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20160" windowHeight="7755"/>
  </bookViews>
  <sheets>
    <sheet name="Savings Interest Calculator" sheetId="1" r:id="rId1"/>
    <sheet name="EULA" sheetId="2" r:id="rId2"/>
  </sheets>
  <definedNames>
    <definedName name="add_inv_freq">INDEX({1,2,4,6,12,24,26,52,365},MATCH('Savings Interest Calculator'!#REF!,frequency,0))</definedName>
    <definedName name="Balance">OFFSET('Savings Interest Calculator'!$H$39,2,0,'Savings Interest Calculator'!$E$9+1,1)</definedName>
    <definedName name="deposit_freq">INDEX({1,2,4,6,12,24,26,52,365},MATCH('Savings Interest Calculator'!$E$17,frequency,0))</definedName>
    <definedName name="extra_dep_with">'Savings Interest Calculator'!$G$41:$G$113</definedName>
    <definedName name="frequency">{"Annually";"Semi-Annually";"Quarterly";"Bi-Monthly";"Monthly";"Semi-Monthly";"Bi-Weekly";"Weekly";"Daily"}</definedName>
    <definedName name="Interest">OFFSET('Savings Interest Calculator'!$K$39,2,0,'Savings Interest Calculator'!$E$9+1,1)-OFFSET('Savings Interest Calculator'!$L$39,2,0,'Savings Interest Calculator'!$E$9+1,1)</definedName>
    <definedName name="interest_comp_freq">INDEX({1,2,4,6,12,24,26,52,365},MATCH('Savings Interest Calculator'!$J$18,frequency,0))</definedName>
    <definedName name="Investments">OFFSET('Savings Interest Calculator'!$J$39,2,0,'Savings Interest Calculator'!$E$9+1,1)</definedName>
    <definedName name="max">'Savings Interest Calculator'!$J$15</definedName>
    <definedName name="min">'Savings Interest Calculator'!$J$14</definedName>
    <definedName name="_xlnm.Print_Area" localSheetId="0">'Savings Interest Calculator'!$A$1:$L$36,'Savings Interest Calculator'!$A$38:$L$113</definedName>
    <definedName name="Rate">IF('Savings Interest Calculator'!$J$13="Variable",TRUE,FALSE)</definedName>
    <definedName name="tax">IF('Savings Interest Calculator'!$E$12="Enabled",1,0)</definedName>
    <definedName name="Tax_chart">OFFSET('Savings Interest Calculator'!$L$39,2,0,'Savings Interest Calculator'!$E$9+1,1)</definedName>
    <definedName name="Years">OFFSET('Savings Interest Calculator'!$A$39,2,0,'Savings Interest Calculator'!$E$9+1,1)</definedName>
  </definedNames>
  <calcPr calcId="125725"/>
</workbook>
</file>

<file path=xl/calcChain.xml><?xml version="1.0" encoding="utf-8"?>
<calcChain xmlns="http://schemas.openxmlformats.org/spreadsheetml/2006/main">
  <c r="B42" i="1"/>
  <c r="C42" s="1"/>
  <c r="I22" l="1"/>
  <c r="G25"/>
  <c r="B26"/>
  <c r="G26"/>
  <c r="E42"/>
  <c r="A43"/>
  <c r="B43" s="1"/>
  <c r="H41"/>
  <c r="J41" s="1"/>
  <c r="E41"/>
  <c r="D42" l="1"/>
  <c r="L42" s="1"/>
  <c r="J42"/>
  <c r="E43"/>
  <c r="A44"/>
  <c r="B44" s="1"/>
  <c r="K42"/>
  <c r="J43" l="1"/>
  <c r="H42"/>
  <c r="C43" s="1"/>
  <c r="D43" s="1"/>
  <c r="L43" s="1"/>
  <c r="E44"/>
  <c r="A45"/>
  <c r="B45" s="1"/>
  <c r="J44" l="1"/>
  <c r="H43"/>
  <c r="K43"/>
  <c r="C44"/>
  <c r="D44" s="1"/>
  <c r="A46"/>
  <c r="B46" s="1"/>
  <c r="E45"/>
  <c r="J45" s="1"/>
  <c r="L44" l="1"/>
  <c r="K44"/>
  <c r="A47"/>
  <c r="B47" s="1"/>
  <c r="E46"/>
  <c r="J46" s="1"/>
  <c r="H44" l="1"/>
  <c r="C45" s="1"/>
  <c r="D45" s="1"/>
  <c r="A48"/>
  <c r="B48" s="1"/>
  <c r="E47"/>
  <c r="J47" s="1"/>
  <c r="K45" l="1"/>
  <c r="A49"/>
  <c r="B49" s="1"/>
  <c r="E48"/>
  <c r="J48" s="1"/>
  <c r="L45" l="1"/>
  <c r="H45"/>
  <c r="A50"/>
  <c r="B50" s="1"/>
  <c r="E49"/>
  <c r="J49" s="1"/>
  <c r="A51" l="1"/>
  <c r="B51" s="1"/>
  <c r="E50"/>
  <c r="J50" s="1"/>
  <c r="C46"/>
  <c r="D46" s="1"/>
  <c r="L46" l="1"/>
  <c r="K46"/>
  <c r="A52"/>
  <c r="B52" s="1"/>
  <c r="E51"/>
  <c r="J51" s="1"/>
  <c r="H46" l="1"/>
  <c r="A53"/>
  <c r="B53" s="1"/>
  <c r="E52"/>
  <c r="J52" s="1"/>
  <c r="A54" l="1"/>
  <c r="B54" s="1"/>
  <c r="E53"/>
  <c r="J53" s="1"/>
  <c r="C47"/>
  <c r="D47" s="1"/>
  <c r="L47" l="1"/>
  <c r="K47"/>
  <c r="A55"/>
  <c r="B55" s="1"/>
  <c r="E54"/>
  <c r="J54" s="1"/>
  <c r="A56" l="1"/>
  <c r="B56" s="1"/>
  <c r="E55"/>
  <c r="J55" s="1"/>
  <c r="H47"/>
  <c r="C48" l="1"/>
  <c r="D48" s="1"/>
  <c r="A57"/>
  <c r="B57" s="1"/>
  <c r="E56"/>
  <c r="J56" s="1"/>
  <c r="A58" l="1"/>
  <c r="B58" s="1"/>
  <c r="E57"/>
  <c r="J57" s="1"/>
  <c r="K48"/>
  <c r="A59" l="1"/>
  <c r="B59" s="1"/>
  <c r="E58"/>
  <c r="J58" s="1"/>
  <c r="L48"/>
  <c r="H48"/>
  <c r="C49" l="1"/>
  <c r="D49" s="1"/>
  <c r="A60"/>
  <c r="B60" s="1"/>
  <c r="E59"/>
  <c r="J59" s="1"/>
  <c r="A61" l="1"/>
  <c r="B61" s="1"/>
  <c r="E60"/>
  <c r="J60" s="1"/>
  <c r="L49"/>
  <c r="K49"/>
  <c r="H49" l="1"/>
  <c r="C50" s="1"/>
  <c r="D50" s="1"/>
  <c r="A62"/>
  <c r="B62" s="1"/>
  <c r="E61"/>
  <c r="J61" s="1"/>
  <c r="L50" l="1"/>
  <c r="A63"/>
  <c r="B63" s="1"/>
  <c r="E62"/>
  <c r="J62" s="1"/>
  <c r="K50"/>
  <c r="H50" l="1"/>
  <c r="C51" s="1"/>
  <c r="D51" s="1"/>
  <c r="A64"/>
  <c r="B64" s="1"/>
  <c r="E63"/>
  <c r="J63" s="1"/>
  <c r="L51" l="1"/>
  <c r="A65"/>
  <c r="B65" s="1"/>
  <c r="E64"/>
  <c r="J64" s="1"/>
  <c r="K51"/>
  <c r="H51" l="1"/>
  <c r="C52" s="1"/>
  <c r="D52" s="1"/>
  <c r="A66"/>
  <c r="B66" s="1"/>
  <c r="E65"/>
  <c r="J65" s="1"/>
  <c r="L52" l="1"/>
  <c r="K52"/>
  <c r="H52"/>
  <c r="C53" s="1"/>
  <c r="D53" s="1"/>
  <c r="A67"/>
  <c r="B67" s="1"/>
  <c r="E66"/>
  <c r="J66" s="1"/>
  <c r="L53" l="1"/>
  <c r="A68"/>
  <c r="B68" s="1"/>
  <c r="E67"/>
  <c r="J67" s="1"/>
  <c r="K53"/>
  <c r="H53" l="1"/>
  <c r="C54" s="1"/>
  <c r="D54" s="1"/>
  <c r="A69"/>
  <c r="B69" s="1"/>
  <c r="E68"/>
  <c r="J68" s="1"/>
  <c r="L54" l="1"/>
  <c r="K54"/>
  <c r="H54"/>
  <c r="C55" s="1"/>
  <c r="D55" s="1"/>
  <c r="A70"/>
  <c r="B70" s="1"/>
  <c r="E69"/>
  <c r="J69" s="1"/>
  <c r="L55" l="1"/>
  <c r="A71"/>
  <c r="B71" s="1"/>
  <c r="E70"/>
  <c r="J70" s="1"/>
  <c r="K55"/>
  <c r="H55" l="1"/>
  <c r="C56" s="1"/>
  <c r="D56" s="1"/>
  <c r="A72"/>
  <c r="B72" s="1"/>
  <c r="E71"/>
  <c r="J71" s="1"/>
  <c r="L56" l="1"/>
  <c r="A73"/>
  <c r="B73" s="1"/>
  <c r="E72"/>
  <c r="J72" s="1"/>
  <c r="K56"/>
  <c r="H56" l="1"/>
  <c r="C57" s="1"/>
  <c r="D57" s="1"/>
  <c r="A74"/>
  <c r="B74" s="1"/>
  <c r="E73"/>
  <c r="J73" s="1"/>
  <c r="L57" l="1"/>
  <c r="A75"/>
  <c r="B75" s="1"/>
  <c r="E74"/>
  <c r="J74" s="1"/>
  <c r="K57"/>
  <c r="H57" l="1"/>
  <c r="C58" s="1"/>
  <c r="D58" s="1"/>
  <c r="A76"/>
  <c r="B76" s="1"/>
  <c r="E75"/>
  <c r="J75" s="1"/>
  <c r="L58" l="1"/>
  <c r="A77"/>
  <c r="B77" s="1"/>
  <c r="E76"/>
  <c r="J76" s="1"/>
  <c r="K58"/>
  <c r="H58" l="1"/>
  <c r="C59" s="1"/>
  <c r="D59" s="1"/>
  <c r="E77"/>
  <c r="J77" s="1"/>
  <c r="A78"/>
  <c r="B78" s="1"/>
  <c r="L59" l="1"/>
  <c r="A79"/>
  <c r="B79" s="1"/>
  <c r="E78"/>
  <c r="J78" s="1"/>
  <c r="K59"/>
  <c r="H59" l="1"/>
  <c r="C60" s="1"/>
  <c r="D60" s="1"/>
  <c r="E79"/>
  <c r="J79" s="1"/>
  <c r="A80"/>
  <c r="B80" s="1"/>
  <c r="L60" l="1"/>
  <c r="A81"/>
  <c r="B81" s="1"/>
  <c r="E80"/>
  <c r="J80" s="1"/>
  <c r="H60"/>
  <c r="K60"/>
  <c r="C61" l="1"/>
  <c r="D61" s="1"/>
  <c r="E81"/>
  <c r="A82"/>
  <c r="B82" s="1"/>
  <c r="J81"/>
  <c r="L61" l="1"/>
  <c r="A83"/>
  <c r="B83" s="1"/>
  <c r="E82"/>
  <c r="J82" s="1"/>
  <c r="K61"/>
  <c r="H61"/>
  <c r="E83" l="1"/>
  <c r="J83" s="1"/>
  <c r="A84"/>
  <c r="B84" s="1"/>
  <c r="C62"/>
  <c r="D62" l="1"/>
  <c r="L62" s="1"/>
  <c r="A85"/>
  <c r="B85" s="1"/>
  <c r="E84"/>
  <c r="J84" s="1"/>
  <c r="K62"/>
  <c r="H62" l="1"/>
  <c r="C63"/>
  <c r="E85"/>
  <c r="A86"/>
  <c r="B86" s="1"/>
  <c r="J85"/>
  <c r="D63" l="1"/>
  <c r="L63" s="1"/>
  <c r="A87"/>
  <c r="B87" s="1"/>
  <c r="E86"/>
  <c r="J86" s="1"/>
  <c r="K63"/>
  <c r="H63" l="1"/>
  <c r="E87"/>
  <c r="J87" s="1"/>
  <c r="A88"/>
  <c r="B88" s="1"/>
  <c r="C64"/>
  <c r="D64" l="1"/>
  <c r="L64" s="1"/>
  <c r="A89"/>
  <c r="B89" s="1"/>
  <c r="E88"/>
  <c r="J88" s="1"/>
  <c r="K64"/>
  <c r="H64" l="1"/>
  <c r="C65"/>
  <c r="E89"/>
  <c r="A90"/>
  <c r="B90" s="1"/>
  <c r="J89"/>
  <c r="D65" l="1"/>
  <c r="L65" s="1"/>
  <c r="A91"/>
  <c r="B91" s="1"/>
  <c r="E90"/>
  <c r="J90" s="1"/>
  <c r="K65"/>
  <c r="H65" l="1"/>
  <c r="E91"/>
  <c r="J91" s="1"/>
  <c r="A92"/>
  <c r="B92" s="1"/>
  <c r="C66"/>
  <c r="D66" l="1"/>
  <c r="L66" s="1"/>
  <c r="A93"/>
  <c r="B93" s="1"/>
  <c r="E92"/>
  <c r="J92" s="1"/>
  <c r="K66"/>
  <c r="H66" l="1"/>
  <c r="C67" s="1"/>
  <c r="E93"/>
  <c r="A94"/>
  <c r="B94" s="1"/>
  <c r="J93"/>
  <c r="D67" l="1"/>
  <c r="L67" s="1"/>
  <c r="A95"/>
  <c r="B95" s="1"/>
  <c r="E94"/>
  <c r="J94" s="1"/>
  <c r="K67"/>
  <c r="H67" l="1"/>
  <c r="C68" s="1"/>
  <c r="E95"/>
  <c r="J95" s="1"/>
  <c r="A96"/>
  <c r="B96" s="1"/>
  <c r="D68" l="1"/>
  <c r="L68" s="1"/>
  <c r="A97"/>
  <c r="B97" s="1"/>
  <c r="E96"/>
  <c r="J96" s="1"/>
  <c r="K68"/>
  <c r="H68" l="1"/>
  <c r="C69" s="1"/>
  <c r="E97"/>
  <c r="A98"/>
  <c r="B98" s="1"/>
  <c r="J97"/>
  <c r="D69" l="1"/>
  <c r="L69" s="1"/>
  <c r="A99"/>
  <c r="B99" s="1"/>
  <c r="E98"/>
  <c r="J98" s="1"/>
  <c r="K69"/>
  <c r="H69" l="1"/>
  <c r="C70" s="1"/>
  <c r="E99"/>
  <c r="J99" s="1"/>
  <c r="A100"/>
  <c r="B100" s="1"/>
  <c r="D70" l="1"/>
  <c r="L70" s="1"/>
  <c r="K70"/>
  <c r="A101"/>
  <c r="B101" s="1"/>
  <c r="E100"/>
  <c r="J100" s="1"/>
  <c r="H70" l="1"/>
  <c r="C71" s="1"/>
  <c r="E101"/>
  <c r="A102"/>
  <c r="B102" s="1"/>
  <c r="J101"/>
  <c r="D71" l="1"/>
  <c r="H71" s="1"/>
  <c r="K71"/>
  <c r="A103"/>
  <c r="B103" s="1"/>
  <c r="E102"/>
  <c r="J102" s="1"/>
  <c r="C72" l="1"/>
  <c r="L71"/>
  <c r="E103"/>
  <c r="J103" s="1"/>
  <c r="A104"/>
  <c r="B104" s="1"/>
  <c r="D72" l="1"/>
  <c r="L72" s="1"/>
  <c r="K72"/>
  <c r="A105"/>
  <c r="B105" s="1"/>
  <c r="E104"/>
  <c r="J104" s="1"/>
  <c r="H72" l="1"/>
  <c r="E105"/>
  <c r="J105" s="1"/>
  <c r="A106"/>
  <c r="B106" s="1"/>
  <c r="C73" l="1"/>
  <c r="A107"/>
  <c r="B107" s="1"/>
  <c r="E106"/>
  <c r="J106" s="1"/>
  <c r="D73" l="1"/>
  <c r="H73" s="1"/>
  <c r="K73"/>
  <c r="E107"/>
  <c r="J107" s="1"/>
  <c r="A108"/>
  <c r="B108" s="1"/>
  <c r="L73" l="1"/>
  <c r="C74"/>
  <c r="A109"/>
  <c r="B109" s="1"/>
  <c r="E108"/>
  <c r="J108" s="1"/>
  <c r="K74" l="1"/>
  <c r="D74"/>
  <c r="H74" s="1"/>
  <c r="E109"/>
  <c r="J109" s="1"/>
  <c r="A110"/>
  <c r="B110" s="1"/>
  <c r="C75" l="1"/>
  <c r="L74"/>
  <c r="A111"/>
  <c r="B111" s="1"/>
  <c r="E110"/>
  <c r="J110" s="1"/>
  <c r="D75" l="1"/>
  <c r="L75" s="1"/>
  <c r="K75"/>
  <c r="E111"/>
  <c r="J111" s="1"/>
  <c r="A112"/>
  <c r="B112" s="1"/>
  <c r="H75" l="1"/>
  <c r="A113"/>
  <c r="B113" s="1"/>
  <c r="E112"/>
  <c r="J112" s="1"/>
  <c r="C76" l="1"/>
  <c r="E113"/>
  <c r="J16"/>
  <c r="J113"/>
  <c r="E22" s="1"/>
  <c r="D76" l="1"/>
  <c r="L76" s="1"/>
  <c r="K76"/>
  <c r="H76" l="1"/>
  <c r="C77" s="1"/>
  <c r="D77" l="1"/>
  <c r="L77" s="1"/>
  <c r="K77"/>
  <c r="H77" l="1"/>
  <c r="C78" l="1"/>
  <c r="D78" l="1"/>
  <c r="L78" s="1"/>
  <c r="K78"/>
  <c r="H78" l="1"/>
  <c r="C79" s="1"/>
  <c r="K79" s="1"/>
  <c r="D79" l="1"/>
  <c r="L79" s="1"/>
  <c r="H79" l="1"/>
  <c r="C80" s="1"/>
  <c r="D80" l="1"/>
  <c r="L80" s="1"/>
  <c r="K80"/>
  <c r="H80" l="1"/>
  <c r="C81" s="1"/>
  <c r="K81" s="1"/>
  <c r="D81" l="1"/>
  <c r="L81" s="1"/>
  <c r="H81" l="1"/>
  <c r="C82" s="1"/>
  <c r="D82" l="1"/>
  <c r="L82" s="1"/>
  <c r="K82"/>
  <c r="H82" l="1"/>
  <c r="C83" s="1"/>
  <c r="K83" s="1"/>
  <c r="D83" l="1"/>
  <c r="L83" s="1"/>
  <c r="H83" l="1"/>
  <c r="C84" s="1"/>
  <c r="D84" l="1"/>
  <c r="L84" s="1"/>
  <c r="K84"/>
  <c r="H84" l="1"/>
  <c r="C85" s="1"/>
  <c r="K85" s="1"/>
  <c r="D85" l="1"/>
  <c r="L85" s="1"/>
  <c r="H85" l="1"/>
  <c r="C86" s="1"/>
  <c r="D86" l="1"/>
  <c r="L86" s="1"/>
  <c r="K86"/>
  <c r="H86" l="1"/>
  <c r="C87" s="1"/>
  <c r="K87" s="1"/>
  <c r="D87" l="1"/>
  <c r="L87" s="1"/>
  <c r="H87" l="1"/>
  <c r="C88" s="1"/>
  <c r="D88" l="1"/>
  <c r="L88" s="1"/>
  <c r="K88"/>
  <c r="H88" l="1"/>
  <c r="C89" s="1"/>
  <c r="K89" s="1"/>
  <c r="D89" l="1"/>
  <c r="L89" s="1"/>
  <c r="H89" l="1"/>
  <c r="C90" s="1"/>
  <c r="D90" l="1"/>
  <c r="L90" s="1"/>
  <c r="K90"/>
  <c r="H90" l="1"/>
  <c r="C91" s="1"/>
  <c r="K91" s="1"/>
  <c r="D91" l="1"/>
  <c r="L91" s="1"/>
  <c r="H91" l="1"/>
  <c r="C92" s="1"/>
  <c r="D92" l="1"/>
  <c r="L92" s="1"/>
  <c r="K92"/>
  <c r="H92" l="1"/>
  <c r="C93" s="1"/>
  <c r="D93" s="1"/>
  <c r="L93" s="1"/>
  <c r="H93" l="1"/>
  <c r="K93"/>
  <c r="C94"/>
  <c r="D94" s="1"/>
  <c r="L94" s="1"/>
  <c r="K94" l="1"/>
  <c r="H94"/>
  <c r="C95" s="1"/>
  <c r="D95" s="1"/>
  <c r="L95" s="1"/>
  <c r="K95" l="1"/>
  <c r="H95"/>
  <c r="C96" s="1"/>
  <c r="D96" s="1"/>
  <c r="L96" s="1"/>
  <c r="K96" l="1"/>
  <c r="H96"/>
  <c r="C97" s="1"/>
  <c r="D97" s="1"/>
  <c r="L97" s="1"/>
  <c r="K97" l="1"/>
  <c r="H97"/>
  <c r="C98" s="1"/>
  <c r="D98" s="1"/>
  <c r="L98" s="1"/>
  <c r="K98" l="1"/>
  <c r="H98"/>
  <c r="C99" s="1"/>
  <c r="D99" s="1"/>
  <c r="L99" s="1"/>
  <c r="K99" l="1"/>
  <c r="H99"/>
  <c r="C100" l="1"/>
  <c r="D100" s="1"/>
  <c r="L100" s="1"/>
  <c r="K100" l="1"/>
  <c r="H100"/>
  <c r="C101" s="1"/>
  <c r="D101" s="1"/>
  <c r="L101" s="1"/>
  <c r="H101" l="1"/>
  <c r="C102" s="1"/>
  <c r="D102" s="1"/>
  <c r="L102" s="1"/>
  <c r="K101"/>
  <c r="H102" l="1"/>
  <c r="K102"/>
  <c r="C103"/>
  <c r="D103" s="1"/>
  <c r="L103" s="1"/>
  <c r="K103" l="1"/>
  <c r="H103"/>
  <c r="C104" s="1"/>
  <c r="D104" s="1"/>
  <c r="L104" s="1"/>
  <c r="K104" l="1"/>
  <c r="H104"/>
  <c r="C105" s="1"/>
  <c r="D105" s="1"/>
  <c r="L105" s="1"/>
  <c r="K105" l="1"/>
  <c r="H105"/>
  <c r="C106" s="1"/>
  <c r="D106" s="1"/>
  <c r="L106" s="1"/>
  <c r="K106" l="1"/>
  <c r="H106"/>
  <c r="C107" s="1"/>
  <c r="D107" s="1"/>
  <c r="L107" s="1"/>
  <c r="K107" l="1"/>
  <c r="H107"/>
  <c r="C108" s="1"/>
  <c r="D108" s="1"/>
  <c r="L108" s="1"/>
  <c r="K108" l="1"/>
  <c r="H108"/>
  <c r="C109" s="1"/>
  <c r="D109" s="1"/>
  <c r="L109" s="1"/>
  <c r="K109" l="1"/>
  <c r="H109"/>
  <c r="C110" s="1"/>
  <c r="D110" s="1"/>
  <c r="L110" s="1"/>
  <c r="K110" l="1"/>
  <c r="H110"/>
  <c r="C111" s="1"/>
  <c r="D111" s="1"/>
  <c r="L111" s="1"/>
  <c r="K111" l="1"/>
  <c r="H111"/>
  <c r="C112" l="1"/>
  <c r="D112" s="1"/>
  <c r="L112" s="1"/>
  <c r="H112" l="1"/>
  <c r="K112"/>
  <c r="C113" l="1"/>
  <c r="D113" s="1"/>
  <c r="L113" s="1"/>
  <c r="I26" s="1"/>
  <c r="K113" l="1"/>
  <c r="I25" s="1"/>
  <c r="H113"/>
  <c r="E26" s="1"/>
</calcChain>
</file>

<file path=xl/comments1.xml><?xml version="1.0" encoding="utf-8"?>
<comments xmlns="http://schemas.openxmlformats.org/spreadsheetml/2006/main">
  <authors>
    <author>Alex Bejanishvili</author>
  </authors>
  <commentList>
    <comment ref="C9" authorId="0">
      <text>
        <r>
          <rPr>
            <b/>
            <sz val="9"/>
            <color indexed="81"/>
            <rFont val="Tahoma"/>
            <family val="2"/>
          </rPr>
          <t>Length of Investment:</t>
        </r>
        <r>
          <rPr>
            <sz val="9"/>
            <color indexed="81"/>
            <rFont val="Tahoma"/>
            <family val="2"/>
          </rPr>
          <t xml:space="preserve">
Term of savings or simply number of years to make a deposits towards your savings.</t>
        </r>
      </text>
    </comment>
    <comment ref="G9" authorId="0">
      <text>
        <r>
          <rPr>
            <b/>
            <sz val="9"/>
            <color indexed="81"/>
            <rFont val="Tahoma"/>
            <family val="2"/>
          </rPr>
          <t xml:space="preserve">Initial Investments:
</t>
        </r>
        <r>
          <rPr>
            <sz val="9"/>
            <color indexed="81"/>
            <rFont val="Tahoma"/>
            <family val="2"/>
          </rPr>
          <t>The amount that you will start your savings with.</t>
        </r>
      </text>
    </comment>
    <comment ref="C12" authorId="0">
      <text>
        <r>
          <rPr>
            <b/>
            <sz val="9"/>
            <color indexed="81"/>
            <rFont val="Tahoma"/>
            <family val="2"/>
          </rPr>
          <t xml:space="preserve">Tax Calculations:
</t>
        </r>
        <r>
          <rPr>
            <sz val="9"/>
            <color indexed="81"/>
            <rFont val="Tahoma"/>
            <family val="2"/>
          </rPr>
          <t>The settings of this template will allow to calculate tax on the earned interest if enabled.
You can disable this by selecting</t>
        </r>
        <r>
          <rPr>
            <b/>
            <sz val="9"/>
            <color indexed="81"/>
            <rFont val="Tahoma"/>
            <family val="2"/>
          </rPr>
          <t xml:space="preserve"> Disabled</t>
        </r>
        <r>
          <rPr>
            <sz val="9"/>
            <color indexed="81"/>
            <rFont val="Tahoma"/>
            <family val="2"/>
          </rPr>
          <t xml:space="preserve"> form the drop down menu if you do not need to use this.
</t>
        </r>
      </text>
    </comment>
    <comment ref="G12" authorId="0">
      <text>
        <r>
          <rPr>
            <b/>
            <sz val="9"/>
            <color indexed="81"/>
            <rFont val="Tahoma"/>
            <charset val="1"/>
          </rPr>
          <t>Annual Earnings Rate:</t>
        </r>
        <r>
          <rPr>
            <sz val="9"/>
            <color indexed="81"/>
            <rFont val="Tahoma"/>
            <family val="2"/>
          </rPr>
          <t xml:space="preserve">
Enter your current </t>
        </r>
        <r>
          <rPr>
            <b/>
            <sz val="9"/>
            <color indexed="81"/>
            <rFont val="Tahoma"/>
            <family val="2"/>
          </rPr>
          <t>Rate of Return</t>
        </r>
        <r>
          <rPr>
            <sz val="9"/>
            <color indexed="81"/>
            <rFont val="Tahoma"/>
            <family val="2"/>
          </rPr>
          <t xml:space="preserve"> on your savings. (Annual Interest Rate)
</t>
        </r>
      </text>
    </comment>
    <comment ref="D13" authorId="0">
      <text>
        <r>
          <rPr>
            <b/>
            <sz val="9"/>
            <color indexed="81"/>
            <rFont val="Tahoma"/>
            <family val="2"/>
          </rPr>
          <t xml:space="preserve">Income Tax:
</t>
        </r>
        <r>
          <rPr>
            <sz val="9"/>
            <color indexed="81"/>
            <rFont val="Tahoma"/>
            <family val="2"/>
          </rPr>
          <t xml:space="preserve">Income tax rate, that usually depends on the amount of income that you earn annually. For more information about tax visit </t>
        </r>
        <r>
          <rPr>
            <b/>
            <sz val="9"/>
            <color indexed="56"/>
            <rFont val="Tahoma"/>
            <family val="2"/>
          </rPr>
          <t>http://en.wikipedia.org/wiki/Income_tax_in_the_United_States</t>
        </r>
        <r>
          <rPr>
            <sz val="9"/>
            <color indexed="81"/>
            <rFont val="Tahoma"/>
            <family val="2"/>
          </rPr>
          <t>.</t>
        </r>
      </text>
    </comment>
    <comment ref="H13" authorId="0">
      <text>
        <r>
          <rPr>
            <b/>
            <sz val="9"/>
            <color indexed="81"/>
            <rFont val="Tahoma"/>
            <family val="2"/>
          </rPr>
          <t>Interest Rate:</t>
        </r>
        <r>
          <rPr>
            <sz val="9"/>
            <color indexed="81"/>
            <rFont val="Tahoma"/>
            <family val="2"/>
          </rPr>
          <t xml:space="preserve">
Current settings of this template will estimate your savings amount with a </t>
        </r>
        <r>
          <rPr>
            <b/>
            <sz val="9"/>
            <color indexed="81"/>
            <rFont val="Tahoma"/>
            <family val="2"/>
          </rPr>
          <t>fixed interest rate</t>
        </r>
        <r>
          <rPr>
            <sz val="9"/>
            <color indexed="81"/>
            <rFont val="Tahoma"/>
            <family val="2"/>
          </rPr>
          <t xml:space="preserve"> unless you change it to </t>
        </r>
        <r>
          <rPr>
            <b/>
            <sz val="9"/>
            <color indexed="81"/>
            <rFont val="Tahoma"/>
            <family val="2"/>
          </rPr>
          <t>variable</t>
        </r>
        <r>
          <rPr>
            <sz val="9"/>
            <color indexed="81"/>
            <rFont val="Tahoma"/>
            <family val="2"/>
          </rPr>
          <t xml:space="preserve"> that can estimate your annual earnings with randomly chosen rates between minimum and maximum rates of return.</t>
        </r>
      </text>
    </comment>
    <comment ref="C16" authorId="0">
      <text>
        <r>
          <rPr>
            <b/>
            <sz val="9"/>
            <color indexed="81"/>
            <rFont val="Tahoma"/>
            <charset val="1"/>
          </rPr>
          <t>Deposit Amount:</t>
        </r>
        <r>
          <rPr>
            <sz val="9"/>
            <color indexed="81"/>
            <rFont val="Tahoma"/>
            <family val="2"/>
          </rPr>
          <t xml:space="preserve">
The amount that you are planning to add to your investment or savings at the end of the period with specified frequency.</t>
        </r>
        <r>
          <rPr>
            <sz val="9"/>
            <color indexed="81"/>
            <rFont val="Tahoma"/>
            <charset val="1"/>
          </rPr>
          <t xml:space="preserve">
</t>
        </r>
      </text>
    </comment>
    <comment ref="C17" authorId="0">
      <text>
        <r>
          <rPr>
            <b/>
            <sz val="9"/>
            <color indexed="81"/>
            <rFont val="Tahoma"/>
            <family val="2"/>
          </rPr>
          <t xml:space="preserve">Deposit Frequency:
</t>
        </r>
        <r>
          <rPr>
            <sz val="9"/>
            <color indexed="81"/>
            <rFont val="Tahoma"/>
            <family val="2"/>
          </rPr>
          <t xml:space="preserve">Used to specify the number of deposits or contributions made annually towards your savings account or investment.
This spreadsheet assumes that all deposits are made at the end of each period.
Annually          - DA/1
Semi-Annually  - DA/2
Quarterly        - DA/4
Bi-Monthly       - DA/6
Monthly          - DA/12
Semi-Monthly  - DA/24
Bi-Weekly       - DA/26
Weekly          - DA/52
Daily              - DA/365
</t>
        </r>
        <r>
          <rPr>
            <b/>
            <sz val="9"/>
            <color indexed="81"/>
            <rFont val="Tahoma"/>
            <family val="2"/>
          </rPr>
          <t>Deposit Frequency</t>
        </r>
        <r>
          <rPr>
            <sz val="9"/>
            <color indexed="81"/>
            <rFont val="Tahoma"/>
            <family val="2"/>
          </rPr>
          <t xml:space="preserve"> is not in any relation with calculations of the </t>
        </r>
        <r>
          <rPr>
            <b/>
            <sz val="9"/>
            <color indexed="81"/>
            <rFont val="Tahoma"/>
            <family val="2"/>
          </rPr>
          <t>Compound Interest</t>
        </r>
        <r>
          <rPr>
            <sz val="9"/>
            <color indexed="81"/>
            <rFont val="Tahoma"/>
            <family val="2"/>
          </rPr>
          <t>.</t>
        </r>
      </text>
    </comment>
    <comment ref="B18" authorId="0">
      <text>
        <r>
          <rPr>
            <b/>
            <sz val="9"/>
            <color indexed="81"/>
            <rFont val="Tahoma"/>
            <family val="2"/>
          </rPr>
          <t>Additional Annual Deposits:</t>
        </r>
        <r>
          <rPr>
            <sz val="9"/>
            <color indexed="81"/>
            <rFont val="Tahoma"/>
            <family val="2"/>
          </rPr>
          <t xml:space="preserve">
The additional amount that you are planning to contribute or add to your investment or savings account at the end of each year.
If your need to make an additional, none scheduled contributions, or if your Savings Account allows you to make withdrawals during the year you can specify this in Extra Annual Deposits or Withdrawals column. </t>
        </r>
      </text>
    </comment>
    <comment ref="G18" authorId="0">
      <text>
        <r>
          <rPr>
            <b/>
            <sz val="9"/>
            <color indexed="81"/>
            <rFont val="Tahoma"/>
            <family val="2"/>
          </rPr>
          <t>Interest Compound Frequency:</t>
        </r>
        <r>
          <rPr>
            <sz val="9"/>
            <color indexed="81"/>
            <rFont val="Tahoma"/>
            <family val="2"/>
          </rPr>
          <t xml:space="preserve">
The frequency with which your interest is being compounded.
Annually          - IR/1
Semi-Annually  - IR/2
Quarterly        - IR/4
Bi-Monthly       - IR/6
Monthly          - IR/12
Semi-Monthly  - IR/24
Bi-Weekly       - IR/26
Weekly          - IR/52
Daily              - IR/365</t>
        </r>
      </text>
    </comment>
    <comment ref="E39" authorId="0">
      <text>
        <r>
          <rPr>
            <b/>
            <sz val="9"/>
            <color indexed="81"/>
            <rFont val="Tahoma"/>
            <family val="2"/>
          </rPr>
          <t xml:space="preserve">Scheduled Deposits:
</t>
        </r>
        <r>
          <rPr>
            <sz val="9"/>
            <color indexed="81"/>
            <rFont val="Tahoma"/>
            <family val="2"/>
          </rPr>
          <t xml:space="preserve">This column contains sum of all planned deposits, including any </t>
        </r>
        <r>
          <rPr>
            <b/>
            <sz val="9"/>
            <color indexed="81"/>
            <rFont val="Tahoma"/>
            <family val="2"/>
          </rPr>
          <t>Additional Annual Deposits</t>
        </r>
        <r>
          <rPr>
            <sz val="9"/>
            <color indexed="81"/>
            <rFont val="Tahoma"/>
            <family val="2"/>
          </rPr>
          <t xml:space="preserve"> made throughout a year. 
</t>
        </r>
        <r>
          <rPr>
            <b/>
            <sz val="9"/>
            <color indexed="81"/>
            <rFont val="Tahoma"/>
            <family val="2"/>
          </rPr>
          <t xml:space="preserve">NOTE </t>
        </r>
        <r>
          <rPr>
            <sz val="9"/>
            <color indexed="81"/>
            <rFont val="Tahoma"/>
            <family val="2"/>
          </rPr>
          <t xml:space="preserve">
Column does not contain any</t>
        </r>
        <r>
          <rPr>
            <b/>
            <sz val="9"/>
            <color indexed="81"/>
            <rFont val="Tahoma"/>
            <family val="2"/>
          </rPr>
          <t xml:space="preserve"> Extra Annual Deposits or Withdrawals</t>
        </r>
        <r>
          <rPr>
            <sz val="9"/>
            <color indexed="81"/>
            <rFont val="Tahoma"/>
            <family val="2"/>
          </rPr>
          <t>.</t>
        </r>
      </text>
    </comment>
    <comment ref="G39" authorId="0">
      <text>
        <r>
          <rPr>
            <b/>
            <sz val="9"/>
            <color indexed="81"/>
            <rFont val="Tahoma"/>
            <family val="2"/>
          </rPr>
          <t xml:space="preserve">Extra Annual Deposits or Withdrawals:
</t>
        </r>
        <r>
          <rPr>
            <sz val="9"/>
            <color indexed="81"/>
            <rFont val="Tahoma"/>
            <family val="2"/>
          </rPr>
          <t>This column can be used to enter any inconsistently made contributions</t>
        </r>
        <r>
          <rPr>
            <b/>
            <sz val="9"/>
            <color indexed="81"/>
            <rFont val="Tahoma"/>
            <family val="2"/>
          </rPr>
          <t xml:space="preserve"> (enter positive amounts only)</t>
        </r>
        <r>
          <rPr>
            <sz val="9"/>
            <color indexed="81"/>
            <rFont val="Tahoma"/>
            <family val="2"/>
          </rPr>
          <t xml:space="preserve">, annual adjustments </t>
        </r>
        <r>
          <rPr>
            <b/>
            <sz val="9"/>
            <color indexed="81"/>
            <rFont val="Tahoma"/>
            <family val="2"/>
          </rPr>
          <t>(enter positive or negative amounts)</t>
        </r>
        <r>
          <rPr>
            <sz val="9"/>
            <color indexed="81"/>
            <rFont val="Tahoma"/>
            <family val="2"/>
          </rPr>
          <t xml:space="preserve"> or withdrawals </t>
        </r>
        <r>
          <rPr>
            <b/>
            <sz val="9"/>
            <color indexed="81"/>
            <rFont val="Tahoma"/>
            <family val="2"/>
          </rPr>
          <t>(enter negative amounts only)</t>
        </r>
        <r>
          <rPr>
            <sz val="9"/>
            <color indexed="81"/>
            <rFont val="Tahoma"/>
            <family val="2"/>
          </rPr>
          <t>.
All amounts added or withdrawn will be calculated at the end of the year by default.</t>
        </r>
      </text>
    </comment>
    <comment ref="B40" authorId="0">
      <text>
        <r>
          <rPr>
            <b/>
            <sz val="9"/>
            <color indexed="81"/>
            <rFont val="Tahoma"/>
            <family val="2"/>
          </rPr>
          <t>Annual Earnings Rate:</t>
        </r>
        <r>
          <rPr>
            <sz val="9"/>
            <color indexed="81"/>
            <rFont val="Tahoma"/>
            <family val="2"/>
          </rPr>
          <t xml:space="preserve">
You can override the current rate by over typing over it or by using your own formula to calculate.
The formula used to calculate Variable rates can calculate randomly chosen rate in between specified minimum and maximum rates of return.
NOTE: All rates are only estimates.</t>
        </r>
      </text>
    </comment>
    <comment ref="C40" authorId="0">
      <text>
        <r>
          <rPr>
            <b/>
            <sz val="9"/>
            <color indexed="81"/>
            <rFont val="Tahoma"/>
            <family val="2"/>
          </rPr>
          <t xml:space="preserve">Interest:
</t>
        </r>
        <r>
          <rPr>
            <sz val="9"/>
            <color indexed="81"/>
            <rFont val="Tahoma"/>
            <family val="2"/>
          </rPr>
          <t xml:space="preserve">The calculation of the interest is being handled by </t>
        </r>
        <r>
          <rPr>
            <b/>
            <sz val="9"/>
            <color indexed="81"/>
            <rFont val="Tahoma"/>
            <family val="2"/>
          </rPr>
          <t>FV</t>
        </r>
        <r>
          <rPr>
            <sz val="9"/>
            <color indexed="81"/>
            <rFont val="Tahoma"/>
            <family val="2"/>
          </rPr>
          <t xml:space="preserve"> formula of Excel, which does  calculations of the compounded interest with specified frequency and separately  specified frequency of the deposits, made to your Savings Account or Investment and for the end of each period.</t>
        </r>
      </text>
    </comment>
    <comment ref="D40" authorId="0">
      <text>
        <r>
          <rPr>
            <b/>
            <sz val="9"/>
            <color indexed="81"/>
            <rFont val="Tahoma"/>
            <charset val="1"/>
          </rPr>
          <t>Tax:</t>
        </r>
        <r>
          <rPr>
            <sz val="9"/>
            <color indexed="81"/>
            <rFont val="Tahoma"/>
            <family val="2"/>
          </rPr>
          <t xml:space="preserve">
If enabled, used to calculate your annual income tax on earned interest. 
You can change your current tax rate according to your personal circumstances and taxation table annually provided by </t>
        </r>
        <r>
          <rPr>
            <b/>
            <sz val="9"/>
            <color indexed="81"/>
            <rFont val="Tahoma"/>
            <family val="2"/>
          </rPr>
          <t>IRS</t>
        </r>
        <r>
          <rPr>
            <sz val="9"/>
            <color indexed="81"/>
            <rFont val="Tahoma"/>
            <family val="2"/>
          </rPr>
          <t xml:space="preserve"> and listed on their official </t>
        </r>
        <r>
          <rPr>
            <b/>
            <sz val="9"/>
            <color indexed="81"/>
            <rFont val="Tahoma"/>
            <family val="2"/>
          </rPr>
          <t>IRS</t>
        </r>
        <r>
          <rPr>
            <sz val="9"/>
            <color indexed="81"/>
            <rFont val="Tahoma"/>
            <family val="2"/>
          </rPr>
          <t xml:space="preserve"> website.</t>
        </r>
      </text>
    </comment>
    <comment ref="H40" authorId="0">
      <text>
        <r>
          <rPr>
            <b/>
            <sz val="9"/>
            <color indexed="81"/>
            <rFont val="Tahoma"/>
            <family val="2"/>
          </rPr>
          <t>Balance:</t>
        </r>
        <r>
          <rPr>
            <sz val="9"/>
            <color indexed="81"/>
            <rFont val="Tahoma"/>
            <family val="2"/>
          </rPr>
          <t xml:space="preserve">
Balance of your savings at the end of each year.</t>
        </r>
      </text>
    </comment>
  </commentList>
</comments>
</file>

<file path=xl/sharedStrings.xml><?xml version="1.0" encoding="utf-8"?>
<sst xmlns="http://schemas.openxmlformats.org/spreadsheetml/2006/main" count="87" uniqueCount="82">
  <si>
    <t>Length of Investment:</t>
  </si>
  <si>
    <t>Initial Investment:</t>
  </si>
  <si>
    <t>Annual Earnings Rate:</t>
  </si>
  <si>
    <t>Interest Compounded:</t>
  </si>
  <si>
    <t>Scheduled Deposits</t>
  </si>
  <si>
    <t>Interest Rate:</t>
  </si>
  <si>
    <t>Average Rate:</t>
  </si>
  <si>
    <t>Min Rate:</t>
  </si>
  <si>
    <t>Max Rate:</t>
  </si>
  <si>
    <t>Year</t>
  </si>
  <si>
    <t>Tax</t>
  </si>
  <si>
    <t>Interest</t>
  </si>
  <si>
    <t>Income Tax:</t>
  </si>
  <si>
    <t>Rate</t>
  </si>
  <si>
    <t>Deposits</t>
  </si>
  <si>
    <t>Balance</t>
  </si>
  <si>
    <t>Cumulative</t>
  </si>
  <si>
    <t>Fixed</t>
  </si>
  <si>
    <t>Contributions</t>
  </si>
  <si>
    <t>Daily</t>
  </si>
  <si>
    <t>Tax Calculations:</t>
  </si>
  <si>
    <t>Enabled</t>
  </si>
  <si>
    <t>Additional Annual Deposits:</t>
  </si>
  <si>
    <t>Extra Annual Deposits or Withdrawals</t>
  </si>
  <si>
    <t>Annual Tax Rate</t>
  </si>
  <si>
    <t>Total Invested</t>
  </si>
  <si>
    <t>Future Value of Your Savings</t>
  </si>
  <si>
    <t>Summary of the Savings Plan</t>
  </si>
  <si>
    <t>Savings Plan Entries</t>
  </si>
  <si>
    <t>Semi-Annually</t>
  </si>
  <si>
    <t>Total Withdrawn</t>
  </si>
  <si>
    <t>Annual Earnings Rates</t>
  </si>
  <si>
    <t>Generated Profit / Loss</t>
  </si>
  <si>
    <t>Savings Interest Calculator</t>
  </si>
  <si>
    <t>© 2010 Spreadsheet123.com</t>
  </si>
  <si>
    <t>http://www.spreadsheet123.com/ExcelTemplates/savings-interest-calculator.html</t>
  </si>
  <si>
    <t>IMPORTANT—READ CAREFULLY:</t>
  </si>
  <si>
    <t>This End-User License Agreement (”EULA”) is a legal agreement between you and Spreadsheet123.com that</t>
  </si>
  <si>
    <t>covers all Microsoft Excel and OpenOffice.org templates or spreadsheets (”TEMPLATES”) and software ("SOFTWARE") made</t>
  </si>
  <si>
    <t>by Spreadsheet123.com.</t>
  </si>
  <si>
    <t>By downloading, copying, accessing or otherwise using any TEMPLATES or/and SOFTWARE, you agree to be bound by the</t>
  </si>
  <si>
    <t>terms of this EULA.</t>
  </si>
  <si>
    <t>TEMPLATES LICENSE</t>
  </si>
  <si>
    <t>This TEMPLATE is protected by copyright laws and international copyright treaties, as well as other intellectual</t>
  </si>
  <si>
    <t>property laws and treaties. Each TEMPLATE is licensed, not sold.</t>
  </si>
  <si>
    <t>1. GRANT OF LICENSE.</t>
  </si>
  <si>
    <r>
      <t xml:space="preserve">This EULA grants you the right to download the TEMPLATES free of charge for </t>
    </r>
    <r>
      <rPr>
        <b/>
        <sz val="10"/>
        <color indexed="60"/>
        <rFont val="Arial"/>
        <family val="2"/>
      </rPr>
      <t>personal use only</t>
    </r>
    <r>
      <rPr>
        <b/>
        <sz val="10"/>
        <rFont val="Arial"/>
        <family val="2"/>
      </rPr>
      <t>.</t>
    </r>
  </si>
  <si>
    <r>
      <t xml:space="preserve">You may customize this </t>
    </r>
    <r>
      <rPr>
        <b/>
        <sz val="10"/>
        <rFont val="Arial"/>
        <family val="2"/>
      </rPr>
      <t>TEMPLATE</t>
    </r>
    <r>
      <rPr>
        <sz val="10"/>
        <rFont val="Arial"/>
        <family val="2"/>
      </rPr>
      <t xml:space="preserve"> with you personal information and use for its intended purpose in personal calculations</t>
    </r>
  </si>
  <si>
    <t xml:space="preserve">documentation or/and communications, but you may not remove or alter any logo, trademark, copyright, hyperlinks, </t>
  </si>
  <si>
    <t>disclaimers, terms of use or other proprietary notices within this TEMPLATE.</t>
  </si>
  <si>
    <t>You may not sell, resell, license, rent, lease, lend or otherwise transfer for value without written</t>
  </si>
  <si>
    <r>
      <t xml:space="preserve">permission of </t>
    </r>
    <r>
      <rPr>
        <b/>
        <sz val="10"/>
        <color indexed="60"/>
        <rFont val="Arial"/>
        <family val="2"/>
      </rPr>
      <t>SPREADSHEET123.COM</t>
    </r>
  </si>
  <si>
    <r>
      <t xml:space="preserve">You may not distribute the </t>
    </r>
    <r>
      <rPr>
        <b/>
        <sz val="11"/>
        <color indexed="60"/>
        <rFont val="Calibri"/>
        <family val="2"/>
      </rPr>
      <t>TEMPLATE</t>
    </r>
    <r>
      <rPr>
        <sz val="11"/>
        <color indexed="60"/>
        <rFont val="Calibri"/>
        <family val="2"/>
      </rPr>
      <t xml:space="preserve"> in any stand-alone products that contain only the TEMPLATES, or as part of any other </t>
    </r>
  </si>
  <si>
    <t>product. You may not copy or post any TEMPLATE on any network computer or broadcast it in any media without</t>
  </si>
  <si>
    <t>written permission of SPREADSHEET123.COM.</t>
  </si>
  <si>
    <t>2. RESERVATION OF RIGHTS.</t>
  </si>
  <si>
    <t xml:space="preserve">All title and copyrights in and to the Templates, and any copies of the Templates, are owned by Spreadsheet123.com. </t>
  </si>
  <si>
    <t xml:space="preserve">All rights not expressly granted are reserved by Spreadsheet123.com. In particular, this EULA does not grant you any </t>
  </si>
  <si>
    <t>rights in connection with any trademarks or service marks ofSpreadsheet123.com. Use of any Template for any purpose</t>
  </si>
  <si>
    <t>other than expressly permitted in this EULA is prohibited, and may result in severe civil and criminal penalties.</t>
  </si>
  <si>
    <t>3. TERMINATION.</t>
  </si>
  <si>
    <r>
      <t xml:space="preserve">Without prejudice to any other rights, </t>
    </r>
    <r>
      <rPr>
        <b/>
        <sz val="11"/>
        <color indexed="8"/>
        <rFont val="Calibri"/>
        <family val="2"/>
      </rPr>
      <t>Spreadsheet123.com</t>
    </r>
    <r>
      <rPr>
        <sz val="11"/>
        <color theme="1"/>
        <rFont val="Calibri"/>
        <family val="2"/>
        <scheme val="minor"/>
      </rPr>
      <t xml:space="preserve"> may terminate this EULA if you fail to comply with the</t>
    </r>
  </si>
  <si>
    <t>terms and conditions of this EULA. In such event, you must destroy all copies of any TEMPLATE.</t>
  </si>
  <si>
    <t>4. NOTICE SPECIFIC TO TEMPLATES.</t>
  </si>
  <si>
    <t xml:space="preserve">SPREADSHEET123.COM MAKE NO REPRESENTATIONS </t>
  </si>
  <si>
    <t>ABOUT THE SUITABILITY OF THE TEMPLATES FOR ANY PURPOSE. ALL TEMPLATES ARE PROVIDED</t>
  </si>
  <si>
    <t xml:space="preserve"> “AS IS” WITHOUT WARRANTY OF ANY KIND. SPREADSHEET123.COM HEREBY DISCLAIM ALL </t>
  </si>
  <si>
    <t>WARRANTIES AND CONDITIONS WITH REGARD TO THE TEMPLATES, INCLUDING ALL IMPLIED</t>
  </si>
  <si>
    <t>WARRANTIES AND CONDITIONS OF MERCHANTABILITY, FITNESS FOR A PARTICULAR PURPOSE, TITLE</t>
  </si>
  <si>
    <t>AND NON-INFRINGEMENT. IN NO EVENT SHALL SPREADSHEET123.COM BE LIABLE FOR ANY SPECIAL,</t>
  </si>
  <si>
    <t xml:space="preserve">INDIRECT OR CONSEQUENTIAL DAMAGES OR ANY DAMAGES WHATSOEVER RESULTING FROM LOSS </t>
  </si>
  <si>
    <t xml:space="preserve">OF USE, DATA OR PROFITS, WHETHER IN AN ACTION OF CONTRACT, NEGLIGENCE OR OTHER TORTIOUS </t>
  </si>
  <si>
    <t>ANY REFERENCES TO EVENTS, PEOPLE, PLACES, OR ENTITIES IN THE TEMPLATES IS PURELY FICTITIOUS AND NOT INTENDED TO REPRESENT ANY ACTUAL EVENT,</t>
  </si>
  <si>
    <t>PERSON, PLACE, OR ENTITY. SPREADSHEET123.COM  DISCLAIMS ANY LIKENESS OR SIMILARITIES TO ACTUAL EVENTS, PEOPLE, PLACES, OR ENTITIES, AND</t>
  </si>
  <si>
    <t>ANY SUCH LIKENESS OR SIMILARITIES ARE UNINTENTIONAL AND PURELY COINCIDENTAL.</t>
  </si>
  <si>
    <t>5. MISCELLANEOUS.</t>
  </si>
  <si>
    <t>Some states do not allow the limitation or exclusion of liability for incidental or consequential</t>
  </si>
  <si>
    <t>damages, so the above limitation may not apply to you.</t>
  </si>
  <si>
    <t>Savings Interest Calculator EULA</t>
  </si>
  <si>
    <t>Press F9 to Recalculate</t>
  </si>
  <si>
    <r>
      <t xml:space="preserve">Deposit Amount </t>
    </r>
    <r>
      <rPr>
        <b/>
        <sz val="11"/>
        <color theme="1"/>
        <rFont val="Calibri"/>
        <family val="2"/>
        <scheme val="minor"/>
      </rPr>
      <t>(DA)</t>
    </r>
    <r>
      <rPr>
        <sz val="11"/>
        <color theme="1"/>
        <rFont val="Calibri"/>
        <family val="2"/>
        <scheme val="minor"/>
      </rPr>
      <t>:</t>
    </r>
  </si>
  <si>
    <r>
      <t xml:space="preserve">Deposit Frequency </t>
    </r>
    <r>
      <rPr>
        <b/>
        <sz val="11"/>
        <color theme="1"/>
        <rFont val="Calibri"/>
        <family val="2"/>
        <scheme val="minor"/>
      </rPr>
      <t>(DF)</t>
    </r>
    <r>
      <rPr>
        <sz val="11"/>
        <color theme="1"/>
        <rFont val="Calibri"/>
        <family val="2"/>
        <scheme val="minor"/>
      </rPr>
      <t>:</t>
    </r>
  </si>
</sst>
</file>

<file path=xl/styles.xml><?xml version="1.0" encoding="utf-8"?>
<styleSheet xmlns="http://schemas.openxmlformats.org/spreadsheetml/2006/main">
  <numFmts count="3">
    <numFmt numFmtId="8" formatCode="&quot;£&quot;#,##0.00;[Red]\-&quot;£&quot;#,##0.00"/>
    <numFmt numFmtId="164" formatCode="#,##0.0"/>
    <numFmt numFmtId="165" formatCode="#,##0.00_ ;[Red]\-#,##0.00\ "/>
  </numFmts>
  <fonts count="29">
    <font>
      <sz val="11"/>
      <color theme="1"/>
      <name val="Calibri"/>
      <family val="2"/>
      <scheme val="minor"/>
    </font>
    <font>
      <b/>
      <sz val="11"/>
      <color indexed="8"/>
      <name val="Calibri"/>
      <family val="2"/>
    </font>
    <font>
      <b/>
      <sz val="14"/>
      <color theme="1"/>
      <name val="Calibri"/>
      <family val="2"/>
      <scheme val="minor"/>
    </font>
    <font>
      <b/>
      <sz val="14"/>
      <color theme="2" tint="-0.749992370372631"/>
      <name val="Calibri"/>
      <family val="2"/>
      <scheme val="minor"/>
    </font>
    <font>
      <b/>
      <sz val="11"/>
      <color theme="0"/>
      <name val="Calibri"/>
      <family val="2"/>
      <scheme val="minor"/>
    </font>
    <font>
      <sz val="11"/>
      <color theme="0"/>
      <name val="Calibri"/>
      <family val="2"/>
      <scheme val="minor"/>
    </font>
    <font>
      <b/>
      <sz val="14"/>
      <color theme="0"/>
      <name val="Calibri"/>
      <family val="2"/>
      <scheme val="minor"/>
    </font>
    <font>
      <sz val="10"/>
      <color theme="1"/>
      <name val="Calibri"/>
      <family val="2"/>
      <scheme val="minor"/>
    </font>
    <font>
      <sz val="10"/>
      <color theme="0"/>
      <name val="Calibri"/>
      <family val="2"/>
      <scheme val="minor"/>
    </font>
    <font>
      <b/>
      <sz val="26"/>
      <color theme="3" tint="-0.249977111117893"/>
      <name val="Calibri"/>
      <family val="2"/>
      <scheme val="minor"/>
    </font>
    <font>
      <u/>
      <sz val="11"/>
      <color theme="10"/>
      <name val="Calibri"/>
      <family val="2"/>
    </font>
    <font>
      <sz val="11"/>
      <name val="Calibri"/>
      <family val="2"/>
    </font>
    <font>
      <b/>
      <sz val="26"/>
      <color theme="3" tint="-0.499984740745262"/>
      <name val="Calibri"/>
      <family val="2"/>
      <scheme val="minor"/>
    </font>
    <font>
      <b/>
      <sz val="11"/>
      <name val="Arial"/>
      <family val="2"/>
    </font>
    <font>
      <b/>
      <sz val="10"/>
      <color indexed="60"/>
      <name val="Arial"/>
      <family val="2"/>
    </font>
    <font>
      <b/>
      <sz val="10"/>
      <name val="Arial"/>
      <family val="2"/>
    </font>
    <font>
      <sz val="10"/>
      <name val="Arial"/>
      <family val="2"/>
    </font>
    <font>
      <sz val="11"/>
      <color rgb="FFC00000"/>
      <name val="Calibri"/>
      <family val="2"/>
      <scheme val="minor"/>
    </font>
    <font>
      <b/>
      <sz val="11"/>
      <color indexed="60"/>
      <name val="Calibri"/>
      <family val="2"/>
    </font>
    <font>
      <sz val="11"/>
      <color indexed="60"/>
      <name val="Calibri"/>
      <family val="2"/>
    </font>
    <font>
      <sz val="7"/>
      <color theme="1"/>
      <name val="Verdana"/>
      <family val="2"/>
    </font>
    <font>
      <sz val="7"/>
      <color theme="1"/>
      <name val="Calibri"/>
      <family val="2"/>
      <scheme val="minor"/>
    </font>
    <font>
      <b/>
      <sz val="9"/>
      <color indexed="81"/>
      <name val="Tahoma"/>
      <family val="2"/>
    </font>
    <font>
      <sz val="9"/>
      <color indexed="81"/>
      <name val="Tahoma"/>
      <family val="2"/>
    </font>
    <font>
      <b/>
      <sz val="9"/>
      <color indexed="56"/>
      <name val="Tahoma"/>
      <family val="2"/>
    </font>
    <font>
      <b/>
      <sz val="11"/>
      <color rgb="FFFF0000"/>
      <name val="Calibri"/>
      <family val="2"/>
      <scheme val="minor"/>
    </font>
    <font>
      <b/>
      <sz val="9"/>
      <color indexed="81"/>
      <name val="Tahoma"/>
      <charset val="1"/>
    </font>
    <font>
      <b/>
      <sz val="11"/>
      <color theme="1"/>
      <name val="Calibri"/>
      <family val="2"/>
      <scheme val="minor"/>
    </font>
    <font>
      <sz val="9"/>
      <color indexed="81"/>
      <name val="Tahoma"/>
      <charset val="1"/>
    </font>
  </fonts>
  <fills count="13">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2"/>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s>
  <borders count="9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theme="0"/>
      </left>
      <right style="thin">
        <color theme="0"/>
      </right>
      <top style="thin">
        <color theme="0"/>
      </top>
      <bottom style="thin">
        <color theme="0"/>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style="medium">
        <color theme="3" tint="-0.499984740745262"/>
      </bottom>
      <diagonal/>
    </border>
    <border>
      <left style="thin">
        <color theme="4" tint="0.79998168889431442"/>
      </left>
      <right style="thin">
        <color theme="4" tint="0.79998168889431442"/>
      </right>
      <top/>
      <bottom style="thin">
        <color theme="4" tint="0.7999816888943144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0"/>
      </right>
      <top style="thin">
        <color theme="0"/>
      </top>
      <bottom style="thin">
        <color theme="0"/>
      </bottom>
      <diagonal/>
    </border>
    <border>
      <left style="thin">
        <color theme="4" tint="0.79998168889431442"/>
      </left>
      <right style="thin">
        <color theme="4" tint="0.79998168889431442"/>
      </right>
      <top style="thin">
        <color theme="4" tint="0.79998168889431442"/>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medium">
        <color theme="2" tint="-0.499984740745262"/>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79998168889431442"/>
      </left>
      <right/>
      <top/>
      <bottom style="thin">
        <color theme="4" tint="0.79998168889431442"/>
      </bottom>
      <diagonal/>
    </border>
    <border>
      <left style="thin">
        <color theme="4" tint="0.79998168889431442"/>
      </left>
      <right/>
      <top style="thin">
        <color theme="4" tint="0.79998168889431442"/>
      </top>
      <bottom style="thin">
        <color theme="4" tint="0.79998168889431442"/>
      </bottom>
      <diagonal/>
    </border>
    <border>
      <left/>
      <right style="thin">
        <color theme="4" tint="0.79998168889431442"/>
      </right>
      <top/>
      <bottom style="thin">
        <color theme="4" tint="0.79998168889431442"/>
      </bottom>
      <diagonal/>
    </border>
    <border>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bottom/>
      <diagonal/>
    </border>
    <border>
      <left style="thin">
        <color theme="4" tint="0.39997558519241921"/>
      </left>
      <right style="thin">
        <color theme="4" tint="0.39997558519241921"/>
      </right>
      <top/>
      <bottom style="thin">
        <color theme="4" tint="0.39997558519241921"/>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0.249977111117893"/>
      </left>
      <right style="thin">
        <color theme="2" tint="-0.249977111117893"/>
      </right>
      <top/>
      <bottom style="thin">
        <color theme="2" tint="-0.249977111117893"/>
      </bottom>
      <diagonal/>
    </border>
    <border>
      <left style="thin">
        <color theme="3" tint="-0.249977111117893"/>
      </left>
      <right style="thin">
        <color theme="3" tint="-0.249977111117893"/>
      </right>
      <top style="thin">
        <color theme="3" tint="-0.249977111117893"/>
      </top>
      <bottom style="thin">
        <color theme="3" tint="-0.249977111117893"/>
      </bottom>
      <diagonal/>
    </border>
    <border>
      <left style="thin">
        <color theme="4" tint="0.79998168889431442"/>
      </left>
      <right/>
      <top/>
      <bottom/>
      <diagonal/>
    </border>
    <border>
      <left/>
      <right style="thin">
        <color theme="4" tint="0.79998168889431442"/>
      </right>
      <top/>
      <bottom/>
      <diagonal/>
    </border>
    <border>
      <left style="thin">
        <color theme="2" tint="-9.9978637043366805E-2"/>
      </left>
      <right style="thin">
        <color theme="2" tint="-9.9978637043366805E-2"/>
      </right>
      <top/>
      <bottom/>
      <diagonal/>
    </border>
    <border>
      <left style="thin">
        <color theme="2" tint="-9.9978637043366805E-2"/>
      </left>
      <right/>
      <top/>
      <bottom/>
      <diagonal/>
    </border>
    <border>
      <left/>
      <right style="thin">
        <color theme="2" tint="-9.9978637043366805E-2"/>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9"/>
      </left>
      <right style="thin">
        <color indexed="9"/>
      </right>
      <top/>
      <bottom/>
      <diagonal/>
    </border>
    <border>
      <left/>
      <right/>
      <top style="thin">
        <color indexed="9"/>
      </top>
      <bottom style="thin">
        <color indexed="9"/>
      </bottom>
      <diagonal/>
    </border>
    <border>
      <left/>
      <right/>
      <top style="thin">
        <color indexed="9"/>
      </top>
      <bottom/>
      <diagonal/>
    </border>
    <border>
      <left/>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right/>
      <top/>
      <bottom style="thin">
        <color theme="2" tint="-9.9978637043366805E-2"/>
      </bottom>
      <diagonal/>
    </border>
    <border>
      <left style="thin">
        <color indexed="9"/>
      </left>
      <right/>
      <top/>
      <bottom/>
      <diagonal/>
    </border>
    <border>
      <left/>
      <right style="thin">
        <color indexed="9"/>
      </right>
      <top/>
      <bottom/>
      <diagonal/>
    </border>
    <border>
      <left style="thin">
        <color theme="2" tint="-9.9978637043366805E-2"/>
      </left>
      <right style="thin">
        <color theme="2" tint="-9.9978637043366805E-2"/>
      </right>
      <top/>
      <bottom style="medium">
        <color theme="2" tint="-0.499984740745262"/>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theme="4" tint="0.79998168889431442"/>
      </left>
      <right style="thin">
        <color theme="4" tint="0.79998168889431442"/>
      </right>
      <top style="thin">
        <color theme="4" tint="0.39997558519241921"/>
      </top>
      <bottom style="thin">
        <color theme="4" tint="0.399975585192419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top style="thin">
        <color theme="4" tint="0.79998168889431442"/>
      </top>
      <bottom style="thin">
        <color theme="4" tint="0.79998168889431442"/>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bottom/>
      <diagonal/>
    </border>
    <border>
      <left style="medium">
        <color theme="3" tint="-0.499984740745262"/>
      </left>
      <right/>
      <top style="medium">
        <color theme="3" tint="-0.499984740745262"/>
      </top>
      <bottom/>
      <diagonal/>
    </border>
    <border>
      <left/>
      <right/>
      <top style="medium">
        <color theme="3" tint="-0.499984740745262"/>
      </top>
      <bottom/>
      <diagonal/>
    </border>
    <border>
      <left/>
      <right style="medium">
        <color theme="3" tint="-0.499984740745262"/>
      </right>
      <top style="medium">
        <color theme="3" tint="-0.499984740745262"/>
      </top>
      <bottom/>
      <diagonal/>
    </border>
    <border>
      <left style="medium">
        <color theme="3" tint="-0.499984740745262"/>
      </left>
      <right/>
      <top/>
      <bottom style="thin">
        <color indexed="9"/>
      </bottom>
      <diagonal/>
    </border>
    <border>
      <left/>
      <right style="medium">
        <color theme="3" tint="-0.499984740745262"/>
      </right>
      <top/>
      <bottom style="thin">
        <color indexed="9"/>
      </bottom>
      <diagonal/>
    </border>
    <border>
      <left style="medium">
        <color theme="3" tint="-0.499984740745262"/>
      </left>
      <right style="thin">
        <color indexed="9"/>
      </right>
      <top style="thin">
        <color indexed="9"/>
      </top>
      <bottom style="medium">
        <color theme="3" tint="-0.499984740745262"/>
      </bottom>
      <diagonal/>
    </border>
    <border>
      <left style="thin">
        <color indexed="9"/>
      </left>
      <right style="thin">
        <color indexed="9"/>
      </right>
      <top style="thin">
        <color indexed="9"/>
      </top>
      <bottom style="medium">
        <color theme="3" tint="-0.499984740745262"/>
      </bottom>
      <diagonal/>
    </border>
    <border>
      <left style="thin">
        <color indexed="9"/>
      </left>
      <right style="medium">
        <color theme="3" tint="-0.499984740745262"/>
      </right>
      <top style="thin">
        <color indexed="9"/>
      </top>
      <bottom style="medium">
        <color theme="3" tint="-0.499984740745262"/>
      </bottom>
      <diagonal/>
    </border>
    <border>
      <left style="thin">
        <color theme="0" tint="-0.14999847407452621"/>
      </left>
      <right style="thin">
        <color theme="0" tint="-0.14999847407452621"/>
      </right>
      <top/>
      <bottom style="thin">
        <color theme="0" tint="-0.14999847407452621"/>
      </bottom>
      <diagonal/>
    </border>
    <border>
      <left style="thin">
        <color indexed="9"/>
      </left>
      <right style="thin">
        <color theme="0"/>
      </right>
      <top style="thin">
        <color indexed="9"/>
      </top>
      <bottom style="medium">
        <color theme="3" tint="-0.499984740745262"/>
      </bottom>
      <diagonal/>
    </border>
    <border>
      <left style="thin">
        <color theme="0"/>
      </left>
      <right style="medium">
        <color theme="3" tint="-0.499984740745262"/>
      </right>
      <top style="medium">
        <color theme="3" tint="-0.499984740745262"/>
      </top>
      <bottom style="medium">
        <color theme="3" tint="-0.499984740745262"/>
      </bottom>
      <diagonal/>
    </border>
    <border>
      <left/>
      <right/>
      <top style="thin">
        <color theme="2"/>
      </top>
      <bottom style="thin">
        <color theme="2"/>
      </bottom>
      <diagonal/>
    </border>
    <border>
      <left style="thin">
        <color theme="0"/>
      </left>
      <right/>
      <top/>
      <bottom style="medium">
        <color theme="3" tint="-0.499984740745262"/>
      </bottom>
      <diagonal/>
    </border>
    <border>
      <left/>
      <right/>
      <top/>
      <bottom style="medium">
        <color theme="3" tint="-0.499984740745262"/>
      </bottom>
      <diagonal/>
    </border>
    <border>
      <left/>
      <right style="thin">
        <color theme="0"/>
      </right>
      <top/>
      <bottom style="medium">
        <color theme="3" tint="-0.499984740745262"/>
      </bottom>
      <diagonal/>
    </border>
    <border>
      <left/>
      <right/>
      <top/>
      <bottom style="thin">
        <color theme="4" tint="0.79998168889431442"/>
      </bottom>
      <diagonal/>
    </border>
    <border>
      <left/>
      <right style="thin">
        <color theme="4" tint="0.39997558519241921"/>
      </right>
      <top/>
      <bottom style="thin">
        <color theme="4" tint="0.79998168889431442"/>
      </bottom>
      <diagonal/>
    </border>
    <border>
      <left/>
      <right style="thin">
        <color theme="4" tint="0.39997558519241921"/>
      </right>
      <top style="thin">
        <color theme="4" tint="0.79998168889431442"/>
      </top>
      <bottom style="thin">
        <color theme="4" tint="0.79998168889431442"/>
      </bottom>
      <diagonal/>
    </border>
    <border>
      <left style="thin">
        <color theme="4" tint="0.79998168889431442"/>
      </left>
      <right/>
      <top style="medium">
        <color theme="3" tint="-0.499984740745262"/>
      </top>
      <bottom style="thin">
        <color theme="4" tint="0.79998168889431442"/>
      </bottom>
      <diagonal/>
    </border>
    <border>
      <left/>
      <right style="thin">
        <color theme="4" tint="0.39997558519241921"/>
      </right>
      <top style="medium">
        <color theme="3" tint="-0.499984740745262"/>
      </top>
      <bottom style="thin">
        <color theme="4" tint="0.79998168889431442"/>
      </bottom>
      <diagonal/>
    </border>
    <border>
      <left style="thin">
        <color theme="0"/>
      </left>
      <right style="medium">
        <color theme="3" tint="-0.499984740745262"/>
      </right>
      <top/>
      <bottom/>
      <diagonal/>
    </border>
    <border>
      <left/>
      <right/>
      <top style="medium">
        <color theme="3" tint="-0.499984740745262"/>
      </top>
      <bottom style="thin">
        <color theme="3" tint="-0.499984740745262"/>
      </bottom>
      <diagonal/>
    </border>
    <border>
      <left/>
      <right style="medium">
        <color theme="3" tint="-0.499984740745262"/>
      </right>
      <top style="medium">
        <color theme="3" tint="-0.499984740745262"/>
      </top>
      <bottom style="thin">
        <color theme="3" tint="-0.499984740745262"/>
      </bottom>
      <diagonal/>
    </border>
    <border>
      <left style="thin">
        <color indexed="9"/>
      </left>
      <right style="medium">
        <color theme="3" tint="-0.499984740745262"/>
      </right>
      <top style="thin">
        <color theme="0"/>
      </top>
      <bottom style="thin">
        <color indexed="9"/>
      </bottom>
      <diagonal/>
    </border>
    <border>
      <left style="thin">
        <color indexed="9"/>
      </left>
      <right style="medium">
        <color theme="3" tint="-0.499984740745262"/>
      </right>
      <top style="thin">
        <color indexed="9"/>
      </top>
      <bottom style="thin">
        <color indexed="9"/>
      </bottom>
      <diagonal/>
    </border>
  </borders>
  <cellStyleXfs count="2">
    <xf numFmtId="0" fontId="0" fillId="0" borderId="0"/>
    <xf numFmtId="0" fontId="10" fillId="0" borderId="0" applyNumberFormat="0" applyFill="0" applyBorder="0" applyAlignment="0" applyProtection="0">
      <alignment vertical="top"/>
      <protection locked="0"/>
    </xf>
  </cellStyleXfs>
  <cellXfs count="211">
    <xf numFmtId="0" fontId="0" fillId="0" borderId="0" xfId="0"/>
    <xf numFmtId="0" fontId="0" fillId="0" borderId="1" xfId="0" applyBorder="1"/>
    <xf numFmtId="0" fontId="0" fillId="0" borderId="2" xfId="0" applyBorder="1"/>
    <xf numFmtId="0" fontId="0" fillId="0" borderId="3" xfId="0" applyBorder="1"/>
    <xf numFmtId="0" fontId="0" fillId="0" borderId="1" xfId="0" applyBorder="1" applyAlignment="1">
      <alignment horizontal="justify" vertical="center"/>
    </xf>
    <xf numFmtId="0" fontId="0" fillId="0" borderId="4" xfId="0" applyBorder="1"/>
    <xf numFmtId="2" fontId="0" fillId="0" borderId="1" xfId="0" applyNumberFormat="1" applyBorder="1"/>
    <xf numFmtId="2" fontId="0" fillId="0" borderId="2" xfId="0" applyNumberFormat="1" applyBorder="1"/>
    <xf numFmtId="2" fontId="0" fillId="0" borderId="1" xfId="0" applyNumberFormat="1" applyBorder="1" applyAlignment="1">
      <alignment horizontal="justify" vertical="center"/>
    </xf>
    <xf numFmtId="0" fontId="0" fillId="0" borderId="5" xfId="0" applyBorder="1"/>
    <xf numFmtId="0" fontId="0" fillId="0" borderId="7" xfId="0" applyBorder="1"/>
    <xf numFmtId="2" fontId="0" fillId="0" borderId="3" xfId="0" applyNumberFormat="1" applyBorder="1"/>
    <xf numFmtId="0" fontId="0" fillId="0" borderId="6" xfId="0" applyBorder="1"/>
    <xf numFmtId="2" fontId="0" fillId="0" borderId="6" xfId="0" applyNumberFormat="1" applyBorder="1"/>
    <xf numFmtId="0" fontId="0" fillId="0" borderId="10" xfId="0" applyBorder="1"/>
    <xf numFmtId="0" fontId="0" fillId="2" borderId="11" xfId="0" applyFill="1" applyBorder="1"/>
    <xf numFmtId="9" fontId="0" fillId="2" borderId="11" xfId="0" applyNumberFormat="1" applyFill="1" applyBorder="1"/>
    <xf numFmtId="9" fontId="0" fillId="2" borderId="11" xfId="0" applyNumberFormat="1" applyFill="1" applyBorder="1" applyAlignment="1">
      <alignment horizontal="center"/>
    </xf>
    <xf numFmtId="0" fontId="0" fillId="2" borderId="13" xfId="0" applyFill="1" applyBorder="1"/>
    <xf numFmtId="0" fontId="0" fillId="2" borderId="12" xfId="0" applyFill="1" applyBorder="1"/>
    <xf numFmtId="0" fontId="0" fillId="0" borderId="15" xfId="0" applyBorder="1"/>
    <xf numFmtId="0" fontId="0" fillId="2" borderId="16" xfId="0" applyFill="1" applyBorder="1"/>
    <xf numFmtId="0" fontId="0" fillId="3" borderId="14" xfId="0" applyFill="1" applyBorder="1"/>
    <xf numFmtId="4" fontId="0" fillId="3" borderId="14" xfId="0" applyNumberFormat="1" applyFill="1" applyBorder="1" applyAlignment="1"/>
    <xf numFmtId="0" fontId="1" fillId="3" borderId="14" xfId="0" applyFont="1" applyFill="1" applyBorder="1" applyAlignment="1">
      <alignment horizontal="right"/>
    </xf>
    <xf numFmtId="0" fontId="0" fillId="3" borderId="17" xfId="0" applyFill="1" applyBorder="1"/>
    <xf numFmtId="0" fontId="0" fillId="3" borderId="17" xfId="0" applyFill="1" applyBorder="1" applyAlignment="1">
      <alignment horizontal="right"/>
    </xf>
    <xf numFmtId="4" fontId="0" fillId="3" borderId="17" xfId="0" applyNumberFormat="1" applyFill="1" applyBorder="1" applyAlignment="1"/>
    <xf numFmtId="0" fontId="0" fillId="3" borderId="18" xfId="0" applyFill="1" applyBorder="1"/>
    <xf numFmtId="0" fontId="1" fillId="3" borderId="18" xfId="0" applyFont="1" applyFill="1" applyBorder="1" applyAlignment="1">
      <alignment horizontal="right" indent="2"/>
    </xf>
    <xf numFmtId="0" fontId="1" fillId="2" borderId="12" xfId="0" applyFont="1" applyFill="1" applyBorder="1" applyAlignment="1">
      <alignment horizontal="right" indent="2"/>
    </xf>
    <xf numFmtId="0" fontId="0" fillId="2" borderId="21" xfId="0" applyFill="1" applyBorder="1" applyAlignment="1">
      <alignment horizontal="right"/>
    </xf>
    <xf numFmtId="0" fontId="0" fillId="2" borderId="22" xfId="0" applyFill="1" applyBorder="1"/>
    <xf numFmtId="0" fontId="1" fillId="2" borderId="23" xfId="0" applyFont="1" applyFill="1" applyBorder="1" applyAlignment="1">
      <alignment horizontal="right"/>
    </xf>
    <xf numFmtId="9" fontId="0" fillId="2" borderId="23" xfId="0" applyNumberFormat="1" applyFill="1" applyBorder="1"/>
    <xf numFmtId="0" fontId="0" fillId="2" borderId="23" xfId="0" applyFill="1" applyBorder="1" applyAlignment="1">
      <alignment horizontal="center"/>
    </xf>
    <xf numFmtId="0" fontId="0" fillId="2" borderId="23" xfId="0" applyFill="1" applyBorder="1"/>
    <xf numFmtId="0" fontId="0" fillId="2" borderId="24" xfId="0" applyFill="1" applyBorder="1"/>
    <xf numFmtId="0" fontId="0" fillId="4" borderId="19" xfId="0" applyFill="1" applyBorder="1" applyAlignment="1">
      <alignment horizontal="center"/>
    </xf>
    <xf numFmtId="9" fontId="0" fillId="4" borderId="19" xfId="0" applyNumberFormat="1" applyFill="1" applyBorder="1"/>
    <xf numFmtId="9" fontId="0" fillId="4" borderId="19" xfId="0" applyNumberFormat="1" applyFill="1" applyBorder="1" applyAlignment="1">
      <alignment horizontal="center"/>
    </xf>
    <xf numFmtId="0" fontId="0" fillId="4" borderId="25" xfId="0" applyFont="1" applyFill="1" applyBorder="1" applyAlignment="1">
      <alignment horizontal="center"/>
    </xf>
    <xf numFmtId="0" fontId="0" fillId="3" borderId="27" xfId="0" applyFill="1" applyBorder="1" applyAlignment="1">
      <alignment horizontal="right"/>
    </xf>
    <xf numFmtId="4" fontId="0" fillId="3" borderId="29" xfId="0" applyNumberFormat="1" applyFill="1" applyBorder="1" applyAlignment="1"/>
    <xf numFmtId="4" fontId="0" fillId="3" borderId="30" xfId="0" applyNumberFormat="1" applyFill="1" applyBorder="1" applyAlignment="1"/>
    <xf numFmtId="0" fontId="0" fillId="3" borderId="30" xfId="0" applyFill="1" applyBorder="1"/>
    <xf numFmtId="0" fontId="5" fillId="6" borderId="32" xfId="0" applyFont="1" applyFill="1" applyBorder="1"/>
    <xf numFmtId="0" fontId="5" fillId="6" borderId="32" xfId="0" applyFont="1" applyFill="1" applyBorder="1" applyAlignment="1">
      <alignment horizontal="center"/>
    </xf>
    <xf numFmtId="0" fontId="6" fillId="6" borderId="32" xfId="0" applyFont="1" applyFill="1" applyBorder="1" applyAlignment="1">
      <alignment horizontal="right" indent="2"/>
    </xf>
    <xf numFmtId="0" fontId="0" fillId="2" borderId="33" xfId="0" applyFill="1" applyBorder="1"/>
    <xf numFmtId="0" fontId="0" fillId="2" borderId="0" xfId="0" applyFill="1" applyBorder="1" applyAlignment="1">
      <alignment horizontal="center"/>
    </xf>
    <xf numFmtId="0" fontId="0" fillId="2" borderId="34" xfId="0" applyFill="1" applyBorder="1"/>
    <xf numFmtId="0" fontId="2" fillId="2" borderId="0" xfId="0" applyFont="1" applyFill="1" applyBorder="1" applyAlignment="1">
      <alignment horizontal="right" indent="2"/>
    </xf>
    <xf numFmtId="0" fontId="0" fillId="4" borderId="19" xfId="0" applyFill="1" applyBorder="1"/>
    <xf numFmtId="0" fontId="0" fillId="3" borderId="35" xfId="0" applyFill="1" applyBorder="1"/>
    <xf numFmtId="0" fontId="0" fillId="3" borderId="36" xfId="0" applyFill="1" applyBorder="1"/>
    <xf numFmtId="0" fontId="0" fillId="3" borderId="0" xfId="0" applyFill="1" applyBorder="1"/>
    <xf numFmtId="0" fontId="0" fillId="3" borderId="37" xfId="0" applyFill="1" applyBorder="1"/>
    <xf numFmtId="0" fontId="3" fillId="3" borderId="35" xfId="0" applyFont="1" applyFill="1" applyBorder="1" applyAlignment="1">
      <alignment horizontal="right" indent="2"/>
    </xf>
    <xf numFmtId="0" fontId="5" fillId="9" borderId="38" xfId="0" applyFont="1" applyFill="1" applyBorder="1"/>
    <xf numFmtId="0" fontId="6" fillId="9" borderId="38" xfId="0" applyFont="1" applyFill="1" applyBorder="1" applyAlignment="1">
      <alignment horizontal="right" indent="2"/>
    </xf>
    <xf numFmtId="0" fontId="0" fillId="0" borderId="40" xfId="0" applyBorder="1"/>
    <xf numFmtId="0" fontId="0" fillId="10" borderId="39" xfId="0" applyFill="1" applyBorder="1"/>
    <xf numFmtId="0" fontId="0" fillId="0" borderId="41" xfId="0" applyBorder="1"/>
    <xf numFmtId="0" fontId="0" fillId="0" borderId="42" xfId="0" applyBorder="1"/>
    <xf numFmtId="4" fontId="0" fillId="8" borderId="26" xfId="0" applyNumberFormat="1" applyFill="1" applyBorder="1" applyAlignment="1"/>
    <xf numFmtId="4" fontId="0" fillId="8" borderId="31" xfId="0" applyNumberFormat="1" applyFill="1" applyBorder="1" applyAlignment="1"/>
    <xf numFmtId="0" fontId="0" fillId="3" borderId="44" xfId="0" applyFill="1" applyBorder="1"/>
    <xf numFmtId="0" fontId="7" fillId="0" borderId="1" xfId="0" applyFont="1" applyBorder="1"/>
    <xf numFmtId="2" fontId="7" fillId="0" borderId="1" xfId="0" applyNumberFormat="1" applyFont="1" applyBorder="1"/>
    <xf numFmtId="164" fontId="7" fillId="0" borderId="1" xfId="0" applyNumberFormat="1" applyFont="1" applyBorder="1"/>
    <xf numFmtId="8" fontId="7" fillId="0" borderId="1" xfId="0" applyNumberFormat="1" applyFont="1" applyBorder="1"/>
    <xf numFmtId="0" fontId="0" fillId="3" borderId="48" xfId="0" applyFill="1" applyBorder="1"/>
    <xf numFmtId="0" fontId="1" fillId="3" borderId="48" xfId="0" applyFont="1" applyFill="1" applyBorder="1" applyAlignment="1">
      <alignment horizontal="right" indent="2"/>
    </xf>
    <xf numFmtId="4" fontId="0" fillId="3" borderId="35" xfId="0" applyNumberFormat="1" applyFill="1" applyBorder="1" applyAlignment="1"/>
    <xf numFmtId="0" fontId="0" fillId="3" borderId="36" xfId="0" applyFill="1" applyBorder="1" applyAlignment="1">
      <alignment horizontal="right"/>
    </xf>
    <xf numFmtId="165" fontId="0" fillId="3" borderId="0" xfId="0" applyNumberFormat="1" applyFill="1" applyBorder="1" applyAlignment="1">
      <alignment horizontal="center"/>
    </xf>
    <xf numFmtId="4" fontId="0" fillId="3" borderId="0" xfId="0" applyNumberFormat="1" applyFill="1" applyBorder="1" applyAlignment="1"/>
    <xf numFmtId="0" fontId="0" fillId="0" borderId="51" xfId="0" applyBorder="1"/>
    <xf numFmtId="0" fontId="0" fillId="0" borderId="52" xfId="0" applyBorder="1"/>
    <xf numFmtId="2" fontId="0" fillId="0" borderId="52" xfId="0" applyNumberFormat="1" applyBorder="1"/>
    <xf numFmtId="0" fontId="0" fillId="4" borderId="6" xfId="0" applyFill="1" applyBorder="1"/>
    <xf numFmtId="2" fontId="0" fillId="4" borderId="6" xfId="0" applyNumberFormat="1" applyFill="1" applyBorder="1"/>
    <xf numFmtId="164" fontId="7" fillId="8" borderId="1" xfId="0" applyNumberFormat="1" applyFont="1" applyFill="1" applyBorder="1"/>
    <xf numFmtId="0" fontId="7" fillId="0" borderId="5" xfId="0" applyFont="1" applyBorder="1"/>
    <xf numFmtId="164" fontId="7" fillId="5" borderId="39" xfId="0" applyNumberFormat="1" applyFont="1" applyFill="1" applyBorder="1"/>
    <xf numFmtId="0" fontId="7" fillId="0" borderId="3" xfId="0" applyFont="1" applyBorder="1"/>
    <xf numFmtId="164" fontId="7" fillId="0" borderId="3" xfId="0" applyNumberFormat="1" applyFont="1" applyBorder="1"/>
    <xf numFmtId="0" fontId="8" fillId="0" borderId="7" xfId="0" applyFont="1" applyBorder="1"/>
    <xf numFmtId="0" fontId="7" fillId="8" borderId="53" xfId="0" applyFont="1" applyFill="1" applyBorder="1"/>
    <xf numFmtId="10" fontId="7" fillId="8" borderId="53" xfId="0" applyNumberFormat="1" applyFont="1" applyFill="1" applyBorder="1" applyAlignment="1">
      <alignment horizontal="center"/>
    </xf>
    <xf numFmtId="164" fontId="7" fillId="8" borderId="53" xfId="0" applyNumberFormat="1" applyFont="1" applyFill="1" applyBorder="1"/>
    <xf numFmtId="164" fontId="7" fillId="8" borderId="5" xfId="0" applyNumberFormat="1" applyFont="1" applyFill="1" applyBorder="1"/>
    <xf numFmtId="8" fontId="7" fillId="0" borderId="5" xfId="0" applyNumberFormat="1" applyFont="1" applyBorder="1"/>
    <xf numFmtId="164" fontId="7" fillId="0" borderId="9" xfId="0" applyNumberFormat="1" applyFont="1" applyBorder="1"/>
    <xf numFmtId="0" fontId="7" fillId="0" borderId="40" xfId="0" applyFont="1" applyBorder="1"/>
    <xf numFmtId="10" fontId="7" fillId="0" borderId="40" xfId="0" applyNumberFormat="1" applyFont="1" applyBorder="1" applyAlignment="1">
      <alignment horizontal="center"/>
    </xf>
    <xf numFmtId="164" fontId="7" fillId="0" borderId="40" xfId="0" applyNumberFormat="1" applyFont="1" applyBorder="1"/>
    <xf numFmtId="0" fontId="8" fillId="0" borderId="46" xfId="0" applyFont="1" applyBorder="1"/>
    <xf numFmtId="164" fontId="7" fillId="0" borderId="47" xfId="0" applyNumberFormat="1" applyFont="1" applyBorder="1"/>
    <xf numFmtId="164" fontId="7" fillId="0" borderId="10" xfId="0" applyNumberFormat="1" applyFont="1" applyBorder="1"/>
    <xf numFmtId="164" fontId="7" fillId="0" borderId="2" xfId="0" applyNumberFormat="1" applyFont="1" applyBorder="1"/>
    <xf numFmtId="0" fontId="8" fillId="8" borderId="54" xfId="0" applyFont="1" applyFill="1" applyBorder="1"/>
    <xf numFmtId="164" fontId="7" fillId="8" borderId="55" xfId="0" applyNumberFormat="1" applyFont="1" applyFill="1" applyBorder="1"/>
    <xf numFmtId="9" fontId="0" fillId="2" borderId="56" xfId="0" applyNumberFormat="1" applyFill="1" applyBorder="1"/>
    <xf numFmtId="0" fontId="0" fillId="10" borderId="63" xfId="0" applyFill="1" applyBorder="1"/>
    <xf numFmtId="0" fontId="10" fillId="4" borderId="0" xfId="1" applyFill="1" applyBorder="1" applyAlignment="1" applyProtection="1">
      <alignment horizontal="right"/>
    </xf>
    <xf numFmtId="0" fontId="11" fillId="4" borderId="0" xfId="1" applyFont="1" applyFill="1" applyBorder="1" applyAlignment="1" applyProtection="1">
      <alignment horizontal="right"/>
    </xf>
    <xf numFmtId="0" fontId="12" fillId="0" borderId="15" xfId="0" applyFont="1" applyFill="1" applyBorder="1" applyAlignment="1"/>
    <xf numFmtId="0" fontId="12" fillId="0" borderId="6" xfId="0" applyFont="1" applyFill="1" applyBorder="1" applyAlignment="1"/>
    <xf numFmtId="0" fontId="0" fillId="2" borderId="11" xfId="0" applyFill="1" applyBorder="1" applyAlignment="1"/>
    <xf numFmtId="0" fontId="0" fillId="0" borderId="15" xfId="0" applyFill="1" applyBorder="1" applyAlignment="1"/>
    <xf numFmtId="0" fontId="0" fillId="0" borderId="6" xfId="0" applyFill="1" applyBorder="1" applyAlignment="1"/>
    <xf numFmtId="0" fontId="0" fillId="0" borderId="68" xfId="0" applyBorder="1"/>
    <xf numFmtId="0" fontId="0" fillId="0" borderId="6" xfId="0" applyBorder="1" applyAlignment="1">
      <alignment horizontal="right"/>
    </xf>
    <xf numFmtId="0" fontId="0" fillId="0" borderId="69" xfId="0" applyBorder="1"/>
    <xf numFmtId="0" fontId="0" fillId="12" borderId="0" xfId="0" applyFill="1" applyAlignment="1">
      <alignment horizontal="left"/>
    </xf>
    <xf numFmtId="0" fontId="17" fillId="12" borderId="0" xfId="0" applyFont="1" applyFill="1" applyAlignment="1">
      <alignment horizontal="left"/>
    </xf>
    <xf numFmtId="0" fontId="20" fillId="0" borderId="0" xfId="0" applyFont="1"/>
    <xf numFmtId="0" fontId="21" fillId="12" borderId="0" xfId="0" applyFont="1" applyFill="1" applyAlignment="1">
      <alignment horizontal="left"/>
    </xf>
    <xf numFmtId="0" fontId="21" fillId="0" borderId="6" xfId="0" applyFont="1" applyBorder="1"/>
    <xf numFmtId="0" fontId="0" fillId="0" borderId="9" xfId="0" applyBorder="1"/>
    <xf numFmtId="0" fontId="0" fillId="0" borderId="5" xfId="0" applyBorder="1" applyAlignment="1">
      <alignment horizontal="justify" vertical="center"/>
    </xf>
    <xf numFmtId="0" fontId="0" fillId="4" borderId="52" xfId="0" applyFill="1" applyBorder="1"/>
    <xf numFmtId="0" fontId="5" fillId="7" borderId="76" xfId="0" applyFont="1" applyFill="1" applyBorder="1" applyAlignment="1">
      <alignment horizontal="center" vertical="center"/>
    </xf>
    <xf numFmtId="0" fontId="5" fillId="7" borderId="77" xfId="0" applyFont="1" applyFill="1" applyBorder="1" applyAlignment="1">
      <alignment horizontal="center" vertical="center"/>
    </xf>
    <xf numFmtId="0" fontId="5" fillId="7" borderId="78" xfId="0" applyFont="1" applyFill="1" applyBorder="1" applyAlignment="1">
      <alignment horizontal="center" vertical="center"/>
    </xf>
    <xf numFmtId="0" fontId="7" fillId="5" borderId="79" xfId="0" applyFont="1" applyFill="1" applyBorder="1"/>
    <xf numFmtId="0" fontId="4" fillId="7" borderId="77" xfId="0" applyFont="1" applyFill="1" applyBorder="1" applyAlignment="1">
      <alignment horizontal="justify" vertical="center"/>
    </xf>
    <xf numFmtId="0" fontId="4" fillId="7" borderId="77" xfId="0" applyFont="1" applyFill="1" applyBorder="1" applyAlignment="1">
      <alignment horizontal="center" vertical="center"/>
    </xf>
    <xf numFmtId="0" fontId="4" fillId="7" borderId="80" xfId="0" applyFont="1" applyFill="1" applyBorder="1" applyAlignment="1">
      <alignment horizontal="center" vertical="center"/>
    </xf>
    <xf numFmtId="0" fontId="7" fillId="0" borderId="47" xfId="0" applyFont="1" applyBorder="1"/>
    <xf numFmtId="0" fontId="0" fillId="4" borderId="10" xfId="0" applyFill="1" applyBorder="1"/>
    <xf numFmtId="0" fontId="7" fillId="0" borderId="0" xfId="0" applyFont="1" applyBorder="1"/>
    <xf numFmtId="164" fontId="7" fillId="8" borderId="82" xfId="0" applyNumberFormat="1" applyFont="1" applyFill="1" applyBorder="1"/>
    <xf numFmtId="164" fontId="7" fillId="0" borderId="0" xfId="0" applyNumberFormat="1" applyFont="1" applyBorder="1"/>
    <xf numFmtId="164" fontId="7" fillId="0" borderId="8" xfId="0" applyNumberFormat="1" applyFont="1" applyBorder="1"/>
    <xf numFmtId="164" fontId="7" fillId="8" borderId="41" xfId="0" applyNumberFormat="1" applyFont="1" applyFill="1" applyBorder="1"/>
    <xf numFmtId="164" fontId="7" fillId="0" borderId="42" xfId="0" applyNumberFormat="1" applyFont="1" applyBorder="1"/>
    <xf numFmtId="0" fontId="5" fillId="4" borderId="42" xfId="0" applyFont="1" applyFill="1" applyBorder="1" applyAlignment="1">
      <alignment horizontal="center" vertical="center"/>
    </xf>
    <xf numFmtId="0" fontId="7" fillId="4" borderId="6" xfId="0" applyFont="1" applyFill="1" applyBorder="1"/>
    <xf numFmtId="164" fontId="7" fillId="4" borderId="6" xfId="0" applyNumberFormat="1" applyFont="1" applyFill="1" applyBorder="1"/>
    <xf numFmtId="9" fontId="0" fillId="4" borderId="25" xfId="0" applyNumberFormat="1" applyFill="1" applyBorder="1" applyAlignment="1">
      <alignment horizontal="center"/>
    </xf>
    <xf numFmtId="9" fontId="0" fillId="4" borderId="19" xfId="0" applyNumberFormat="1" applyFont="1" applyFill="1" applyBorder="1" applyAlignment="1">
      <alignment horizontal="center"/>
    </xf>
    <xf numFmtId="3" fontId="0" fillId="4" borderId="19" xfId="0" applyNumberFormat="1" applyFill="1" applyBorder="1"/>
    <xf numFmtId="3" fontId="0" fillId="4" borderId="25" xfId="0" applyNumberFormat="1" applyFill="1" applyBorder="1" applyAlignment="1">
      <alignment horizontal="right"/>
    </xf>
    <xf numFmtId="3" fontId="0" fillId="4" borderId="19" xfId="0" applyNumberFormat="1" applyFill="1" applyBorder="1" applyAlignment="1">
      <alignment horizontal="right"/>
    </xf>
    <xf numFmtId="0" fontId="0" fillId="2" borderId="89" xfId="0" applyFill="1" applyBorder="1" applyAlignment="1">
      <alignment horizontal="right"/>
    </xf>
    <xf numFmtId="0" fontId="0" fillId="2" borderId="90" xfId="0" applyFill="1" applyBorder="1" applyAlignment="1">
      <alignment horizontal="right"/>
    </xf>
    <xf numFmtId="0" fontId="0" fillId="2" borderId="21" xfId="0" applyFill="1" applyBorder="1" applyAlignment="1">
      <alignment horizontal="right"/>
    </xf>
    <xf numFmtId="0" fontId="0" fillId="2" borderId="67" xfId="0" applyFill="1" applyBorder="1" applyAlignment="1">
      <alignment horizontal="right"/>
    </xf>
    <xf numFmtId="0" fontId="0" fillId="2" borderId="88" xfId="0" applyFill="1" applyBorder="1" applyAlignment="1">
      <alignment horizontal="right"/>
    </xf>
    <xf numFmtId="0" fontId="25" fillId="2" borderId="33" xfId="0" applyFont="1" applyFill="1" applyBorder="1" applyAlignment="1">
      <alignment horizontal="center"/>
    </xf>
    <xf numFmtId="0" fontId="25" fillId="2" borderId="0" xfId="0" applyFont="1" applyFill="1" applyBorder="1" applyAlignment="1">
      <alignment horizontal="center"/>
    </xf>
    <xf numFmtId="0" fontId="25" fillId="2" borderId="34" xfId="0" applyFont="1" applyFill="1" applyBorder="1" applyAlignment="1">
      <alignment horizontal="center"/>
    </xf>
    <xf numFmtId="0" fontId="9" fillId="10" borderId="57" xfId="0" applyFont="1" applyFill="1" applyBorder="1" applyAlignment="1">
      <alignment horizontal="right"/>
    </xf>
    <xf numFmtId="0" fontId="9" fillId="10" borderId="58" xfId="0" applyFont="1" applyFill="1" applyBorder="1" applyAlignment="1">
      <alignment horizontal="right"/>
    </xf>
    <xf numFmtId="0" fontId="9" fillId="10" borderId="59" xfId="0" applyFont="1" applyFill="1" applyBorder="1" applyAlignment="1">
      <alignment horizontal="right"/>
    </xf>
    <xf numFmtId="0" fontId="9" fillId="10" borderId="60" xfId="0" applyFont="1" applyFill="1" applyBorder="1" applyAlignment="1">
      <alignment horizontal="right"/>
    </xf>
    <xf numFmtId="0" fontId="9" fillId="10" borderId="61" xfId="0" applyFont="1" applyFill="1" applyBorder="1" applyAlignment="1">
      <alignment horizontal="right"/>
    </xf>
    <xf numFmtId="0" fontId="9" fillId="10" borderId="62" xfId="0" applyFont="1" applyFill="1" applyBorder="1" applyAlignment="1">
      <alignment horizontal="right"/>
    </xf>
    <xf numFmtId="0" fontId="10" fillId="4" borderId="64" xfId="1" applyFill="1" applyBorder="1" applyAlignment="1" applyProtection="1">
      <alignment horizontal="right"/>
    </xf>
    <xf numFmtId="0" fontId="10" fillId="4" borderId="65" xfId="1" applyFill="1" applyBorder="1" applyAlignment="1" applyProtection="1">
      <alignment horizontal="right"/>
    </xf>
    <xf numFmtId="0" fontId="10" fillId="4" borderId="66" xfId="1" applyFill="1" applyBorder="1" applyAlignment="1" applyProtection="1">
      <alignment horizontal="right"/>
    </xf>
    <xf numFmtId="0" fontId="4" fillId="7" borderId="84" xfId="0" applyFont="1" applyFill="1" applyBorder="1" applyAlignment="1">
      <alignment horizontal="distributed"/>
    </xf>
    <xf numFmtId="0" fontId="4" fillId="7" borderId="85" xfId="0" applyFont="1" applyFill="1" applyBorder="1" applyAlignment="1">
      <alignment horizontal="distributed"/>
    </xf>
    <xf numFmtId="4" fontId="0" fillId="3" borderId="17" xfId="0" applyNumberFormat="1" applyFill="1" applyBorder="1" applyAlignment="1">
      <alignment horizontal="center"/>
    </xf>
    <xf numFmtId="4" fontId="0" fillId="3" borderId="14" xfId="0" applyNumberFormat="1" applyFill="1" applyBorder="1" applyAlignment="1">
      <alignment horizontal="center"/>
    </xf>
    <xf numFmtId="0" fontId="0" fillId="3" borderId="17" xfId="0" applyFill="1" applyBorder="1" applyAlignment="1">
      <alignment horizontal="right"/>
    </xf>
    <xf numFmtId="0" fontId="0" fillId="3" borderId="27" xfId="0" applyFill="1" applyBorder="1" applyAlignment="1">
      <alignment horizontal="right"/>
    </xf>
    <xf numFmtId="0" fontId="0" fillId="3" borderId="45" xfId="0" applyFill="1" applyBorder="1" applyAlignment="1">
      <alignment horizontal="right"/>
    </xf>
    <xf numFmtId="0" fontId="0" fillId="3" borderId="28" xfId="0" applyFill="1" applyBorder="1" applyAlignment="1">
      <alignment horizontal="right"/>
    </xf>
    <xf numFmtId="0" fontId="0" fillId="3" borderId="43" xfId="0" applyFill="1" applyBorder="1" applyAlignment="1">
      <alignment horizontal="right"/>
    </xf>
    <xf numFmtId="4" fontId="0" fillId="8" borderId="31" xfId="0" applyNumberFormat="1" applyFill="1" applyBorder="1" applyAlignment="1">
      <alignment horizontal="center"/>
    </xf>
    <xf numFmtId="4" fontId="0" fillId="8" borderId="26" xfId="0" applyNumberFormat="1" applyFill="1" applyBorder="1" applyAlignment="1">
      <alignment horizont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8" xfId="0" applyBorder="1" applyAlignment="1">
      <alignment horizontal="center" vertical="center"/>
    </xf>
    <xf numFmtId="0" fontId="0" fillId="0" borderId="75" xfId="0" applyBorder="1" applyAlignment="1">
      <alignment horizontal="center" vertical="center"/>
    </xf>
    <xf numFmtId="165" fontId="0" fillId="8" borderId="49" xfId="0" applyNumberFormat="1" applyFill="1" applyBorder="1" applyAlignment="1">
      <alignment horizontal="center"/>
    </xf>
    <xf numFmtId="165" fontId="0" fillId="8" borderId="50" xfId="0" applyNumberFormat="1" applyFill="1" applyBorder="1" applyAlignment="1">
      <alignment horizontal="center"/>
    </xf>
    <xf numFmtId="0" fontId="0" fillId="3" borderId="14" xfId="0" applyFill="1" applyBorder="1" applyAlignment="1">
      <alignment horizontal="right"/>
    </xf>
    <xf numFmtId="0" fontId="5" fillId="7" borderId="83" xfId="0" applyFont="1" applyFill="1" applyBorder="1" applyAlignment="1">
      <alignment horizontal="center" vertical="justify"/>
    </xf>
    <xf numFmtId="0" fontId="0" fillId="2" borderId="20" xfId="0" applyFill="1" applyBorder="1" applyAlignment="1">
      <alignment horizontal="right"/>
    </xf>
    <xf numFmtId="0" fontId="0" fillId="2" borderId="86" xfId="0" applyFill="1" applyBorder="1" applyAlignment="1">
      <alignment horizontal="right"/>
    </xf>
    <xf numFmtId="0" fontId="0" fillId="2" borderId="87" xfId="0" applyFill="1" applyBorder="1" applyAlignment="1">
      <alignment horizontal="right"/>
    </xf>
    <xf numFmtId="0" fontId="0" fillId="2" borderId="23" xfId="0" applyFill="1" applyBorder="1" applyAlignment="1">
      <alignment horizontal="right"/>
    </xf>
    <xf numFmtId="0" fontId="13" fillId="11" borderId="0" xfId="0" applyFont="1" applyFill="1" applyAlignment="1">
      <alignment horizontal="left"/>
    </xf>
    <xf numFmtId="0" fontId="0" fillId="12" borderId="0" xfId="0" applyFill="1" applyAlignment="1">
      <alignment horizontal="left"/>
    </xf>
    <xf numFmtId="0" fontId="17" fillId="12" borderId="0" xfId="0" applyFont="1" applyFill="1" applyAlignment="1">
      <alignment horizontal="left"/>
    </xf>
    <xf numFmtId="0" fontId="0" fillId="12" borderId="0" xfId="0" applyFill="1" applyAlignment="1">
      <alignment horizontal="left" wrapText="1"/>
    </xf>
    <xf numFmtId="0" fontId="0" fillId="12" borderId="70" xfId="0" applyFill="1" applyBorder="1" applyAlignment="1">
      <alignment horizontal="left" wrapText="1"/>
    </xf>
    <xf numFmtId="0" fontId="0" fillId="12" borderId="70" xfId="0" applyFill="1" applyBorder="1" applyAlignment="1">
      <alignment horizontal="left"/>
    </xf>
    <xf numFmtId="0" fontId="12" fillId="2" borderId="21" xfId="0" applyFont="1" applyFill="1" applyBorder="1" applyAlignment="1">
      <alignment horizontal="right"/>
    </xf>
    <xf numFmtId="0" fontId="12" fillId="2" borderId="67" xfId="0" applyFont="1" applyFill="1" applyBorder="1" applyAlignment="1">
      <alignment horizontal="right"/>
    </xf>
    <xf numFmtId="0" fontId="12" fillId="2" borderId="23" xfId="0" applyFont="1" applyFill="1" applyBorder="1" applyAlignment="1">
      <alignment horizontal="right"/>
    </xf>
    <xf numFmtId="0" fontId="10" fillId="0" borderId="6" xfId="1" applyBorder="1" applyAlignment="1" applyProtection="1">
      <alignment horizontal="right"/>
    </xf>
    <xf numFmtId="0" fontId="10" fillId="0" borderId="64" xfId="1" applyFont="1" applyBorder="1" applyAlignment="1" applyProtection="1">
      <alignment horizontal="right"/>
    </xf>
    <xf numFmtId="0" fontId="10" fillId="0" borderId="65" xfId="1" applyFont="1" applyBorder="1" applyAlignment="1" applyProtection="1">
      <alignment horizontal="right"/>
    </xf>
    <xf numFmtId="0" fontId="10" fillId="0" borderId="66" xfId="1" applyFont="1" applyBorder="1" applyAlignment="1" applyProtection="1">
      <alignment horizontal="right"/>
    </xf>
    <xf numFmtId="0" fontId="0" fillId="12" borderId="0" xfId="0" applyFill="1" applyAlignment="1">
      <alignment horizontal="left" vertical="justify"/>
    </xf>
    <xf numFmtId="0" fontId="4" fillId="7" borderId="0" xfId="0" applyFont="1" applyFill="1" applyBorder="1" applyAlignment="1">
      <alignment horizontal="distributed"/>
    </xf>
    <xf numFmtId="0" fontId="4" fillId="7" borderId="70" xfId="0" applyFont="1" applyFill="1" applyBorder="1" applyAlignment="1">
      <alignment horizontal="distributed"/>
    </xf>
    <xf numFmtId="0" fontId="5" fillId="7" borderId="91" xfId="0" applyFont="1" applyFill="1" applyBorder="1" applyAlignment="1">
      <alignment horizontal="center" vertical="justify"/>
    </xf>
    <xf numFmtId="0" fontId="0" fillId="0" borderId="92" xfId="0" applyBorder="1" applyAlignment="1">
      <alignment horizontal="center"/>
    </xf>
    <xf numFmtId="0" fontId="0" fillId="0" borderId="93" xfId="0" applyBorder="1" applyAlignment="1">
      <alignment horizontal="center"/>
    </xf>
    <xf numFmtId="0" fontId="0" fillId="0" borderId="94" xfId="0" applyBorder="1"/>
    <xf numFmtId="0" fontId="0" fillId="0" borderId="95" xfId="0" applyBorder="1"/>
    <xf numFmtId="0" fontId="6" fillId="7" borderId="81" xfId="0" applyFont="1" applyFill="1" applyBorder="1" applyAlignment="1">
      <alignment horizontal="center" vertical="center"/>
    </xf>
  </cellXfs>
  <cellStyles count="2">
    <cellStyle name="Hyperlink" xfId="1" builtinId="8"/>
    <cellStyle name="Normal" xfId="0" builtinId="0"/>
  </cellStyles>
  <dxfs count="103">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4" tint="0.79998168889431442"/>
      </font>
    </dxf>
    <dxf>
      <font>
        <color theme="0" tint="-0.24994659260841701"/>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patternType="solid">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fgColor auto="1"/>
          <bgColor theme="2" tint="-9.9948118533890809E-2"/>
        </patternFill>
      </fill>
      <border>
        <left style="thin">
          <color theme="2" tint="-9.9948118533890809E-2"/>
        </left>
        <right style="thin">
          <color theme="2" tint="-9.9948118533890809E-2"/>
        </right>
        <top style="thin">
          <color theme="2" tint="-9.9948118533890809E-2"/>
        </top>
        <bottom style="thin">
          <color theme="2" tint="-9.9948118533890809E-2"/>
        </bottom>
        <vertical/>
        <horizontal/>
      </border>
    </dxf>
    <dxf>
      <font>
        <color theme="0" tint="-0.34998626667073579"/>
      </font>
      <fill>
        <patternFill>
          <bgColor theme="0" tint="-0.14996795556505021"/>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s>
  <tableStyles count="0" defaultTableStyle="TableStyleMedium9" defaultPivotStyle="PivotStyleLight16"/>
  <colors>
    <mruColors>
      <color rgb="FF4578B5"/>
      <color rgb="FF0AE00F"/>
      <color rgb="FF08AC0C"/>
      <color rgb="FFD60000"/>
      <color rgb="FFE1F4FF"/>
      <color rgb="FFCCFF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manualLayout>
          <c:layoutTarget val="inner"/>
          <c:xMode val="edge"/>
          <c:yMode val="edge"/>
          <c:x val="7.3560767590618331E-2"/>
          <c:y val="6.3106870907528756E-2"/>
          <c:w val="0.89451894946252675"/>
          <c:h val="0.74941359602776858"/>
        </c:manualLayout>
      </c:layout>
      <c:areaChart>
        <c:grouping val="stacked"/>
        <c:ser>
          <c:idx val="1"/>
          <c:order val="0"/>
          <c:tx>
            <c:v>Investments</c:v>
          </c:tx>
          <c:spPr>
            <a:solidFill>
              <a:srgbClr val="D60000"/>
            </a:solidFill>
            <a:ln w="25400">
              <a:noFill/>
            </a:ln>
          </c:spPr>
          <c:cat>
            <c:numRef>
              <c:f>[0]!Years</c:f>
              <c:numCache>
                <c:formatCode>General</c:formatCode>
                <c:ptCount val="21"/>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[0]!Investments</c:f>
              <c:numCache>
                <c:formatCode>#,##0.0</c:formatCode>
                <c:ptCount val="21"/>
                <c:pt idx="0" formatCode="General">
                  <c:v>10000</c:v>
                </c:pt>
                <c:pt idx="1">
                  <c:v>13000</c:v>
                </c:pt>
                <c:pt idx="2">
                  <c:v>16000</c:v>
                </c:pt>
                <c:pt idx="3">
                  <c:v>19000</c:v>
                </c:pt>
                <c:pt idx="4">
                  <c:v>22000</c:v>
                </c:pt>
                <c:pt idx="5">
                  <c:v>25000</c:v>
                </c:pt>
                <c:pt idx="6">
                  <c:v>28000</c:v>
                </c:pt>
                <c:pt idx="7">
                  <c:v>31000</c:v>
                </c:pt>
                <c:pt idx="8">
                  <c:v>34000</c:v>
                </c:pt>
                <c:pt idx="9">
                  <c:v>37000</c:v>
                </c:pt>
                <c:pt idx="10">
                  <c:v>40000</c:v>
                </c:pt>
                <c:pt idx="11">
                  <c:v>43000</c:v>
                </c:pt>
                <c:pt idx="12">
                  <c:v>46000</c:v>
                </c:pt>
                <c:pt idx="13">
                  <c:v>49000</c:v>
                </c:pt>
                <c:pt idx="14">
                  <c:v>52000</c:v>
                </c:pt>
                <c:pt idx="15">
                  <c:v>55000</c:v>
                </c:pt>
                <c:pt idx="16">
                  <c:v>58000</c:v>
                </c:pt>
                <c:pt idx="17">
                  <c:v>61000</c:v>
                </c:pt>
                <c:pt idx="18">
                  <c:v>64000</c:v>
                </c:pt>
                <c:pt idx="19">
                  <c:v>67000</c:v>
                </c:pt>
                <c:pt idx="20">
                  <c:v>70000</c:v>
                </c:pt>
              </c:numCache>
            </c:numRef>
          </c:val>
        </c:ser>
        <c:ser>
          <c:idx val="0"/>
          <c:order val="1"/>
          <c:tx>
            <c:v>Interest</c:v>
          </c:tx>
          <c:spPr>
            <a:solidFill>
              <a:srgbClr val="4578B5"/>
            </a:solidFill>
            <a:ln w="25400">
              <a:noFill/>
            </a:ln>
          </c:spPr>
          <c:cat>
            <c:numRef>
              <c:f>[0]!Years</c:f>
              <c:numCache>
                <c:formatCode>General</c:formatCode>
                <c:ptCount val="21"/>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[0]!Interest</c:f>
              <c:numCache>
                <c:formatCode>General</c:formatCode>
                <c:ptCount val="21"/>
                <c:pt idx="0">
                  <c:v>0</c:v>
                </c:pt>
                <c:pt idx="1">
                  <c:v>385.45663806389314</c:v>
                </c:pt>
                <c:pt idx="2">
                  <c:v>895.25312169585777</c:v>
                </c:pt>
                <c:pt idx="3">
                  <c:v>1533.9561604564515</c:v>
                </c:pt>
                <c:pt idx="4">
                  <c:v>2306.3001883883908</c:v>
                </c:pt>
                <c:pt idx="5">
                  <c:v>3217.1935241416077</c:v>
                </c:pt>
                <c:pt idx="6">
                  <c:v>4271.7247573451523</c:v>
                </c:pt>
                <c:pt idx="7">
                  <c:v>5475.1693695355143</c:v>
                </c:pt>
                <c:pt idx="8">
                  <c:v>6832.9965982560325</c:v>
                </c:pt>
                <c:pt idx="9">
                  <c:v>8350.8765532584985</c:v>
                </c:pt>
                <c:pt idx="10">
                  <c:v>10034.687594066081</c:v>
                </c:pt>
                <c:pt idx="11">
                  <c:v>11890.523978496767</c:v>
                </c:pt>
                <c:pt idx="12">
                  <c:v>13924.703792099013</c:v>
                </c:pt>
                <c:pt idx="13">
                  <c:v>16143.777168816918</c:v>
                </c:pt>
                <c:pt idx="14">
                  <c:v>18554.534813581064</c:v>
                </c:pt>
                <c:pt idx="15">
                  <c:v>21164.016837913983</c:v>
                </c:pt>
                <c:pt idx="16">
                  <c:v>23979.521920046667</c:v>
                </c:pt>
                <c:pt idx="17">
                  <c:v>27008.616801464515</c:v>
                </c:pt>
                <c:pt idx="18">
                  <c:v>30259.14613223909</c:v>
                </c:pt>
                <c:pt idx="19">
                  <c:v>33739.242677955663</c:v>
                </c:pt>
                <c:pt idx="20">
                  <c:v>37457.337901517174</c:v>
                </c:pt>
              </c:numCache>
            </c:numRef>
          </c:val>
        </c:ser>
        <c:ser>
          <c:idx val="2"/>
          <c:order val="2"/>
          <c:tx>
            <c:v>Tax</c:v>
          </c:tx>
          <c:spPr>
            <a:solidFill>
              <a:srgbClr val="0AE00F"/>
            </a:solidFill>
            <a:ln w="25400">
              <a:noFill/>
            </a:ln>
          </c:spPr>
          <c:cat>
            <c:numRef>
              <c:f>[0]!Years</c:f>
              <c:numCache>
                <c:formatCode>General</c:formatCode>
                <c:ptCount val="21"/>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cat>
          <c:val>
            <c:numRef>
              <c:f>[0]!Tax_chart</c:f>
              <c:numCache>
                <c:formatCode>#,##0.0</c:formatCode>
                <c:ptCount val="21"/>
                <c:pt idx="1">
                  <c:v>42.828515340432574</c:v>
                </c:pt>
                <c:pt idx="2">
                  <c:v>99.47256907731753</c:v>
                </c:pt>
                <c:pt idx="3">
                  <c:v>170.43957338405016</c:v>
                </c:pt>
                <c:pt idx="4">
                  <c:v>256.25557648759894</c:v>
                </c:pt>
                <c:pt idx="5">
                  <c:v>357.46594712684526</c:v>
                </c:pt>
                <c:pt idx="6">
                  <c:v>474.6360841494614</c:v>
                </c:pt>
                <c:pt idx="7">
                  <c:v>608.35215217061273</c:v>
                </c:pt>
                <c:pt idx="8">
                  <c:v>759.2218442506703</c:v>
                </c:pt>
                <c:pt idx="9">
                  <c:v>927.87517258427761</c:v>
                </c:pt>
                <c:pt idx="10">
                  <c:v>1114.9652882295645</c:v>
                </c:pt>
                <c:pt idx="11">
                  <c:v>1321.1693309440852</c:v>
                </c:pt>
                <c:pt idx="12">
                  <c:v>1547.1893102332238</c:v>
                </c:pt>
                <c:pt idx="13">
                  <c:v>1793.7530187574355</c:v>
                </c:pt>
                <c:pt idx="14">
                  <c:v>2061.6149792867855</c:v>
                </c:pt>
                <c:pt idx="15">
                  <c:v>2351.5574264348875</c:v>
                </c:pt>
                <c:pt idx="16">
                  <c:v>2664.3913244496302</c:v>
                </c:pt>
                <c:pt idx="17">
                  <c:v>3000.9574223849472</c:v>
                </c:pt>
                <c:pt idx="18">
                  <c:v>3362.1273480265663</c:v>
                </c:pt>
                <c:pt idx="19">
                  <c:v>3748.8047419950744</c:v>
                </c:pt>
                <c:pt idx="20">
                  <c:v>4161.9264335019088</c:v>
                </c:pt>
              </c:numCache>
            </c:numRef>
          </c:val>
        </c:ser>
        <c:axId val="68998272"/>
        <c:axId val="68999808"/>
      </c:areaChart>
      <c:catAx>
        <c:axId val="68998272"/>
        <c:scaling>
          <c:orientation val="minMax"/>
        </c:scaling>
        <c:axPos val="b"/>
        <c:numFmt formatCode="General" sourceLinked="0"/>
        <c:tickLblPos val="low"/>
        <c:txPr>
          <a:bodyPr rot="-5400000" vert="horz" anchor="t" anchorCtr="0"/>
          <a:lstStyle/>
          <a:p>
            <a:pPr>
              <a:defRPr/>
            </a:pPr>
            <a:endParaRPr lang="en-US"/>
          </a:p>
        </c:txPr>
        <c:crossAx val="68999808"/>
        <c:crosses val="autoZero"/>
        <c:auto val="1"/>
        <c:lblAlgn val="ctr"/>
        <c:lblOffset val="100"/>
        <c:tickLblSkip val="1"/>
        <c:tickMarkSkip val="5"/>
      </c:catAx>
      <c:valAx>
        <c:axId val="68999808"/>
        <c:scaling>
          <c:orientation val="minMax"/>
        </c:scaling>
        <c:axPos val="l"/>
        <c:numFmt formatCode="#,##0" sourceLinked="0"/>
        <c:tickLblPos val="nextTo"/>
        <c:txPr>
          <a:bodyPr rot="0" vert="horz"/>
          <a:lstStyle/>
          <a:p>
            <a:pPr>
              <a:defRPr/>
            </a:pPr>
            <a:endParaRPr lang="en-US"/>
          </a:p>
        </c:txPr>
        <c:crossAx val="68998272"/>
        <c:crosses val="autoZero"/>
        <c:crossBetween val="midCat"/>
      </c:valAx>
      <c:spPr>
        <a:noFill/>
      </c:spPr>
    </c:plotArea>
    <c:legend>
      <c:legendPos val="l"/>
      <c:layout>
        <c:manualLayout>
          <c:xMode val="edge"/>
          <c:yMode val="edge"/>
          <c:x val="0.15801623123469424"/>
          <c:y val="6.0609696515208381E-2"/>
          <c:w val="0.18686060685928904"/>
          <c:h val="0.31312404131301802"/>
        </c:manualLayout>
      </c:layout>
      <c:overlay val="1"/>
    </c:legend>
    <c:plotVisOnly val="1"/>
    <c:dispBlanksAs val="zero"/>
  </c:chart>
  <c:spPr>
    <a:solidFill>
      <a:schemeClr val="bg2">
        <a:lumMod val="90000"/>
      </a:schemeClr>
    </a:solidFill>
    <a:ln>
      <a:noFill/>
    </a:ln>
  </c:spPr>
  <c:printSettings>
    <c:headerFooter alignWithMargins="0"/>
    <c:pageMargins b="1" l="0.75000000000000078" r="0.75000000000000078"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hyperlink" Target="http://www.spreadsheet123.com/index.html?Savings-Calcl"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spreadsheet123.com/index.html?401Kexcel" TargetMode="External"/></Relationships>
</file>

<file path=xl/drawings/drawing1.xml><?xml version="1.0" encoding="utf-8"?>
<xdr:wsDr xmlns:xdr="http://schemas.openxmlformats.org/drawingml/2006/spreadsheetDrawing" xmlns:a="http://schemas.openxmlformats.org/drawingml/2006/main">
  <xdr:twoCellAnchor>
    <xdr:from>
      <xdr:col>0</xdr:col>
      <xdr:colOff>38101</xdr:colOff>
      <xdr:row>26</xdr:row>
      <xdr:rowOff>104776</xdr:rowOff>
    </xdr:from>
    <xdr:to>
      <xdr:col>10</xdr:col>
      <xdr:colOff>552450</xdr:colOff>
      <xdr:row>35</xdr:row>
      <xdr:rowOff>123826</xdr:rowOff>
    </xdr:to>
    <xdr:graphicFrame macro="">
      <xdr:nvGraphicFramePr>
        <xdr:cNvPr id="102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0</xdr:row>
      <xdr:rowOff>47625</xdr:rowOff>
    </xdr:from>
    <xdr:to>
      <xdr:col>2</xdr:col>
      <xdr:colOff>747183</xdr:colOff>
      <xdr:row>2</xdr:row>
      <xdr:rowOff>195792</xdr:rowOff>
    </xdr:to>
    <xdr:pic>
      <xdr:nvPicPr>
        <xdr:cNvPr id="3" name="Picture 4" descr="logo-HD.jpg">
          <a:hlinkClick xmlns:r="http://schemas.openxmlformats.org/officeDocument/2006/relationships" r:id="rId2"/>
        </xdr:cNvPr>
        <xdr:cNvPicPr>
          <a:picLocks noChangeAspect="1"/>
        </xdr:cNvPicPr>
      </xdr:nvPicPr>
      <xdr:blipFill>
        <a:blip xmlns:r="http://schemas.openxmlformats.org/officeDocument/2006/relationships" r:embed="rId3" cstate="print"/>
        <a:srcRect/>
        <a:stretch>
          <a:fillRect/>
        </a:stretch>
      </xdr:blipFill>
      <xdr:spPr bwMode="auto">
        <a:xfrm>
          <a:off x="57150" y="47625"/>
          <a:ext cx="1766358" cy="529167"/>
        </a:xfrm>
        <a:prstGeom prst="rect">
          <a:avLst/>
        </a:prstGeom>
        <a:noFill/>
        <a:ln w="9525">
          <a:noFill/>
          <a:miter lim="800000"/>
          <a:headEnd/>
          <a:tailEnd/>
        </a:ln>
      </xdr:spPr>
    </xdr:pic>
    <xdr:clientData/>
  </xdr:twoCellAnchor>
  <xdr:twoCellAnchor>
    <xdr:from>
      <xdr:col>12</xdr:col>
      <xdr:colOff>95250</xdr:colOff>
      <xdr:row>0</xdr:row>
      <xdr:rowOff>66675</xdr:rowOff>
    </xdr:from>
    <xdr:to>
      <xdr:col>13</xdr:col>
      <xdr:colOff>973905</xdr:colOff>
      <xdr:row>6</xdr:row>
      <xdr:rowOff>208320</xdr:rowOff>
    </xdr:to>
    <xdr:sp macro="" textlink="">
      <xdr:nvSpPr>
        <xdr:cNvPr id="4" name="AutoShape 4"/>
        <xdr:cNvSpPr>
          <a:spLocks noChangeArrowheads="1"/>
        </xdr:cNvSpPr>
      </xdr:nvSpPr>
      <xdr:spPr bwMode="auto">
        <a:xfrm>
          <a:off x="8429625" y="66675"/>
          <a:ext cx="1554930" cy="1227495"/>
        </a:xfrm>
        <a:prstGeom prst="roundRect">
          <a:avLst>
            <a:gd name="adj" fmla="val 16667"/>
          </a:avLst>
        </a:prstGeom>
        <a:solidFill>
          <a:srgbClr val="FFFFFF"/>
        </a:solidFill>
        <a:ln w="9525">
          <a:solidFill>
            <a:srgbClr val="004269"/>
          </a:solidFill>
          <a:round/>
          <a:headEnd/>
          <a:tailEnd/>
        </a:ln>
        <a:effectLst>
          <a:outerShdw dist="71842" dir="2700000" algn="ctr" rotWithShape="0">
            <a:srgbClr val="336887">
              <a:alpha val="50000"/>
            </a:srgbClr>
          </a:outerShdw>
        </a:effectLst>
      </xdr:spPr>
      <xdr:txBody>
        <a:bodyPr vertOverflow="clip" wrap="square" lIns="27432" tIns="22860" rIns="0" bIns="0" anchor="t" upright="1"/>
        <a:lstStyle/>
        <a:p>
          <a:pPr marL="0" marR="0" indent="0" algn="l" defTabSz="914400" rtl="1" eaLnBrk="1" fontAlgn="auto" latinLnBrk="0" hangingPunct="1">
            <a:lnSpc>
              <a:spcPct val="100000"/>
            </a:lnSpc>
            <a:spcBef>
              <a:spcPts val="0"/>
            </a:spcBef>
            <a:spcAft>
              <a:spcPts val="0"/>
            </a:spcAft>
            <a:buClrTx/>
            <a:buSzTx/>
            <a:buFontTx/>
            <a:buNone/>
            <a:tabLst/>
            <a:defRPr sz="1000"/>
          </a:pPr>
          <a:r>
            <a:rPr lang="en-US" sz="850" b="1" i="0" strike="noStrike">
              <a:solidFill>
                <a:srgbClr val="B3122D"/>
              </a:solidFill>
              <a:latin typeface="+mn-lt"/>
              <a:cs typeface="Arial"/>
            </a:rPr>
            <a:t>Disclaimer:</a:t>
          </a:r>
          <a:r>
            <a:rPr lang="en-US" sz="850" b="0" i="0" strike="noStrike">
              <a:solidFill>
                <a:srgbClr val="000000"/>
              </a:solidFill>
              <a:latin typeface="+mn-lt"/>
              <a:cs typeface="Arial"/>
            </a:rPr>
            <a:t> This template is for educational purposes only. We do not guarantee the results. Use this template at your own risk. You should seek the advice of qualified  professionals regarding </a:t>
          </a:r>
          <a:r>
            <a:rPr lang="en-US" sz="850">
              <a:latin typeface="+mn-lt"/>
              <a:ea typeface="+mn-ea"/>
              <a:cs typeface="+mn-cs"/>
            </a:rPr>
            <a:t>making any financial decisions.</a:t>
          </a:r>
          <a:endParaRPr lang="en-US" sz="850" b="0" i="0" strike="noStrike">
            <a:solidFill>
              <a:srgbClr val="000000"/>
            </a:solidFill>
            <a:latin typeface="+mn-lt"/>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66675</xdr:colOff>
      <xdr:row>0</xdr:row>
      <xdr:rowOff>66675</xdr:rowOff>
    </xdr:from>
    <xdr:to>
      <xdr:col>11</xdr:col>
      <xdr:colOff>402405</xdr:colOff>
      <xdr:row>7</xdr:row>
      <xdr:rowOff>122595</xdr:rowOff>
    </xdr:to>
    <xdr:sp macro="" textlink="">
      <xdr:nvSpPr>
        <xdr:cNvPr id="2" name="AutoShape 4"/>
        <xdr:cNvSpPr>
          <a:spLocks noChangeArrowheads="1"/>
        </xdr:cNvSpPr>
      </xdr:nvSpPr>
      <xdr:spPr bwMode="auto">
        <a:xfrm>
          <a:off x="7305675" y="66675"/>
          <a:ext cx="1554930" cy="1227495"/>
        </a:xfrm>
        <a:prstGeom prst="roundRect">
          <a:avLst>
            <a:gd name="adj" fmla="val 16667"/>
          </a:avLst>
        </a:prstGeom>
        <a:solidFill>
          <a:srgbClr val="FFFFFF"/>
        </a:solidFill>
        <a:ln w="9525">
          <a:solidFill>
            <a:srgbClr val="004269"/>
          </a:solidFill>
          <a:round/>
          <a:headEnd/>
          <a:tailEnd/>
        </a:ln>
        <a:effectLst>
          <a:outerShdw dist="71842" dir="2700000" algn="ctr" rotWithShape="0">
            <a:srgbClr val="336887">
              <a:alpha val="50000"/>
            </a:srgbClr>
          </a:outerShdw>
        </a:effectLst>
      </xdr:spPr>
      <xdr:txBody>
        <a:bodyPr vertOverflow="clip" wrap="square" lIns="27432" tIns="22860" rIns="0" bIns="0" anchor="t" upright="1"/>
        <a:lstStyle/>
        <a:p>
          <a:pPr marL="0" marR="0" indent="0" algn="l" defTabSz="914400" rtl="1" eaLnBrk="1" fontAlgn="auto" latinLnBrk="0" hangingPunct="1">
            <a:lnSpc>
              <a:spcPct val="100000"/>
            </a:lnSpc>
            <a:spcBef>
              <a:spcPts val="0"/>
            </a:spcBef>
            <a:spcAft>
              <a:spcPts val="0"/>
            </a:spcAft>
            <a:buClrTx/>
            <a:buSzTx/>
            <a:buFontTx/>
            <a:buNone/>
            <a:tabLst/>
            <a:defRPr sz="1000"/>
          </a:pPr>
          <a:r>
            <a:rPr lang="en-US" sz="850" b="1" i="0" strike="noStrike">
              <a:solidFill>
                <a:srgbClr val="B3122D"/>
              </a:solidFill>
              <a:latin typeface="+mn-lt"/>
              <a:cs typeface="Arial"/>
            </a:rPr>
            <a:t>Disclaimer:</a:t>
          </a:r>
          <a:r>
            <a:rPr lang="en-US" sz="850" b="0" i="0" strike="noStrike">
              <a:solidFill>
                <a:srgbClr val="000000"/>
              </a:solidFill>
              <a:latin typeface="+mn-lt"/>
              <a:cs typeface="Arial"/>
            </a:rPr>
            <a:t> This template is for educational purposes only. We do not guarantee the results. Use this template at your own risk. You should seek the advice of qualified  professionals regarding </a:t>
          </a:r>
          <a:r>
            <a:rPr lang="en-US" sz="850">
              <a:latin typeface="+mn-lt"/>
              <a:ea typeface="+mn-ea"/>
              <a:cs typeface="+mn-cs"/>
            </a:rPr>
            <a:t>making any financial decisions.</a:t>
          </a:r>
          <a:endParaRPr lang="en-US" sz="850" b="0" i="0" strike="noStrike">
            <a:solidFill>
              <a:srgbClr val="000000"/>
            </a:solidFill>
            <a:latin typeface="+mn-lt"/>
            <a:cs typeface="Arial"/>
          </a:endParaRPr>
        </a:p>
      </xdr:txBody>
    </xdr:sp>
    <xdr:clientData/>
  </xdr:twoCellAnchor>
  <xdr:twoCellAnchor editAs="oneCell">
    <xdr:from>
      <xdr:col>0</xdr:col>
      <xdr:colOff>38100</xdr:colOff>
      <xdr:row>0</xdr:row>
      <xdr:rowOff>28575</xdr:rowOff>
    </xdr:from>
    <xdr:to>
      <xdr:col>2</xdr:col>
      <xdr:colOff>581025</xdr:colOff>
      <xdr:row>1</xdr:row>
      <xdr:rowOff>133350</xdr:rowOff>
    </xdr:to>
    <xdr:pic>
      <xdr:nvPicPr>
        <xdr:cNvPr id="3" name="Picture 4" descr="logo-HD.jpg">
          <a:hlinkClick xmlns:r="http://schemas.openxmlformats.org/officeDocument/2006/relationships" r:id="rId1"/>
        </xdr:cNvPr>
        <xdr:cNvPicPr>
          <a:picLocks noChangeAspect="1"/>
        </xdr:cNvPicPr>
      </xdr:nvPicPr>
      <xdr:blipFill>
        <a:blip xmlns:r="http://schemas.openxmlformats.org/officeDocument/2006/relationships" r:embed="rId2" cstate="print"/>
        <a:srcRect/>
        <a:stretch>
          <a:fillRect/>
        </a:stretch>
      </xdr:blipFill>
      <xdr:spPr bwMode="auto">
        <a:xfrm>
          <a:off x="38100" y="28575"/>
          <a:ext cx="1762125" cy="5334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preadsheet123.com/ExcelTemplates/savings-interest-calculator.html?Savings-Calc" TargetMode="External"/><Relationship Id="rId1" Type="http://schemas.openxmlformats.org/officeDocument/2006/relationships/hyperlink" Target="http://www.spreadsheet123.com/ExcelTemplates/savings-interest-calculator.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spreadsheet123.com/ExcelTemplates/savings-interest-calculator.html?Savings-Calc" TargetMode="External"/><Relationship Id="rId1" Type="http://schemas.openxmlformats.org/officeDocument/2006/relationships/hyperlink" Target="http://www.spreadsheet123.com/ExcelTemplates/savings-interest-calculator.html" TargetMode="External"/></Relationships>
</file>

<file path=xl/worksheets/sheet1.xml><?xml version="1.0" encoding="utf-8"?>
<worksheet xmlns="http://schemas.openxmlformats.org/spreadsheetml/2006/main" xmlns:r="http://schemas.openxmlformats.org/officeDocument/2006/relationships">
  <dimension ref="A1:P114"/>
  <sheetViews>
    <sheetView tabSelected="1" workbookViewId="0">
      <selection activeCell="J18" sqref="J18"/>
    </sheetView>
  </sheetViews>
  <sheetFormatPr defaultRowHeight="15"/>
  <cols>
    <col min="1" max="1" width="5.42578125" style="1" customWidth="1"/>
    <col min="2" max="2" width="10.7109375" style="1" customWidth="1"/>
    <col min="3" max="3" width="12" style="1" customWidth="1"/>
    <col min="4" max="4" width="11.140625" style="1" customWidth="1"/>
    <col min="5" max="5" width="15" style="1" customWidth="1"/>
    <col min="6" max="6" width="2.5703125" style="1" customWidth="1"/>
    <col min="7" max="7" width="12.42578125" style="1" customWidth="1"/>
    <col min="8" max="8" width="13.140625" style="1" customWidth="1"/>
    <col min="9" max="9" width="2.5703125" style="1" customWidth="1"/>
    <col min="10" max="10" width="12.5703125" style="1" customWidth="1"/>
    <col min="11" max="11" width="12.42578125" style="1" customWidth="1"/>
    <col min="12" max="12" width="11.7109375" style="1" customWidth="1"/>
    <col min="13" max="13" width="10.140625" style="1" bestFit="1" customWidth="1"/>
    <col min="14" max="14" width="15.28515625" style="6" bestFit="1" customWidth="1"/>
    <col min="15" max="15" width="16.5703125" style="1" customWidth="1"/>
    <col min="16" max="16384" width="9.140625" style="1"/>
  </cols>
  <sheetData>
    <row r="1" spans="1:13" ht="15" customHeight="1">
      <c r="A1" s="62"/>
      <c r="B1" s="62"/>
      <c r="C1" s="62"/>
      <c r="D1" s="62"/>
      <c r="E1" s="62"/>
      <c r="F1" s="62"/>
      <c r="G1" s="155" t="s">
        <v>33</v>
      </c>
      <c r="H1" s="156"/>
      <c r="I1" s="156"/>
      <c r="J1" s="156"/>
      <c r="K1" s="156"/>
      <c r="L1" s="157"/>
      <c r="M1" s="9"/>
    </row>
    <row r="2" spans="1:13" ht="15" customHeight="1">
      <c r="A2" s="62"/>
      <c r="B2" s="62"/>
      <c r="C2" s="62"/>
      <c r="D2" s="62"/>
      <c r="E2" s="62"/>
      <c r="F2" s="62"/>
      <c r="G2" s="158"/>
      <c r="H2" s="159"/>
      <c r="I2" s="159"/>
      <c r="J2" s="159"/>
      <c r="K2" s="159"/>
      <c r="L2" s="160"/>
      <c r="M2" s="9"/>
    </row>
    <row r="3" spans="1:13" ht="18.75" customHeight="1">
      <c r="A3" s="105"/>
      <c r="B3" s="105"/>
      <c r="C3" s="105"/>
      <c r="D3" s="105"/>
      <c r="E3" s="105"/>
      <c r="F3" s="105"/>
      <c r="G3" s="105"/>
      <c r="H3" s="105"/>
      <c r="I3" s="105"/>
      <c r="J3" s="105"/>
      <c r="K3" s="105"/>
      <c r="L3" s="105"/>
      <c r="M3" s="9"/>
    </row>
    <row r="4" spans="1:13">
      <c r="A4" s="161" t="s">
        <v>35</v>
      </c>
      <c r="B4" s="162"/>
      <c r="C4" s="162"/>
      <c r="D4" s="162"/>
      <c r="E4" s="162"/>
      <c r="F4" s="162"/>
      <c r="G4" s="162"/>
      <c r="H4" s="162"/>
      <c r="I4" s="162"/>
      <c r="J4" s="162"/>
      <c r="K4" s="162"/>
      <c r="L4" s="163"/>
      <c r="M4" s="9"/>
    </row>
    <row r="5" spans="1:13">
      <c r="A5" s="106"/>
      <c r="B5" s="106"/>
      <c r="C5" s="106"/>
      <c r="D5" s="106"/>
      <c r="E5" s="106"/>
      <c r="F5" s="106"/>
      <c r="G5" s="106"/>
      <c r="H5" s="106"/>
      <c r="I5" s="106"/>
      <c r="J5" s="106"/>
      <c r="K5" s="106"/>
      <c r="L5" s="107" t="s">
        <v>34</v>
      </c>
      <c r="M5" s="9"/>
    </row>
    <row r="6" spans="1:13" ht="6.75" customHeight="1">
      <c r="A6" s="61"/>
      <c r="B6" s="61"/>
      <c r="C6" s="61"/>
      <c r="D6" s="61"/>
      <c r="E6" s="61"/>
      <c r="F6" s="61"/>
      <c r="G6" s="61"/>
      <c r="H6" s="61"/>
      <c r="I6" s="61"/>
      <c r="J6" s="61"/>
      <c r="K6" s="61"/>
      <c r="L6" s="3"/>
    </row>
    <row r="7" spans="1:13" ht="18.75">
      <c r="A7" s="46"/>
      <c r="B7" s="46"/>
      <c r="C7" s="46"/>
      <c r="D7" s="46"/>
      <c r="E7" s="47"/>
      <c r="F7" s="46"/>
      <c r="G7" s="46"/>
      <c r="H7" s="46"/>
      <c r="I7" s="46"/>
      <c r="J7" s="48" t="s">
        <v>28</v>
      </c>
      <c r="K7" s="46"/>
      <c r="L7" s="9"/>
    </row>
    <row r="8" spans="1:13" ht="10.5" customHeight="1">
      <c r="A8" s="18"/>
      <c r="B8" s="37"/>
      <c r="C8" s="37"/>
      <c r="D8" s="49"/>
      <c r="E8" s="50"/>
      <c r="F8" s="51"/>
      <c r="G8" s="37"/>
      <c r="H8" s="37"/>
      <c r="I8" s="49"/>
      <c r="J8" s="52"/>
      <c r="K8" s="32"/>
      <c r="L8" s="9"/>
    </row>
    <row r="9" spans="1:13">
      <c r="A9" s="15"/>
      <c r="B9" s="18"/>
      <c r="C9" s="185" t="s">
        <v>0</v>
      </c>
      <c r="D9" s="187"/>
      <c r="E9" s="53">
        <v>20</v>
      </c>
      <c r="F9" s="32"/>
      <c r="G9" s="185" t="s">
        <v>1</v>
      </c>
      <c r="H9" s="186"/>
      <c r="I9" s="187"/>
      <c r="J9" s="144">
        <v>10000</v>
      </c>
      <c r="K9" s="36"/>
      <c r="L9" s="9"/>
    </row>
    <row r="10" spans="1:13">
      <c r="A10" s="15"/>
      <c r="B10" s="15"/>
      <c r="C10" s="15"/>
      <c r="D10" s="15"/>
      <c r="E10" s="18"/>
      <c r="F10" s="15"/>
      <c r="G10" s="15"/>
      <c r="H10" s="15"/>
      <c r="I10" s="15"/>
      <c r="J10" s="18"/>
      <c r="K10" s="15"/>
      <c r="L10" s="9"/>
    </row>
    <row r="11" spans="1:13" ht="15.75" thickBot="1">
      <c r="A11" s="15"/>
      <c r="B11" s="15"/>
      <c r="C11" s="19"/>
      <c r="D11" s="19"/>
      <c r="E11" s="30" t="s">
        <v>24</v>
      </c>
      <c r="F11" s="15"/>
      <c r="G11" s="15"/>
      <c r="H11" s="19"/>
      <c r="I11" s="19"/>
      <c r="J11" s="30" t="s">
        <v>31</v>
      </c>
      <c r="K11" s="15"/>
      <c r="L11" s="9"/>
    </row>
    <row r="12" spans="1:13">
      <c r="A12" s="15"/>
      <c r="B12" s="18"/>
      <c r="C12" s="147" t="s">
        <v>20</v>
      </c>
      <c r="D12" s="148"/>
      <c r="E12" s="41" t="s">
        <v>21</v>
      </c>
      <c r="F12" s="33"/>
      <c r="G12" s="185" t="s">
        <v>2</v>
      </c>
      <c r="H12" s="186"/>
      <c r="I12" s="187"/>
      <c r="J12" s="142">
        <v>0.04</v>
      </c>
      <c r="K12" s="36"/>
      <c r="L12" s="9"/>
    </row>
    <row r="13" spans="1:13">
      <c r="A13" s="15"/>
      <c r="B13" s="15"/>
      <c r="C13" s="15"/>
      <c r="D13" s="31" t="s">
        <v>12</v>
      </c>
      <c r="E13" s="143">
        <v>0.1</v>
      </c>
      <c r="F13" s="34"/>
      <c r="G13" s="15"/>
      <c r="H13" s="149" t="s">
        <v>5</v>
      </c>
      <c r="I13" s="151"/>
      <c r="J13" s="40" t="s">
        <v>17</v>
      </c>
      <c r="K13" s="36"/>
      <c r="L13" s="9"/>
    </row>
    <row r="14" spans="1:13">
      <c r="A14" s="15"/>
      <c r="B14" s="15"/>
      <c r="C14" s="15"/>
      <c r="D14" s="15"/>
      <c r="E14" s="18"/>
      <c r="F14" s="17"/>
      <c r="G14" s="15"/>
      <c r="H14" s="149" t="s">
        <v>7</v>
      </c>
      <c r="I14" s="151"/>
      <c r="J14" s="39">
        <v>-0.02</v>
      </c>
      <c r="K14" s="36"/>
      <c r="L14" s="9"/>
    </row>
    <row r="15" spans="1:13" ht="15.75" thickBot="1">
      <c r="A15" s="15"/>
      <c r="B15" s="15"/>
      <c r="C15" s="19"/>
      <c r="D15" s="19"/>
      <c r="E15" s="30" t="s">
        <v>4</v>
      </c>
      <c r="F15" s="16"/>
      <c r="G15" s="15"/>
      <c r="H15" s="149" t="s">
        <v>8</v>
      </c>
      <c r="I15" s="151"/>
      <c r="J15" s="39">
        <v>0.09</v>
      </c>
      <c r="K15" s="36"/>
      <c r="L15" s="9"/>
    </row>
    <row r="16" spans="1:13">
      <c r="A16" s="15"/>
      <c r="B16" s="18"/>
      <c r="C16" s="147" t="s">
        <v>80</v>
      </c>
      <c r="D16" s="148"/>
      <c r="E16" s="145">
        <v>1000</v>
      </c>
      <c r="F16" s="34"/>
      <c r="G16" s="15"/>
      <c r="H16" s="149" t="s">
        <v>6</v>
      </c>
      <c r="I16" s="188"/>
      <c r="J16" s="104">
        <f ca="1">IF(J13="Variable",AVERAGE(OFFSET(B42,0,0,E9,1)),J12)</f>
        <v>0.04</v>
      </c>
      <c r="K16" s="15"/>
      <c r="L16" s="9"/>
    </row>
    <row r="17" spans="1:16">
      <c r="A17" s="15"/>
      <c r="B17" s="15"/>
      <c r="C17" s="149" t="s">
        <v>81</v>
      </c>
      <c r="D17" s="151"/>
      <c r="E17" s="38" t="s">
        <v>29</v>
      </c>
      <c r="F17" s="34"/>
      <c r="G17" s="15"/>
      <c r="H17" s="152" t="s">
        <v>79</v>
      </c>
      <c r="I17" s="153"/>
      <c r="J17" s="154"/>
      <c r="K17" s="15"/>
      <c r="L17" s="9"/>
    </row>
    <row r="18" spans="1:16">
      <c r="A18" s="15"/>
      <c r="B18" s="149" t="s">
        <v>22</v>
      </c>
      <c r="C18" s="150"/>
      <c r="D18" s="151"/>
      <c r="E18" s="146">
        <v>1000</v>
      </c>
      <c r="F18" s="35"/>
      <c r="G18" s="149" t="s">
        <v>3</v>
      </c>
      <c r="H18" s="150"/>
      <c r="I18" s="151"/>
      <c r="J18" s="38" t="s">
        <v>19</v>
      </c>
      <c r="K18" s="15"/>
      <c r="L18" s="9"/>
      <c r="M18" s="2"/>
      <c r="N18" s="7"/>
      <c r="O18" s="2"/>
    </row>
    <row r="19" spans="1:16">
      <c r="A19" s="21"/>
      <c r="B19" s="21"/>
      <c r="C19" s="21"/>
      <c r="D19" s="21"/>
      <c r="E19" s="37"/>
      <c r="F19" s="21"/>
      <c r="G19" s="21"/>
      <c r="H19" s="21"/>
      <c r="I19" s="21"/>
      <c r="J19" s="21"/>
      <c r="K19" s="21"/>
      <c r="L19" s="63"/>
      <c r="M19" s="12"/>
      <c r="N19" s="13"/>
      <c r="O19" s="12"/>
      <c r="P19" s="9"/>
    </row>
    <row r="20" spans="1:16" ht="18.75">
      <c r="A20" s="59"/>
      <c r="B20" s="59"/>
      <c r="C20" s="59"/>
      <c r="D20" s="59"/>
      <c r="E20" s="59"/>
      <c r="F20" s="59"/>
      <c r="G20" s="59"/>
      <c r="H20" s="59"/>
      <c r="I20" s="59"/>
      <c r="J20" s="60" t="s">
        <v>27</v>
      </c>
      <c r="K20" s="59"/>
      <c r="L20" s="63"/>
      <c r="M20" s="12"/>
      <c r="N20" s="13"/>
      <c r="O20" s="12"/>
      <c r="P20" s="9"/>
    </row>
    <row r="21" spans="1:16" ht="12" customHeight="1">
      <c r="A21" s="25"/>
      <c r="B21" s="54"/>
      <c r="C21" s="54"/>
      <c r="D21" s="55"/>
      <c r="E21" s="56"/>
      <c r="F21" s="57"/>
      <c r="G21" s="54"/>
      <c r="H21" s="54"/>
      <c r="I21" s="54"/>
      <c r="J21" s="58"/>
      <c r="K21" s="25"/>
      <c r="L21" s="63"/>
      <c r="M21" s="12"/>
      <c r="N21" s="13"/>
      <c r="O21" s="12"/>
      <c r="P21" s="9"/>
    </row>
    <row r="22" spans="1:16">
      <c r="A22" s="22"/>
      <c r="B22" s="25"/>
      <c r="C22" s="168" t="s">
        <v>25</v>
      </c>
      <c r="D22" s="169"/>
      <c r="E22" s="65">
        <f ca="1">OFFSET(J41,E9,0,1,1)</f>
        <v>70000</v>
      </c>
      <c r="F22" s="43"/>
      <c r="G22" s="27"/>
      <c r="H22" s="42" t="s">
        <v>30</v>
      </c>
      <c r="I22" s="181">
        <f>SUMIF(extra_dep_with,"&lt;0",G41:G113)</f>
        <v>0</v>
      </c>
      <c r="J22" s="182"/>
      <c r="K22" s="45"/>
      <c r="L22" s="63"/>
      <c r="M22" s="12"/>
      <c r="N22" s="13"/>
      <c r="O22" s="12"/>
      <c r="P22" s="9"/>
    </row>
    <row r="23" spans="1:16">
      <c r="A23" s="22"/>
      <c r="B23" s="25"/>
      <c r="C23" s="26"/>
      <c r="D23" s="42"/>
      <c r="E23" s="77"/>
      <c r="F23" s="43"/>
      <c r="G23" s="74"/>
      <c r="H23" s="75"/>
      <c r="I23" s="76"/>
      <c r="J23" s="76"/>
      <c r="K23" s="45"/>
      <c r="L23" s="63"/>
      <c r="M23" s="12"/>
      <c r="N23" s="13"/>
      <c r="O23" s="12"/>
      <c r="P23" s="9"/>
    </row>
    <row r="24" spans="1:16" ht="15.75" thickBot="1">
      <c r="A24" s="22"/>
      <c r="B24" s="22"/>
      <c r="C24" s="22"/>
      <c r="D24" s="22"/>
      <c r="E24" s="166"/>
      <c r="F24" s="167"/>
      <c r="G24" s="28"/>
      <c r="H24" s="28"/>
      <c r="I24" s="72"/>
      <c r="J24" s="73" t="s">
        <v>32</v>
      </c>
      <c r="K24" s="22"/>
      <c r="L24" s="63"/>
      <c r="M24" s="12"/>
      <c r="N24" s="13"/>
      <c r="O24" s="12"/>
      <c r="P24" s="9"/>
    </row>
    <row r="25" spans="1:16" s="2" customFormat="1" ht="15.75" thickBot="1">
      <c r="A25" s="22"/>
      <c r="B25" s="22"/>
      <c r="C25" s="28"/>
      <c r="D25" s="28"/>
      <c r="E25" s="29" t="s">
        <v>26</v>
      </c>
      <c r="F25" s="24"/>
      <c r="G25" s="169" t="str">
        <f>"Interest Earned "&amp;IF(tax=1,"(After Tax)","")</f>
        <v>Interest Earned (After Tax)</v>
      </c>
      <c r="H25" s="170"/>
      <c r="I25" s="173">
        <f ca="1">OFFSET(K41,E9,0,1,1)-OFFSET(L41,E9,0,1,1)</f>
        <v>37457.337901517174</v>
      </c>
      <c r="J25" s="173"/>
      <c r="K25" s="45"/>
      <c r="L25" s="64"/>
      <c r="M25" s="12"/>
      <c r="N25" s="13"/>
      <c r="O25" s="12"/>
      <c r="P25" s="14"/>
    </row>
    <row r="26" spans="1:16">
      <c r="A26" s="22"/>
      <c r="B26" s="183" t="str">
        <f>"Value after "&amp;E9&amp;" year"&amp;IF(E9=1,"","s")</f>
        <v>Value after 20 years</v>
      </c>
      <c r="C26" s="168"/>
      <c r="D26" s="169"/>
      <c r="E26" s="66">
        <f ca="1">OFFSET(H41,E9,0,1,1)</f>
        <v>107457.33790151718</v>
      </c>
      <c r="F26" s="44"/>
      <c r="G26" s="171" t="str">
        <f>IF(tax=1,"Total Tax Paid","")</f>
        <v>Total Tax Paid</v>
      </c>
      <c r="H26" s="172"/>
      <c r="I26" s="174">
        <f ca="1">IF(tax=1,OFFSET(L41,E9,0,1,1),"")</f>
        <v>4161.9264335019088</v>
      </c>
      <c r="J26" s="174"/>
      <c r="K26" s="45"/>
      <c r="L26" s="9"/>
      <c r="M26" s="3"/>
      <c r="N26" s="11"/>
      <c r="O26" s="3"/>
    </row>
    <row r="27" spans="1:16">
      <c r="A27" s="22"/>
      <c r="B27" s="22"/>
      <c r="C27" s="22"/>
      <c r="D27" s="22"/>
      <c r="E27" s="25"/>
      <c r="F27" s="23"/>
      <c r="G27" s="22"/>
      <c r="H27" s="22"/>
      <c r="I27" s="25"/>
      <c r="J27" s="25"/>
      <c r="K27" s="22"/>
      <c r="L27" s="9"/>
    </row>
    <row r="28" spans="1:16" s="2" customFormat="1">
      <c r="A28" s="22"/>
      <c r="B28" s="22"/>
      <c r="C28" s="22"/>
      <c r="D28" s="22"/>
      <c r="E28" s="22"/>
      <c r="F28" s="22"/>
      <c r="G28" s="22"/>
      <c r="H28" s="22"/>
      <c r="I28" s="22"/>
      <c r="J28" s="22"/>
      <c r="K28" s="22"/>
      <c r="L28" s="14"/>
      <c r="N28" s="7"/>
    </row>
    <row r="29" spans="1:16" s="12" customFormat="1">
      <c r="A29" s="22"/>
      <c r="B29" s="22"/>
      <c r="C29" s="22"/>
      <c r="D29" s="22"/>
      <c r="E29" s="22"/>
      <c r="F29" s="22"/>
      <c r="G29" s="22"/>
      <c r="H29" s="22"/>
      <c r="I29" s="22"/>
      <c r="J29" s="22"/>
      <c r="K29" s="22"/>
      <c r="L29" s="20"/>
      <c r="N29" s="13"/>
    </row>
    <row r="30" spans="1:16" s="12" customFormat="1">
      <c r="A30" s="22"/>
      <c r="B30" s="22"/>
      <c r="C30" s="22"/>
      <c r="D30" s="22"/>
      <c r="E30" s="22"/>
      <c r="F30" s="22"/>
      <c r="G30" s="22"/>
      <c r="H30" s="22"/>
      <c r="I30" s="22"/>
      <c r="J30" s="22"/>
      <c r="K30" s="22"/>
      <c r="L30" s="20"/>
      <c r="N30" s="13"/>
    </row>
    <row r="31" spans="1:16" s="12" customFormat="1">
      <c r="A31" s="22"/>
      <c r="B31" s="22"/>
      <c r="C31" s="22"/>
      <c r="D31" s="22"/>
      <c r="E31" s="22"/>
      <c r="F31" s="22"/>
      <c r="G31" s="22"/>
      <c r="H31" s="22"/>
      <c r="I31" s="22"/>
      <c r="J31" s="22"/>
      <c r="K31" s="22"/>
      <c r="L31" s="20"/>
      <c r="N31" s="13"/>
    </row>
    <row r="32" spans="1:16" s="12" customFormat="1">
      <c r="A32" s="22"/>
      <c r="B32" s="22"/>
      <c r="C32" s="22"/>
      <c r="D32" s="22"/>
      <c r="E32" s="22"/>
      <c r="F32" s="22"/>
      <c r="G32" s="22"/>
      <c r="H32" s="22"/>
      <c r="I32" s="22"/>
      <c r="J32" s="22"/>
      <c r="K32" s="22"/>
      <c r="L32" s="20"/>
      <c r="N32" s="13"/>
    </row>
    <row r="33" spans="1:15" s="12" customFormat="1">
      <c r="A33" s="22"/>
      <c r="B33" s="22"/>
      <c r="C33" s="22"/>
      <c r="D33" s="22"/>
      <c r="E33" s="22"/>
      <c r="F33" s="22"/>
      <c r="G33" s="22"/>
      <c r="H33" s="22"/>
      <c r="I33" s="22"/>
      <c r="J33" s="22"/>
      <c r="K33" s="22"/>
      <c r="L33" s="20"/>
      <c r="N33" s="13"/>
    </row>
    <row r="34" spans="1:15" s="12" customFormat="1">
      <c r="A34" s="22"/>
      <c r="B34" s="22"/>
      <c r="C34" s="22"/>
      <c r="D34" s="22"/>
      <c r="E34" s="22"/>
      <c r="F34" s="24"/>
      <c r="G34" s="24"/>
      <c r="H34" s="22"/>
      <c r="I34" s="22"/>
      <c r="J34" s="22"/>
      <c r="K34" s="22"/>
      <c r="L34" s="20"/>
      <c r="N34" s="13"/>
    </row>
    <row r="35" spans="1:15" s="12" customFormat="1">
      <c r="A35" s="22"/>
      <c r="B35" s="22"/>
      <c r="C35" s="22"/>
      <c r="D35" s="22"/>
      <c r="E35" s="22"/>
      <c r="F35" s="23"/>
      <c r="G35" s="23"/>
      <c r="H35" s="22"/>
      <c r="I35" s="22"/>
      <c r="J35" s="22"/>
      <c r="K35" s="22"/>
      <c r="L35" s="20"/>
      <c r="N35" s="13"/>
    </row>
    <row r="36" spans="1:15" s="79" customFormat="1">
      <c r="A36" s="67"/>
      <c r="B36" s="67"/>
      <c r="C36" s="67"/>
      <c r="D36" s="67"/>
      <c r="E36" s="67"/>
      <c r="F36" s="67"/>
      <c r="G36" s="67"/>
      <c r="H36" s="67"/>
      <c r="I36" s="67"/>
      <c r="J36" s="67"/>
      <c r="K36" s="67"/>
      <c r="L36" s="78"/>
      <c r="N36" s="80"/>
    </row>
    <row r="37" spans="1:15" s="81" customFormat="1" ht="15.75" thickBot="1">
      <c r="E37" s="123"/>
      <c r="F37" s="123"/>
      <c r="G37" s="123"/>
      <c r="J37" s="123"/>
      <c r="K37" s="123"/>
      <c r="L37" s="123"/>
      <c r="N37" s="82"/>
    </row>
    <row r="38" spans="1:15" s="3" customFormat="1">
      <c r="D38" s="208"/>
      <c r="E38" s="206" t="s">
        <v>18</v>
      </c>
      <c r="F38" s="206"/>
      <c r="G38" s="207"/>
      <c r="H38" s="121"/>
      <c r="I38" s="10"/>
      <c r="J38" s="175" t="s">
        <v>16</v>
      </c>
      <c r="K38" s="176"/>
      <c r="L38" s="177"/>
      <c r="M38" s="121"/>
      <c r="N38" s="11"/>
    </row>
    <row r="39" spans="1:15" ht="15" customHeight="1" thickBot="1">
      <c r="D39" s="209"/>
      <c r="E39" s="203" t="s">
        <v>4</v>
      </c>
      <c r="F39" s="204"/>
      <c r="G39" s="205" t="s">
        <v>23</v>
      </c>
      <c r="H39" s="132"/>
      <c r="I39" s="5"/>
      <c r="J39" s="178"/>
      <c r="K39" s="179"/>
      <c r="L39" s="180"/>
      <c r="M39" s="9"/>
    </row>
    <row r="40" spans="1:15" s="4" customFormat="1" ht="30.75" customHeight="1" thickBot="1">
      <c r="A40" s="128" t="s">
        <v>9</v>
      </c>
      <c r="B40" s="129" t="s">
        <v>13</v>
      </c>
      <c r="C40" s="129" t="s">
        <v>11</v>
      </c>
      <c r="D40" s="130" t="s">
        <v>10</v>
      </c>
      <c r="E40" s="164"/>
      <c r="F40" s="165"/>
      <c r="G40" s="184"/>
      <c r="H40" s="210" t="s">
        <v>15</v>
      </c>
      <c r="I40" s="139"/>
      <c r="J40" s="124" t="s">
        <v>14</v>
      </c>
      <c r="K40" s="125" t="s">
        <v>11</v>
      </c>
      <c r="L40" s="126" t="s">
        <v>10</v>
      </c>
      <c r="M40" s="122"/>
      <c r="N40" s="8"/>
    </row>
    <row r="41" spans="1:15" s="68" customFormat="1" ht="12.75">
      <c r="A41" s="95"/>
      <c r="B41" s="95"/>
      <c r="C41" s="95"/>
      <c r="D41" s="95"/>
      <c r="E41" s="95">
        <f>$J$9</f>
        <v>10000</v>
      </c>
      <c r="F41" s="98"/>
      <c r="G41" s="127"/>
      <c r="H41" s="133">
        <f>$J$9</f>
        <v>10000</v>
      </c>
      <c r="I41" s="140"/>
      <c r="J41" s="131">
        <f>H41</f>
        <v>10000</v>
      </c>
      <c r="K41" s="95"/>
      <c r="L41" s="95"/>
      <c r="N41" s="69"/>
    </row>
    <row r="42" spans="1:15" s="68" customFormat="1" ht="12.75">
      <c r="A42" s="89">
        <v>1</v>
      </c>
      <c r="B42" s="90">
        <f ca="1">IF(ISERROR(A42),NA(),IF(Rate=TRUE,min+RAND()*(max-min),$J$12))</f>
        <v>0.04</v>
      </c>
      <c r="C42" s="91">
        <f ca="1">IF(ISERROR(A42),NA(),FV(((1+B42/interest_comp_freq)^(interest_comp_freq/deposit_freq))-1,deposit_freq,-$E$16,-H41)-$E$16*deposit_freq-H41)</f>
        <v>428.28515340432568</v>
      </c>
      <c r="D42" s="91">
        <f ca="1">IF(ISERROR(A42),NA(),IF(tax=1,IF(C42&gt;0,C42*$E$13,0),0))</f>
        <v>42.828515340432574</v>
      </c>
      <c r="E42" s="91">
        <f>IF(ISERROR(A42),NA(),$E$16*deposit_freq+$E$18)</f>
        <v>3000</v>
      </c>
      <c r="F42" s="102"/>
      <c r="G42" s="85"/>
      <c r="H42" s="134">
        <f t="shared" ref="H42:H73" ca="1" si="0">IF(ISERROR(A42),NA(),H41+(C42-D42)+E42+G42)</f>
        <v>13385.456638063893</v>
      </c>
      <c r="I42" s="141"/>
      <c r="J42" s="103">
        <f>IF(ISERROR(A42),NA(),E41+E42+G42)</f>
        <v>13000</v>
      </c>
      <c r="K42" s="91">
        <f ca="1">IF(ISERROR(A42),NA(),C42)</f>
        <v>428.28515340432568</v>
      </c>
      <c r="L42" s="91">
        <f ca="1">IF(ISERROR(A42),NA(),D42)</f>
        <v>42.828515340432574</v>
      </c>
      <c r="M42" s="93"/>
      <c r="N42" s="69"/>
      <c r="O42" s="71"/>
    </row>
    <row r="43" spans="1:15" s="68" customFormat="1" ht="12.75">
      <c r="A43" s="95">
        <f>IF(A42&lt;$E$9,A42+1,NA())</f>
        <v>2</v>
      </c>
      <c r="B43" s="96">
        <f ca="1">IF(ISERROR(A43),NA(),IF(Rate=TRUE,min+RAND()*(max-min),$J$12))</f>
        <v>0.04</v>
      </c>
      <c r="C43" s="97">
        <f ca="1">IF(ISERROR(A43),NA(),FV(((1+B43/interest_comp_freq)^(interest_comp_freq/deposit_freq))-1,deposit_freq,-$E$16,-H42)-$E$16*deposit_freq-H42)</f>
        <v>566.44053736884962</v>
      </c>
      <c r="D43" s="97">
        <f ca="1">IF(ISERROR(A43),NA(),IF(tax=1,IF(C43&gt;0,C43*$E$13,0),0))</f>
        <v>56.644053736884963</v>
      </c>
      <c r="E43" s="97">
        <f>IF(ISERROR(A43),NA(),$E$16*deposit_freq+$E$18)</f>
        <v>3000</v>
      </c>
      <c r="F43" s="98"/>
      <c r="G43" s="85"/>
      <c r="H43" s="135">
        <f t="shared" ca="1" si="0"/>
        <v>16895.25312169586</v>
      </c>
      <c r="I43" s="141"/>
      <c r="J43" s="99">
        <f t="shared" ref="J43:J76" si="1">IF(ISERROR(A43),NA(),J42+E43+G43)</f>
        <v>16000</v>
      </c>
      <c r="K43" s="97">
        <f t="shared" ref="K43:K74" ca="1" si="2">IF(ISERROR(A43),NA(),K42+C43)</f>
        <v>994.7256907731753</v>
      </c>
      <c r="L43" s="97">
        <f t="shared" ref="L43:L74" ca="1" si="3">IF(ISERROR(A43),NA(),L42+D43)</f>
        <v>99.47256907731753</v>
      </c>
      <c r="N43" s="69"/>
    </row>
    <row r="44" spans="1:15" s="68" customFormat="1" ht="12.75">
      <c r="A44" s="89">
        <f t="shared" ref="A44:A107" si="4">IF(A43&lt;$E$9,A43+1,NA())</f>
        <v>3</v>
      </c>
      <c r="B44" s="90">
        <f ca="1">IF(ISERROR(A44),NA(),IF(Rate=TRUE,min+RAND()*(max-min),$J$12))</f>
        <v>0.04</v>
      </c>
      <c r="C44" s="91">
        <f ca="1">IF(ISERROR(A44),NA(),FV(((1+B44/interest_comp_freq)^(interest_comp_freq/deposit_freq))-1,deposit_freq,-$E$16,-H43)-$E$16*deposit_freq-H43)</f>
        <v>709.67004306732633</v>
      </c>
      <c r="D44" s="91">
        <f ca="1">IF(ISERROR(A44),NA(),IF(tax=1,IF(C44&gt;0,C44*$E$13,0),0))</f>
        <v>70.967004306732633</v>
      </c>
      <c r="E44" s="91">
        <f>IF(ISERROR(A44),NA(),$E$16*deposit_freq+$E$18)</f>
        <v>3000</v>
      </c>
      <c r="F44" s="102"/>
      <c r="G44" s="85"/>
      <c r="H44" s="134">
        <f t="shared" ca="1" si="0"/>
        <v>20533.956160456451</v>
      </c>
      <c r="I44" s="141"/>
      <c r="J44" s="103">
        <f t="shared" si="1"/>
        <v>19000</v>
      </c>
      <c r="K44" s="91">
        <f t="shared" ca="1" si="2"/>
        <v>1704.3957338405016</v>
      </c>
      <c r="L44" s="91">
        <f t="shared" ca="1" si="3"/>
        <v>170.43957338405016</v>
      </c>
      <c r="M44" s="84"/>
      <c r="N44" s="69"/>
    </row>
    <row r="45" spans="1:15" s="68" customFormat="1" ht="12.75">
      <c r="A45" s="95">
        <f t="shared" si="4"/>
        <v>4</v>
      </c>
      <c r="B45" s="96">
        <f ca="1">IF(ISERROR(A45),NA(),IF(Rate=TRUE,min+RAND()*(max-min),$J$12))</f>
        <v>0.04</v>
      </c>
      <c r="C45" s="97">
        <f ca="1">IF(ISERROR(A45),NA(),FV(((1+B45/interest_comp_freq)^(interest_comp_freq/deposit_freq))-1,deposit_freq,-$E$16,-H44)-$E$16*deposit_freq-H44)</f>
        <v>858.16003103548792</v>
      </c>
      <c r="D45" s="97">
        <f ca="1">IF(ISERROR(A45),NA(),IF(tax=1,IF(C45&gt;0,C45*$E$13,0),0))</f>
        <v>85.816003103548795</v>
      </c>
      <c r="E45" s="97">
        <f>IF(ISERROR(A45),NA(),$E$16*deposit_freq+$E$18)</f>
        <v>3000</v>
      </c>
      <c r="F45" s="98"/>
      <c r="G45" s="85"/>
      <c r="H45" s="135">
        <f t="shared" ca="1" si="0"/>
        <v>24306.300188388392</v>
      </c>
      <c r="I45" s="141"/>
      <c r="J45" s="99">
        <f t="shared" si="1"/>
        <v>22000</v>
      </c>
      <c r="K45" s="97">
        <f t="shared" ca="1" si="2"/>
        <v>2562.5557648759896</v>
      </c>
      <c r="L45" s="97">
        <f t="shared" ca="1" si="3"/>
        <v>256.25557648759894</v>
      </c>
      <c r="N45" s="69"/>
    </row>
    <row r="46" spans="1:15" s="68" customFormat="1" ht="12.75">
      <c r="A46" s="89">
        <f t="shared" si="4"/>
        <v>5</v>
      </c>
      <c r="B46" s="90">
        <f ca="1">IF(ISERROR(A46),NA(),IF(Rate=TRUE,min+RAND()*(max-min),$J$12))</f>
        <v>0.04</v>
      </c>
      <c r="C46" s="91">
        <f ca="1">IF(ISERROR(A46),NA(),FV(((1+B46/interest_comp_freq)^(interest_comp_freq/deposit_freq))-1,deposit_freq,-$E$16,-H45)-$E$16*deposit_freq-H45)</f>
        <v>1012.1037063924632</v>
      </c>
      <c r="D46" s="91">
        <f ca="1">IF(ISERROR(A46),NA(),IF(tax=1,IF(C46&gt;0,C46*$E$13,0),0))</f>
        <v>101.21037063924632</v>
      </c>
      <c r="E46" s="91">
        <f>IF(ISERROR(A46),NA(),$E$16*deposit_freq+$E$18)</f>
        <v>3000</v>
      </c>
      <c r="F46" s="102"/>
      <c r="G46" s="85"/>
      <c r="H46" s="134">
        <f t="shared" ca="1" si="0"/>
        <v>28217.193524141607</v>
      </c>
      <c r="I46" s="141"/>
      <c r="J46" s="103">
        <f t="shared" si="1"/>
        <v>25000</v>
      </c>
      <c r="K46" s="91">
        <f t="shared" ca="1" si="2"/>
        <v>3574.6594712684528</v>
      </c>
      <c r="L46" s="91">
        <f t="shared" ca="1" si="3"/>
        <v>357.46594712684526</v>
      </c>
      <c r="M46" s="84"/>
      <c r="N46" s="69"/>
    </row>
    <row r="47" spans="1:15" s="68" customFormat="1" ht="12.75">
      <c r="A47" s="95">
        <f t="shared" si="4"/>
        <v>6</v>
      </c>
      <c r="B47" s="96">
        <f ca="1">IF(ISERROR(A47),NA(),IF(Rate=TRUE,min+RAND()*(max-min),$J$12))</f>
        <v>0.04</v>
      </c>
      <c r="C47" s="97">
        <f ca="1">IF(ISERROR(A47),NA(),FV(((1+B47/interest_comp_freq)^(interest_comp_freq/deposit_freq))-1,deposit_freq,-$E$16,-H46)-$E$16*deposit_freq-H46)</f>
        <v>1171.7013702261611</v>
      </c>
      <c r="D47" s="97">
        <f ca="1">IF(ISERROR(A47),NA(),IF(tax=1,IF(C47&gt;0,C47*$E$13,0),0))</f>
        <v>117.17013702261612</v>
      </c>
      <c r="E47" s="97">
        <f>IF(ISERROR(A47),NA(),$E$16*deposit_freq+$E$18)</f>
        <v>3000</v>
      </c>
      <c r="F47" s="98"/>
      <c r="G47" s="85"/>
      <c r="H47" s="136">
        <f t="shared" ca="1" si="0"/>
        <v>32271.724757345153</v>
      </c>
      <c r="I47" s="141"/>
      <c r="J47" s="94">
        <f t="shared" si="1"/>
        <v>28000</v>
      </c>
      <c r="K47" s="87">
        <f t="shared" ca="1" si="2"/>
        <v>4746.3608414946139</v>
      </c>
      <c r="L47" s="87">
        <f t="shared" ca="1" si="3"/>
        <v>474.6360841494614</v>
      </c>
      <c r="N47" s="69"/>
    </row>
    <row r="48" spans="1:15" s="68" customFormat="1" ht="12.75">
      <c r="A48" s="89">
        <f t="shared" si="4"/>
        <v>7</v>
      </c>
      <c r="B48" s="90">
        <f ca="1">IF(ISERROR(A48),NA(),IF(Rate=TRUE,min+RAND()*(max-min),$J$12))</f>
        <v>0.04</v>
      </c>
      <c r="C48" s="91">
        <f ca="1">IF(ISERROR(A48),NA(),FV(((1+B48/interest_comp_freq)^(interest_comp_freq/deposit_freq))-1,deposit_freq,-$E$16,-H47)-$E$16*deposit_freq-H47)</f>
        <v>1337.160680211513</v>
      </c>
      <c r="D48" s="91">
        <f ca="1">IF(ISERROR(A48),NA(),IF(tax=1,IF(C48&gt;0,C48*$E$13,0),0))</f>
        <v>133.7160680211513</v>
      </c>
      <c r="E48" s="91">
        <f>IF(ISERROR(A48),NA(),$E$16*deposit_freq+$E$18)</f>
        <v>3000</v>
      </c>
      <c r="F48" s="102"/>
      <c r="G48" s="85"/>
      <c r="H48" s="137">
        <f t="shared" ca="1" si="0"/>
        <v>36475.169369535513</v>
      </c>
      <c r="I48" s="141"/>
      <c r="J48" s="92">
        <f t="shared" si="1"/>
        <v>31000</v>
      </c>
      <c r="K48" s="83">
        <f t="shared" ca="1" si="2"/>
        <v>6083.5215217061268</v>
      </c>
      <c r="L48" s="83">
        <f t="shared" ca="1" si="3"/>
        <v>608.35215217061273</v>
      </c>
      <c r="N48" s="69"/>
    </row>
    <row r="49" spans="1:14" s="68" customFormat="1" ht="12.75">
      <c r="A49" s="95">
        <f t="shared" si="4"/>
        <v>8</v>
      </c>
      <c r="B49" s="96">
        <f ca="1">IF(ISERROR(A49),NA(),IF(Rate=TRUE,min+RAND()*(max-min),$J$12))</f>
        <v>0.04</v>
      </c>
      <c r="C49" s="97">
        <f ca="1">IF(ISERROR(A49),NA(),FV(((1+B49/interest_comp_freq)^(interest_comp_freq/deposit_freq))-1,deposit_freq,-$E$16,-H48)-$E$16*deposit_freq-H48)</f>
        <v>1508.6969208005758</v>
      </c>
      <c r="D49" s="97">
        <f ca="1">IF(ISERROR(A49),NA(),IF(tax=1,IF(C49&gt;0,C49*$E$13,0),0))</f>
        <v>150.86969208005758</v>
      </c>
      <c r="E49" s="97">
        <f>IF(ISERROR(A49),NA(),$E$16*deposit_freq+$E$18)</f>
        <v>3000</v>
      </c>
      <c r="F49" s="98"/>
      <c r="G49" s="85"/>
      <c r="H49" s="138">
        <f t="shared" ca="1" si="0"/>
        <v>40832.996598256032</v>
      </c>
      <c r="I49" s="141"/>
      <c r="J49" s="100">
        <f t="shared" si="1"/>
        <v>34000</v>
      </c>
      <c r="K49" s="101">
        <f t="shared" ca="1" si="2"/>
        <v>7592.2184425067026</v>
      </c>
      <c r="L49" s="101">
        <f t="shared" ca="1" si="3"/>
        <v>759.2218442506703</v>
      </c>
      <c r="N49" s="69"/>
    </row>
    <row r="50" spans="1:14" s="68" customFormat="1" ht="12.75">
      <c r="A50" s="89">
        <f t="shared" si="4"/>
        <v>9</v>
      </c>
      <c r="B50" s="90">
        <f ca="1">IF(ISERROR(A50),NA(),IF(Rate=TRUE,min+RAND()*(max-min),$J$12))</f>
        <v>0.04</v>
      </c>
      <c r="C50" s="91">
        <f ca="1">IF(ISERROR(A50),NA(),FV(((1+B50/interest_comp_freq)^(interest_comp_freq/deposit_freq))-1,deposit_freq,-$E$16,-H49)-$E$16*deposit_freq-H49)</f>
        <v>1686.5332833360735</v>
      </c>
      <c r="D50" s="91">
        <f ca="1">IF(ISERROR(A50),NA(),IF(tax=1,IF(C50&gt;0,C50*$E$13,0),0))</f>
        <v>168.65332833360736</v>
      </c>
      <c r="E50" s="91">
        <f>IF(ISERROR(A50),NA(),$E$16*deposit_freq+$E$18)</f>
        <v>3000</v>
      </c>
      <c r="F50" s="102"/>
      <c r="G50" s="85"/>
      <c r="H50" s="134">
        <f t="shared" ca="1" si="0"/>
        <v>45350.876553258495</v>
      </c>
      <c r="I50" s="141"/>
      <c r="J50" s="103">
        <f t="shared" si="1"/>
        <v>37000</v>
      </c>
      <c r="K50" s="91">
        <f t="shared" ca="1" si="2"/>
        <v>9278.7517258427761</v>
      </c>
      <c r="L50" s="91">
        <f t="shared" ca="1" si="3"/>
        <v>927.87517258427761</v>
      </c>
      <c r="M50" s="84"/>
      <c r="N50" s="69"/>
    </row>
    <row r="51" spans="1:14" s="68" customFormat="1" ht="12.75">
      <c r="A51" s="95">
        <f t="shared" si="4"/>
        <v>10</v>
      </c>
      <c r="B51" s="96">
        <f ca="1">IF(ISERROR(A51),NA(),IF(Rate=TRUE,min+RAND()*(max-min),$J$12))</f>
        <v>0.04</v>
      </c>
      <c r="C51" s="97">
        <f ca="1">IF(ISERROR(A51),NA(),FV(((1+B51/interest_comp_freq)^(interest_comp_freq/deposit_freq))-1,deposit_freq,-$E$16,-H50)-$E$16*deposit_freq-H50)</f>
        <v>1870.9011564528701</v>
      </c>
      <c r="D51" s="97">
        <f ca="1">IF(ISERROR(A51),NA(),IF(tax=1,IF(C51&gt;0,C51*$E$13,0),0))</f>
        <v>187.09011564528703</v>
      </c>
      <c r="E51" s="97">
        <f>IF(ISERROR(A51),NA(),$E$16*deposit_freq+$E$18)</f>
        <v>3000</v>
      </c>
      <c r="F51" s="98"/>
      <c r="G51" s="85"/>
      <c r="H51" s="135">
        <f t="shared" ca="1" si="0"/>
        <v>50034.687594066076</v>
      </c>
      <c r="I51" s="141"/>
      <c r="J51" s="99">
        <f t="shared" si="1"/>
        <v>40000</v>
      </c>
      <c r="K51" s="97">
        <f t="shared" ca="1" si="2"/>
        <v>11149.652882295646</v>
      </c>
      <c r="L51" s="97">
        <f t="shared" ca="1" si="3"/>
        <v>1114.9652882295645</v>
      </c>
      <c r="N51" s="69"/>
    </row>
    <row r="52" spans="1:14" s="68" customFormat="1" ht="12.75">
      <c r="A52" s="89">
        <f t="shared" si="4"/>
        <v>11</v>
      </c>
      <c r="B52" s="90">
        <f ca="1">IF(ISERROR(A52),NA(),IF(Rate=TRUE,min+RAND()*(max-min),$J$12))</f>
        <v>0.04</v>
      </c>
      <c r="C52" s="91">
        <f ca="1">IF(ISERROR(A52),NA(),FV(((1+B52/interest_comp_freq)^(interest_comp_freq/deposit_freq))-1,deposit_freq,-$E$16,-H51)-$E$16*deposit_freq-H51)</f>
        <v>2062.0404271452062</v>
      </c>
      <c r="D52" s="91">
        <f ca="1">IF(ISERROR(A52),NA(),IF(tax=1,IF(C52&gt;0,C52*$E$13,0),0))</f>
        <v>206.20404271452063</v>
      </c>
      <c r="E52" s="91">
        <f>IF(ISERROR(A52),NA(),$E$16*deposit_freq+$E$18)</f>
        <v>3000</v>
      </c>
      <c r="F52" s="102"/>
      <c r="G52" s="85"/>
      <c r="H52" s="134">
        <f t="shared" ca="1" si="0"/>
        <v>54890.523978496763</v>
      </c>
      <c r="I52" s="141"/>
      <c r="J52" s="103">
        <f t="shared" si="1"/>
        <v>43000</v>
      </c>
      <c r="K52" s="91">
        <f t="shared" ca="1" si="2"/>
        <v>13211.693309440852</v>
      </c>
      <c r="L52" s="91">
        <f t="shared" ca="1" si="3"/>
        <v>1321.1693309440852</v>
      </c>
      <c r="M52" s="84"/>
      <c r="N52" s="69"/>
    </row>
    <row r="53" spans="1:14" s="68" customFormat="1" ht="12.75">
      <c r="A53" s="95">
        <f t="shared" si="4"/>
        <v>12</v>
      </c>
      <c r="B53" s="96">
        <f ca="1">IF(ISERROR(A53),NA(),IF(Rate=TRUE,min+RAND()*(max-min),$J$12))</f>
        <v>0.04</v>
      </c>
      <c r="C53" s="97">
        <f ca="1">IF(ISERROR(A53),NA(),FV(((1+B53/interest_comp_freq)^(interest_comp_freq/deposit_freq))-1,deposit_freq,-$E$16,-H52)-$E$16*deposit_freq-H52)</f>
        <v>2260.1997928913843</v>
      </c>
      <c r="D53" s="97">
        <f ca="1">IF(ISERROR(A53),NA(),IF(tax=1,IF(C53&gt;0,C53*$E$13,0),0))</f>
        <v>226.01997928913843</v>
      </c>
      <c r="E53" s="97">
        <f>IF(ISERROR(A53),NA(),$E$16*deposit_freq+$E$18)</f>
        <v>3000</v>
      </c>
      <c r="F53" s="98"/>
      <c r="G53" s="85"/>
      <c r="H53" s="135">
        <f t="shared" ca="1" si="0"/>
        <v>59924.703792099011</v>
      </c>
      <c r="I53" s="141"/>
      <c r="J53" s="99">
        <f t="shared" si="1"/>
        <v>46000</v>
      </c>
      <c r="K53" s="97">
        <f t="shared" ca="1" si="2"/>
        <v>15471.893102332237</v>
      </c>
      <c r="L53" s="97">
        <f t="shared" ca="1" si="3"/>
        <v>1547.1893102332238</v>
      </c>
      <c r="N53" s="69"/>
    </row>
    <row r="54" spans="1:14" s="68" customFormat="1" ht="12.75">
      <c r="A54" s="89">
        <f t="shared" si="4"/>
        <v>13</v>
      </c>
      <c r="B54" s="90">
        <f ca="1">IF(ISERROR(A54),NA(),IF(Rate=TRUE,min+RAND()*(max-min),$J$12))</f>
        <v>0.04</v>
      </c>
      <c r="C54" s="91">
        <f ca="1">IF(ISERROR(A54),NA(),FV(((1+B54/interest_comp_freq)^(interest_comp_freq/deposit_freq))-1,deposit_freq,-$E$16,-H53)-$E$16*deposit_freq-H53)</f>
        <v>2465.6370852421169</v>
      </c>
      <c r="D54" s="91">
        <f ca="1">IF(ISERROR(A54),NA(),IF(tax=1,IF(C54&gt;0,C54*$E$13,0),0))</f>
        <v>246.56370852421171</v>
      </c>
      <c r="E54" s="91">
        <f>IF(ISERROR(A54),NA(),$E$16*deposit_freq+$E$18)</f>
        <v>3000</v>
      </c>
      <c r="F54" s="102"/>
      <c r="G54" s="85"/>
      <c r="H54" s="134">
        <f t="shared" ca="1" si="0"/>
        <v>65143.777168816916</v>
      </c>
      <c r="I54" s="141"/>
      <c r="J54" s="103">
        <f t="shared" si="1"/>
        <v>49000</v>
      </c>
      <c r="K54" s="91">
        <f t="shared" ca="1" si="2"/>
        <v>17937.530187574353</v>
      </c>
      <c r="L54" s="91">
        <f t="shared" ca="1" si="3"/>
        <v>1793.7530187574355</v>
      </c>
      <c r="M54" s="84"/>
      <c r="N54" s="69"/>
    </row>
    <row r="55" spans="1:14" s="68" customFormat="1" ht="12.75">
      <c r="A55" s="95">
        <f t="shared" si="4"/>
        <v>14</v>
      </c>
      <c r="B55" s="96">
        <f ca="1">IF(ISERROR(A55),NA(),IF(Rate=TRUE,min+RAND()*(max-min),$J$12))</f>
        <v>0.04</v>
      </c>
      <c r="C55" s="97">
        <f ca="1">IF(ISERROR(A55),NA(),FV(((1+B55/interest_comp_freq)^(interest_comp_freq/deposit_freq))-1,deposit_freq,-$E$16,-H54)-$E$16*deposit_freq-H54)</f>
        <v>2678.6196052934974</v>
      </c>
      <c r="D55" s="97">
        <f ca="1">IF(ISERROR(A55),NA(),IF(tax=1,IF(C55&gt;0,C55*$E$13,0),0))</f>
        <v>267.86196052934974</v>
      </c>
      <c r="E55" s="97">
        <f>IF(ISERROR(A55),NA(),$E$16*deposit_freq+$E$18)</f>
        <v>3000</v>
      </c>
      <c r="F55" s="98"/>
      <c r="G55" s="85"/>
      <c r="H55" s="135">
        <f t="shared" ca="1" si="0"/>
        <v>70554.534813581064</v>
      </c>
      <c r="I55" s="141"/>
      <c r="J55" s="99">
        <f t="shared" si="1"/>
        <v>52000</v>
      </c>
      <c r="K55" s="97">
        <f t="shared" ca="1" si="2"/>
        <v>20616.149792867851</v>
      </c>
      <c r="L55" s="97">
        <f t="shared" ca="1" si="3"/>
        <v>2061.6149792867855</v>
      </c>
      <c r="N55" s="69"/>
    </row>
    <row r="56" spans="1:14" s="68" customFormat="1" ht="12.75">
      <c r="A56" s="89">
        <f t="shared" si="4"/>
        <v>15</v>
      </c>
      <c r="B56" s="90">
        <f ca="1">IF(ISERROR(A56),NA(),IF(Rate=TRUE,min+RAND()*(max-min),$J$12))</f>
        <v>0.04</v>
      </c>
      <c r="C56" s="91">
        <f ca="1">IF(ISERROR(A56),NA(),FV(((1+B56/interest_comp_freq)^(interest_comp_freq/deposit_freq))-1,deposit_freq,-$E$16,-H55)-$E$16*deposit_freq-H55)</f>
        <v>2899.4244714810193</v>
      </c>
      <c r="D56" s="91">
        <f ca="1">IF(ISERROR(A56),NA(),IF(tax=1,IF(C56&gt;0,C56*$E$13,0),0))</f>
        <v>289.94244714810196</v>
      </c>
      <c r="E56" s="91">
        <f>IF(ISERROR(A56),NA(),$E$16*deposit_freq+$E$18)</f>
        <v>3000</v>
      </c>
      <c r="F56" s="102"/>
      <c r="G56" s="85"/>
      <c r="H56" s="134">
        <f t="shared" ca="1" si="0"/>
        <v>76164.01683791398</v>
      </c>
      <c r="I56" s="141"/>
      <c r="J56" s="103">
        <f t="shared" si="1"/>
        <v>55000</v>
      </c>
      <c r="K56" s="91">
        <f t="shared" ca="1" si="2"/>
        <v>23515.57426434887</v>
      </c>
      <c r="L56" s="91">
        <f t="shared" ca="1" si="3"/>
        <v>2351.5574264348875</v>
      </c>
      <c r="M56" s="84"/>
      <c r="N56" s="69"/>
    </row>
    <row r="57" spans="1:14" s="68" customFormat="1" ht="12.75">
      <c r="A57" s="95">
        <f t="shared" si="4"/>
        <v>16</v>
      </c>
      <c r="B57" s="96">
        <f ca="1">IF(ISERROR(A57),NA(),IF(Rate=TRUE,min+RAND()*(max-min),$J$12))</f>
        <v>0.04</v>
      </c>
      <c r="C57" s="97">
        <f ca="1">IF(ISERROR(A57),NA(),FV(((1+B57/interest_comp_freq)^(interest_comp_freq/deposit_freq))-1,deposit_freq,-$E$16,-H56)-$E$16*deposit_freq-H56)</f>
        <v>3128.3389801474259</v>
      </c>
      <c r="D57" s="97">
        <f ca="1">IF(ISERROR(A57),NA(),IF(tax=1,IF(C57&gt;0,C57*$E$13,0),0))</f>
        <v>312.8338980147426</v>
      </c>
      <c r="E57" s="97">
        <f>IF(ISERROR(A57),NA(),$E$16*deposit_freq+$E$18)</f>
        <v>3000</v>
      </c>
      <c r="F57" s="98"/>
      <c r="G57" s="85"/>
      <c r="H57" s="135">
        <f t="shared" ca="1" si="0"/>
        <v>81979.521920046667</v>
      </c>
      <c r="I57" s="141"/>
      <c r="J57" s="99">
        <f t="shared" si="1"/>
        <v>58000</v>
      </c>
      <c r="K57" s="97">
        <f t="shared" ca="1" si="2"/>
        <v>26643.913244496296</v>
      </c>
      <c r="L57" s="97">
        <f t="shared" ca="1" si="3"/>
        <v>2664.3913244496302</v>
      </c>
      <c r="N57" s="69"/>
    </row>
    <row r="58" spans="1:14" s="68" customFormat="1" ht="12.75">
      <c r="A58" s="89">
        <f t="shared" si="4"/>
        <v>17</v>
      </c>
      <c r="B58" s="90">
        <f ca="1">IF(ISERROR(A58),NA(),IF(Rate=TRUE,min+RAND()*(max-min),$J$12))</f>
        <v>0.04</v>
      </c>
      <c r="C58" s="91">
        <f ca="1">IF(ISERROR(A58),NA(),FV(((1+B58/interest_comp_freq)^(interest_comp_freq/deposit_freq))-1,deposit_freq,-$E$16,-H57)-$E$16*deposit_freq-H57)</f>
        <v>3365.6609793531679</v>
      </c>
      <c r="D58" s="91">
        <f ca="1">IF(ISERROR(A58),NA(),IF(tax=1,IF(C58&gt;0,C58*$E$13,0),0))</f>
        <v>336.5660979353168</v>
      </c>
      <c r="E58" s="91">
        <f>IF(ISERROR(A58),NA(),$E$16*deposit_freq+$E$18)</f>
        <v>3000</v>
      </c>
      <c r="F58" s="102"/>
      <c r="G58" s="85"/>
      <c r="H58" s="134">
        <f t="shared" ca="1" si="0"/>
        <v>88008.616801464523</v>
      </c>
      <c r="I58" s="141"/>
      <c r="J58" s="103">
        <f t="shared" si="1"/>
        <v>61000</v>
      </c>
      <c r="K58" s="91">
        <f t="shared" ca="1" si="2"/>
        <v>30009.574223849464</v>
      </c>
      <c r="L58" s="91">
        <f t="shared" ca="1" si="3"/>
        <v>3000.9574223849472</v>
      </c>
      <c r="M58" s="84"/>
      <c r="N58" s="69"/>
    </row>
    <row r="59" spans="1:14" s="68" customFormat="1" ht="12.75">
      <c r="A59" s="95">
        <f t="shared" si="4"/>
        <v>18</v>
      </c>
      <c r="B59" s="96">
        <f ca="1">IF(ISERROR(A59),NA(),IF(Rate=TRUE,min+RAND()*(max-min),$J$12))</f>
        <v>0.04</v>
      </c>
      <c r="C59" s="97">
        <f ca="1">IF(ISERROR(A59),NA(),FV(((1+B59/interest_comp_freq)^(interest_comp_freq/deposit_freq))-1,deposit_freq,-$E$16,-H58)-$E$16*deposit_freq-H58)</f>
        <v>3611.6992564161919</v>
      </c>
      <c r="D59" s="97">
        <f ca="1">IF(ISERROR(A59),NA(),IF(tax=1,IF(C59&gt;0,C59*$E$13,0),0))</f>
        <v>361.16992564161922</v>
      </c>
      <c r="E59" s="97">
        <f>IF(ISERROR(A59),NA(),$E$16*deposit_freq+$E$18)</f>
        <v>3000</v>
      </c>
      <c r="F59" s="98"/>
      <c r="G59" s="85"/>
      <c r="H59" s="135">
        <f t="shared" ca="1" si="0"/>
        <v>94259.146132239097</v>
      </c>
      <c r="I59" s="141"/>
      <c r="J59" s="99">
        <f t="shared" si="1"/>
        <v>64000</v>
      </c>
      <c r="K59" s="97">
        <f t="shared" ca="1" si="2"/>
        <v>33621.273480265656</v>
      </c>
      <c r="L59" s="97">
        <f t="shared" ca="1" si="3"/>
        <v>3362.1273480265663</v>
      </c>
      <c r="N59" s="69"/>
    </row>
    <row r="60" spans="1:14" s="68" customFormat="1" ht="12.75">
      <c r="A60" s="89">
        <f t="shared" si="4"/>
        <v>19</v>
      </c>
      <c r="B60" s="90">
        <f ca="1">IF(ISERROR(A60),NA(),IF(Rate=TRUE,min+RAND()*(max-min),$J$12))</f>
        <v>0.04</v>
      </c>
      <c r="C60" s="91">
        <f ca="1">IF(ISERROR(A60),NA(),FV(((1+B60/interest_comp_freq)^(interest_comp_freq/deposit_freq))-1,deposit_freq,-$E$16,-H59)-$E$16*deposit_freq-H59)</f>
        <v>3866.7739396850811</v>
      </c>
      <c r="D60" s="91">
        <f ca="1">IF(ISERROR(A60),NA(),IF(tax=1,IF(C60&gt;0,C60*$E$13,0),0))</f>
        <v>386.67739396850811</v>
      </c>
      <c r="E60" s="91">
        <f>IF(ISERROR(A60),NA(),$E$16*deposit_freq+$E$18)</f>
        <v>3000</v>
      </c>
      <c r="F60" s="102"/>
      <c r="G60" s="85"/>
      <c r="H60" s="134">
        <f t="shared" ca="1" si="0"/>
        <v>100739.24267795567</v>
      </c>
      <c r="I60" s="141"/>
      <c r="J60" s="103">
        <f t="shared" si="1"/>
        <v>67000</v>
      </c>
      <c r="K60" s="91">
        <f t="shared" ca="1" si="2"/>
        <v>37488.047419950737</v>
      </c>
      <c r="L60" s="91">
        <f t="shared" ca="1" si="3"/>
        <v>3748.8047419950744</v>
      </c>
      <c r="M60" s="84"/>
      <c r="N60" s="69"/>
    </row>
    <row r="61" spans="1:14" s="68" customFormat="1" ht="12.75">
      <c r="A61" s="95">
        <f t="shared" si="4"/>
        <v>20</v>
      </c>
      <c r="B61" s="96">
        <f ca="1">IF(ISERROR(A61),NA(),IF(Rate=TRUE,min+RAND()*(max-min),$J$12))</f>
        <v>0.04</v>
      </c>
      <c r="C61" s="97">
        <f ca="1">IF(ISERROR(A61),NA(),FV(((1+B61/interest_comp_freq)^(interest_comp_freq/deposit_freq))-1,deposit_freq,-$E$16,-H60)-$E$16*deposit_freq-H60)</f>
        <v>4131.2169150683476</v>
      </c>
      <c r="D61" s="97">
        <f ca="1">IF(ISERROR(A61),NA(),IF(tax=1,IF(C61&gt;0,C61*$E$13,0),0))</f>
        <v>413.12169150683479</v>
      </c>
      <c r="E61" s="97">
        <f>IF(ISERROR(A61),NA(),$E$16*deposit_freq+$E$18)</f>
        <v>3000</v>
      </c>
      <c r="F61" s="98"/>
      <c r="G61" s="85"/>
      <c r="H61" s="135">
        <f t="shared" ca="1" si="0"/>
        <v>107457.33790151718</v>
      </c>
      <c r="I61" s="141"/>
      <c r="J61" s="99">
        <f t="shared" si="1"/>
        <v>70000</v>
      </c>
      <c r="K61" s="97">
        <f t="shared" ca="1" si="2"/>
        <v>41619.264335019085</v>
      </c>
      <c r="L61" s="97">
        <f t="shared" ca="1" si="3"/>
        <v>4161.9264335019088</v>
      </c>
      <c r="N61" s="69"/>
    </row>
    <row r="62" spans="1:14" s="68" customFormat="1" ht="12.75">
      <c r="A62" s="89" t="e">
        <f t="shared" si="4"/>
        <v>#N/A</v>
      </c>
      <c r="B62" s="90" t="e">
        <f ca="1">IF(ISERROR(A62),NA(),IF(Rate=TRUE,min+RAND()*(max-min),$J$12))</f>
        <v>#N/A</v>
      </c>
      <c r="C62" s="91" t="e">
        <f>IF(ISERROR(A62),NA(),FV(((1+B62/interest_comp_freq)^(interest_comp_freq/deposit_freq))-1,deposit_freq,-$E$16,-H61)-$E$16*deposit_freq-H61)</f>
        <v>#N/A</v>
      </c>
      <c r="D62" s="91" t="e">
        <f>IF(ISERROR(A62),NA(),IF(tax=1,IF(C62&gt;0,C62*$E$13,0),0))</f>
        <v>#N/A</v>
      </c>
      <c r="E62" s="91" t="e">
        <f>IF(ISERROR(A62),NA(),$E$16*deposit_freq+$E$18)</f>
        <v>#N/A</v>
      </c>
      <c r="F62" s="102"/>
      <c r="G62" s="85"/>
      <c r="H62" s="134" t="e">
        <f t="shared" si="0"/>
        <v>#N/A</v>
      </c>
      <c r="I62" s="141"/>
      <c r="J62" s="103" t="e">
        <f t="shared" si="1"/>
        <v>#N/A</v>
      </c>
      <c r="K62" s="91" t="e">
        <f t="shared" si="2"/>
        <v>#N/A</v>
      </c>
      <c r="L62" s="91" t="e">
        <f t="shared" si="3"/>
        <v>#N/A</v>
      </c>
      <c r="M62" s="84"/>
      <c r="N62" s="69"/>
    </row>
    <row r="63" spans="1:14" s="68" customFormat="1" ht="12.75">
      <c r="A63" s="95" t="e">
        <f t="shared" si="4"/>
        <v>#N/A</v>
      </c>
      <c r="B63" s="96" t="e">
        <f ca="1">IF(ISERROR(A63),NA(),IF(Rate=TRUE,min+RAND()*(max-min),$J$12))</f>
        <v>#N/A</v>
      </c>
      <c r="C63" s="97" t="e">
        <f>IF(ISERROR(A63),NA(),FV(((1+B63/interest_comp_freq)^(interest_comp_freq/deposit_freq))-1,deposit_freq,-$E$16,-H62)-$E$16*deposit_freq-H62)</f>
        <v>#N/A</v>
      </c>
      <c r="D63" s="97" t="e">
        <f>IF(ISERROR(A63),NA(),IF(tax=1,IF(C63&gt;0,C63*$E$13,0),0))</f>
        <v>#N/A</v>
      </c>
      <c r="E63" s="97" t="e">
        <f>IF(ISERROR(A63),NA(),$E$16*deposit_freq+$E$18)</f>
        <v>#N/A</v>
      </c>
      <c r="F63" s="98"/>
      <c r="G63" s="85"/>
      <c r="H63" s="135" t="e">
        <f t="shared" si="0"/>
        <v>#N/A</v>
      </c>
      <c r="I63" s="141"/>
      <c r="J63" s="99" t="e">
        <f t="shared" si="1"/>
        <v>#N/A</v>
      </c>
      <c r="K63" s="97" t="e">
        <f t="shared" si="2"/>
        <v>#N/A</v>
      </c>
      <c r="L63" s="97" t="e">
        <f t="shared" si="3"/>
        <v>#N/A</v>
      </c>
      <c r="N63" s="69"/>
    </row>
    <row r="64" spans="1:14" s="68" customFormat="1" ht="12.75">
      <c r="A64" s="89" t="e">
        <f t="shared" si="4"/>
        <v>#N/A</v>
      </c>
      <c r="B64" s="90" t="e">
        <f ca="1">IF(ISERROR(A64),NA(),IF(Rate=TRUE,min+RAND()*(max-min),$J$12))</f>
        <v>#N/A</v>
      </c>
      <c r="C64" s="91" t="e">
        <f>IF(ISERROR(A64),NA(),FV(((1+B64/interest_comp_freq)^(interest_comp_freq/deposit_freq))-1,deposit_freq,-$E$16,-H63)-$E$16*deposit_freq-H63)</f>
        <v>#N/A</v>
      </c>
      <c r="D64" s="91" t="e">
        <f>IF(ISERROR(A64),NA(),IF(tax=1,IF(C64&gt;0,C64*$E$13,0),0))</f>
        <v>#N/A</v>
      </c>
      <c r="E64" s="91" t="e">
        <f>IF(ISERROR(A64),NA(),$E$16*deposit_freq+$E$18)</f>
        <v>#N/A</v>
      </c>
      <c r="F64" s="102"/>
      <c r="G64" s="85"/>
      <c r="H64" s="134" t="e">
        <f t="shared" si="0"/>
        <v>#N/A</v>
      </c>
      <c r="I64" s="141"/>
      <c r="J64" s="103" t="e">
        <f t="shared" si="1"/>
        <v>#N/A</v>
      </c>
      <c r="K64" s="91" t="e">
        <f t="shared" si="2"/>
        <v>#N/A</v>
      </c>
      <c r="L64" s="91" t="e">
        <f t="shared" si="3"/>
        <v>#N/A</v>
      </c>
      <c r="M64" s="84"/>
      <c r="N64" s="69"/>
    </row>
    <row r="65" spans="1:15" s="68" customFormat="1" ht="12.75">
      <c r="A65" s="95" t="e">
        <f t="shared" si="4"/>
        <v>#N/A</v>
      </c>
      <c r="B65" s="96" t="e">
        <f ca="1">IF(ISERROR(A65),NA(),IF(Rate=TRUE,min+RAND()*(max-min),$J$12))</f>
        <v>#N/A</v>
      </c>
      <c r="C65" s="97" t="e">
        <f>IF(ISERROR(A65),NA(),FV(((1+B65/interest_comp_freq)^(interest_comp_freq/deposit_freq))-1,deposit_freq,-$E$16,-H64)-$E$16*deposit_freq-H64)</f>
        <v>#N/A</v>
      </c>
      <c r="D65" s="97" t="e">
        <f>IF(ISERROR(A65),NA(),IF(tax=1,IF(C65&gt;0,C65*$E$13,0),0))</f>
        <v>#N/A</v>
      </c>
      <c r="E65" s="97" t="e">
        <f>IF(ISERROR(A65),NA(),$E$16*deposit_freq+$E$18)</f>
        <v>#N/A</v>
      </c>
      <c r="F65" s="98"/>
      <c r="G65" s="85"/>
      <c r="H65" s="135" t="e">
        <f t="shared" si="0"/>
        <v>#N/A</v>
      </c>
      <c r="I65" s="141"/>
      <c r="J65" s="99" t="e">
        <f t="shared" si="1"/>
        <v>#N/A</v>
      </c>
      <c r="K65" s="97" t="e">
        <f t="shared" si="2"/>
        <v>#N/A</v>
      </c>
      <c r="L65" s="97" t="e">
        <f t="shared" si="3"/>
        <v>#N/A</v>
      </c>
      <c r="N65" s="69"/>
    </row>
    <row r="66" spans="1:15" s="68" customFormat="1" ht="12.75">
      <c r="A66" s="89" t="e">
        <f t="shared" si="4"/>
        <v>#N/A</v>
      </c>
      <c r="B66" s="90" t="e">
        <f ca="1">IF(ISERROR(A66),NA(),IF(Rate=TRUE,min+RAND()*(max-min),$J$12))</f>
        <v>#N/A</v>
      </c>
      <c r="C66" s="91" t="e">
        <f>IF(ISERROR(A66),NA(),FV(((1+B66/interest_comp_freq)^(interest_comp_freq/deposit_freq))-1,deposit_freq,-$E$16,-H65)-$E$16*deposit_freq-H65)</f>
        <v>#N/A</v>
      </c>
      <c r="D66" s="91" t="e">
        <f>IF(ISERROR(A66),NA(),IF(tax=1,IF(C66&gt;0,C66*$E$13,0),0))</f>
        <v>#N/A</v>
      </c>
      <c r="E66" s="91" t="e">
        <f>IF(ISERROR(A66),NA(),$E$16*deposit_freq+$E$18)</f>
        <v>#N/A</v>
      </c>
      <c r="F66" s="102"/>
      <c r="G66" s="85"/>
      <c r="H66" s="134" t="e">
        <f t="shared" si="0"/>
        <v>#N/A</v>
      </c>
      <c r="I66" s="141"/>
      <c r="J66" s="103" t="e">
        <f t="shared" si="1"/>
        <v>#N/A</v>
      </c>
      <c r="K66" s="91" t="e">
        <f t="shared" si="2"/>
        <v>#N/A</v>
      </c>
      <c r="L66" s="91" t="e">
        <f t="shared" si="3"/>
        <v>#N/A</v>
      </c>
      <c r="M66" s="84"/>
      <c r="N66" s="69"/>
    </row>
    <row r="67" spans="1:15" s="68" customFormat="1" ht="12.75">
      <c r="A67" s="95" t="e">
        <f t="shared" si="4"/>
        <v>#N/A</v>
      </c>
      <c r="B67" s="96" t="e">
        <f ca="1">IF(ISERROR(A67),NA(),IF(Rate=TRUE,min+RAND()*(max-min),$J$12))</f>
        <v>#N/A</v>
      </c>
      <c r="C67" s="97" t="e">
        <f>IF(ISERROR(A67),NA(),FV(((1+B67/interest_comp_freq)^(interest_comp_freq/deposit_freq))-1,deposit_freq,-$E$16,-H66)-$E$16*deposit_freq-H66)</f>
        <v>#N/A</v>
      </c>
      <c r="D67" s="97" t="e">
        <f>IF(ISERROR(A67),NA(),IF(tax=1,IF(C67&gt;0,C67*$E$13,0),0))</f>
        <v>#N/A</v>
      </c>
      <c r="E67" s="97" t="e">
        <f>IF(ISERROR(A67),NA(),$E$16*deposit_freq+$E$18)</f>
        <v>#N/A</v>
      </c>
      <c r="F67" s="98"/>
      <c r="G67" s="85"/>
      <c r="H67" s="135" t="e">
        <f t="shared" si="0"/>
        <v>#N/A</v>
      </c>
      <c r="I67" s="141"/>
      <c r="J67" s="99" t="e">
        <f t="shared" si="1"/>
        <v>#N/A</v>
      </c>
      <c r="K67" s="97" t="e">
        <f t="shared" si="2"/>
        <v>#N/A</v>
      </c>
      <c r="L67" s="97" t="e">
        <f t="shared" si="3"/>
        <v>#N/A</v>
      </c>
      <c r="N67" s="69"/>
    </row>
    <row r="68" spans="1:15" s="68" customFormat="1" ht="12.75">
      <c r="A68" s="89" t="e">
        <f t="shared" si="4"/>
        <v>#N/A</v>
      </c>
      <c r="B68" s="90" t="e">
        <f ca="1">IF(ISERROR(A68),NA(),IF(Rate=TRUE,min+RAND()*(max-min),$J$12))</f>
        <v>#N/A</v>
      </c>
      <c r="C68" s="91" t="e">
        <f>IF(ISERROR(A68),NA(),FV(((1+B68/interest_comp_freq)^(interest_comp_freq/deposit_freq))-1,deposit_freq,-$E$16,-H67)-$E$16*deposit_freq-H67)</f>
        <v>#N/A</v>
      </c>
      <c r="D68" s="91" t="e">
        <f>IF(ISERROR(A68),NA(),IF(tax=1,IF(C68&gt;0,C68*$E$13,0),0))</f>
        <v>#N/A</v>
      </c>
      <c r="E68" s="91" t="e">
        <f>IF(ISERROR(A68),NA(),$E$16*deposit_freq+$E$18)</f>
        <v>#N/A</v>
      </c>
      <c r="F68" s="102"/>
      <c r="G68" s="85"/>
      <c r="H68" s="134" t="e">
        <f t="shared" si="0"/>
        <v>#N/A</v>
      </c>
      <c r="I68" s="141"/>
      <c r="J68" s="103" t="e">
        <f t="shared" si="1"/>
        <v>#N/A</v>
      </c>
      <c r="K68" s="91" t="e">
        <f t="shared" si="2"/>
        <v>#N/A</v>
      </c>
      <c r="L68" s="91" t="e">
        <f t="shared" si="3"/>
        <v>#N/A</v>
      </c>
      <c r="M68" s="84"/>
      <c r="N68" s="69"/>
    </row>
    <row r="69" spans="1:15" s="68" customFormat="1" ht="12.75">
      <c r="A69" s="95" t="e">
        <f t="shared" si="4"/>
        <v>#N/A</v>
      </c>
      <c r="B69" s="96" t="e">
        <f ca="1">IF(ISERROR(A69),NA(),IF(Rate=TRUE,min+RAND()*(max-min),$J$12))</f>
        <v>#N/A</v>
      </c>
      <c r="C69" s="97" t="e">
        <f>IF(ISERROR(A69),NA(),FV(((1+B69/interest_comp_freq)^(interest_comp_freq/deposit_freq))-1,deposit_freq,-$E$16,-H68)-$E$16*deposit_freq-H68)</f>
        <v>#N/A</v>
      </c>
      <c r="D69" s="97" t="e">
        <f>IF(ISERROR(A69),NA(),IF(tax=1,IF(C69&gt;0,C69*$E$13,0),0))</f>
        <v>#N/A</v>
      </c>
      <c r="E69" s="97" t="e">
        <f>IF(ISERROR(A69),NA(),$E$16*deposit_freq+$E$18)</f>
        <v>#N/A</v>
      </c>
      <c r="F69" s="98"/>
      <c r="G69" s="85"/>
      <c r="H69" s="135" t="e">
        <f t="shared" si="0"/>
        <v>#N/A</v>
      </c>
      <c r="I69" s="141"/>
      <c r="J69" s="99" t="e">
        <f t="shared" si="1"/>
        <v>#N/A</v>
      </c>
      <c r="K69" s="97" t="e">
        <f t="shared" si="2"/>
        <v>#N/A</v>
      </c>
      <c r="L69" s="97" t="e">
        <f t="shared" si="3"/>
        <v>#N/A</v>
      </c>
      <c r="N69" s="69"/>
    </row>
    <row r="70" spans="1:15" s="68" customFormat="1" ht="12.75">
      <c r="A70" s="89" t="e">
        <f t="shared" si="4"/>
        <v>#N/A</v>
      </c>
      <c r="B70" s="90" t="e">
        <f ca="1">IF(ISERROR(A70),NA(),IF(Rate=TRUE,min+RAND()*(max-min),$J$12))</f>
        <v>#N/A</v>
      </c>
      <c r="C70" s="91" t="e">
        <f>IF(ISERROR(A70),NA(),FV(((1+B70/interest_comp_freq)^(interest_comp_freq/deposit_freq))-1,deposit_freq,-$E$16,-H69)-$E$16*deposit_freq-H69)</f>
        <v>#N/A</v>
      </c>
      <c r="D70" s="91" t="e">
        <f>IF(ISERROR(A70),NA(),IF(tax=1,IF(C70&gt;0,C70*$E$13,0),0))</f>
        <v>#N/A</v>
      </c>
      <c r="E70" s="91" t="e">
        <f>IF(ISERROR(A70),NA(),$E$16*deposit_freq+$E$18)</f>
        <v>#N/A</v>
      </c>
      <c r="F70" s="102"/>
      <c r="G70" s="85"/>
      <c r="H70" s="134" t="e">
        <f t="shared" si="0"/>
        <v>#N/A</v>
      </c>
      <c r="I70" s="141"/>
      <c r="J70" s="103" t="e">
        <f t="shared" si="1"/>
        <v>#N/A</v>
      </c>
      <c r="K70" s="91" t="e">
        <f t="shared" si="2"/>
        <v>#N/A</v>
      </c>
      <c r="L70" s="91" t="e">
        <f t="shared" si="3"/>
        <v>#N/A</v>
      </c>
      <c r="M70" s="84"/>
      <c r="N70" s="69"/>
    </row>
    <row r="71" spans="1:15" s="68" customFormat="1" ht="12.75">
      <c r="A71" s="95" t="e">
        <f t="shared" si="4"/>
        <v>#N/A</v>
      </c>
      <c r="B71" s="96" t="e">
        <f ca="1">IF(ISERROR(A71),NA(),IF(Rate=TRUE,min+RAND()*(max-min),$J$12))</f>
        <v>#N/A</v>
      </c>
      <c r="C71" s="97" t="e">
        <f>IF(ISERROR(A71),NA(),FV(((1+B71/interest_comp_freq)^(interest_comp_freq/deposit_freq))-1,deposit_freq,-$E$16,-H70)-$E$16*deposit_freq-H70)</f>
        <v>#N/A</v>
      </c>
      <c r="D71" s="97" t="e">
        <f>IF(ISERROR(A71),NA(),IF(tax=1,IF(C71&gt;0,C71*$E$13,0),0))</f>
        <v>#N/A</v>
      </c>
      <c r="E71" s="97" t="e">
        <f>IF(ISERROR(A71),NA(),$E$16*deposit_freq+$E$18)</f>
        <v>#N/A</v>
      </c>
      <c r="F71" s="98"/>
      <c r="G71" s="85"/>
      <c r="H71" s="135" t="e">
        <f t="shared" si="0"/>
        <v>#N/A</v>
      </c>
      <c r="I71" s="141"/>
      <c r="J71" s="99" t="e">
        <f t="shared" si="1"/>
        <v>#N/A</v>
      </c>
      <c r="K71" s="97" t="e">
        <f t="shared" si="2"/>
        <v>#N/A</v>
      </c>
      <c r="L71" s="97" t="e">
        <f t="shared" si="3"/>
        <v>#N/A</v>
      </c>
      <c r="N71" s="69"/>
    </row>
    <row r="72" spans="1:15" s="68" customFormat="1" ht="12.75">
      <c r="A72" s="89" t="e">
        <f t="shared" si="4"/>
        <v>#N/A</v>
      </c>
      <c r="B72" s="90" t="e">
        <f ca="1">IF(ISERROR(A72),NA(),IF(Rate=TRUE,min+RAND()*(max-min),$J$12))</f>
        <v>#N/A</v>
      </c>
      <c r="C72" s="91" t="e">
        <f>IF(ISERROR(A72),NA(),FV(((1+B72/interest_comp_freq)^(interest_comp_freq/deposit_freq))-1,deposit_freq,-$E$16,-H71)-$E$16*deposit_freq-H71)</f>
        <v>#N/A</v>
      </c>
      <c r="D72" s="91" t="e">
        <f>IF(ISERROR(A72),NA(),IF(tax=1,IF(C72&gt;0,C72*$E$13,0),0))</f>
        <v>#N/A</v>
      </c>
      <c r="E72" s="91" t="e">
        <f>IF(ISERROR(A72),NA(),$E$16*deposit_freq+$E$18)</f>
        <v>#N/A</v>
      </c>
      <c r="F72" s="102"/>
      <c r="G72" s="85"/>
      <c r="H72" s="134" t="e">
        <f t="shared" si="0"/>
        <v>#N/A</v>
      </c>
      <c r="I72" s="141"/>
      <c r="J72" s="103" t="e">
        <f t="shared" si="1"/>
        <v>#N/A</v>
      </c>
      <c r="K72" s="91" t="e">
        <f t="shared" si="2"/>
        <v>#N/A</v>
      </c>
      <c r="L72" s="91" t="e">
        <f t="shared" si="3"/>
        <v>#N/A</v>
      </c>
      <c r="M72" s="84"/>
      <c r="N72" s="69"/>
    </row>
    <row r="73" spans="1:15" s="68" customFormat="1" ht="12.75">
      <c r="A73" s="95" t="e">
        <f t="shared" si="4"/>
        <v>#N/A</v>
      </c>
      <c r="B73" s="96" t="e">
        <f ca="1">IF(ISERROR(A73),NA(),IF(Rate=TRUE,min+RAND()*(max-min),$J$12))</f>
        <v>#N/A</v>
      </c>
      <c r="C73" s="97" t="e">
        <f>IF(ISERROR(A73),NA(),FV(((1+B73/interest_comp_freq)^(interest_comp_freq/deposit_freq))-1,deposit_freq,-$E$16,-H72)-$E$16*deposit_freq-H72)</f>
        <v>#N/A</v>
      </c>
      <c r="D73" s="97" t="e">
        <f>IF(ISERROR(A73),NA(),IF(tax=1,IF(C73&gt;0,C73*$E$13,0),0))</f>
        <v>#N/A</v>
      </c>
      <c r="E73" s="97" t="e">
        <f>IF(ISERROR(A73),NA(),$E$16*deposit_freq+$E$18)</f>
        <v>#N/A</v>
      </c>
      <c r="F73" s="98"/>
      <c r="G73" s="85"/>
      <c r="H73" s="135" t="e">
        <f t="shared" si="0"/>
        <v>#N/A</v>
      </c>
      <c r="I73" s="141"/>
      <c r="J73" s="99" t="e">
        <f t="shared" si="1"/>
        <v>#N/A</v>
      </c>
      <c r="K73" s="97" t="e">
        <f t="shared" si="2"/>
        <v>#N/A</v>
      </c>
      <c r="L73" s="97" t="e">
        <f t="shared" si="3"/>
        <v>#N/A</v>
      </c>
      <c r="N73" s="69"/>
    </row>
    <row r="74" spans="1:15" s="68" customFormat="1" ht="12.75">
      <c r="A74" s="89" t="e">
        <f t="shared" si="4"/>
        <v>#N/A</v>
      </c>
      <c r="B74" s="90" t="e">
        <f ca="1">IF(ISERROR(A74),NA(),IF(Rate=TRUE,min+RAND()*(max-min),$J$12))</f>
        <v>#N/A</v>
      </c>
      <c r="C74" s="91" t="e">
        <f>IF(ISERROR(A74),NA(),FV(((1+B74/interest_comp_freq)^(interest_comp_freq/deposit_freq))-1,deposit_freq,-$E$16,-H73)-$E$16*deposit_freq-H73)</f>
        <v>#N/A</v>
      </c>
      <c r="D74" s="91" t="e">
        <f>IF(ISERROR(A74),NA(),IF(tax=1,IF(C74&gt;0,C74*$E$13,0),0))</f>
        <v>#N/A</v>
      </c>
      <c r="E74" s="91" t="e">
        <f>IF(ISERROR(A74),NA(),$E$16*deposit_freq+$E$18)</f>
        <v>#N/A</v>
      </c>
      <c r="F74" s="102"/>
      <c r="G74" s="85"/>
      <c r="H74" s="134" t="e">
        <f t="shared" ref="H74:H105" si="5">IF(ISERROR(A74),NA(),H73+(C74-D74)+E74+G74)</f>
        <v>#N/A</v>
      </c>
      <c r="I74" s="141"/>
      <c r="J74" s="103" t="e">
        <f t="shared" si="1"/>
        <v>#N/A</v>
      </c>
      <c r="K74" s="91" t="e">
        <f t="shared" si="2"/>
        <v>#N/A</v>
      </c>
      <c r="L74" s="91" t="e">
        <f t="shared" si="3"/>
        <v>#N/A</v>
      </c>
      <c r="M74" s="84"/>
      <c r="N74" s="69"/>
    </row>
    <row r="75" spans="1:15" s="68" customFormat="1" ht="12.75">
      <c r="A75" s="95" t="e">
        <f t="shared" si="4"/>
        <v>#N/A</v>
      </c>
      <c r="B75" s="96" t="e">
        <f ca="1">IF(ISERROR(A75),NA(),IF(Rate=TRUE,min+RAND()*(max-min),$J$12))</f>
        <v>#N/A</v>
      </c>
      <c r="C75" s="97" t="e">
        <f>IF(ISERROR(A75),NA(),FV(((1+B75/interest_comp_freq)^(interest_comp_freq/deposit_freq))-1,deposit_freq,-$E$16,-H74)-$E$16*deposit_freq-H74)</f>
        <v>#N/A</v>
      </c>
      <c r="D75" s="97" t="e">
        <f>IF(ISERROR(A75),NA(),IF(tax=1,IF(C75&gt;0,C75*$E$13,0),0))</f>
        <v>#N/A</v>
      </c>
      <c r="E75" s="97" t="e">
        <f>IF(ISERROR(A75),NA(),$E$16*deposit_freq+$E$18)</f>
        <v>#N/A</v>
      </c>
      <c r="F75" s="98"/>
      <c r="G75" s="85"/>
      <c r="H75" s="135" t="e">
        <f t="shared" si="5"/>
        <v>#N/A</v>
      </c>
      <c r="I75" s="141"/>
      <c r="J75" s="99" t="e">
        <f t="shared" si="1"/>
        <v>#N/A</v>
      </c>
      <c r="K75" s="97" t="e">
        <f t="shared" ref="K75:K106" si="6">IF(ISERROR(A75),NA(),K74+C75)</f>
        <v>#N/A</v>
      </c>
      <c r="L75" s="97" t="e">
        <f t="shared" ref="L75:L106" si="7">IF(ISERROR(A75),NA(),L74+D75)</f>
        <v>#N/A</v>
      </c>
      <c r="N75" s="69"/>
    </row>
    <row r="76" spans="1:15" s="68" customFormat="1" ht="12.75">
      <c r="A76" s="89" t="e">
        <f t="shared" si="4"/>
        <v>#N/A</v>
      </c>
      <c r="B76" s="90" t="e">
        <f ca="1">IF(ISERROR(A76),NA(),IF(Rate=TRUE,min+RAND()*(max-min),$J$12))</f>
        <v>#N/A</v>
      </c>
      <c r="C76" s="91" t="e">
        <f>IF(ISERROR(A76),NA(),FV(((1+B76/interest_comp_freq)^(interest_comp_freq/deposit_freq))-1,deposit_freq,-$E$16,-H75)-$E$16*deposit_freq-H75)</f>
        <v>#N/A</v>
      </c>
      <c r="D76" s="91" t="e">
        <f>IF(ISERROR(A76),NA(),IF(tax=1,IF(C76&gt;0,C76*$E$13,0),0))</f>
        <v>#N/A</v>
      </c>
      <c r="E76" s="91" t="e">
        <f>IF(ISERROR(A76),NA(),$E$16*deposit_freq+$E$18)</f>
        <v>#N/A</v>
      </c>
      <c r="F76" s="102"/>
      <c r="G76" s="85"/>
      <c r="H76" s="134" t="e">
        <f t="shared" si="5"/>
        <v>#N/A</v>
      </c>
      <c r="I76" s="141"/>
      <c r="J76" s="103" t="e">
        <f t="shared" si="1"/>
        <v>#N/A</v>
      </c>
      <c r="K76" s="91" t="e">
        <f t="shared" si="6"/>
        <v>#N/A</v>
      </c>
      <c r="L76" s="91" t="e">
        <f t="shared" si="7"/>
        <v>#N/A</v>
      </c>
      <c r="M76" s="84"/>
      <c r="N76" s="69"/>
      <c r="O76" s="70"/>
    </row>
    <row r="77" spans="1:15" s="68" customFormat="1" ht="12.75">
      <c r="A77" s="95" t="e">
        <f t="shared" si="4"/>
        <v>#N/A</v>
      </c>
      <c r="B77" s="96" t="e">
        <f ca="1">IF(ISERROR(A77),NA(),IF(Rate=TRUE,min+RAND()*(max-min),$J$12))</f>
        <v>#N/A</v>
      </c>
      <c r="C77" s="97" t="e">
        <f>IF(ISERROR(A77),NA(),FV(((1+B77/interest_comp_freq)^(interest_comp_freq/deposit_freq))-1,deposit_freq,-$E$16,-H76)-$E$16*deposit_freq-H76)</f>
        <v>#N/A</v>
      </c>
      <c r="D77" s="97" t="e">
        <f>IF(ISERROR(A77),NA(),IF(tax=1,IF(C77&gt;0,C77*$E$13,0),0))</f>
        <v>#N/A</v>
      </c>
      <c r="E77" s="97" t="e">
        <f>IF(ISERROR(A77),NA(),$E$16*deposit_freq+$E$18)</f>
        <v>#N/A</v>
      </c>
      <c r="F77" s="98"/>
      <c r="G77" s="85"/>
      <c r="H77" s="135" t="e">
        <f t="shared" si="5"/>
        <v>#N/A</v>
      </c>
      <c r="I77" s="141"/>
      <c r="J77" s="99" t="e">
        <f t="shared" ref="J77:J113" si="8">IF(ISERROR(A77),NA(),J76+E77)</f>
        <v>#N/A</v>
      </c>
      <c r="K77" s="97" t="e">
        <f t="shared" si="6"/>
        <v>#N/A</v>
      </c>
      <c r="L77" s="97" t="e">
        <f t="shared" si="7"/>
        <v>#N/A</v>
      </c>
      <c r="N77" s="69"/>
    </row>
    <row r="78" spans="1:15" s="68" customFormat="1" ht="12.75">
      <c r="A78" s="89" t="e">
        <f t="shared" si="4"/>
        <v>#N/A</v>
      </c>
      <c r="B78" s="90" t="e">
        <f ca="1">IF(ISERROR(A78),NA(),IF(Rate=TRUE,min+RAND()*(max-min),$J$12))</f>
        <v>#N/A</v>
      </c>
      <c r="C78" s="91" t="e">
        <f>IF(ISERROR(A78),NA(),FV(((1+B78/interest_comp_freq)^(interest_comp_freq/deposit_freq))-1,deposit_freq,-$E$16,-H77)-$E$16*deposit_freq-H77)</f>
        <v>#N/A</v>
      </c>
      <c r="D78" s="91" t="e">
        <f>IF(ISERROR(A78),NA(),IF(tax=1,IF(C78&gt;0,C78*$E$13,0),0))</f>
        <v>#N/A</v>
      </c>
      <c r="E78" s="91" t="e">
        <f>IF(ISERROR(A78),NA(),$E$16*deposit_freq+$E$18)</f>
        <v>#N/A</v>
      </c>
      <c r="F78" s="102"/>
      <c r="G78" s="85"/>
      <c r="H78" s="134" t="e">
        <f t="shared" si="5"/>
        <v>#N/A</v>
      </c>
      <c r="I78" s="141"/>
      <c r="J78" s="103" t="e">
        <f t="shared" si="8"/>
        <v>#N/A</v>
      </c>
      <c r="K78" s="91" t="e">
        <f t="shared" si="6"/>
        <v>#N/A</v>
      </c>
      <c r="L78" s="91" t="e">
        <f t="shared" si="7"/>
        <v>#N/A</v>
      </c>
      <c r="M78" s="84"/>
      <c r="N78" s="69"/>
    </row>
    <row r="79" spans="1:15" s="68" customFormat="1" ht="12.75">
      <c r="A79" s="95" t="e">
        <f t="shared" si="4"/>
        <v>#N/A</v>
      </c>
      <c r="B79" s="96" t="e">
        <f ca="1">IF(ISERROR(A79),NA(),IF(Rate=TRUE,min+RAND()*(max-min),$J$12))</f>
        <v>#N/A</v>
      </c>
      <c r="C79" s="97" t="e">
        <f>IF(ISERROR(A79),NA(),FV(((1+B79/interest_comp_freq)^(interest_comp_freq/deposit_freq))-1,deposit_freq,-$E$16,-H78)-$E$16*deposit_freq-H78)</f>
        <v>#N/A</v>
      </c>
      <c r="D79" s="97" t="e">
        <f>IF(ISERROR(A79),NA(),IF(tax=1,IF(C79&gt;0,C79*$E$13,0),0))</f>
        <v>#N/A</v>
      </c>
      <c r="E79" s="97" t="e">
        <f>IF(ISERROR(A79),NA(),$E$16*deposit_freq+$E$18)</f>
        <v>#N/A</v>
      </c>
      <c r="F79" s="98"/>
      <c r="G79" s="85"/>
      <c r="H79" s="135" t="e">
        <f t="shared" si="5"/>
        <v>#N/A</v>
      </c>
      <c r="I79" s="141"/>
      <c r="J79" s="99" t="e">
        <f t="shared" si="8"/>
        <v>#N/A</v>
      </c>
      <c r="K79" s="97" t="e">
        <f t="shared" si="6"/>
        <v>#N/A</v>
      </c>
      <c r="L79" s="97" t="e">
        <f t="shared" si="7"/>
        <v>#N/A</v>
      </c>
      <c r="N79" s="69"/>
    </row>
    <row r="80" spans="1:15" s="68" customFormat="1" ht="12.75">
      <c r="A80" s="89" t="e">
        <f t="shared" si="4"/>
        <v>#N/A</v>
      </c>
      <c r="B80" s="90" t="e">
        <f ca="1">IF(ISERROR(A80),NA(),IF(Rate=TRUE,min+RAND()*(max-min),$J$12))</f>
        <v>#N/A</v>
      </c>
      <c r="C80" s="91" t="e">
        <f>IF(ISERROR(A80),NA(),FV(((1+B80/interest_comp_freq)^(interest_comp_freq/deposit_freq))-1,deposit_freq,-$E$16,-H79)-$E$16*deposit_freq-H79)</f>
        <v>#N/A</v>
      </c>
      <c r="D80" s="91" t="e">
        <f>IF(ISERROR(A80),NA(),IF(tax=1,IF(C80&gt;0,C80*$E$13,0),0))</f>
        <v>#N/A</v>
      </c>
      <c r="E80" s="91" t="e">
        <f>IF(ISERROR(A80),NA(),$E$16*deposit_freq+$E$18)</f>
        <v>#N/A</v>
      </c>
      <c r="F80" s="102"/>
      <c r="G80" s="85"/>
      <c r="H80" s="134" t="e">
        <f t="shared" si="5"/>
        <v>#N/A</v>
      </c>
      <c r="I80" s="141"/>
      <c r="J80" s="103" t="e">
        <f t="shared" si="8"/>
        <v>#N/A</v>
      </c>
      <c r="K80" s="91" t="e">
        <f t="shared" si="6"/>
        <v>#N/A</v>
      </c>
      <c r="L80" s="91" t="e">
        <f t="shared" si="7"/>
        <v>#N/A</v>
      </c>
      <c r="M80" s="84"/>
      <c r="N80" s="69"/>
    </row>
    <row r="81" spans="1:14" s="68" customFormat="1" ht="12.75">
      <c r="A81" s="95" t="e">
        <f t="shared" si="4"/>
        <v>#N/A</v>
      </c>
      <c r="B81" s="96" t="e">
        <f ca="1">IF(ISERROR(A81),NA(),IF(Rate=TRUE,min+RAND()*(max-min),$J$12))</f>
        <v>#N/A</v>
      </c>
      <c r="C81" s="97" t="e">
        <f>IF(ISERROR(A81),NA(),FV(((1+B81/interest_comp_freq)^(interest_comp_freq/deposit_freq))-1,deposit_freq,-$E$16,-H80)-$E$16*deposit_freq-H80)</f>
        <v>#N/A</v>
      </c>
      <c r="D81" s="97" t="e">
        <f>IF(ISERROR(A81),NA(),IF(tax=1,IF(C81&gt;0,C81*$E$13,0),0))</f>
        <v>#N/A</v>
      </c>
      <c r="E81" s="97" t="e">
        <f>IF(ISERROR(A81),NA(),$E$16*deposit_freq+$E$18)</f>
        <v>#N/A</v>
      </c>
      <c r="F81" s="98"/>
      <c r="G81" s="85"/>
      <c r="H81" s="135" t="e">
        <f t="shared" si="5"/>
        <v>#N/A</v>
      </c>
      <c r="I81" s="141"/>
      <c r="J81" s="99" t="e">
        <f t="shared" si="8"/>
        <v>#N/A</v>
      </c>
      <c r="K81" s="97" t="e">
        <f t="shared" si="6"/>
        <v>#N/A</v>
      </c>
      <c r="L81" s="97" t="e">
        <f t="shared" si="7"/>
        <v>#N/A</v>
      </c>
      <c r="N81" s="69"/>
    </row>
    <row r="82" spans="1:14" s="68" customFormat="1" ht="12.75">
      <c r="A82" s="89" t="e">
        <f t="shared" si="4"/>
        <v>#N/A</v>
      </c>
      <c r="B82" s="90" t="e">
        <f ca="1">IF(ISERROR(A82),NA(),IF(Rate=TRUE,min+RAND()*(max-min),$J$12))</f>
        <v>#N/A</v>
      </c>
      <c r="C82" s="91" t="e">
        <f>IF(ISERROR(A82),NA(),FV(((1+B82/interest_comp_freq)^(interest_comp_freq/deposit_freq))-1,deposit_freq,-$E$16,-H81)-$E$16*deposit_freq-H81)</f>
        <v>#N/A</v>
      </c>
      <c r="D82" s="91" t="e">
        <f>IF(ISERROR(A82),NA(),IF(tax=1,IF(C82&gt;0,C82*$E$13,0),0))</f>
        <v>#N/A</v>
      </c>
      <c r="E82" s="91" t="e">
        <f>IF(ISERROR(A82),NA(),$E$16*deposit_freq+$E$18)</f>
        <v>#N/A</v>
      </c>
      <c r="F82" s="102"/>
      <c r="G82" s="85"/>
      <c r="H82" s="134" t="e">
        <f t="shared" si="5"/>
        <v>#N/A</v>
      </c>
      <c r="I82" s="141"/>
      <c r="J82" s="103" t="e">
        <f t="shared" si="8"/>
        <v>#N/A</v>
      </c>
      <c r="K82" s="91" t="e">
        <f t="shared" si="6"/>
        <v>#N/A</v>
      </c>
      <c r="L82" s="91" t="e">
        <f t="shared" si="7"/>
        <v>#N/A</v>
      </c>
      <c r="M82" s="84"/>
      <c r="N82" s="69"/>
    </row>
    <row r="83" spans="1:14" s="68" customFormat="1" ht="12.75">
      <c r="A83" s="95" t="e">
        <f t="shared" si="4"/>
        <v>#N/A</v>
      </c>
      <c r="B83" s="96" t="e">
        <f ca="1">IF(ISERROR(A83),NA(),IF(Rate=TRUE,min+RAND()*(max-min),$J$12))</f>
        <v>#N/A</v>
      </c>
      <c r="C83" s="97" t="e">
        <f>IF(ISERROR(A83),NA(),FV(((1+B83/interest_comp_freq)^(interest_comp_freq/deposit_freq))-1,deposit_freq,-$E$16,-H82)-$E$16*deposit_freq-H82)</f>
        <v>#N/A</v>
      </c>
      <c r="D83" s="97" t="e">
        <f>IF(ISERROR(A83),NA(),IF(tax=1,IF(C83&gt;0,C83*$E$13,0),0))</f>
        <v>#N/A</v>
      </c>
      <c r="E83" s="97" t="e">
        <f>IF(ISERROR(A83),NA(),$E$16*deposit_freq+$E$18)</f>
        <v>#N/A</v>
      </c>
      <c r="F83" s="98"/>
      <c r="G83" s="85"/>
      <c r="H83" s="135" t="e">
        <f t="shared" si="5"/>
        <v>#N/A</v>
      </c>
      <c r="I83" s="141"/>
      <c r="J83" s="99" t="e">
        <f t="shared" si="8"/>
        <v>#N/A</v>
      </c>
      <c r="K83" s="97" t="e">
        <f t="shared" si="6"/>
        <v>#N/A</v>
      </c>
      <c r="L83" s="97" t="e">
        <f t="shared" si="7"/>
        <v>#N/A</v>
      </c>
      <c r="N83" s="69"/>
    </row>
    <row r="84" spans="1:14" s="68" customFormat="1" ht="12.75">
      <c r="A84" s="89" t="e">
        <f t="shared" si="4"/>
        <v>#N/A</v>
      </c>
      <c r="B84" s="90" t="e">
        <f ca="1">IF(ISERROR(A84),NA(),IF(Rate=TRUE,min+RAND()*(max-min),$J$12))</f>
        <v>#N/A</v>
      </c>
      <c r="C84" s="91" t="e">
        <f>IF(ISERROR(A84),NA(),FV(((1+B84/interest_comp_freq)^(interest_comp_freq/deposit_freq))-1,deposit_freq,-$E$16,-H83)-$E$16*deposit_freq-H83)</f>
        <v>#N/A</v>
      </c>
      <c r="D84" s="91" t="e">
        <f>IF(ISERROR(A84),NA(),IF(tax=1,IF(C84&gt;0,C84*$E$13,0),0))</f>
        <v>#N/A</v>
      </c>
      <c r="E84" s="91" t="e">
        <f>IF(ISERROR(A84),NA(),$E$16*deposit_freq+$E$18)</f>
        <v>#N/A</v>
      </c>
      <c r="F84" s="102"/>
      <c r="G84" s="85"/>
      <c r="H84" s="134" t="e">
        <f t="shared" si="5"/>
        <v>#N/A</v>
      </c>
      <c r="I84" s="141"/>
      <c r="J84" s="103" t="e">
        <f t="shared" si="8"/>
        <v>#N/A</v>
      </c>
      <c r="K84" s="91" t="e">
        <f t="shared" si="6"/>
        <v>#N/A</v>
      </c>
      <c r="L84" s="91" t="e">
        <f t="shared" si="7"/>
        <v>#N/A</v>
      </c>
      <c r="M84" s="84"/>
      <c r="N84" s="69"/>
    </row>
    <row r="85" spans="1:14" s="68" customFormat="1" ht="12.75">
      <c r="A85" s="95" t="e">
        <f t="shared" si="4"/>
        <v>#N/A</v>
      </c>
      <c r="B85" s="96" t="e">
        <f ca="1">IF(ISERROR(A85),NA(),IF(Rate=TRUE,min+RAND()*(max-min),$J$12))</f>
        <v>#N/A</v>
      </c>
      <c r="C85" s="97" t="e">
        <f>IF(ISERROR(A85),NA(),FV(((1+B85/interest_comp_freq)^(interest_comp_freq/deposit_freq))-1,deposit_freq,-$E$16,-H84)-$E$16*deposit_freq-H84)</f>
        <v>#N/A</v>
      </c>
      <c r="D85" s="97" t="e">
        <f>IF(ISERROR(A85),NA(),IF(tax=1,IF(C85&gt;0,C85*$E$13,0),0))</f>
        <v>#N/A</v>
      </c>
      <c r="E85" s="97" t="e">
        <f>IF(ISERROR(A85),NA(),$E$16*deposit_freq+$E$18)</f>
        <v>#N/A</v>
      </c>
      <c r="F85" s="98"/>
      <c r="G85" s="85"/>
      <c r="H85" s="135" t="e">
        <f t="shared" si="5"/>
        <v>#N/A</v>
      </c>
      <c r="I85" s="141"/>
      <c r="J85" s="99" t="e">
        <f t="shared" si="8"/>
        <v>#N/A</v>
      </c>
      <c r="K85" s="97" t="e">
        <f t="shared" si="6"/>
        <v>#N/A</v>
      </c>
      <c r="L85" s="97" t="e">
        <f t="shared" si="7"/>
        <v>#N/A</v>
      </c>
      <c r="N85" s="69"/>
    </row>
    <row r="86" spans="1:14" s="68" customFormat="1" ht="12.75">
      <c r="A86" s="89" t="e">
        <f t="shared" si="4"/>
        <v>#N/A</v>
      </c>
      <c r="B86" s="90" t="e">
        <f ca="1">IF(ISERROR(A86),NA(),IF(Rate=TRUE,min+RAND()*(max-min),$J$12))</f>
        <v>#N/A</v>
      </c>
      <c r="C86" s="91" t="e">
        <f>IF(ISERROR(A86),NA(),FV(((1+B86/interest_comp_freq)^(interest_comp_freq/deposit_freq))-1,deposit_freq,-$E$16,-H85)-$E$16*deposit_freq-H85)</f>
        <v>#N/A</v>
      </c>
      <c r="D86" s="91" t="e">
        <f>IF(ISERROR(A86),NA(),IF(tax=1,IF(C86&gt;0,C86*$E$13,0),0))</f>
        <v>#N/A</v>
      </c>
      <c r="E86" s="91" t="e">
        <f>IF(ISERROR(A86),NA(),$E$16*deposit_freq+$E$18)</f>
        <v>#N/A</v>
      </c>
      <c r="F86" s="102"/>
      <c r="G86" s="85"/>
      <c r="H86" s="134" t="e">
        <f t="shared" si="5"/>
        <v>#N/A</v>
      </c>
      <c r="I86" s="141"/>
      <c r="J86" s="103" t="e">
        <f t="shared" si="8"/>
        <v>#N/A</v>
      </c>
      <c r="K86" s="91" t="e">
        <f t="shared" si="6"/>
        <v>#N/A</v>
      </c>
      <c r="L86" s="91" t="e">
        <f t="shared" si="7"/>
        <v>#N/A</v>
      </c>
      <c r="M86" s="84"/>
      <c r="N86" s="69"/>
    </row>
    <row r="87" spans="1:14" s="68" customFormat="1" ht="12.75">
      <c r="A87" s="95" t="e">
        <f t="shared" si="4"/>
        <v>#N/A</v>
      </c>
      <c r="B87" s="96" t="e">
        <f ca="1">IF(ISERROR(A87),NA(),IF(Rate=TRUE,min+RAND()*(max-min),$J$12))</f>
        <v>#N/A</v>
      </c>
      <c r="C87" s="97" t="e">
        <f>IF(ISERROR(A87),NA(),FV(((1+B87/interest_comp_freq)^(interest_comp_freq/deposit_freq))-1,deposit_freq,-$E$16,-H86)-$E$16*deposit_freq-H86)</f>
        <v>#N/A</v>
      </c>
      <c r="D87" s="97" t="e">
        <f>IF(ISERROR(A87),NA(),IF(tax=1,IF(C87&gt;0,C87*$E$13,0),0))</f>
        <v>#N/A</v>
      </c>
      <c r="E87" s="97" t="e">
        <f>IF(ISERROR(A87),NA(),$E$16*deposit_freq+$E$18)</f>
        <v>#N/A</v>
      </c>
      <c r="F87" s="98"/>
      <c r="G87" s="85"/>
      <c r="H87" s="135" t="e">
        <f t="shared" si="5"/>
        <v>#N/A</v>
      </c>
      <c r="I87" s="141"/>
      <c r="J87" s="99" t="e">
        <f t="shared" si="8"/>
        <v>#N/A</v>
      </c>
      <c r="K87" s="97" t="e">
        <f t="shared" si="6"/>
        <v>#N/A</v>
      </c>
      <c r="L87" s="97" t="e">
        <f t="shared" si="7"/>
        <v>#N/A</v>
      </c>
      <c r="N87" s="69"/>
    </row>
    <row r="88" spans="1:14" s="68" customFormat="1" ht="12.75">
      <c r="A88" s="89" t="e">
        <f t="shared" si="4"/>
        <v>#N/A</v>
      </c>
      <c r="B88" s="90" t="e">
        <f ca="1">IF(ISERROR(A88),NA(),IF(Rate=TRUE,min+RAND()*(max-min),$J$12))</f>
        <v>#N/A</v>
      </c>
      <c r="C88" s="91" t="e">
        <f>IF(ISERROR(A88),NA(),FV(((1+B88/interest_comp_freq)^(interest_comp_freq/deposit_freq))-1,deposit_freq,-$E$16,-H87)-$E$16*deposit_freq-H87)</f>
        <v>#N/A</v>
      </c>
      <c r="D88" s="91" t="e">
        <f>IF(ISERROR(A88),NA(),IF(tax=1,IF(C88&gt;0,C88*$E$13,0),0))</f>
        <v>#N/A</v>
      </c>
      <c r="E88" s="91" t="e">
        <f>IF(ISERROR(A88),NA(),$E$16*deposit_freq+$E$18)</f>
        <v>#N/A</v>
      </c>
      <c r="F88" s="102"/>
      <c r="G88" s="85"/>
      <c r="H88" s="134" t="e">
        <f t="shared" si="5"/>
        <v>#N/A</v>
      </c>
      <c r="I88" s="141"/>
      <c r="J88" s="103" t="e">
        <f t="shared" si="8"/>
        <v>#N/A</v>
      </c>
      <c r="K88" s="91" t="e">
        <f t="shared" si="6"/>
        <v>#N/A</v>
      </c>
      <c r="L88" s="91" t="e">
        <f t="shared" si="7"/>
        <v>#N/A</v>
      </c>
      <c r="M88" s="84"/>
      <c r="N88" s="69"/>
    </row>
    <row r="89" spans="1:14" s="68" customFormat="1" ht="12.75">
      <c r="A89" s="95" t="e">
        <f t="shared" si="4"/>
        <v>#N/A</v>
      </c>
      <c r="B89" s="96" t="e">
        <f ca="1">IF(ISERROR(A89),NA(),IF(Rate=TRUE,min+RAND()*(max-min),$J$12))</f>
        <v>#N/A</v>
      </c>
      <c r="C89" s="97" t="e">
        <f>IF(ISERROR(A89),NA(),FV(((1+B89/interest_comp_freq)^(interest_comp_freq/deposit_freq))-1,deposit_freq,-$E$16,-H88)-$E$16*deposit_freq-H88)</f>
        <v>#N/A</v>
      </c>
      <c r="D89" s="97" t="e">
        <f>IF(ISERROR(A89),NA(),IF(tax=1,IF(C89&gt;0,C89*$E$13,0),0))</f>
        <v>#N/A</v>
      </c>
      <c r="E89" s="97" t="e">
        <f>IF(ISERROR(A89),NA(),$E$16*deposit_freq+$E$18)</f>
        <v>#N/A</v>
      </c>
      <c r="F89" s="98"/>
      <c r="G89" s="85"/>
      <c r="H89" s="135" t="e">
        <f t="shared" si="5"/>
        <v>#N/A</v>
      </c>
      <c r="I89" s="141"/>
      <c r="J89" s="99" t="e">
        <f t="shared" si="8"/>
        <v>#N/A</v>
      </c>
      <c r="K89" s="97" t="e">
        <f t="shared" si="6"/>
        <v>#N/A</v>
      </c>
      <c r="L89" s="97" t="e">
        <f t="shared" si="7"/>
        <v>#N/A</v>
      </c>
      <c r="N89" s="69"/>
    </row>
    <row r="90" spans="1:14" s="68" customFormat="1" ht="12.75">
      <c r="A90" s="89" t="e">
        <f t="shared" si="4"/>
        <v>#N/A</v>
      </c>
      <c r="B90" s="90" t="e">
        <f ca="1">IF(ISERROR(A90),NA(),IF(Rate=TRUE,min+RAND()*(max-min),$J$12))</f>
        <v>#N/A</v>
      </c>
      <c r="C90" s="91" t="e">
        <f>IF(ISERROR(A90),NA(),FV(((1+B90/interest_comp_freq)^(interest_comp_freq/deposit_freq))-1,deposit_freq,-$E$16,-H89)-$E$16*deposit_freq-H89)</f>
        <v>#N/A</v>
      </c>
      <c r="D90" s="91" t="e">
        <f>IF(ISERROR(A90),NA(),IF(tax=1,IF(C90&gt;0,C90*$E$13,0),0))</f>
        <v>#N/A</v>
      </c>
      <c r="E90" s="91" t="e">
        <f>IF(ISERROR(A90),NA(),$E$16*deposit_freq+$E$18)</f>
        <v>#N/A</v>
      </c>
      <c r="F90" s="102"/>
      <c r="G90" s="85"/>
      <c r="H90" s="134" t="e">
        <f t="shared" si="5"/>
        <v>#N/A</v>
      </c>
      <c r="I90" s="141"/>
      <c r="J90" s="103" t="e">
        <f t="shared" si="8"/>
        <v>#N/A</v>
      </c>
      <c r="K90" s="91" t="e">
        <f t="shared" si="6"/>
        <v>#N/A</v>
      </c>
      <c r="L90" s="91" t="e">
        <f t="shared" si="7"/>
        <v>#N/A</v>
      </c>
      <c r="M90" s="84"/>
      <c r="N90" s="69"/>
    </row>
    <row r="91" spans="1:14" s="68" customFormat="1" ht="12.75">
      <c r="A91" s="95" t="e">
        <f t="shared" si="4"/>
        <v>#N/A</v>
      </c>
      <c r="B91" s="96" t="e">
        <f ca="1">IF(ISERROR(A91),NA(),IF(Rate=TRUE,min+RAND()*(max-min),$J$12))</f>
        <v>#N/A</v>
      </c>
      <c r="C91" s="97" t="e">
        <f>IF(ISERROR(A91),NA(),FV(((1+B91/interest_comp_freq)^(interest_comp_freq/deposit_freq))-1,deposit_freq,-$E$16,-H90)-$E$16*deposit_freq-H90)</f>
        <v>#N/A</v>
      </c>
      <c r="D91" s="97" t="e">
        <f>IF(ISERROR(A91),NA(),IF(tax=1,IF(C91&gt;0,C91*$E$13,0),0))</f>
        <v>#N/A</v>
      </c>
      <c r="E91" s="97" t="e">
        <f>IF(ISERROR(A91),NA(),$E$16*deposit_freq+$E$18)</f>
        <v>#N/A</v>
      </c>
      <c r="F91" s="98"/>
      <c r="G91" s="85"/>
      <c r="H91" s="135" t="e">
        <f t="shared" si="5"/>
        <v>#N/A</v>
      </c>
      <c r="I91" s="141"/>
      <c r="J91" s="99" t="e">
        <f t="shared" si="8"/>
        <v>#N/A</v>
      </c>
      <c r="K91" s="97" t="e">
        <f t="shared" si="6"/>
        <v>#N/A</v>
      </c>
      <c r="L91" s="97" t="e">
        <f t="shared" si="7"/>
        <v>#N/A</v>
      </c>
      <c r="N91" s="69"/>
    </row>
    <row r="92" spans="1:14" s="68" customFormat="1" ht="12.75">
      <c r="A92" s="89" t="e">
        <f t="shared" si="4"/>
        <v>#N/A</v>
      </c>
      <c r="B92" s="90" t="e">
        <f ca="1">IF(ISERROR(A92),NA(),IF(Rate=TRUE,min+RAND()*(max-min),$J$12))</f>
        <v>#N/A</v>
      </c>
      <c r="C92" s="91" t="e">
        <f>IF(ISERROR(A92),NA(),FV(((1+B92/interest_comp_freq)^(interest_comp_freq/deposit_freq))-1,deposit_freq,-$E$16,-H91)-$E$16*deposit_freq-H91)</f>
        <v>#N/A</v>
      </c>
      <c r="D92" s="91" t="e">
        <f>IF(ISERROR(A92),NA(),IF(tax=1,IF(C92&gt;0,C92*$E$13,0),0))</f>
        <v>#N/A</v>
      </c>
      <c r="E92" s="91" t="e">
        <f>IF(ISERROR(A92),NA(),$E$16*deposit_freq+$E$18)</f>
        <v>#N/A</v>
      </c>
      <c r="F92" s="102"/>
      <c r="G92" s="85"/>
      <c r="H92" s="134" t="e">
        <f t="shared" si="5"/>
        <v>#N/A</v>
      </c>
      <c r="I92" s="141"/>
      <c r="J92" s="103" t="e">
        <f t="shared" si="8"/>
        <v>#N/A</v>
      </c>
      <c r="K92" s="91" t="e">
        <f t="shared" si="6"/>
        <v>#N/A</v>
      </c>
      <c r="L92" s="91" t="e">
        <f t="shared" si="7"/>
        <v>#N/A</v>
      </c>
      <c r="M92" s="84"/>
      <c r="N92" s="69"/>
    </row>
    <row r="93" spans="1:14" s="68" customFormat="1" ht="12.75">
      <c r="A93" s="95" t="e">
        <f t="shared" si="4"/>
        <v>#N/A</v>
      </c>
      <c r="B93" s="96" t="e">
        <f ca="1">IF(ISERROR(A93),NA(),IF(Rate=TRUE,min+RAND()*(max-min),$J$12))</f>
        <v>#N/A</v>
      </c>
      <c r="C93" s="97" t="e">
        <f>IF(ISERROR(A93),NA(),FV(((1+B93/interest_comp_freq)^(interest_comp_freq/deposit_freq))-1,deposit_freq,-$E$16,-H92)-$E$16*deposit_freq-H92)</f>
        <v>#N/A</v>
      </c>
      <c r="D93" s="97" t="e">
        <f>IF(ISERROR(A93),NA(),IF(tax=1,IF(C93&gt;0,C93*$E$13,0),0))</f>
        <v>#N/A</v>
      </c>
      <c r="E93" s="97" t="e">
        <f>IF(ISERROR(A93),NA(),$E$16*deposit_freq+$E$18)</f>
        <v>#N/A</v>
      </c>
      <c r="F93" s="98"/>
      <c r="G93" s="85"/>
      <c r="H93" s="135" t="e">
        <f t="shared" si="5"/>
        <v>#N/A</v>
      </c>
      <c r="I93" s="141"/>
      <c r="J93" s="99" t="e">
        <f t="shared" si="8"/>
        <v>#N/A</v>
      </c>
      <c r="K93" s="97" t="e">
        <f t="shared" si="6"/>
        <v>#N/A</v>
      </c>
      <c r="L93" s="97" t="e">
        <f t="shared" si="7"/>
        <v>#N/A</v>
      </c>
      <c r="N93" s="69"/>
    </row>
    <row r="94" spans="1:14" s="68" customFormat="1" ht="12.75">
      <c r="A94" s="89" t="e">
        <f t="shared" si="4"/>
        <v>#N/A</v>
      </c>
      <c r="B94" s="90" t="e">
        <f ca="1">IF(ISERROR(A94),NA(),IF(Rate=TRUE,min+RAND()*(max-min),$J$12))</f>
        <v>#N/A</v>
      </c>
      <c r="C94" s="91" t="e">
        <f>IF(ISERROR(A94),NA(),FV(((1+B94/interest_comp_freq)^(interest_comp_freq/deposit_freq))-1,deposit_freq,-$E$16,-H93)-$E$16*deposit_freq-H93)</f>
        <v>#N/A</v>
      </c>
      <c r="D94" s="91" t="e">
        <f>IF(ISERROR(A94),NA(),IF(tax=1,IF(C94&gt;0,C94*$E$13,0),0))</f>
        <v>#N/A</v>
      </c>
      <c r="E94" s="91" t="e">
        <f>IF(ISERROR(A94),NA(),$E$16*deposit_freq+$E$18)</f>
        <v>#N/A</v>
      </c>
      <c r="F94" s="102"/>
      <c r="G94" s="85"/>
      <c r="H94" s="134" t="e">
        <f t="shared" si="5"/>
        <v>#N/A</v>
      </c>
      <c r="I94" s="141"/>
      <c r="J94" s="103" t="e">
        <f t="shared" si="8"/>
        <v>#N/A</v>
      </c>
      <c r="K94" s="91" t="e">
        <f t="shared" si="6"/>
        <v>#N/A</v>
      </c>
      <c r="L94" s="91" t="e">
        <f t="shared" si="7"/>
        <v>#N/A</v>
      </c>
      <c r="M94" s="84"/>
      <c r="N94" s="69"/>
    </row>
    <row r="95" spans="1:14" s="68" customFormat="1" ht="12.75">
      <c r="A95" s="95" t="e">
        <f t="shared" si="4"/>
        <v>#N/A</v>
      </c>
      <c r="B95" s="96" t="e">
        <f ca="1">IF(ISERROR(A95),NA(),IF(Rate=TRUE,min+RAND()*(max-min),$J$12))</f>
        <v>#N/A</v>
      </c>
      <c r="C95" s="97" t="e">
        <f>IF(ISERROR(A95),NA(),FV(((1+B95/interest_comp_freq)^(interest_comp_freq/deposit_freq))-1,deposit_freq,-$E$16,-H94)-$E$16*deposit_freq-H94)</f>
        <v>#N/A</v>
      </c>
      <c r="D95" s="97" t="e">
        <f>IF(ISERROR(A95),NA(),IF(tax=1,IF(C95&gt;0,C95*$E$13,0),0))</f>
        <v>#N/A</v>
      </c>
      <c r="E95" s="97" t="e">
        <f>IF(ISERROR(A95),NA(),$E$16*deposit_freq+$E$18)</f>
        <v>#N/A</v>
      </c>
      <c r="F95" s="98"/>
      <c r="G95" s="85"/>
      <c r="H95" s="135" t="e">
        <f t="shared" si="5"/>
        <v>#N/A</v>
      </c>
      <c r="I95" s="141"/>
      <c r="J95" s="99" t="e">
        <f t="shared" si="8"/>
        <v>#N/A</v>
      </c>
      <c r="K95" s="97" t="e">
        <f t="shared" si="6"/>
        <v>#N/A</v>
      </c>
      <c r="L95" s="97" t="e">
        <f t="shared" si="7"/>
        <v>#N/A</v>
      </c>
      <c r="N95" s="69"/>
    </row>
    <row r="96" spans="1:14" s="68" customFormat="1" ht="12.75">
      <c r="A96" s="89" t="e">
        <f t="shared" si="4"/>
        <v>#N/A</v>
      </c>
      <c r="B96" s="90" t="e">
        <f ca="1">IF(ISERROR(A96),NA(),IF(Rate=TRUE,min+RAND()*(max-min),$J$12))</f>
        <v>#N/A</v>
      </c>
      <c r="C96" s="91" t="e">
        <f>IF(ISERROR(A96),NA(),FV(((1+B96/interest_comp_freq)^(interest_comp_freq/deposit_freq))-1,deposit_freq,-$E$16,-H95)-$E$16*deposit_freq-H95)</f>
        <v>#N/A</v>
      </c>
      <c r="D96" s="91" t="e">
        <f>IF(ISERROR(A96),NA(),IF(tax=1,IF(C96&gt;0,C96*$E$13,0),0))</f>
        <v>#N/A</v>
      </c>
      <c r="E96" s="91" t="e">
        <f>IF(ISERROR(A96),NA(),$E$16*deposit_freq+$E$18)</f>
        <v>#N/A</v>
      </c>
      <c r="F96" s="102"/>
      <c r="G96" s="85"/>
      <c r="H96" s="134" t="e">
        <f t="shared" si="5"/>
        <v>#N/A</v>
      </c>
      <c r="I96" s="141"/>
      <c r="J96" s="103" t="e">
        <f t="shared" si="8"/>
        <v>#N/A</v>
      </c>
      <c r="K96" s="91" t="e">
        <f t="shared" si="6"/>
        <v>#N/A</v>
      </c>
      <c r="L96" s="91" t="e">
        <f t="shared" si="7"/>
        <v>#N/A</v>
      </c>
      <c r="M96" s="84"/>
      <c r="N96" s="69"/>
    </row>
    <row r="97" spans="1:14" s="68" customFormat="1" ht="12.75">
      <c r="A97" s="95" t="e">
        <f t="shared" si="4"/>
        <v>#N/A</v>
      </c>
      <c r="B97" s="96" t="e">
        <f ca="1">IF(ISERROR(A97),NA(),IF(Rate=TRUE,min+RAND()*(max-min),$J$12))</f>
        <v>#N/A</v>
      </c>
      <c r="C97" s="97" t="e">
        <f>IF(ISERROR(A97),NA(),FV(((1+B97/interest_comp_freq)^(interest_comp_freq/deposit_freq))-1,deposit_freq,-$E$16,-H96)-$E$16*deposit_freq-H96)</f>
        <v>#N/A</v>
      </c>
      <c r="D97" s="97" t="e">
        <f>IF(ISERROR(A97),NA(),IF(tax=1,IF(C97&gt;0,C97*$E$13,0),0))</f>
        <v>#N/A</v>
      </c>
      <c r="E97" s="97" t="e">
        <f>IF(ISERROR(A97),NA(),$E$16*deposit_freq+$E$18)</f>
        <v>#N/A</v>
      </c>
      <c r="F97" s="98"/>
      <c r="G97" s="85"/>
      <c r="H97" s="135" t="e">
        <f t="shared" si="5"/>
        <v>#N/A</v>
      </c>
      <c r="I97" s="141"/>
      <c r="J97" s="99" t="e">
        <f t="shared" si="8"/>
        <v>#N/A</v>
      </c>
      <c r="K97" s="97" t="e">
        <f t="shared" si="6"/>
        <v>#N/A</v>
      </c>
      <c r="L97" s="97" t="e">
        <f t="shared" si="7"/>
        <v>#N/A</v>
      </c>
      <c r="N97" s="69"/>
    </row>
    <row r="98" spans="1:14" s="68" customFormat="1" ht="12.75">
      <c r="A98" s="89" t="e">
        <f t="shared" si="4"/>
        <v>#N/A</v>
      </c>
      <c r="B98" s="90" t="e">
        <f ca="1">IF(ISERROR(A98),NA(),IF(Rate=TRUE,min+RAND()*(max-min),$J$12))</f>
        <v>#N/A</v>
      </c>
      <c r="C98" s="91" t="e">
        <f>IF(ISERROR(A98),NA(),FV(((1+B98/interest_comp_freq)^(interest_comp_freq/deposit_freq))-1,deposit_freq,-$E$16,-H97)-$E$16*deposit_freq-H97)</f>
        <v>#N/A</v>
      </c>
      <c r="D98" s="91" t="e">
        <f>IF(ISERROR(A98),NA(),IF(tax=1,IF(C98&gt;0,C98*$E$13,0),0))</f>
        <v>#N/A</v>
      </c>
      <c r="E98" s="91" t="e">
        <f>IF(ISERROR(A98),NA(),$E$16*deposit_freq+$E$18)</f>
        <v>#N/A</v>
      </c>
      <c r="F98" s="102"/>
      <c r="G98" s="85"/>
      <c r="H98" s="134" t="e">
        <f t="shared" si="5"/>
        <v>#N/A</v>
      </c>
      <c r="I98" s="141"/>
      <c r="J98" s="103" t="e">
        <f t="shared" si="8"/>
        <v>#N/A</v>
      </c>
      <c r="K98" s="91" t="e">
        <f t="shared" si="6"/>
        <v>#N/A</v>
      </c>
      <c r="L98" s="91" t="e">
        <f t="shared" si="7"/>
        <v>#N/A</v>
      </c>
      <c r="M98" s="84"/>
      <c r="N98" s="69"/>
    </row>
    <row r="99" spans="1:14" s="68" customFormat="1" ht="12.75">
      <c r="A99" s="95" t="e">
        <f t="shared" si="4"/>
        <v>#N/A</v>
      </c>
      <c r="B99" s="96" t="e">
        <f ca="1">IF(ISERROR(A99),NA(),IF(Rate=TRUE,min+RAND()*(max-min),$J$12))</f>
        <v>#N/A</v>
      </c>
      <c r="C99" s="97" t="e">
        <f>IF(ISERROR(A99),NA(),FV(((1+B99/interest_comp_freq)^(interest_comp_freq/deposit_freq))-1,deposit_freq,-$E$16,-H98)-$E$16*deposit_freq-H98)</f>
        <v>#N/A</v>
      </c>
      <c r="D99" s="97" t="e">
        <f>IF(ISERROR(A99),NA(),IF(tax=1,IF(C99&gt;0,C99*$E$13,0),0))</f>
        <v>#N/A</v>
      </c>
      <c r="E99" s="97" t="e">
        <f>IF(ISERROR(A99),NA(),$E$16*deposit_freq+$E$18)</f>
        <v>#N/A</v>
      </c>
      <c r="F99" s="98"/>
      <c r="G99" s="85"/>
      <c r="H99" s="135" t="e">
        <f t="shared" si="5"/>
        <v>#N/A</v>
      </c>
      <c r="I99" s="141"/>
      <c r="J99" s="99" t="e">
        <f t="shared" si="8"/>
        <v>#N/A</v>
      </c>
      <c r="K99" s="97" t="e">
        <f t="shared" si="6"/>
        <v>#N/A</v>
      </c>
      <c r="L99" s="97" t="e">
        <f t="shared" si="7"/>
        <v>#N/A</v>
      </c>
      <c r="N99" s="69"/>
    </row>
    <row r="100" spans="1:14" s="68" customFormat="1" ht="12.75">
      <c r="A100" s="89" t="e">
        <f t="shared" si="4"/>
        <v>#N/A</v>
      </c>
      <c r="B100" s="90" t="e">
        <f ca="1">IF(ISERROR(A100),NA(),IF(Rate=TRUE,min+RAND()*(max-min),$J$12))</f>
        <v>#N/A</v>
      </c>
      <c r="C100" s="91" t="e">
        <f>IF(ISERROR(A100),NA(),FV(((1+B100/interest_comp_freq)^(interest_comp_freq/deposit_freq))-1,deposit_freq,-$E$16,-H99)-$E$16*deposit_freq-H99)</f>
        <v>#N/A</v>
      </c>
      <c r="D100" s="91" t="e">
        <f>IF(ISERROR(A100),NA(),IF(tax=1,IF(C100&gt;0,C100*$E$13,0),0))</f>
        <v>#N/A</v>
      </c>
      <c r="E100" s="91" t="e">
        <f>IF(ISERROR(A100),NA(),$E$16*deposit_freq+$E$18)</f>
        <v>#N/A</v>
      </c>
      <c r="F100" s="102"/>
      <c r="G100" s="85"/>
      <c r="H100" s="134" t="e">
        <f t="shared" si="5"/>
        <v>#N/A</v>
      </c>
      <c r="I100" s="141"/>
      <c r="J100" s="103" t="e">
        <f t="shared" si="8"/>
        <v>#N/A</v>
      </c>
      <c r="K100" s="91" t="e">
        <f t="shared" si="6"/>
        <v>#N/A</v>
      </c>
      <c r="L100" s="91" t="e">
        <f t="shared" si="7"/>
        <v>#N/A</v>
      </c>
      <c r="M100" s="84"/>
      <c r="N100" s="69"/>
    </row>
    <row r="101" spans="1:14" s="68" customFormat="1" ht="12.75">
      <c r="A101" s="95" t="e">
        <f t="shared" si="4"/>
        <v>#N/A</v>
      </c>
      <c r="B101" s="96" t="e">
        <f ca="1">IF(ISERROR(A101),NA(),IF(Rate=TRUE,min+RAND()*(max-min),$J$12))</f>
        <v>#N/A</v>
      </c>
      <c r="C101" s="97" t="e">
        <f>IF(ISERROR(A101),NA(),FV(((1+B101/interest_comp_freq)^(interest_comp_freq/deposit_freq))-1,deposit_freq,-$E$16,-H100)-$E$16*deposit_freq-H100)</f>
        <v>#N/A</v>
      </c>
      <c r="D101" s="97" t="e">
        <f>IF(ISERROR(A101),NA(),IF(tax=1,IF(C101&gt;0,C101*$E$13,0),0))</f>
        <v>#N/A</v>
      </c>
      <c r="E101" s="97" t="e">
        <f>IF(ISERROR(A101),NA(),$E$16*deposit_freq+$E$18)</f>
        <v>#N/A</v>
      </c>
      <c r="F101" s="98"/>
      <c r="G101" s="85"/>
      <c r="H101" s="135" t="e">
        <f t="shared" si="5"/>
        <v>#N/A</v>
      </c>
      <c r="I101" s="141"/>
      <c r="J101" s="99" t="e">
        <f t="shared" si="8"/>
        <v>#N/A</v>
      </c>
      <c r="K101" s="97" t="e">
        <f t="shared" si="6"/>
        <v>#N/A</v>
      </c>
      <c r="L101" s="97" t="e">
        <f t="shared" si="7"/>
        <v>#N/A</v>
      </c>
      <c r="N101" s="69"/>
    </row>
    <row r="102" spans="1:14" s="68" customFormat="1" ht="12.75">
      <c r="A102" s="89" t="e">
        <f t="shared" si="4"/>
        <v>#N/A</v>
      </c>
      <c r="B102" s="90" t="e">
        <f ca="1">IF(ISERROR(A102),NA(),IF(Rate=TRUE,min+RAND()*(max-min),$J$12))</f>
        <v>#N/A</v>
      </c>
      <c r="C102" s="91" t="e">
        <f>IF(ISERROR(A102),NA(),FV(((1+B102/interest_comp_freq)^(interest_comp_freq/deposit_freq))-1,deposit_freq,-$E$16,-H101)-$E$16*deposit_freq-H101)</f>
        <v>#N/A</v>
      </c>
      <c r="D102" s="91" t="e">
        <f>IF(ISERROR(A102),NA(),IF(tax=1,IF(C102&gt;0,C102*$E$13,0),0))</f>
        <v>#N/A</v>
      </c>
      <c r="E102" s="91" t="e">
        <f>IF(ISERROR(A102),NA(),$E$16*deposit_freq+$E$18)</f>
        <v>#N/A</v>
      </c>
      <c r="F102" s="102"/>
      <c r="G102" s="85"/>
      <c r="H102" s="134" t="e">
        <f t="shared" si="5"/>
        <v>#N/A</v>
      </c>
      <c r="I102" s="141"/>
      <c r="J102" s="103" t="e">
        <f t="shared" si="8"/>
        <v>#N/A</v>
      </c>
      <c r="K102" s="91" t="e">
        <f t="shared" si="6"/>
        <v>#N/A</v>
      </c>
      <c r="L102" s="91" t="e">
        <f t="shared" si="7"/>
        <v>#N/A</v>
      </c>
      <c r="M102" s="84"/>
      <c r="N102" s="69"/>
    </row>
    <row r="103" spans="1:14" s="68" customFormat="1" ht="12.75">
      <c r="A103" s="95" t="e">
        <f t="shared" si="4"/>
        <v>#N/A</v>
      </c>
      <c r="B103" s="96" t="e">
        <f ca="1">IF(ISERROR(A103),NA(),IF(Rate=TRUE,min+RAND()*(max-min),$J$12))</f>
        <v>#N/A</v>
      </c>
      <c r="C103" s="97" t="e">
        <f>IF(ISERROR(A103),NA(),FV(((1+B103/interest_comp_freq)^(interest_comp_freq/deposit_freq))-1,deposit_freq,-$E$16,-H102)-$E$16*deposit_freq-H102)</f>
        <v>#N/A</v>
      </c>
      <c r="D103" s="97" t="e">
        <f>IF(ISERROR(A103),NA(),IF(tax=1,IF(C103&gt;0,C103*$E$13,0),0))</f>
        <v>#N/A</v>
      </c>
      <c r="E103" s="97" t="e">
        <f>IF(ISERROR(A103),NA(),$E$16*deposit_freq+$E$18)</f>
        <v>#N/A</v>
      </c>
      <c r="F103" s="98"/>
      <c r="G103" s="85"/>
      <c r="H103" s="135" t="e">
        <f t="shared" si="5"/>
        <v>#N/A</v>
      </c>
      <c r="I103" s="141"/>
      <c r="J103" s="99" t="e">
        <f t="shared" si="8"/>
        <v>#N/A</v>
      </c>
      <c r="K103" s="97" t="e">
        <f t="shared" si="6"/>
        <v>#N/A</v>
      </c>
      <c r="L103" s="97" t="e">
        <f t="shared" si="7"/>
        <v>#N/A</v>
      </c>
      <c r="N103" s="69"/>
    </row>
    <row r="104" spans="1:14" s="68" customFormat="1" ht="12.75">
      <c r="A104" s="89" t="e">
        <f t="shared" si="4"/>
        <v>#N/A</v>
      </c>
      <c r="B104" s="90" t="e">
        <f ca="1">IF(ISERROR(A104),NA(),IF(Rate=TRUE,min+RAND()*(max-min),$J$12))</f>
        <v>#N/A</v>
      </c>
      <c r="C104" s="91" t="e">
        <f>IF(ISERROR(A104),NA(),FV(((1+B104/interest_comp_freq)^(interest_comp_freq/deposit_freq))-1,deposit_freq,-$E$16,-H103)-$E$16*deposit_freq-H103)</f>
        <v>#N/A</v>
      </c>
      <c r="D104" s="91" t="e">
        <f>IF(ISERROR(A104),NA(),IF(tax=1,IF(C104&gt;0,C104*$E$13,0),0))</f>
        <v>#N/A</v>
      </c>
      <c r="E104" s="91" t="e">
        <f>IF(ISERROR(A104),NA(),$E$16*deposit_freq+$E$18)</f>
        <v>#N/A</v>
      </c>
      <c r="F104" s="102"/>
      <c r="G104" s="85"/>
      <c r="H104" s="134" t="e">
        <f t="shared" si="5"/>
        <v>#N/A</v>
      </c>
      <c r="I104" s="141"/>
      <c r="J104" s="103" t="e">
        <f t="shared" si="8"/>
        <v>#N/A</v>
      </c>
      <c r="K104" s="91" t="e">
        <f t="shared" si="6"/>
        <v>#N/A</v>
      </c>
      <c r="L104" s="91" t="e">
        <f t="shared" si="7"/>
        <v>#N/A</v>
      </c>
      <c r="M104" s="84"/>
      <c r="N104" s="69"/>
    </row>
    <row r="105" spans="1:14" s="68" customFormat="1" ht="12.75">
      <c r="A105" s="95" t="e">
        <f t="shared" si="4"/>
        <v>#N/A</v>
      </c>
      <c r="B105" s="96" t="e">
        <f ca="1">IF(ISERROR(A105),NA(),IF(Rate=TRUE,min+RAND()*(max-min),$J$12))</f>
        <v>#N/A</v>
      </c>
      <c r="C105" s="97" t="e">
        <f>IF(ISERROR(A105),NA(),FV(((1+B105/interest_comp_freq)^(interest_comp_freq/deposit_freq))-1,deposit_freq,-$E$16,-H104)-$E$16*deposit_freq-H104)</f>
        <v>#N/A</v>
      </c>
      <c r="D105" s="97" t="e">
        <f>IF(ISERROR(A105),NA(),IF(tax=1,IF(C105&gt;0,C105*$E$13,0),0))</f>
        <v>#N/A</v>
      </c>
      <c r="E105" s="97" t="e">
        <f>IF(ISERROR(A105),NA(),$E$16*deposit_freq+$E$18)</f>
        <v>#N/A</v>
      </c>
      <c r="F105" s="98"/>
      <c r="G105" s="85"/>
      <c r="H105" s="135" t="e">
        <f t="shared" si="5"/>
        <v>#N/A</v>
      </c>
      <c r="I105" s="141"/>
      <c r="J105" s="99" t="e">
        <f t="shared" si="8"/>
        <v>#N/A</v>
      </c>
      <c r="K105" s="97" t="e">
        <f t="shared" si="6"/>
        <v>#N/A</v>
      </c>
      <c r="L105" s="97" t="e">
        <f t="shared" si="7"/>
        <v>#N/A</v>
      </c>
      <c r="N105" s="69"/>
    </row>
    <row r="106" spans="1:14" s="68" customFormat="1" ht="12.75">
      <c r="A106" s="89" t="e">
        <f t="shared" si="4"/>
        <v>#N/A</v>
      </c>
      <c r="B106" s="90" t="e">
        <f ca="1">IF(ISERROR(A106),NA(),IF(Rate=TRUE,min+RAND()*(max-min),$J$12))</f>
        <v>#N/A</v>
      </c>
      <c r="C106" s="91" t="e">
        <f>IF(ISERROR(A106),NA(),FV(((1+B106/interest_comp_freq)^(interest_comp_freq/deposit_freq))-1,deposit_freq,-$E$16,-H105)-$E$16*deposit_freq-H105)</f>
        <v>#N/A</v>
      </c>
      <c r="D106" s="91" t="e">
        <f>IF(ISERROR(A106),NA(),IF(tax=1,IF(C106&gt;0,C106*$E$13,0),0))</f>
        <v>#N/A</v>
      </c>
      <c r="E106" s="91" t="e">
        <f>IF(ISERROR(A106),NA(),$E$16*deposit_freq+$E$18)</f>
        <v>#N/A</v>
      </c>
      <c r="F106" s="102"/>
      <c r="G106" s="85"/>
      <c r="H106" s="134" t="e">
        <f t="shared" ref="H106:H113" si="9">IF(ISERROR(A106),NA(),H105+(C106-D106)+E106+G106)</f>
        <v>#N/A</v>
      </c>
      <c r="I106" s="141"/>
      <c r="J106" s="103" t="e">
        <f t="shared" si="8"/>
        <v>#N/A</v>
      </c>
      <c r="K106" s="91" t="e">
        <f t="shared" si="6"/>
        <v>#N/A</v>
      </c>
      <c r="L106" s="91" t="e">
        <f t="shared" si="7"/>
        <v>#N/A</v>
      </c>
      <c r="M106" s="84"/>
      <c r="N106" s="69"/>
    </row>
    <row r="107" spans="1:14" s="68" customFormat="1" ht="12.75">
      <c r="A107" s="95" t="e">
        <f t="shared" si="4"/>
        <v>#N/A</v>
      </c>
      <c r="B107" s="96" t="e">
        <f ca="1">IF(ISERROR(A107),NA(),IF(Rate=TRUE,min+RAND()*(max-min),$J$12))</f>
        <v>#N/A</v>
      </c>
      <c r="C107" s="97" t="e">
        <f>IF(ISERROR(A107),NA(),FV(((1+B107/interest_comp_freq)^(interest_comp_freq/deposit_freq))-1,deposit_freq,-$E$16,-H106)-$E$16*deposit_freq-H106)</f>
        <v>#N/A</v>
      </c>
      <c r="D107" s="97" t="e">
        <f>IF(ISERROR(A107),NA(),IF(tax=1,IF(C107&gt;0,C107*$E$13,0),0))</f>
        <v>#N/A</v>
      </c>
      <c r="E107" s="97" t="e">
        <f>IF(ISERROR(A107),NA(),$E$16*deposit_freq+$E$18)</f>
        <v>#N/A</v>
      </c>
      <c r="F107" s="98"/>
      <c r="G107" s="85"/>
      <c r="H107" s="135" t="e">
        <f t="shared" si="9"/>
        <v>#N/A</v>
      </c>
      <c r="I107" s="141"/>
      <c r="J107" s="99" t="e">
        <f t="shared" si="8"/>
        <v>#N/A</v>
      </c>
      <c r="K107" s="97" t="e">
        <f t="shared" ref="K107:K113" si="10">IF(ISERROR(A107),NA(),K106+C107)</f>
        <v>#N/A</v>
      </c>
      <c r="L107" s="97" t="e">
        <f t="shared" ref="L107:L113" si="11">IF(ISERROR(A107),NA(),L106+D107)</f>
        <v>#N/A</v>
      </c>
      <c r="N107" s="69"/>
    </row>
    <row r="108" spans="1:14" s="68" customFormat="1" ht="12.75">
      <c r="A108" s="89" t="e">
        <f t="shared" ref="A108:A113" si="12">IF(A107&lt;$E$9,A107+1,NA())</f>
        <v>#N/A</v>
      </c>
      <c r="B108" s="90" t="e">
        <f ca="1">IF(ISERROR(A108),NA(),IF(Rate=TRUE,min+RAND()*(max-min),$J$12))</f>
        <v>#N/A</v>
      </c>
      <c r="C108" s="91" t="e">
        <f>IF(ISERROR(A108),NA(),FV(((1+B108/interest_comp_freq)^(interest_comp_freq/deposit_freq))-1,deposit_freq,-$E$16,-H107)-$E$16*deposit_freq-H107)</f>
        <v>#N/A</v>
      </c>
      <c r="D108" s="91" t="e">
        <f>IF(ISERROR(A108),NA(),IF(tax=1,IF(C108&gt;0,C108*$E$13,0),0))</f>
        <v>#N/A</v>
      </c>
      <c r="E108" s="91" t="e">
        <f>IF(ISERROR(A108),NA(),$E$16*deposit_freq+$E$18)</f>
        <v>#N/A</v>
      </c>
      <c r="F108" s="102"/>
      <c r="G108" s="85"/>
      <c r="H108" s="134" t="e">
        <f t="shared" si="9"/>
        <v>#N/A</v>
      </c>
      <c r="I108" s="141"/>
      <c r="J108" s="103" t="e">
        <f t="shared" si="8"/>
        <v>#N/A</v>
      </c>
      <c r="K108" s="91" t="e">
        <f t="shared" si="10"/>
        <v>#N/A</v>
      </c>
      <c r="L108" s="91" t="e">
        <f t="shared" si="11"/>
        <v>#N/A</v>
      </c>
      <c r="M108" s="84"/>
      <c r="N108" s="69"/>
    </row>
    <row r="109" spans="1:14" s="68" customFormat="1" ht="12.75">
      <c r="A109" s="95" t="e">
        <f t="shared" si="12"/>
        <v>#N/A</v>
      </c>
      <c r="B109" s="96" t="e">
        <f ca="1">IF(ISERROR(A109),NA(),IF(Rate=TRUE,min+RAND()*(max-min),$J$12))</f>
        <v>#N/A</v>
      </c>
      <c r="C109" s="97" t="e">
        <f>IF(ISERROR(A109),NA(),FV(((1+B109/interest_comp_freq)^(interest_comp_freq/deposit_freq))-1,deposit_freq,-$E$16,-H108)-$E$16*deposit_freq-H108)</f>
        <v>#N/A</v>
      </c>
      <c r="D109" s="97" t="e">
        <f>IF(ISERROR(A109),NA(),IF(tax=1,IF(C109&gt;0,C109*$E$13,0),0))</f>
        <v>#N/A</v>
      </c>
      <c r="E109" s="97" t="e">
        <f>IF(ISERROR(A109),NA(),$E$16*deposit_freq+$E$18)</f>
        <v>#N/A</v>
      </c>
      <c r="F109" s="98"/>
      <c r="G109" s="85"/>
      <c r="H109" s="135" t="e">
        <f t="shared" si="9"/>
        <v>#N/A</v>
      </c>
      <c r="I109" s="141"/>
      <c r="J109" s="99" t="e">
        <f t="shared" si="8"/>
        <v>#N/A</v>
      </c>
      <c r="K109" s="97" t="e">
        <f t="shared" si="10"/>
        <v>#N/A</v>
      </c>
      <c r="L109" s="97" t="e">
        <f t="shared" si="11"/>
        <v>#N/A</v>
      </c>
      <c r="N109" s="69"/>
    </row>
    <row r="110" spans="1:14" s="68" customFormat="1" ht="12.75">
      <c r="A110" s="89" t="e">
        <f t="shared" si="12"/>
        <v>#N/A</v>
      </c>
      <c r="B110" s="90" t="e">
        <f ca="1">IF(ISERROR(A110),NA(),IF(Rate=TRUE,min+RAND()*(max-min),$J$12))</f>
        <v>#N/A</v>
      </c>
      <c r="C110" s="91" t="e">
        <f>IF(ISERROR(A110),NA(),FV(((1+B110/interest_comp_freq)^(interest_comp_freq/deposit_freq))-1,deposit_freq,-$E$16,-H109)-$E$16*deposit_freq-H109)</f>
        <v>#N/A</v>
      </c>
      <c r="D110" s="91" t="e">
        <f>IF(ISERROR(A110),NA(),IF(tax=1,IF(C110&gt;0,C110*$E$13,0),0))</f>
        <v>#N/A</v>
      </c>
      <c r="E110" s="91" t="e">
        <f>IF(ISERROR(A110),NA(),$E$16*deposit_freq+$E$18)</f>
        <v>#N/A</v>
      </c>
      <c r="F110" s="102"/>
      <c r="G110" s="85"/>
      <c r="H110" s="134" t="e">
        <f t="shared" si="9"/>
        <v>#N/A</v>
      </c>
      <c r="I110" s="141"/>
      <c r="J110" s="103" t="e">
        <f t="shared" si="8"/>
        <v>#N/A</v>
      </c>
      <c r="K110" s="91" t="e">
        <f t="shared" si="10"/>
        <v>#N/A</v>
      </c>
      <c r="L110" s="91" t="e">
        <f t="shared" si="11"/>
        <v>#N/A</v>
      </c>
      <c r="M110" s="84"/>
      <c r="N110" s="69"/>
    </row>
    <row r="111" spans="1:14" s="68" customFormat="1" ht="12.75">
      <c r="A111" s="95" t="e">
        <f t="shared" si="12"/>
        <v>#N/A</v>
      </c>
      <c r="B111" s="96" t="e">
        <f ca="1">IF(ISERROR(A111),NA(),IF(Rate=TRUE,min+RAND()*(max-min),$J$12))</f>
        <v>#N/A</v>
      </c>
      <c r="C111" s="97" t="e">
        <f>IF(ISERROR(A111),NA(),FV(((1+B111/interest_comp_freq)^(interest_comp_freq/deposit_freq))-1,deposit_freq,-$E$16,-H110)-$E$16*deposit_freq-H110)</f>
        <v>#N/A</v>
      </c>
      <c r="D111" s="97" t="e">
        <f>IF(ISERROR(A111),NA(),IF(tax=1,IF(C111&gt;0,C111*$E$13,0),0))</f>
        <v>#N/A</v>
      </c>
      <c r="E111" s="97" t="e">
        <f>IF(ISERROR(A111),NA(),$E$16*deposit_freq+$E$18)</f>
        <v>#N/A</v>
      </c>
      <c r="F111" s="98"/>
      <c r="G111" s="85"/>
      <c r="H111" s="135" t="e">
        <f t="shared" si="9"/>
        <v>#N/A</v>
      </c>
      <c r="I111" s="141"/>
      <c r="J111" s="99" t="e">
        <f t="shared" si="8"/>
        <v>#N/A</v>
      </c>
      <c r="K111" s="97" t="e">
        <f t="shared" si="10"/>
        <v>#N/A</v>
      </c>
      <c r="L111" s="97" t="e">
        <f t="shared" si="11"/>
        <v>#N/A</v>
      </c>
      <c r="N111" s="69"/>
    </row>
    <row r="112" spans="1:14" s="68" customFormat="1" ht="12.75">
      <c r="A112" s="89" t="e">
        <f t="shared" si="12"/>
        <v>#N/A</v>
      </c>
      <c r="B112" s="90" t="e">
        <f ca="1">IF(ISERROR(A112),NA(),IF(Rate=TRUE,min+RAND()*(max-min),$J$12))</f>
        <v>#N/A</v>
      </c>
      <c r="C112" s="91" t="e">
        <f>IF(ISERROR(A112),NA(),FV(((1+B112/interest_comp_freq)^(interest_comp_freq/deposit_freq))-1,deposit_freq,-$E$16,-H111)-$E$16*deposit_freq-H111)</f>
        <v>#N/A</v>
      </c>
      <c r="D112" s="91" t="e">
        <f>IF(ISERROR(A112),NA(),IF(tax=1,IF(C112&gt;0,C112*$E$13,0),0))</f>
        <v>#N/A</v>
      </c>
      <c r="E112" s="91" t="e">
        <f>IF(ISERROR(A112),NA(),$E$16*deposit_freq+$E$18)</f>
        <v>#N/A</v>
      </c>
      <c r="F112" s="102"/>
      <c r="G112" s="85"/>
      <c r="H112" s="134" t="e">
        <f t="shared" si="9"/>
        <v>#N/A</v>
      </c>
      <c r="I112" s="141"/>
      <c r="J112" s="103" t="e">
        <f t="shared" si="8"/>
        <v>#N/A</v>
      </c>
      <c r="K112" s="91" t="e">
        <f t="shared" si="10"/>
        <v>#N/A</v>
      </c>
      <c r="L112" s="91" t="e">
        <f t="shared" si="11"/>
        <v>#N/A</v>
      </c>
      <c r="M112" s="84"/>
      <c r="N112" s="69"/>
    </row>
    <row r="113" spans="1:14" s="68" customFormat="1" ht="12.75">
      <c r="A113" s="86" t="e">
        <f t="shared" si="12"/>
        <v>#N/A</v>
      </c>
      <c r="B113" s="96" t="e">
        <f ca="1">IF(ISERROR(A113),NA(),IF(Rate=TRUE,min+RAND()*(max-min),$J$12))</f>
        <v>#N/A</v>
      </c>
      <c r="C113" s="87" t="e">
        <f>IF(ISERROR(A113),NA(),FV(((1+B113/interest_comp_freq)^(interest_comp_freq/deposit_freq))-1,deposit_freq,-$E$16,-H112)-$E$16*deposit_freq-H112)</f>
        <v>#N/A</v>
      </c>
      <c r="D113" s="87" t="e">
        <f>IF(ISERROR(A113),NA(),IF(tax=1,IF(C113&gt;0,C113*$E$13,0),0))</f>
        <v>#N/A</v>
      </c>
      <c r="E113" s="87" t="e">
        <f>IF(ISERROR(A113),NA(),$E$16*deposit_freq+$E$18)</f>
        <v>#N/A</v>
      </c>
      <c r="F113" s="88"/>
      <c r="G113" s="85"/>
      <c r="H113" s="136" t="e">
        <f t="shared" si="9"/>
        <v>#N/A</v>
      </c>
      <c r="I113" s="141"/>
      <c r="J113" s="94" t="e">
        <f t="shared" si="8"/>
        <v>#N/A</v>
      </c>
      <c r="K113" s="87" t="e">
        <f t="shared" si="10"/>
        <v>#N/A</v>
      </c>
      <c r="L113" s="87" t="e">
        <f t="shared" si="11"/>
        <v>#N/A</v>
      </c>
      <c r="N113" s="69"/>
    </row>
    <row r="114" spans="1:14">
      <c r="G114" s="3"/>
      <c r="I114" s="3"/>
    </row>
  </sheetData>
  <mergeCells count="27">
    <mergeCell ref="G1:L2"/>
    <mergeCell ref="A4:L4"/>
    <mergeCell ref="E39:F40"/>
    <mergeCell ref="E24:F24"/>
    <mergeCell ref="C22:D22"/>
    <mergeCell ref="G25:H25"/>
    <mergeCell ref="G26:H26"/>
    <mergeCell ref="I25:J25"/>
    <mergeCell ref="I26:J26"/>
    <mergeCell ref="J38:L39"/>
    <mergeCell ref="I22:J22"/>
    <mergeCell ref="B26:D26"/>
    <mergeCell ref="E38:G38"/>
    <mergeCell ref="G39:G40"/>
    <mergeCell ref="G9:I9"/>
    <mergeCell ref="C9:D9"/>
    <mergeCell ref="C12:D12"/>
    <mergeCell ref="G18:I18"/>
    <mergeCell ref="H17:J17"/>
    <mergeCell ref="C16:D16"/>
    <mergeCell ref="C17:D17"/>
    <mergeCell ref="B18:D18"/>
    <mergeCell ref="G12:I12"/>
    <mergeCell ref="H13:I13"/>
    <mergeCell ref="H14:I14"/>
    <mergeCell ref="H15:I15"/>
    <mergeCell ref="H16:I16"/>
  </mergeCells>
  <phoneticPr fontId="0" type="noConversion"/>
  <conditionalFormatting sqref="J14:J16">
    <cfRule type="expression" dxfId="102" priority="8">
      <formula>Rate=FALSE</formula>
    </cfRule>
  </conditionalFormatting>
  <conditionalFormatting sqref="I26:J26">
    <cfRule type="expression" dxfId="101" priority="6">
      <formula>tax=0</formula>
    </cfRule>
  </conditionalFormatting>
  <conditionalFormatting sqref="A41:L113">
    <cfRule type="expression" dxfId="100" priority="4">
      <formula>ISERROR(XEY41)</formula>
    </cfRule>
    <cfRule type="expression" dxfId="99" priority="5">
      <formula>ISERROR(A41)</formula>
    </cfRule>
  </conditionalFormatting>
  <conditionalFormatting sqref="F41:F113">
    <cfRule type="expression" dxfId="98" priority="3">
      <formula>ISERROR(A41)</formula>
    </cfRule>
  </conditionalFormatting>
  <conditionalFormatting sqref="H14:I16">
    <cfRule type="expression" dxfId="97" priority="2">
      <formula>Rate=FALSE</formula>
    </cfRule>
  </conditionalFormatting>
  <conditionalFormatting sqref="H17:J17">
    <cfRule type="expression" dxfId="96" priority="1">
      <formula>Rate=FALSE</formula>
    </cfRule>
  </conditionalFormatting>
  <dataValidations count="3">
    <dataValidation type="list" allowBlank="1" showInputMessage="1" showErrorMessage="1" sqref="J18 E17 F18">
      <formula1>"Annually,Semi-Annually,Quarterly,Bi-Monthly,Monthly,Semi-Monthly,Bi-Weekly,Weekly,Daily"</formula1>
    </dataValidation>
    <dataValidation type="list" allowBlank="1" showInputMessage="1" showErrorMessage="1" sqref="E12">
      <formula1>"Enabled,Disabled"</formula1>
    </dataValidation>
    <dataValidation type="list" allowBlank="1" showInputMessage="1" showErrorMessage="1" sqref="J13 F14">
      <formula1>"Fixed, Variable"</formula1>
    </dataValidation>
  </dataValidations>
  <hyperlinks>
    <hyperlink ref="A4" r:id="rId1"/>
    <hyperlink ref="A4:L4" r:id="rId2" display="http://www.spreadsheet123.com/ExcelTemplates/savings-interest-calculator.html"/>
  </hyperlinks>
  <pageMargins left="0.23622047244094491" right="0.23622047244094491" top="0.74803149606299213" bottom="0.74803149606299213" header="0.31496062992125984" footer="0.31496062992125984"/>
  <pageSetup paperSize="9" scale="80" orientation="portrait" r:id="rId3"/>
  <headerFooter>
    <oddFooter>&amp;L© 2010 Spreadsheet123.com&amp;RSavings Interest Calculator by Spreadsheet123</oddFooter>
  </headerFooter>
  <drawing r:id="rId4"/>
  <legacyDrawing r:id="rId5"/>
</worksheet>
</file>

<file path=xl/worksheets/sheet2.xml><?xml version="1.0" encoding="utf-8"?>
<worksheet xmlns="http://schemas.openxmlformats.org/spreadsheetml/2006/main" xmlns:r="http://schemas.openxmlformats.org/officeDocument/2006/relationships">
  <dimension ref="A1:M58"/>
  <sheetViews>
    <sheetView workbookViewId="0">
      <selection activeCell="N15" sqref="N15"/>
    </sheetView>
  </sheetViews>
  <sheetFormatPr defaultRowHeight="15"/>
  <cols>
    <col min="1" max="8" width="9.140625" style="12"/>
    <col min="9" max="9" width="35.42578125" style="12" customWidth="1"/>
    <col min="10" max="264" width="9.140625" style="12"/>
    <col min="265" max="265" width="35.42578125" style="12" customWidth="1"/>
    <col min="266" max="520" width="9.140625" style="12"/>
    <col min="521" max="521" width="35.42578125" style="12" customWidth="1"/>
    <col min="522" max="776" width="9.140625" style="12"/>
    <col min="777" max="777" width="35.42578125" style="12" customWidth="1"/>
    <col min="778" max="1032" width="9.140625" style="12"/>
    <col min="1033" max="1033" width="35.42578125" style="12" customWidth="1"/>
    <col min="1034" max="1288" width="9.140625" style="12"/>
    <col min="1289" max="1289" width="35.42578125" style="12" customWidth="1"/>
    <col min="1290" max="1544" width="9.140625" style="12"/>
    <col min="1545" max="1545" width="35.42578125" style="12" customWidth="1"/>
    <col min="1546" max="1800" width="9.140625" style="12"/>
    <col min="1801" max="1801" width="35.42578125" style="12" customWidth="1"/>
    <col min="1802" max="2056" width="9.140625" style="12"/>
    <col min="2057" max="2057" width="35.42578125" style="12" customWidth="1"/>
    <col min="2058" max="2312" width="9.140625" style="12"/>
    <col min="2313" max="2313" width="35.42578125" style="12" customWidth="1"/>
    <col min="2314" max="2568" width="9.140625" style="12"/>
    <col min="2569" max="2569" width="35.42578125" style="12" customWidth="1"/>
    <col min="2570" max="2824" width="9.140625" style="12"/>
    <col min="2825" max="2825" width="35.42578125" style="12" customWidth="1"/>
    <col min="2826" max="3080" width="9.140625" style="12"/>
    <col min="3081" max="3081" width="35.42578125" style="12" customWidth="1"/>
    <col min="3082" max="3336" width="9.140625" style="12"/>
    <col min="3337" max="3337" width="35.42578125" style="12" customWidth="1"/>
    <col min="3338" max="3592" width="9.140625" style="12"/>
    <col min="3593" max="3593" width="35.42578125" style="12" customWidth="1"/>
    <col min="3594" max="3848" width="9.140625" style="12"/>
    <col min="3849" max="3849" width="35.42578125" style="12" customWidth="1"/>
    <col min="3850" max="4104" width="9.140625" style="12"/>
    <col min="4105" max="4105" width="35.42578125" style="12" customWidth="1"/>
    <col min="4106" max="4360" width="9.140625" style="12"/>
    <col min="4361" max="4361" width="35.42578125" style="12" customWidth="1"/>
    <col min="4362" max="4616" width="9.140625" style="12"/>
    <col min="4617" max="4617" width="35.42578125" style="12" customWidth="1"/>
    <col min="4618" max="4872" width="9.140625" style="12"/>
    <col min="4873" max="4873" width="35.42578125" style="12" customWidth="1"/>
    <col min="4874" max="5128" width="9.140625" style="12"/>
    <col min="5129" max="5129" width="35.42578125" style="12" customWidth="1"/>
    <col min="5130" max="5384" width="9.140625" style="12"/>
    <col min="5385" max="5385" width="35.42578125" style="12" customWidth="1"/>
    <col min="5386" max="5640" width="9.140625" style="12"/>
    <col min="5641" max="5641" width="35.42578125" style="12" customWidth="1"/>
    <col min="5642" max="5896" width="9.140625" style="12"/>
    <col min="5897" max="5897" width="35.42578125" style="12" customWidth="1"/>
    <col min="5898" max="6152" width="9.140625" style="12"/>
    <col min="6153" max="6153" width="35.42578125" style="12" customWidth="1"/>
    <col min="6154" max="6408" width="9.140625" style="12"/>
    <col min="6409" max="6409" width="35.42578125" style="12" customWidth="1"/>
    <col min="6410" max="6664" width="9.140625" style="12"/>
    <col min="6665" max="6665" width="35.42578125" style="12" customWidth="1"/>
    <col min="6666" max="6920" width="9.140625" style="12"/>
    <col min="6921" max="6921" width="35.42578125" style="12" customWidth="1"/>
    <col min="6922" max="7176" width="9.140625" style="12"/>
    <col min="7177" max="7177" width="35.42578125" style="12" customWidth="1"/>
    <col min="7178" max="7432" width="9.140625" style="12"/>
    <col min="7433" max="7433" width="35.42578125" style="12" customWidth="1"/>
    <col min="7434" max="7688" width="9.140625" style="12"/>
    <col min="7689" max="7689" width="35.42578125" style="12" customWidth="1"/>
    <col min="7690" max="7944" width="9.140625" style="12"/>
    <col min="7945" max="7945" width="35.42578125" style="12" customWidth="1"/>
    <col min="7946" max="8200" width="9.140625" style="12"/>
    <col min="8201" max="8201" width="35.42578125" style="12" customWidth="1"/>
    <col min="8202" max="8456" width="9.140625" style="12"/>
    <col min="8457" max="8457" width="35.42578125" style="12" customWidth="1"/>
    <col min="8458" max="8712" width="9.140625" style="12"/>
    <col min="8713" max="8713" width="35.42578125" style="12" customWidth="1"/>
    <col min="8714" max="8968" width="9.140625" style="12"/>
    <col min="8969" max="8969" width="35.42578125" style="12" customWidth="1"/>
    <col min="8970" max="9224" width="9.140625" style="12"/>
    <col min="9225" max="9225" width="35.42578125" style="12" customWidth="1"/>
    <col min="9226" max="9480" width="9.140625" style="12"/>
    <col min="9481" max="9481" width="35.42578125" style="12" customWidth="1"/>
    <col min="9482" max="9736" width="9.140625" style="12"/>
    <col min="9737" max="9737" width="35.42578125" style="12" customWidth="1"/>
    <col min="9738" max="9992" width="9.140625" style="12"/>
    <col min="9993" max="9993" width="35.42578125" style="12" customWidth="1"/>
    <col min="9994" max="10248" width="9.140625" style="12"/>
    <col min="10249" max="10249" width="35.42578125" style="12" customWidth="1"/>
    <col min="10250" max="10504" width="9.140625" style="12"/>
    <col min="10505" max="10505" width="35.42578125" style="12" customWidth="1"/>
    <col min="10506" max="10760" width="9.140625" style="12"/>
    <col min="10761" max="10761" width="35.42578125" style="12" customWidth="1"/>
    <col min="10762" max="11016" width="9.140625" style="12"/>
    <col min="11017" max="11017" width="35.42578125" style="12" customWidth="1"/>
    <col min="11018" max="11272" width="9.140625" style="12"/>
    <col min="11273" max="11273" width="35.42578125" style="12" customWidth="1"/>
    <col min="11274" max="11528" width="9.140625" style="12"/>
    <col min="11529" max="11529" width="35.42578125" style="12" customWidth="1"/>
    <col min="11530" max="11784" width="9.140625" style="12"/>
    <col min="11785" max="11785" width="35.42578125" style="12" customWidth="1"/>
    <col min="11786" max="12040" width="9.140625" style="12"/>
    <col min="12041" max="12041" width="35.42578125" style="12" customWidth="1"/>
    <col min="12042" max="12296" width="9.140625" style="12"/>
    <col min="12297" max="12297" width="35.42578125" style="12" customWidth="1"/>
    <col min="12298" max="12552" width="9.140625" style="12"/>
    <col min="12553" max="12553" width="35.42578125" style="12" customWidth="1"/>
    <col min="12554" max="12808" width="9.140625" style="12"/>
    <col min="12809" max="12809" width="35.42578125" style="12" customWidth="1"/>
    <col min="12810" max="13064" width="9.140625" style="12"/>
    <col min="13065" max="13065" width="35.42578125" style="12" customWidth="1"/>
    <col min="13066" max="13320" width="9.140625" style="12"/>
    <col min="13321" max="13321" width="35.42578125" style="12" customWidth="1"/>
    <col min="13322" max="13576" width="9.140625" style="12"/>
    <col min="13577" max="13577" width="35.42578125" style="12" customWidth="1"/>
    <col min="13578" max="13832" width="9.140625" style="12"/>
    <col min="13833" max="13833" width="35.42578125" style="12" customWidth="1"/>
    <col min="13834" max="14088" width="9.140625" style="12"/>
    <col min="14089" max="14089" width="35.42578125" style="12" customWidth="1"/>
    <col min="14090" max="14344" width="9.140625" style="12"/>
    <col min="14345" max="14345" width="35.42578125" style="12" customWidth="1"/>
    <col min="14346" max="14600" width="9.140625" style="12"/>
    <col min="14601" max="14601" width="35.42578125" style="12" customWidth="1"/>
    <col min="14602" max="14856" width="9.140625" style="12"/>
    <col min="14857" max="14857" width="35.42578125" style="12" customWidth="1"/>
    <col min="14858" max="15112" width="9.140625" style="12"/>
    <col min="15113" max="15113" width="35.42578125" style="12" customWidth="1"/>
    <col min="15114" max="15368" width="9.140625" style="12"/>
    <col min="15369" max="15369" width="35.42578125" style="12" customWidth="1"/>
    <col min="15370" max="15624" width="9.140625" style="12"/>
    <col min="15625" max="15625" width="35.42578125" style="12" customWidth="1"/>
    <col min="15626" max="15880" width="9.140625" style="12"/>
    <col min="15881" max="15881" width="35.42578125" style="12" customWidth="1"/>
    <col min="15882" max="16136" width="9.140625" style="12"/>
    <col min="16137" max="16137" width="35.42578125" style="12" customWidth="1"/>
    <col min="16138" max="16384" width="9.140625" style="12"/>
  </cols>
  <sheetData>
    <row r="1" spans="1:13" ht="33.75">
      <c r="A1" s="15"/>
      <c r="B1" s="15"/>
      <c r="C1" s="15"/>
      <c r="D1" s="15"/>
      <c r="E1" s="195" t="s">
        <v>78</v>
      </c>
      <c r="F1" s="196"/>
      <c r="G1" s="196"/>
      <c r="H1" s="196"/>
      <c r="I1" s="197"/>
      <c r="J1" s="108"/>
      <c r="K1" s="109"/>
      <c r="L1" s="109"/>
      <c r="M1" s="20"/>
    </row>
    <row r="2" spans="1:13">
      <c r="A2" s="110"/>
      <c r="B2" s="110"/>
      <c r="C2" s="110"/>
      <c r="D2" s="110"/>
      <c r="E2" s="110"/>
      <c r="F2" s="110"/>
      <c r="G2" s="110"/>
      <c r="H2" s="110"/>
      <c r="I2" s="110"/>
      <c r="J2" s="111"/>
      <c r="K2" s="112"/>
      <c r="L2" s="112"/>
      <c r="M2" s="20"/>
    </row>
    <row r="3" spans="1:13" s="79" customFormat="1" ht="5.0999999999999996" customHeight="1">
      <c r="A3" s="113"/>
      <c r="B3" s="113"/>
      <c r="C3" s="113"/>
      <c r="D3" s="113"/>
      <c r="E3" s="113"/>
      <c r="F3" s="113"/>
      <c r="G3" s="113"/>
      <c r="H3" s="113"/>
      <c r="I3" s="113"/>
      <c r="J3" s="113"/>
      <c r="K3" s="113"/>
      <c r="L3" s="113"/>
    </row>
    <row r="4" spans="1:13">
      <c r="A4" s="198" t="s">
        <v>35</v>
      </c>
      <c r="B4" s="198"/>
      <c r="C4" s="198"/>
      <c r="D4" s="198"/>
      <c r="E4" s="198"/>
      <c r="F4" s="198"/>
      <c r="G4" s="198"/>
      <c r="H4" s="198"/>
      <c r="I4" s="198"/>
    </row>
    <row r="5" spans="1:13" s="113" customFormat="1" ht="5.0999999999999996" customHeight="1">
      <c r="A5" s="199"/>
      <c r="B5" s="200"/>
      <c r="C5" s="200"/>
      <c r="D5" s="200"/>
      <c r="E5" s="200"/>
      <c r="F5" s="200"/>
      <c r="G5" s="200"/>
      <c r="H5" s="200"/>
      <c r="I5" s="201"/>
    </row>
    <row r="6" spans="1:13">
      <c r="I6" s="114" t="s">
        <v>34</v>
      </c>
    </row>
    <row r="7" spans="1:13" ht="5.0999999999999996" customHeight="1"/>
    <row r="8" spans="1:13" s="115" customFormat="1">
      <c r="A8" s="189" t="s">
        <v>36</v>
      </c>
      <c r="B8" s="189"/>
      <c r="C8" s="189"/>
      <c r="D8" s="189"/>
      <c r="E8" s="189"/>
      <c r="F8" s="189"/>
      <c r="G8" s="189"/>
      <c r="H8" s="189"/>
      <c r="I8" s="189"/>
    </row>
    <row r="9" spans="1:13">
      <c r="A9" s="202" t="s">
        <v>37</v>
      </c>
      <c r="B9" s="202"/>
      <c r="C9" s="202"/>
      <c r="D9" s="202"/>
      <c r="E9" s="202"/>
      <c r="F9" s="202"/>
      <c r="G9" s="202"/>
      <c r="H9" s="202"/>
      <c r="I9" s="202"/>
    </row>
    <row r="10" spans="1:13">
      <c r="A10" s="190" t="s">
        <v>38</v>
      </c>
      <c r="B10" s="190"/>
      <c r="C10" s="190"/>
      <c r="D10" s="190"/>
      <c r="E10" s="190"/>
      <c r="F10" s="190"/>
      <c r="G10" s="190"/>
      <c r="H10" s="190"/>
      <c r="I10" s="190"/>
    </row>
    <row r="11" spans="1:13">
      <c r="A11" s="116" t="s">
        <v>39</v>
      </c>
      <c r="B11" s="116"/>
      <c r="C11" s="116"/>
      <c r="D11" s="116"/>
      <c r="E11" s="116"/>
      <c r="F11" s="116"/>
      <c r="G11" s="116"/>
      <c r="H11" s="116"/>
      <c r="I11" s="116"/>
    </row>
    <row r="12" spans="1:13">
      <c r="A12" s="190"/>
      <c r="B12" s="190"/>
      <c r="C12" s="190"/>
      <c r="D12" s="190"/>
      <c r="E12" s="190"/>
      <c r="F12" s="190"/>
      <c r="G12" s="190"/>
      <c r="H12" s="190"/>
      <c r="I12" s="190"/>
    </row>
    <row r="13" spans="1:13">
      <c r="A13" s="190" t="s">
        <v>40</v>
      </c>
      <c r="B13" s="190"/>
      <c r="C13" s="190"/>
      <c r="D13" s="190"/>
      <c r="E13" s="190"/>
      <c r="F13" s="190"/>
      <c r="G13" s="190"/>
      <c r="H13" s="190"/>
      <c r="I13" s="190"/>
    </row>
    <row r="14" spans="1:13">
      <c r="A14" s="190" t="s">
        <v>41</v>
      </c>
      <c r="B14" s="190"/>
      <c r="C14" s="190"/>
      <c r="D14" s="190"/>
      <c r="E14" s="190"/>
      <c r="F14" s="190"/>
      <c r="G14" s="190"/>
      <c r="H14" s="190"/>
      <c r="I14" s="190"/>
    </row>
    <row r="15" spans="1:13">
      <c r="A15" s="116"/>
      <c r="B15" s="116"/>
      <c r="C15" s="116"/>
      <c r="D15" s="116"/>
      <c r="E15" s="116"/>
      <c r="F15" s="116"/>
      <c r="G15" s="116"/>
      <c r="H15" s="116"/>
      <c r="I15" s="116"/>
    </row>
    <row r="16" spans="1:13">
      <c r="A16" s="189" t="s">
        <v>42</v>
      </c>
      <c r="B16" s="189"/>
      <c r="C16" s="189"/>
      <c r="D16" s="189"/>
      <c r="E16" s="189"/>
      <c r="F16" s="189"/>
      <c r="G16" s="189"/>
      <c r="H16" s="189"/>
      <c r="I16" s="189"/>
    </row>
    <row r="17" spans="1:9">
      <c r="A17" s="190" t="s">
        <v>43</v>
      </c>
      <c r="B17" s="190"/>
      <c r="C17" s="190"/>
      <c r="D17" s="190"/>
      <c r="E17" s="190"/>
      <c r="F17" s="190"/>
      <c r="G17" s="190"/>
      <c r="H17" s="190"/>
      <c r="I17" s="190"/>
    </row>
    <row r="18" spans="1:9">
      <c r="A18" s="190" t="s">
        <v>44</v>
      </c>
      <c r="B18" s="190"/>
      <c r="C18" s="190"/>
      <c r="D18" s="190"/>
      <c r="E18" s="190"/>
      <c r="F18" s="190"/>
      <c r="G18" s="190"/>
      <c r="H18" s="190"/>
      <c r="I18" s="190"/>
    </row>
    <row r="19" spans="1:9">
      <c r="A19" s="116"/>
      <c r="B19" s="116"/>
      <c r="C19" s="116"/>
      <c r="D19" s="116"/>
      <c r="E19" s="116"/>
      <c r="F19" s="116"/>
      <c r="G19" s="116"/>
      <c r="H19" s="116"/>
      <c r="I19" s="116"/>
    </row>
    <row r="20" spans="1:9">
      <c r="A20" s="189" t="s">
        <v>45</v>
      </c>
      <c r="B20" s="189"/>
      <c r="C20" s="189"/>
      <c r="D20" s="189"/>
      <c r="E20" s="189"/>
      <c r="F20" s="189"/>
      <c r="G20" s="189"/>
      <c r="H20" s="189"/>
      <c r="I20" s="189"/>
    </row>
    <row r="21" spans="1:9">
      <c r="A21" s="190" t="s">
        <v>46</v>
      </c>
      <c r="B21" s="190"/>
      <c r="C21" s="190"/>
      <c r="D21" s="190"/>
      <c r="E21" s="190"/>
      <c r="F21" s="190"/>
      <c r="G21" s="190"/>
      <c r="H21" s="190"/>
      <c r="I21" s="190"/>
    </row>
    <row r="22" spans="1:9">
      <c r="A22" s="190" t="s">
        <v>47</v>
      </c>
      <c r="B22" s="190"/>
      <c r="C22" s="190"/>
      <c r="D22" s="190"/>
      <c r="E22" s="190"/>
      <c r="F22" s="190"/>
      <c r="G22" s="190"/>
      <c r="H22" s="190"/>
      <c r="I22" s="190"/>
    </row>
    <row r="23" spans="1:9">
      <c r="A23" s="190" t="s">
        <v>48</v>
      </c>
      <c r="B23" s="190"/>
      <c r="C23" s="190"/>
      <c r="D23" s="190"/>
      <c r="E23" s="190"/>
      <c r="F23" s="190"/>
      <c r="G23" s="190"/>
      <c r="H23" s="190"/>
      <c r="I23" s="190"/>
    </row>
    <row r="24" spans="1:9">
      <c r="A24" s="190" t="s">
        <v>49</v>
      </c>
      <c r="B24" s="190"/>
      <c r="C24" s="190"/>
      <c r="D24" s="190"/>
      <c r="E24" s="190"/>
      <c r="F24" s="190"/>
      <c r="G24" s="190"/>
      <c r="H24" s="190"/>
      <c r="I24" s="190"/>
    </row>
    <row r="25" spans="1:9">
      <c r="A25" s="191" t="s">
        <v>50</v>
      </c>
      <c r="B25" s="191"/>
      <c r="C25" s="191"/>
      <c r="D25" s="191"/>
      <c r="E25" s="191"/>
      <c r="F25" s="191"/>
      <c r="G25" s="191"/>
      <c r="H25" s="191"/>
      <c r="I25" s="191"/>
    </row>
    <row r="26" spans="1:9">
      <c r="A26" s="191" t="s">
        <v>51</v>
      </c>
      <c r="B26" s="191"/>
      <c r="C26" s="191"/>
      <c r="D26" s="191"/>
      <c r="E26" s="191"/>
      <c r="F26" s="191"/>
      <c r="G26" s="191"/>
      <c r="H26" s="191"/>
      <c r="I26" s="191"/>
    </row>
    <row r="27" spans="1:9">
      <c r="A27" s="117" t="s">
        <v>52</v>
      </c>
      <c r="B27" s="117"/>
      <c r="C27" s="117"/>
      <c r="D27" s="117"/>
      <c r="E27" s="117"/>
      <c r="F27" s="117"/>
      <c r="G27" s="117"/>
      <c r="H27" s="117"/>
      <c r="I27" s="117"/>
    </row>
    <row r="28" spans="1:9">
      <c r="A28" s="117" t="s">
        <v>53</v>
      </c>
      <c r="B28" s="117"/>
      <c r="C28" s="117"/>
      <c r="D28" s="117"/>
      <c r="E28" s="117"/>
      <c r="F28" s="117"/>
      <c r="G28" s="117"/>
      <c r="H28" s="117"/>
      <c r="I28" s="117"/>
    </row>
    <row r="29" spans="1:9">
      <c r="A29" s="117" t="s">
        <v>54</v>
      </c>
      <c r="B29" s="117"/>
      <c r="C29" s="117"/>
      <c r="D29" s="117"/>
      <c r="E29" s="117"/>
      <c r="F29" s="117"/>
      <c r="G29" s="117"/>
      <c r="H29" s="117"/>
      <c r="I29" s="117"/>
    </row>
    <row r="30" spans="1:9">
      <c r="A30" s="116"/>
      <c r="B30" s="116"/>
      <c r="C30" s="116"/>
      <c r="D30" s="116"/>
      <c r="E30" s="116"/>
      <c r="F30" s="116"/>
      <c r="G30" s="116"/>
      <c r="H30" s="116"/>
      <c r="I30" s="116"/>
    </row>
    <row r="31" spans="1:9">
      <c r="A31" s="189" t="s">
        <v>55</v>
      </c>
      <c r="B31" s="189"/>
      <c r="C31" s="189"/>
      <c r="D31" s="189"/>
      <c r="E31" s="189"/>
      <c r="F31" s="189"/>
      <c r="G31" s="189"/>
      <c r="H31" s="189"/>
      <c r="I31" s="189"/>
    </row>
    <row r="32" spans="1:9" ht="15" customHeight="1">
      <c r="A32" s="192" t="s">
        <v>56</v>
      </c>
      <c r="B32" s="192"/>
      <c r="C32" s="192"/>
      <c r="D32" s="192"/>
      <c r="E32" s="192"/>
      <c r="F32" s="192"/>
      <c r="G32" s="192"/>
      <c r="H32" s="192"/>
      <c r="I32" s="193"/>
    </row>
    <row r="33" spans="1:9" ht="15" customHeight="1">
      <c r="A33" s="192" t="s">
        <v>57</v>
      </c>
      <c r="B33" s="192"/>
      <c r="C33" s="192"/>
      <c r="D33" s="192"/>
      <c r="E33" s="192"/>
      <c r="F33" s="192"/>
      <c r="G33" s="192"/>
      <c r="H33" s="192"/>
      <c r="I33" s="193"/>
    </row>
    <row r="34" spans="1:9">
      <c r="A34" s="192" t="s">
        <v>58</v>
      </c>
      <c r="B34" s="190"/>
      <c r="C34" s="190"/>
      <c r="D34" s="190"/>
      <c r="E34" s="190"/>
      <c r="F34" s="190"/>
      <c r="G34" s="190"/>
      <c r="H34" s="190"/>
      <c r="I34" s="194"/>
    </row>
    <row r="35" spans="1:9">
      <c r="A35" s="192" t="s">
        <v>59</v>
      </c>
      <c r="B35" s="192"/>
      <c r="C35" s="192"/>
      <c r="D35" s="192"/>
      <c r="E35" s="192"/>
      <c r="F35" s="192"/>
      <c r="G35" s="192"/>
      <c r="H35" s="192"/>
      <c r="I35" s="193"/>
    </row>
    <row r="36" spans="1:9">
      <c r="A36" s="116"/>
      <c r="B36" s="116"/>
      <c r="C36" s="116"/>
      <c r="D36" s="116"/>
      <c r="E36" s="116"/>
      <c r="F36" s="116"/>
      <c r="G36" s="116"/>
      <c r="H36" s="116"/>
      <c r="I36" s="116"/>
    </row>
    <row r="37" spans="1:9">
      <c r="A37" s="189" t="s">
        <v>60</v>
      </c>
      <c r="B37" s="189"/>
      <c r="C37" s="189"/>
      <c r="D37" s="189"/>
      <c r="E37" s="189"/>
      <c r="F37" s="189"/>
      <c r="G37" s="189"/>
      <c r="H37" s="189"/>
      <c r="I37" s="189"/>
    </row>
    <row r="38" spans="1:9">
      <c r="A38" s="190" t="s">
        <v>61</v>
      </c>
      <c r="B38" s="190"/>
      <c r="C38" s="190"/>
      <c r="D38" s="190"/>
      <c r="E38" s="190"/>
      <c r="F38" s="190"/>
      <c r="G38" s="190"/>
      <c r="H38" s="190"/>
      <c r="I38" s="190"/>
    </row>
    <row r="39" spans="1:9">
      <c r="A39" s="190" t="s">
        <v>62</v>
      </c>
      <c r="B39" s="190"/>
      <c r="C39" s="190"/>
      <c r="D39" s="190"/>
      <c r="E39" s="190"/>
      <c r="F39" s="190"/>
      <c r="G39" s="190"/>
      <c r="H39" s="190"/>
      <c r="I39" s="190"/>
    </row>
    <row r="40" spans="1:9">
      <c r="A40" s="116"/>
      <c r="B40" s="116"/>
      <c r="C40" s="116"/>
      <c r="D40" s="116"/>
      <c r="E40" s="116"/>
      <c r="F40" s="116"/>
      <c r="G40" s="116"/>
      <c r="H40" s="116"/>
      <c r="I40" s="116"/>
    </row>
    <row r="41" spans="1:9">
      <c r="A41" s="189" t="s">
        <v>63</v>
      </c>
      <c r="B41" s="189"/>
      <c r="C41" s="189"/>
      <c r="D41" s="189"/>
      <c r="E41" s="189"/>
      <c r="F41" s="189"/>
      <c r="G41" s="189"/>
      <c r="H41" s="189"/>
      <c r="I41" s="189"/>
    </row>
    <row r="42" spans="1:9">
      <c r="A42" s="190" t="s">
        <v>64</v>
      </c>
      <c r="B42" s="190"/>
      <c r="C42" s="190"/>
      <c r="D42" s="190"/>
      <c r="E42" s="190"/>
      <c r="F42" s="190"/>
      <c r="G42" s="190"/>
      <c r="H42" s="190"/>
      <c r="I42" s="190"/>
    </row>
    <row r="43" spans="1:9">
      <c r="A43" s="190" t="s">
        <v>65</v>
      </c>
      <c r="B43" s="190"/>
      <c r="C43" s="190"/>
      <c r="D43" s="190"/>
      <c r="E43" s="190"/>
      <c r="F43" s="190"/>
      <c r="G43" s="190"/>
      <c r="H43" s="190"/>
      <c r="I43" s="190"/>
    </row>
    <row r="44" spans="1:9">
      <c r="A44" s="190" t="s">
        <v>66</v>
      </c>
      <c r="B44" s="190"/>
      <c r="C44" s="190"/>
      <c r="D44" s="190"/>
      <c r="E44" s="190"/>
      <c r="F44" s="190"/>
      <c r="G44" s="190"/>
      <c r="H44" s="190"/>
      <c r="I44" s="190"/>
    </row>
    <row r="45" spans="1:9">
      <c r="A45" s="190" t="s">
        <v>67</v>
      </c>
      <c r="B45" s="190"/>
      <c r="C45" s="190"/>
      <c r="D45" s="190"/>
      <c r="E45" s="190"/>
      <c r="F45" s="190"/>
      <c r="G45" s="190"/>
      <c r="H45" s="190"/>
      <c r="I45" s="190"/>
    </row>
    <row r="46" spans="1:9">
      <c r="A46" s="190" t="s">
        <v>68</v>
      </c>
      <c r="B46" s="190"/>
      <c r="C46" s="190"/>
      <c r="D46" s="190"/>
      <c r="E46" s="190"/>
      <c r="F46" s="190"/>
      <c r="G46" s="190"/>
      <c r="H46" s="190"/>
      <c r="I46" s="190"/>
    </row>
    <row r="47" spans="1:9">
      <c r="A47" s="190" t="s">
        <v>69</v>
      </c>
      <c r="B47" s="190"/>
      <c r="C47" s="190"/>
      <c r="D47" s="190"/>
      <c r="E47" s="190"/>
      <c r="F47" s="190"/>
      <c r="G47" s="190"/>
      <c r="H47" s="190"/>
      <c r="I47" s="190"/>
    </row>
    <row r="48" spans="1:9">
      <c r="A48" s="190" t="s">
        <v>70</v>
      </c>
      <c r="B48" s="190"/>
      <c r="C48" s="190"/>
      <c r="D48" s="190"/>
      <c r="E48" s="190"/>
      <c r="F48" s="190"/>
      <c r="G48" s="190"/>
      <c r="H48" s="190"/>
      <c r="I48" s="190"/>
    </row>
    <row r="49" spans="1:9">
      <c r="A49" s="190" t="s">
        <v>71</v>
      </c>
      <c r="B49" s="190"/>
      <c r="C49" s="190"/>
      <c r="D49" s="190"/>
      <c r="E49" s="190"/>
      <c r="F49" s="190"/>
      <c r="G49" s="190"/>
      <c r="H49" s="190"/>
      <c r="I49" s="190"/>
    </row>
    <row r="50" spans="1:9">
      <c r="A50" s="116"/>
      <c r="B50" s="116"/>
      <c r="C50" s="116"/>
      <c r="D50" s="116"/>
      <c r="E50" s="116"/>
      <c r="F50" s="116"/>
      <c r="G50" s="116"/>
      <c r="H50" s="116"/>
      <c r="I50" s="116"/>
    </row>
    <row r="51" spans="1:9" s="120" customFormat="1" ht="9">
      <c r="A51" s="118" t="s">
        <v>72</v>
      </c>
      <c r="B51" s="119"/>
      <c r="C51" s="119"/>
      <c r="D51" s="119"/>
      <c r="E51" s="119"/>
      <c r="F51" s="119"/>
      <c r="G51" s="119"/>
      <c r="H51" s="119"/>
      <c r="I51" s="119"/>
    </row>
    <row r="52" spans="1:9" s="120" customFormat="1" ht="9">
      <c r="A52" s="119" t="s">
        <v>73</v>
      </c>
      <c r="B52" s="119"/>
      <c r="C52" s="119"/>
      <c r="D52" s="119"/>
      <c r="E52" s="119"/>
      <c r="F52" s="119"/>
      <c r="G52" s="119"/>
      <c r="H52" s="119"/>
      <c r="I52" s="119"/>
    </row>
    <row r="53" spans="1:9" s="120" customFormat="1" ht="9">
      <c r="A53" s="119" t="s">
        <v>74</v>
      </c>
      <c r="B53" s="119"/>
      <c r="C53" s="119"/>
      <c r="D53" s="119"/>
      <c r="E53" s="119"/>
      <c r="F53" s="119"/>
      <c r="G53" s="119"/>
      <c r="H53" s="119"/>
      <c r="I53" s="119"/>
    </row>
    <row r="54" spans="1:9">
      <c r="A54" s="116"/>
      <c r="B54" s="116"/>
      <c r="C54" s="116"/>
      <c r="D54" s="116"/>
      <c r="E54" s="116"/>
      <c r="F54" s="116"/>
      <c r="G54" s="116"/>
      <c r="H54" s="116"/>
      <c r="I54" s="116"/>
    </row>
    <row r="55" spans="1:9">
      <c r="A55" s="189" t="s">
        <v>75</v>
      </c>
      <c r="B55" s="189"/>
      <c r="C55" s="189"/>
      <c r="D55" s="189"/>
      <c r="E55" s="189"/>
      <c r="F55" s="189"/>
      <c r="G55" s="189"/>
      <c r="H55" s="189"/>
      <c r="I55" s="189"/>
    </row>
    <row r="56" spans="1:9">
      <c r="A56" s="190" t="s">
        <v>76</v>
      </c>
      <c r="B56" s="190"/>
      <c r="C56" s="190"/>
      <c r="D56" s="190"/>
      <c r="E56" s="190"/>
      <c r="F56" s="190"/>
      <c r="G56" s="190"/>
      <c r="H56" s="190"/>
      <c r="I56" s="190"/>
    </row>
    <row r="57" spans="1:9">
      <c r="A57" s="116" t="s">
        <v>77</v>
      </c>
      <c r="B57" s="116"/>
      <c r="C57" s="116"/>
      <c r="D57" s="116"/>
      <c r="E57" s="116"/>
      <c r="F57" s="116"/>
      <c r="G57" s="116"/>
      <c r="H57" s="116"/>
      <c r="I57" s="116"/>
    </row>
    <row r="58" spans="1:9">
      <c r="A58" s="116"/>
      <c r="B58" s="116"/>
      <c r="C58" s="116"/>
      <c r="D58" s="116"/>
      <c r="E58" s="116"/>
      <c r="F58" s="116"/>
      <c r="G58" s="116"/>
      <c r="H58" s="116"/>
      <c r="I58" s="116"/>
    </row>
  </sheetData>
  <sheetProtection password="F349" sheet="1" objects="1" scenarios="1"/>
  <mergeCells count="38">
    <mergeCell ref="A10:I10"/>
    <mergeCell ref="E1:I1"/>
    <mergeCell ref="A4:I4"/>
    <mergeCell ref="A5:I5"/>
    <mergeCell ref="A8:I8"/>
    <mergeCell ref="A9:I9"/>
    <mergeCell ref="A25:I25"/>
    <mergeCell ref="A12:I12"/>
    <mergeCell ref="A13:I13"/>
    <mergeCell ref="A14:I14"/>
    <mergeCell ref="A16:I16"/>
    <mergeCell ref="A17:I17"/>
    <mergeCell ref="A18:I18"/>
    <mergeCell ref="A20:I20"/>
    <mergeCell ref="A21:I21"/>
    <mergeCell ref="A22:I22"/>
    <mergeCell ref="A23:I23"/>
    <mergeCell ref="A24:I24"/>
    <mergeCell ref="A43:I43"/>
    <mergeCell ref="A26:I26"/>
    <mergeCell ref="A31:I31"/>
    <mergeCell ref="A32:I32"/>
    <mergeCell ref="A33:I33"/>
    <mergeCell ref="A34:I34"/>
    <mergeCell ref="A35:I35"/>
    <mergeCell ref="A37:I37"/>
    <mergeCell ref="A38:I38"/>
    <mergeCell ref="A39:I39"/>
    <mergeCell ref="A41:I41"/>
    <mergeCell ref="A42:I42"/>
    <mergeCell ref="A55:I55"/>
    <mergeCell ref="A56:I56"/>
    <mergeCell ref="A44:I44"/>
    <mergeCell ref="A45:I45"/>
    <mergeCell ref="A46:I46"/>
    <mergeCell ref="A47:I47"/>
    <mergeCell ref="A48:I48"/>
    <mergeCell ref="A49:I49"/>
  </mergeCells>
  <hyperlinks>
    <hyperlink ref="A4" r:id="rId1"/>
    <hyperlink ref="A4:I4" r:id="rId2" display="http://www.spreadsheet123.com/ExcelTemplates/savings-interest-calculator.htm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Savings Interest Calculator</vt:lpstr>
      <vt:lpstr>EULA</vt:lpstr>
      <vt:lpstr>extra_dep_with</vt:lpstr>
      <vt:lpstr>max</vt:lpstr>
      <vt:lpstr>min</vt:lpstr>
      <vt:lpstr>'Savings Interest Calculator'!Print_Area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Savings Interest Calculator</dc:title>
  <dc:creator>Spreadsheet123.com</dc:creator>
  <dc:description>© 2009 Spreadsheet123.com. All rights reserved</dc:description>
  <cp:lastModifiedBy>Alex Bejanishvili</cp:lastModifiedBy>
  <cp:lastPrinted>2010-06-26T20:20:43Z</cp:lastPrinted>
  <dcterms:created xsi:type="dcterms:W3CDTF">2010-05-20T22:32:39Z</dcterms:created>
  <dcterms:modified xsi:type="dcterms:W3CDTF">2010-07-01T16:27:34Z</dcterms:modified>
</cp:coreProperties>
</file>