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Z:\github\Preprocessor\test objects\"/>
    </mc:Choice>
  </mc:AlternateContent>
  <xr:revisionPtr revIDLastSave="0" documentId="8_{3AA953AB-2B7F-4036-9855-875A39453EEB}" xr6:coauthVersionLast="34" xr6:coauthVersionMax="34" xr10:uidLastSave="{00000000-0000-0000-0000-000000000000}"/>
  <bookViews>
    <workbookView xWindow="120" yWindow="120" windowWidth="15180" windowHeight="8835"/>
  </bookViews>
  <sheets>
    <sheet name="JaxWorks" sheetId="4" r:id="rId1"/>
    <sheet name="Break_Even CIA" sheetId="1" r:id="rId2"/>
  </sheets>
  <externalReferences>
    <externalReference r:id="rId3"/>
  </externalReferences>
  <definedNames>
    <definedName name="__IntlFixup" hidden="1">TRUE</definedName>
    <definedName name="_Order1" hidden="1">0</definedName>
    <definedName name="Data.Dump" hidden="1">OFFSET([0]!Data.Top.Left,1,0)</definedName>
    <definedName name="_1FLOW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1">'Break_Even CIA'!$B$4:$J$49</definedName>
    <definedName name="_xlnm.Print_Area" localSheetId="0">JaxWorks!$C$2:$P$27</definedName>
  </definedNames>
  <calcPr calcId="179017"/>
</workbook>
</file>

<file path=xl/calcChain.xml><?xml version="1.0" encoding="utf-8"?>
<calcChain xmlns="http://schemas.openxmlformats.org/spreadsheetml/2006/main">
  <c r="E11" i="1" l="1"/>
  <c r="F16" i="1" s="1"/>
  <c r="F18" i="1" s="1"/>
  <c r="F17" i="1"/>
  <c r="F11" i="1"/>
  <c r="F12" i="1"/>
  <c r="F13" i="1"/>
  <c r="F14" i="1" s="1"/>
  <c r="G14" i="1" s="1"/>
  <c r="E47" i="1" s="1"/>
  <c r="E58" i="1" s="1"/>
  <c r="E18" i="1"/>
  <c r="E19" i="1" s="1"/>
  <c r="E48" i="1"/>
  <c r="G59" i="1" s="1"/>
  <c r="C59" i="1"/>
  <c r="E59" i="1" s="1"/>
  <c r="C60" i="1"/>
  <c r="E14" i="1"/>
  <c r="E15" i="1" s="1"/>
  <c r="F15" i="1" l="1"/>
  <c r="E60" i="1"/>
  <c r="F19" i="1"/>
  <c r="G19" i="1" s="1"/>
  <c r="G18" i="1"/>
  <c r="E46" i="1"/>
  <c r="C61" i="1"/>
  <c r="G60" i="1"/>
  <c r="G58" i="1"/>
  <c r="G61" i="1" l="1"/>
  <c r="E61" i="1"/>
  <c r="C62" i="1"/>
  <c r="D77" i="1"/>
  <c r="D80" i="1"/>
  <c r="E44" i="1"/>
  <c r="I44" i="1" s="1"/>
  <c r="D59" i="1"/>
  <c r="F59" i="1" s="1"/>
  <c r="H59" i="1" s="1"/>
  <c r="D63" i="1"/>
  <c r="D67" i="1"/>
  <c r="D71" i="1"/>
  <c r="D75" i="1"/>
  <c r="D79" i="1"/>
  <c r="D83" i="1"/>
  <c r="D72" i="1"/>
  <c r="D66" i="1"/>
  <c r="D70" i="1"/>
  <c r="D74" i="1"/>
  <c r="D78" i="1"/>
  <c r="D82" i="1"/>
  <c r="D58" i="1"/>
  <c r="F58" i="1" s="1"/>
  <c r="H58" i="1" s="1"/>
  <c r="D62" i="1"/>
  <c r="D86" i="1"/>
  <c r="D81" i="1"/>
  <c r="D85" i="1"/>
  <c r="D61" i="1"/>
  <c r="D65" i="1"/>
  <c r="D69" i="1"/>
  <c r="D73" i="1"/>
  <c r="D68" i="1"/>
  <c r="D60" i="1"/>
  <c r="F60" i="1" s="1"/>
  <c r="H60" i="1" s="1"/>
  <c r="D64" i="1"/>
  <c r="D76" i="1"/>
  <c r="D84" i="1"/>
  <c r="F62" i="1" l="1"/>
  <c r="C63" i="1"/>
  <c r="E62" i="1"/>
  <c r="G62" i="1"/>
  <c r="F61" i="1"/>
  <c r="H61" i="1" s="1"/>
  <c r="H62" i="1" l="1"/>
  <c r="C64" i="1"/>
  <c r="E63" i="1"/>
  <c r="F63" i="1" s="1"/>
  <c r="G63" i="1"/>
  <c r="H63" i="1" s="1"/>
  <c r="E64" i="1" l="1"/>
  <c r="F64" i="1" s="1"/>
  <c r="C65" i="1"/>
  <c r="G64" i="1"/>
  <c r="H64" i="1" s="1"/>
  <c r="G65" i="1" l="1"/>
  <c r="H65" i="1" s="1"/>
  <c r="C66" i="1"/>
  <c r="E65" i="1"/>
  <c r="F65" i="1" s="1"/>
  <c r="C67" i="1" l="1"/>
  <c r="G66" i="1"/>
  <c r="E66" i="1"/>
  <c r="F66" i="1" s="1"/>
  <c r="H66" i="1" l="1"/>
  <c r="E67" i="1"/>
  <c r="F67" i="1" s="1"/>
  <c r="G67" i="1"/>
  <c r="C68" i="1"/>
  <c r="E68" i="1" l="1"/>
  <c r="F68" i="1" s="1"/>
  <c r="C69" i="1"/>
  <c r="G68" i="1"/>
  <c r="H67" i="1"/>
  <c r="H68" i="1" l="1"/>
  <c r="G69" i="1"/>
  <c r="E69" i="1"/>
  <c r="F69" i="1" s="1"/>
  <c r="C70" i="1"/>
  <c r="C71" i="1" l="1"/>
  <c r="E70" i="1"/>
  <c r="F70" i="1" s="1"/>
  <c r="G70" i="1"/>
  <c r="H70" i="1" s="1"/>
  <c r="H69" i="1"/>
  <c r="C72" i="1" l="1"/>
  <c r="E71" i="1"/>
  <c r="F71" i="1" s="1"/>
  <c r="G71" i="1"/>
  <c r="H71" i="1" s="1"/>
  <c r="E72" i="1" l="1"/>
  <c r="F72" i="1" s="1"/>
  <c r="G72" i="1"/>
  <c r="H72" i="1" s="1"/>
  <c r="C73" i="1"/>
  <c r="G73" i="1" l="1"/>
  <c r="C74" i="1"/>
  <c r="E73" i="1"/>
  <c r="F73" i="1" s="1"/>
  <c r="C75" i="1" l="1"/>
  <c r="E74" i="1"/>
  <c r="F74" i="1" s="1"/>
  <c r="G74" i="1"/>
  <c r="H74" i="1" s="1"/>
  <c r="H73" i="1"/>
  <c r="G75" i="1" l="1"/>
  <c r="C76" i="1"/>
  <c r="E75" i="1"/>
  <c r="F75" i="1" s="1"/>
  <c r="E76" i="1" l="1"/>
  <c r="F76" i="1" s="1"/>
  <c r="G76" i="1"/>
  <c r="H76" i="1" s="1"/>
  <c r="C77" i="1"/>
  <c r="H75" i="1"/>
  <c r="G77" i="1" l="1"/>
  <c r="C78" i="1"/>
  <c r="E77" i="1"/>
  <c r="F77" i="1" s="1"/>
  <c r="C79" i="1" l="1"/>
  <c r="G78" i="1"/>
  <c r="E78" i="1"/>
  <c r="F78" i="1" s="1"/>
  <c r="H77" i="1"/>
  <c r="G79" i="1" l="1"/>
  <c r="C80" i="1"/>
  <c r="E79" i="1"/>
  <c r="F79" i="1" s="1"/>
  <c r="H78" i="1"/>
  <c r="E80" i="1" l="1"/>
  <c r="F80" i="1" s="1"/>
  <c r="G80" i="1"/>
  <c r="H80" i="1" s="1"/>
  <c r="C81" i="1"/>
  <c r="H79" i="1"/>
  <c r="G81" i="1" l="1"/>
  <c r="C82" i="1"/>
  <c r="E81" i="1"/>
  <c r="F81" i="1" s="1"/>
  <c r="C83" i="1" l="1"/>
  <c r="E82" i="1"/>
  <c r="F82" i="1" s="1"/>
  <c r="G82" i="1"/>
  <c r="H81" i="1"/>
  <c r="H82" i="1" l="1"/>
  <c r="C84" i="1"/>
  <c r="G83" i="1"/>
  <c r="E83" i="1"/>
  <c r="F83" i="1" s="1"/>
  <c r="H83" i="1" l="1"/>
  <c r="E84" i="1"/>
  <c r="F84" i="1" s="1"/>
  <c r="G84" i="1"/>
  <c r="H84" i="1" s="1"/>
  <c r="C85" i="1"/>
  <c r="G85" i="1" l="1"/>
  <c r="C86" i="1"/>
  <c r="E85" i="1"/>
  <c r="F85" i="1" s="1"/>
  <c r="E86" i="1" l="1"/>
  <c r="F86" i="1" s="1"/>
  <c r="G86" i="1"/>
  <c r="H85" i="1"/>
  <c r="H86" i="1" l="1"/>
</calcChain>
</file>

<file path=xl/sharedStrings.xml><?xml version="1.0" encoding="utf-8"?>
<sst xmlns="http://schemas.openxmlformats.org/spreadsheetml/2006/main" count="39" uniqueCount="35">
  <si>
    <t>Contribution Income Analysis</t>
  </si>
  <si>
    <t>Price Per Unit</t>
  </si>
  <si>
    <t>Number of Units Sold</t>
  </si>
  <si>
    <t>Total Sales</t>
  </si>
  <si>
    <t>Less: Variable Production Costs</t>
  </si>
  <si>
    <t>Less: Variable Selling Costs</t>
  </si>
  <si>
    <t>Total Variable Costs</t>
  </si>
  <si>
    <t>Per Unit</t>
  </si>
  <si>
    <t>Contribution Margin</t>
  </si>
  <si>
    <t>Less: Fixed Production Costs</t>
  </si>
  <si>
    <t>Less: Fixed Selling and Administrative Costs</t>
  </si>
  <si>
    <t>Total Fixed Costs</t>
  </si>
  <si>
    <t>Income Before Taxes</t>
  </si>
  <si>
    <t>Break-Even Analysis Chart</t>
  </si>
  <si>
    <t>Break-Even Point (units) =</t>
  </si>
  <si>
    <t>Break-Even Point ($'s) =</t>
  </si>
  <si>
    <t>TFC =</t>
  </si>
  <si>
    <t>Formulas:</t>
  </si>
  <si>
    <t>Variable Cost per Unit</t>
  </si>
  <si>
    <t>VCU =</t>
  </si>
  <si>
    <t>BEP (units) = TFC/(SPU-VCU)</t>
  </si>
  <si>
    <t>Sales Price per Unit</t>
  </si>
  <si>
    <t>SPU =</t>
  </si>
  <si>
    <t>BEP ($'s) = BEP (units) * SPU</t>
  </si>
  <si>
    <t>Unit Increment x-axis</t>
  </si>
  <si>
    <t>Graph Data:</t>
  </si>
  <si>
    <t>Total</t>
  </si>
  <si>
    <t>Units</t>
  </si>
  <si>
    <t>TFC</t>
  </si>
  <si>
    <t>TVC</t>
  </si>
  <si>
    <t>TC</t>
  </si>
  <si>
    <t>Sales</t>
  </si>
  <si>
    <t>Profit</t>
  </si>
  <si>
    <r>
      <t xml:space="preserve">Use this spreadsheet to prepare a contribution margin income statement. The contribution margin is found by subtracting all variable costs from revenue (sales). </t>
    </r>
    <r>
      <rPr>
        <sz val="12"/>
        <color indexed="10"/>
        <rFont val="Arial"/>
        <family val="2"/>
      </rPr>
      <t>Shaded cells have formulas…careful!</t>
    </r>
    <r>
      <rPr>
        <sz val="12"/>
        <color indexed="8"/>
        <rFont val="Arial"/>
        <family val="2"/>
      </rPr>
      <t xml:space="preserve"> After you enter your numbers check the Break-Even Chart below.</t>
    </r>
  </si>
  <si>
    <t>© Copyright, 2010, Jaxworks,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</si>
</sst>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3" formatCode="_(* #,##0.00_);_(* \(#,##0.00\);_(* &quot;-&quot;??_);_(@_)"/>
    <numFmt numFmtId="164" formatCode="&quot;$&quot;#,##0_);\(&quot;$&quot;#,##0\)"/>
    <numFmt numFmtId="165" formatCode="&quot;$&quot;#,##0_);[Red]\(&quot;$&quot;#,##0\)"/>
    <numFmt numFmtId="166" formatCode="&quot;$&quot;#,##0.00_);\(&quot;$&quot;#,##0.00\)"/>
    <numFmt numFmtId="167" formatCode="&quot;$&quot;#,##0.00_);[Red]\(&quot;$&quot;#,##0.00\)"/>
    <numFmt numFmtId="170" formatCode="_(&quot;$&quot;* #,##0.00_);_(&quot;$&quot;* \(#,##0.00\);_(&quot;$&quot;* &quot;-&quot;??_);_(@_)"/>
    <numFmt numFmtId="171" formatCode="_(* #,##0.00_);_(* \(#,##0.00\);_(* &quot;-&quot;??_);_(@_)"/>
    <numFmt numFmtId="174" formatCode="_-&quot;£&quot;* #,##0_-;\-&quot;£&quot;* #,##0_-;_-&quot;£&quot;* &quot;-&quot;_-;_-@_-"/>
    <numFmt numFmtId="175" formatCode="_-&quot;£&quot;* #,##0.00_-;\-&quot;£&quot;* #,##0.00_-;_-&quot;£&quot;* &quot;-&quot;??_-;_-@_-"/>
    <numFmt numFmtId="176" formatCode="&quot;$&quot;#,##0"/>
    <numFmt numFmtId="179" formatCode="0.00%_);[Red]\(0.00%\)"/>
    <numFmt numFmtId="180" formatCode="0%_);[Red]\(0%\)"/>
  </numFmts>
  <fonts count="48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Courier"/>
    </font>
    <font>
      <sz val="10"/>
      <color indexed="8"/>
      <name val="Arial"/>
      <family val="2"/>
    </font>
    <font>
      <b/>
      <sz val="24"/>
      <color indexed="9"/>
      <name val="Arial"/>
      <family val="2"/>
    </font>
    <font>
      <b/>
      <sz val="26"/>
      <color indexed="9"/>
      <name val="Arial"/>
      <family val="2"/>
    </font>
    <font>
      <sz val="10"/>
      <color indexed="9"/>
      <name val="Arial"/>
      <family val="2"/>
    </font>
    <font>
      <b/>
      <sz val="24"/>
      <color indexed="8"/>
      <name val="Arial"/>
      <family val="2"/>
    </font>
    <font>
      <b/>
      <sz val="26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sz val="20"/>
      <color indexed="8"/>
      <name val="Arial"/>
      <family val="2"/>
    </font>
    <font>
      <b/>
      <sz val="20"/>
      <color indexed="8"/>
      <name val="Arial"/>
      <family val="2"/>
    </font>
    <font>
      <b/>
      <sz val="10"/>
      <color indexed="8"/>
      <name val="Arial"/>
      <family val="2"/>
    </font>
    <font>
      <sz val="12"/>
      <name val="Arial"/>
      <family val="2"/>
    </font>
    <font>
      <u/>
      <sz val="10"/>
      <color indexed="12"/>
      <name val="Arial"/>
    </font>
    <font>
      <u/>
      <sz val="12"/>
      <color indexed="12"/>
      <name val="Arial"/>
    </font>
    <font>
      <sz val="8"/>
      <name val="Tahoma"/>
      <family val="2"/>
    </font>
    <font>
      <sz val="8"/>
      <name val="Times New Roman"/>
    </font>
    <font>
      <sz val="8"/>
      <name val="Verdana"/>
      <family val="2"/>
    </font>
    <font>
      <sz val="10"/>
      <name val="Helv"/>
    </font>
    <font>
      <b/>
      <sz val="9"/>
      <name val="Arial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</font>
    <font>
      <b/>
      <sz val="12"/>
      <name val="Arial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</font>
    <font>
      <sz val="9"/>
      <color indexed="10"/>
      <name val="Arial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u/>
      <sz val="10"/>
      <color indexed="8"/>
      <name val="Arial"/>
    </font>
  </fonts>
  <fills count="29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7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9">
    <xf numFmtId="0" fontId="0" fillId="0" borderId="0"/>
    <xf numFmtId="0" fontId="33" fillId="2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4" borderId="0" applyNumberFormat="0" applyBorder="0" applyAlignment="0" applyProtection="0"/>
    <xf numFmtId="0" fontId="33" fillId="2" borderId="0" applyNumberFormat="0" applyBorder="0" applyAlignment="0" applyProtection="0"/>
    <xf numFmtId="0" fontId="33" fillId="5" borderId="0" applyNumberFormat="0" applyBorder="0" applyAlignment="0" applyProtection="0"/>
    <xf numFmtId="0" fontId="33" fillId="6" borderId="0" applyNumberFormat="0" applyBorder="0" applyAlignment="0" applyProtection="0"/>
    <xf numFmtId="0" fontId="33" fillId="3" borderId="0" applyNumberFormat="0" applyBorder="0" applyAlignment="0" applyProtection="0"/>
    <xf numFmtId="0" fontId="33" fillId="7" borderId="0" applyNumberFormat="0" applyBorder="0" applyAlignment="0" applyProtection="0"/>
    <xf numFmtId="0" fontId="33" fillId="8" borderId="0" applyNumberFormat="0" applyBorder="0" applyAlignment="0" applyProtection="0"/>
    <xf numFmtId="0" fontId="33" fillId="6" borderId="0" applyNumberFormat="0" applyBorder="0" applyAlignment="0" applyProtection="0"/>
    <xf numFmtId="0" fontId="33" fillId="7" borderId="0" applyNumberFormat="0" applyBorder="0" applyAlignment="0" applyProtection="0"/>
    <xf numFmtId="0" fontId="34" fillId="6" borderId="0" applyNumberFormat="0" applyBorder="0" applyAlignment="0" applyProtection="0"/>
    <xf numFmtId="0" fontId="34" fillId="3" borderId="0" applyNumberFormat="0" applyBorder="0" applyAlignment="0" applyProtection="0"/>
    <xf numFmtId="0" fontId="34" fillId="9" borderId="0" applyNumberFormat="0" applyBorder="0" applyAlignment="0" applyProtection="0"/>
    <xf numFmtId="0" fontId="34" fillId="8" borderId="0" applyNumberFormat="0" applyBorder="0" applyAlignment="0" applyProtection="0"/>
    <xf numFmtId="0" fontId="34" fillId="6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9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37" fontId="18" fillId="16" borderId="1" applyBorder="0" applyProtection="0">
      <alignment vertical="center"/>
    </xf>
    <xf numFmtId="0" fontId="35" fillId="17" borderId="0" applyNumberFormat="0" applyBorder="0" applyAlignment="0" applyProtection="0"/>
    <xf numFmtId="164" fontId="19" fillId="0" borderId="2">
      <protection locked="0"/>
    </xf>
    <xf numFmtId="0" fontId="20" fillId="18" borderId="0" applyBorder="0">
      <alignment horizontal="left" vertical="center" indent="1"/>
    </xf>
    <xf numFmtId="0" fontId="36" fillId="4" borderId="3" applyNumberFormat="0" applyAlignment="0" applyProtection="0"/>
    <xf numFmtId="0" fontId="37" fillId="19" borderId="4" applyNumberFormat="0" applyAlignment="0" applyProtection="0"/>
    <xf numFmtId="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1" fillId="0" borderId="5"/>
    <xf numFmtId="4" fontId="19" fillId="20" borderId="5">
      <protection locked="0"/>
    </xf>
    <xf numFmtId="0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8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39" fillId="6" borderId="0" applyNumberFormat="0" applyBorder="0" applyAlignment="0" applyProtection="0"/>
    <xf numFmtId="4" fontId="19" fillId="21" borderId="5"/>
    <xf numFmtId="171" fontId="22" fillId="0" borderId="6"/>
    <xf numFmtId="37" fontId="23" fillId="22" borderId="2" applyBorder="0">
      <alignment horizontal="left" vertical="center" indent="1"/>
    </xf>
    <xf numFmtId="37" fontId="24" fillId="23" borderId="7" applyFill="0">
      <alignment vertical="center"/>
    </xf>
    <xf numFmtId="0" fontId="24" fillId="24" borderId="8" applyNumberFormat="0">
      <alignment horizontal="left" vertical="top" indent="1"/>
    </xf>
    <xf numFmtId="0" fontId="24" fillId="16" borderId="0" applyBorder="0">
      <alignment horizontal="left" vertical="center" indent="1"/>
    </xf>
    <xf numFmtId="0" fontId="24" fillId="0" borderId="8" applyNumberFormat="0" applyFill="0">
      <alignment horizontal="centerContinuous" vertical="top"/>
    </xf>
    <xf numFmtId="0" fontId="25" fillId="0" borderId="0" applyNumberFormat="0" applyFont="0" applyFill="0" applyAlignment="0" applyProtection="0"/>
    <xf numFmtId="0" fontId="26" fillId="0" borderId="0" applyNumberFormat="0" applyFont="0" applyFill="0" applyAlignment="0" applyProtection="0"/>
    <xf numFmtId="0" fontId="40" fillId="0" borderId="9" applyNumberFormat="0" applyFill="0" applyAlignment="0" applyProtection="0"/>
    <xf numFmtId="0" fontId="40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41" fillId="10" borderId="3" applyNumberFormat="0" applyAlignment="0" applyProtection="0"/>
    <xf numFmtId="171" fontId="22" fillId="0" borderId="10"/>
    <xf numFmtId="0" fontId="42" fillId="0" borderId="11" applyNumberFormat="0" applyFill="0" applyAlignment="0" applyProtection="0"/>
    <xf numFmtId="170" fontId="22" fillId="0" borderId="12"/>
    <xf numFmtId="0" fontId="43" fillId="7" borderId="0" applyNumberFormat="0" applyBorder="0" applyAlignment="0" applyProtection="0"/>
    <xf numFmtId="0" fontId="27" fillId="23" borderId="0">
      <alignment horizontal="left" wrapText="1" indent="1"/>
    </xf>
    <xf numFmtId="37" fontId="18" fillId="16" borderId="13" applyBorder="0">
      <alignment horizontal="left" vertical="center" indent="2"/>
    </xf>
    <xf numFmtId="0" fontId="1" fillId="0" borderId="0"/>
    <xf numFmtId="0" fontId="3" fillId="0" borderId="0"/>
    <xf numFmtId="0" fontId="28" fillId="0" borderId="0"/>
    <xf numFmtId="0" fontId="1" fillId="7" borderId="14" applyNumberFormat="0" applyFont="0" applyAlignment="0" applyProtection="0"/>
    <xf numFmtId="0" fontId="44" fillId="4" borderId="15" applyNumberFormat="0" applyAlignment="0" applyProtection="0"/>
    <xf numFmtId="180" fontId="29" fillId="25" borderId="16"/>
    <xf numFmtId="179" fontId="29" fillId="0" borderId="16" applyFont="0" applyFill="0" applyBorder="0" applyAlignment="0" applyProtection="0">
      <protection locked="0"/>
    </xf>
    <xf numFmtId="9" fontId="1" fillId="0" borderId="0" applyFont="0" applyFill="0" applyBorder="0" applyAlignment="0" applyProtection="0"/>
    <xf numFmtId="2" fontId="30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31" fillId="0" borderId="0">
      <alignment horizontal="right"/>
    </xf>
    <xf numFmtId="0" fontId="32" fillId="0" borderId="0"/>
    <xf numFmtId="0" fontId="1" fillId="0" borderId="17" applyNumberFormat="0" applyFont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46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 applyProtection="1">
      <protection hidden="1"/>
    </xf>
    <xf numFmtId="0" fontId="5" fillId="27" borderId="0" xfId="0" applyFont="1" applyFill="1" applyAlignment="1" applyProtection="1">
      <alignment horizontal="centerContinuous"/>
      <protection hidden="1"/>
    </xf>
    <xf numFmtId="0" fontId="6" fillId="27" borderId="0" xfId="0" applyFont="1" applyFill="1" applyAlignment="1" applyProtection="1">
      <alignment horizontal="centerContinuous"/>
      <protection hidden="1"/>
    </xf>
    <xf numFmtId="0" fontId="7" fillId="27" borderId="0" xfId="0" applyFont="1" applyFill="1" applyAlignment="1" applyProtection="1">
      <alignment horizontal="centerContinuous"/>
      <protection hidden="1"/>
    </xf>
    <xf numFmtId="0" fontId="8" fillId="0" borderId="0" xfId="0" applyFont="1" applyAlignment="1" applyProtection="1">
      <alignment horizontal="centerContinuous"/>
      <protection hidden="1"/>
    </xf>
    <xf numFmtId="0" fontId="9" fillId="0" borderId="0" xfId="0" applyFont="1" applyAlignment="1" applyProtection="1">
      <alignment horizontal="centerContinuous"/>
      <protection hidden="1"/>
    </xf>
    <xf numFmtId="0" fontId="4" fillId="0" borderId="0" xfId="0" applyFont="1" applyAlignment="1" applyProtection="1">
      <alignment horizontal="centerContinuous"/>
      <protection hidden="1"/>
    </xf>
    <xf numFmtId="0" fontId="10" fillId="0" borderId="0" xfId="0" applyFont="1" applyProtection="1">
      <protection hidden="1"/>
    </xf>
    <xf numFmtId="0" fontId="2" fillId="0" borderId="0" xfId="0" applyFont="1" applyProtection="1">
      <protection hidden="1"/>
    </xf>
    <xf numFmtId="167" fontId="10" fillId="0" borderId="18" xfId="0" applyNumberFormat="1" applyFont="1" applyFill="1" applyBorder="1" applyProtection="1">
      <protection locked="0" hidden="1"/>
    </xf>
    <xf numFmtId="0" fontId="2" fillId="0" borderId="18" xfId="0" applyFont="1" applyBorder="1" applyProtection="1">
      <protection hidden="1"/>
    </xf>
    <xf numFmtId="0" fontId="10" fillId="0" borderId="18" xfId="0" applyFont="1" applyBorder="1" applyAlignment="1" applyProtection="1">
      <protection locked="0" hidden="1"/>
    </xf>
    <xf numFmtId="165" fontId="10" fillId="28" borderId="18" xfId="0" applyNumberFormat="1" applyFont="1" applyFill="1" applyBorder="1" applyProtection="1">
      <protection hidden="1"/>
    </xf>
    <xf numFmtId="9" fontId="10" fillId="28" borderId="18" xfId="68" applyFont="1" applyFill="1" applyBorder="1" applyProtection="1">
      <protection hidden="1"/>
    </xf>
    <xf numFmtId="165" fontId="10" fillId="0" borderId="18" xfId="0" applyNumberFormat="1" applyFont="1" applyFill="1" applyBorder="1" applyProtection="1">
      <protection locked="0" hidden="1"/>
    </xf>
    <xf numFmtId="9" fontId="11" fillId="28" borderId="18" xfId="68" applyFont="1" applyFill="1" applyBorder="1" applyProtection="1">
      <protection hidden="1"/>
    </xf>
    <xf numFmtId="167" fontId="10" fillId="28" borderId="1" xfId="0" applyNumberFormat="1" applyFont="1" applyFill="1" applyBorder="1" applyProtection="1">
      <protection hidden="1"/>
    </xf>
    <xf numFmtId="0" fontId="10" fillId="28" borderId="19" xfId="0" applyFont="1" applyFill="1" applyBorder="1" applyProtection="1">
      <protection hidden="1"/>
    </xf>
    <xf numFmtId="0" fontId="12" fillId="0" borderId="0" xfId="62" applyFont="1" applyProtection="1">
      <protection hidden="1"/>
    </xf>
    <xf numFmtId="0" fontId="12" fillId="0" borderId="0" xfId="62" applyFont="1" applyAlignment="1" applyProtection="1">
      <alignment horizontal="centerContinuous" vertical="center"/>
      <protection hidden="1"/>
    </xf>
    <xf numFmtId="0" fontId="13" fillId="0" borderId="0" xfId="62" applyFont="1" applyAlignment="1" applyProtection="1">
      <alignment horizontal="centerContinuous" vertical="center"/>
      <protection hidden="1"/>
    </xf>
    <xf numFmtId="0" fontId="12" fillId="0" borderId="0" xfId="62" applyFont="1" applyAlignment="1" applyProtection="1">
      <alignment horizontal="centerContinuous"/>
      <protection hidden="1"/>
    </xf>
    <xf numFmtId="0" fontId="4" fillId="0" borderId="0" xfId="62" applyFont="1" applyProtection="1">
      <protection hidden="1"/>
    </xf>
    <xf numFmtId="0" fontId="14" fillId="0" borderId="0" xfId="62" applyFont="1" applyAlignment="1" applyProtection="1">
      <alignment horizontal="right"/>
      <protection hidden="1"/>
    </xf>
    <xf numFmtId="37" fontId="14" fillId="28" borderId="0" xfId="62" applyNumberFormat="1" applyFont="1" applyFill="1" applyAlignment="1" applyProtection="1">
      <alignment horizontal="left"/>
      <protection hidden="1"/>
    </xf>
    <xf numFmtId="176" fontId="14" fillId="28" borderId="0" xfId="32" applyNumberFormat="1" applyFont="1" applyFill="1" applyAlignment="1" applyProtection="1">
      <alignment horizontal="left"/>
      <protection hidden="1"/>
    </xf>
    <xf numFmtId="0" fontId="4" fillId="0" borderId="0" xfId="62" applyFont="1" applyAlignment="1" applyProtection="1">
      <alignment horizontal="right"/>
      <protection hidden="1"/>
    </xf>
    <xf numFmtId="164" fontId="14" fillId="28" borderId="0" xfId="62" applyNumberFormat="1" applyFont="1" applyFill="1" applyAlignment="1" applyProtection="1">
      <alignment horizontal="left"/>
      <protection hidden="1"/>
    </xf>
    <xf numFmtId="10" fontId="4" fillId="0" borderId="0" xfId="68" applyNumberFormat="1" applyFont="1" applyProtection="1">
      <protection hidden="1"/>
    </xf>
    <xf numFmtId="164" fontId="4" fillId="0" borderId="0" xfId="62" applyNumberFormat="1" applyFont="1" applyProtection="1">
      <protection hidden="1"/>
    </xf>
    <xf numFmtId="166" fontId="14" fillId="28" borderId="0" xfId="62" applyNumberFormat="1" applyFont="1" applyFill="1" applyAlignment="1" applyProtection="1">
      <alignment horizontal="left"/>
      <protection hidden="1"/>
    </xf>
    <xf numFmtId="0" fontId="4" fillId="0" borderId="0" xfId="62" applyFont="1" applyAlignment="1" applyProtection="1">
      <alignment horizontal="left"/>
      <protection hidden="1"/>
    </xf>
    <xf numFmtId="0" fontId="4" fillId="0" borderId="0" xfId="62" applyFont="1" applyAlignment="1" applyProtection="1">
      <alignment horizontal="centerContinuous"/>
      <protection hidden="1"/>
    </xf>
    <xf numFmtId="0" fontId="7" fillId="0" borderId="0" xfId="62" applyFont="1" applyProtection="1">
      <protection hidden="1"/>
    </xf>
    <xf numFmtId="37" fontId="7" fillId="0" borderId="0" xfId="62" applyNumberFormat="1" applyFont="1" applyProtection="1">
      <protection hidden="1"/>
    </xf>
    <xf numFmtId="0" fontId="7" fillId="16" borderId="0" xfId="62" applyFont="1" applyFill="1" applyProtection="1">
      <protection hidden="1"/>
    </xf>
    <xf numFmtId="0" fontId="7" fillId="16" borderId="0" xfId="62" applyFont="1" applyFill="1" applyAlignment="1" applyProtection="1">
      <alignment horizontal="right"/>
      <protection hidden="1"/>
    </xf>
    <xf numFmtId="0" fontId="1" fillId="0" borderId="0" xfId="61"/>
    <xf numFmtId="165" fontId="47" fillId="16" borderId="0" xfId="53" applyNumberFormat="1" applyFont="1" applyFill="1" applyAlignment="1" applyProtection="1">
      <alignment horizontal="center"/>
      <protection locked="0"/>
    </xf>
    <xf numFmtId="0" fontId="10" fillId="28" borderId="0" xfId="0" applyFont="1" applyFill="1" applyAlignment="1" applyProtection="1">
      <alignment horizontal="left" vertical="top" wrapText="1"/>
      <protection hidden="1"/>
    </xf>
    <xf numFmtId="0" fontId="15" fillId="28" borderId="0" xfId="0" applyFont="1" applyFill="1" applyAlignment="1" applyProtection="1">
      <alignment vertical="top" wrapText="1"/>
      <protection hidden="1"/>
    </xf>
    <xf numFmtId="0" fontId="17" fillId="0" borderId="0" xfId="53" applyFont="1" applyAlignment="1" applyProtection="1">
      <alignment horizontal="center"/>
      <protection hidden="1"/>
    </xf>
  </cellXfs>
  <cellStyles count="7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0" xfId="31"/>
    <cellStyle name="Currency_cia" xfId="32"/>
    <cellStyle name="Currency0" xfId="33"/>
    <cellStyle name="DarkBlueOutline" xfId="34"/>
    <cellStyle name="DarkBlueOutlineYellow" xfId="35"/>
    <cellStyle name="Date" xfId="36"/>
    <cellStyle name="Dezimal [0]_Compiling Utility Macros" xfId="37"/>
    <cellStyle name="Dezimal_Compiling Utility Macros" xfId="38"/>
    <cellStyle name="Explanatory Text" xfId="39" builtinId="53" customBuiltin="1"/>
    <cellStyle name="Fixed" xfId="40"/>
    <cellStyle name="Good" xfId="41" builtinId="26" customBuiltin="1"/>
    <cellStyle name="GRAY" xfId="42"/>
    <cellStyle name="Gross Margin" xfId="43"/>
    <cellStyle name="header" xfId="44"/>
    <cellStyle name="Header Total" xfId="45"/>
    <cellStyle name="Header1" xfId="46"/>
    <cellStyle name="Header2" xfId="47"/>
    <cellStyle name="Header3" xfId="48"/>
    <cellStyle name="Heading 1" xfId="49" builtinId="16" customBuiltin="1"/>
    <cellStyle name="Heading 2" xfId="50" builtinId="17" customBuiltin="1"/>
    <cellStyle name="Heading 3" xfId="51" builtinId="18" customBuiltin="1"/>
    <cellStyle name="Heading 4" xfId="52" builtinId="19" customBuiltin="1"/>
    <cellStyle name="Hyperlink" xfId="53" builtinId="8"/>
    <cellStyle name="Input" xfId="54" builtinId="20" customBuiltin="1"/>
    <cellStyle name="Level 2 Total" xfId="55"/>
    <cellStyle name="Linked Cell" xfId="56" builtinId="24" customBuiltin="1"/>
    <cellStyle name="Major Total" xfId="57"/>
    <cellStyle name="Neutral" xfId="58" builtinId="28" customBuiltin="1"/>
    <cellStyle name="NonPrint_TemTitle" xfId="59"/>
    <cellStyle name="Normal" xfId="0" builtinId="0"/>
    <cellStyle name="Normal 2" xfId="60"/>
    <cellStyle name="Normal_36 Month Sales Forecast" xfId="61"/>
    <cellStyle name="Normal_besimple" xfId="62"/>
    <cellStyle name="NormalRed" xfId="63"/>
    <cellStyle name="Note" xfId="64" builtinId="10" customBuiltin="1"/>
    <cellStyle name="Output" xfId="65" builtinId="21" customBuiltin="1"/>
    <cellStyle name="Percent.0" xfId="66"/>
    <cellStyle name="Percent.00" xfId="67"/>
    <cellStyle name="Percent_cia" xfId="68"/>
    <cellStyle name="RED POSTED" xfId="69"/>
    <cellStyle name="Standard_Anpassen der Amortisation" xfId="70"/>
    <cellStyle name="Text_simple" xfId="71"/>
    <cellStyle name="Title" xfId="72" builtinId="15" customBuiltin="1"/>
    <cellStyle name="TmsRmn10BlueItalic" xfId="73"/>
    <cellStyle name="TmsRmn10Bold" xfId="74"/>
    <cellStyle name="Total" xfId="75" builtinId="25" customBuiltin="1"/>
    <cellStyle name="Währung [0]_Compiling Utility Macros" xfId="76"/>
    <cellStyle name="Währung_Compiling Utility Macros" xfId="77"/>
    <cellStyle name="Warning Text" xfId="7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31458133586922E-2"/>
          <c:y val="7.3316061975222294E-2"/>
          <c:w val="0.86560131247772398"/>
          <c:h val="0.78008289941636522"/>
        </c:manualLayout>
      </c:layout>
      <c:lineChart>
        <c:grouping val="standard"/>
        <c:varyColors val="0"/>
        <c:ser>
          <c:idx val="0"/>
          <c:order val="0"/>
          <c:tx>
            <c:strRef>
              <c:f>'Break_Even CIA'!$D$57</c:f>
              <c:strCache>
                <c:ptCount val="1"/>
                <c:pt idx="0">
                  <c:v>TFC</c:v>
                </c:pt>
              </c:strCache>
            </c:strRef>
          </c:tx>
          <c:spPr>
            <a:ln w="25400">
              <a:solidFill>
                <a:srgbClr val="663300"/>
              </a:solidFill>
              <a:prstDash val="solid"/>
            </a:ln>
          </c:spPr>
          <c:marker>
            <c:symbol val="none"/>
          </c:marker>
          <c:cat>
            <c:numRef>
              <c:f>'Break_Even CIA'!$C$58:$C$86</c:f>
              <c:numCache>
                <c:formatCode>General</c:formatCode>
                <c:ptCount val="29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</c:numCache>
            </c:numRef>
          </c:cat>
          <c:val>
            <c:numRef>
              <c:f>'Break_Even CIA'!$D$58:$D$86</c:f>
              <c:numCache>
                <c:formatCode>General</c:formatCode>
                <c:ptCount val="29"/>
                <c:pt idx="0">
                  <c:v>17870</c:v>
                </c:pt>
                <c:pt idx="1">
                  <c:v>17870</c:v>
                </c:pt>
                <c:pt idx="2">
                  <c:v>17870</c:v>
                </c:pt>
                <c:pt idx="3">
                  <c:v>17870</c:v>
                </c:pt>
                <c:pt idx="4">
                  <c:v>17870</c:v>
                </c:pt>
                <c:pt idx="5">
                  <c:v>17870</c:v>
                </c:pt>
                <c:pt idx="6">
                  <c:v>17870</c:v>
                </c:pt>
                <c:pt idx="7">
                  <c:v>17870</c:v>
                </c:pt>
                <c:pt idx="8">
                  <c:v>17870</c:v>
                </c:pt>
                <c:pt idx="9">
                  <c:v>17870</c:v>
                </c:pt>
                <c:pt idx="10">
                  <c:v>17870</c:v>
                </c:pt>
                <c:pt idx="11">
                  <c:v>17870</c:v>
                </c:pt>
                <c:pt idx="12">
                  <c:v>17870</c:v>
                </c:pt>
                <c:pt idx="13">
                  <c:v>17870</c:v>
                </c:pt>
                <c:pt idx="14">
                  <c:v>17870</c:v>
                </c:pt>
                <c:pt idx="15">
                  <c:v>17870</c:v>
                </c:pt>
                <c:pt idx="16">
                  <c:v>17870</c:v>
                </c:pt>
                <c:pt idx="17">
                  <c:v>17870</c:v>
                </c:pt>
                <c:pt idx="18">
                  <c:v>17870</c:v>
                </c:pt>
                <c:pt idx="19">
                  <c:v>17870</c:v>
                </c:pt>
                <c:pt idx="20">
                  <c:v>17870</c:v>
                </c:pt>
                <c:pt idx="21">
                  <c:v>17870</c:v>
                </c:pt>
                <c:pt idx="22">
                  <c:v>17870</c:v>
                </c:pt>
                <c:pt idx="23">
                  <c:v>17870</c:v>
                </c:pt>
                <c:pt idx="24">
                  <c:v>17870</c:v>
                </c:pt>
                <c:pt idx="25">
                  <c:v>17870</c:v>
                </c:pt>
                <c:pt idx="26">
                  <c:v>17870</c:v>
                </c:pt>
                <c:pt idx="27">
                  <c:v>17870</c:v>
                </c:pt>
                <c:pt idx="28">
                  <c:v>17870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8FA-4ECE-8F75-99C695EE8657}"/>
            </c:ext>
          </c:extLst>
        </c:ser>
        <c:ser>
          <c:idx val="1"/>
          <c:order val="1"/>
          <c:tx>
            <c:strRef>
              <c:f>'Break_Even CIA'!$E$57</c:f>
              <c:strCache>
                <c:ptCount val="1"/>
                <c:pt idx="0">
                  <c:v>TVC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'Break_Even CIA'!$C$58:$C$86</c:f>
              <c:numCache>
                <c:formatCode>General</c:formatCode>
                <c:ptCount val="29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</c:numCache>
            </c:numRef>
          </c:cat>
          <c:val>
            <c:numRef>
              <c:f>'Break_Even CIA'!$E$58:$E$86</c:f>
              <c:numCache>
                <c:formatCode>General</c:formatCode>
                <c:ptCount val="29"/>
                <c:pt idx="0">
                  <c:v>0</c:v>
                </c:pt>
                <c:pt idx="1">
                  <c:v>1980.8</c:v>
                </c:pt>
                <c:pt idx="2">
                  <c:v>3961.6</c:v>
                </c:pt>
                <c:pt idx="3">
                  <c:v>5942.4</c:v>
                </c:pt>
                <c:pt idx="4">
                  <c:v>7923.2</c:v>
                </c:pt>
                <c:pt idx="5">
                  <c:v>9904</c:v>
                </c:pt>
                <c:pt idx="6">
                  <c:v>11884.8</c:v>
                </c:pt>
                <c:pt idx="7">
                  <c:v>13865.6</c:v>
                </c:pt>
                <c:pt idx="8">
                  <c:v>15846.4</c:v>
                </c:pt>
                <c:pt idx="9">
                  <c:v>17827.2</c:v>
                </c:pt>
                <c:pt idx="10">
                  <c:v>19808</c:v>
                </c:pt>
                <c:pt idx="11">
                  <c:v>21788.799999999999</c:v>
                </c:pt>
                <c:pt idx="12">
                  <c:v>23769.599999999999</c:v>
                </c:pt>
                <c:pt idx="13">
                  <c:v>25750.400000000001</c:v>
                </c:pt>
                <c:pt idx="14">
                  <c:v>27731.200000000001</c:v>
                </c:pt>
                <c:pt idx="15">
                  <c:v>29712</c:v>
                </c:pt>
                <c:pt idx="16">
                  <c:v>31692.799999999999</c:v>
                </c:pt>
                <c:pt idx="17">
                  <c:v>33673.599999999999</c:v>
                </c:pt>
                <c:pt idx="18">
                  <c:v>35654.400000000001</c:v>
                </c:pt>
                <c:pt idx="19">
                  <c:v>37635.199999999997</c:v>
                </c:pt>
                <c:pt idx="20">
                  <c:v>39616</c:v>
                </c:pt>
                <c:pt idx="21">
                  <c:v>41596.800000000003</c:v>
                </c:pt>
                <c:pt idx="22">
                  <c:v>43577.599999999999</c:v>
                </c:pt>
                <c:pt idx="23">
                  <c:v>45558.400000000001</c:v>
                </c:pt>
                <c:pt idx="24">
                  <c:v>47539.199999999997</c:v>
                </c:pt>
                <c:pt idx="25">
                  <c:v>49520</c:v>
                </c:pt>
                <c:pt idx="26">
                  <c:v>51500.800000000003</c:v>
                </c:pt>
                <c:pt idx="27">
                  <c:v>53481.599999999999</c:v>
                </c:pt>
                <c:pt idx="28">
                  <c:v>55462.400000000001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8FA-4ECE-8F75-99C695EE8657}"/>
            </c:ext>
          </c:extLst>
        </c:ser>
        <c:ser>
          <c:idx val="2"/>
          <c:order val="2"/>
          <c:tx>
            <c:strRef>
              <c:f>'Break_Even CIA'!$F$57</c:f>
              <c:strCache>
                <c:ptCount val="1"/>
                <c:pt idx="0">
                  <c:v>TC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'Break_Even CIA'!$C$58:$C$86</c:f>
              <c:numCache>
                <c:formatCode>General</c:formatCode>
                <c:ptCount val="29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</c:numCache>
            </c:numRef>
          </c:cat>
          <c:val>
            <c:numRef>
              <c:f>'Break_Even CIA'!$F$58:$F$86</c:f>
              <c:numCache>
                <c:formatCode>General</c:formatCode>
                <c:ptCount val="29"/>
                <c:pt idx="0">
                  <c:v>17870</c:v>
                </c:pt>
                <c:pt idx="1">
                  <c:v>19850.8</c:v>
                </c:pt>
                <c:pt idx="2">
                  <c:v>21831.599999999999</c:v>
                </c:pt>
                <c:pt idx="3">
                  <c:v>23812.400000000001</c:v>
                </c:pt>
                <c:pt idx="4">
                  <c:v>25793.200000000001</c:v>
                </c:pt>
                <c:pt idx="5">
                  <c:v>27774</c:v>
                </c:pt>
                <c:pt idx="6">
                  <c:v>29754.799999999999</c:v>
                </c:pt>
                <c:pt idx="7">
                  <c:v>31735.599999999999</c:v>
                </c:pt>
                <c:pt idx="8">
                  <c:v>33716.400000000001</c:v>
                </c:pt>
                <c:pt idx="9">
                  <c:v>35697.199999999997</c:v>
                </c:pt>
                <c:pt idx="10">
                  <c:v>37678</c:v>
                </c:pt>
                <c:pt idx="11">
                  <c:v>39658.800000000003</c:v>
                </c:pt>
                <c:pt idx="12">
                  <c:v>41639.599999999999</c:v>
                </c:pt>
                <c:pt idx="13">
                  <c:v>43620.4</c:v>
                </c:pt>
                <c:pt idx="14">
                  <c:v>45601.2</c:v>
                </c:pt>
                <c:pt idx="15">
                  <c:v>47582</c:v>
                </c:pt>
                <c:pt idx="16">
                  <c:v>49562.8</c:v>
                </c:pt>
                <c:pt idx="17">
                  <c:v>51543.6</c:v>
                </c:pt>
                <c:pt idx="18">
                  <c:v>53524.4</c:v>
                </c:pt>
                <c:pt idx="19">
                  <c:v>55505.2</c:v>
                </c:pt>
                <c:pt idx="20">
                  <c:v>57486</c:v>
                </c:pt>
                <c:pt idx="21">
                  <c:v>59466.8</c:v>
                </c:pt>
                <c:pt idx="22">
                  <c:v>61447.6</c:v>
                </c:pt>
                <c:pt idx="23">
                  <c:v>63428.4</c:v>
                </c:pt>
                <c:pt idx="24">
                  <c:v>65409.2</c:v>
                </c:pt>
                <c:pt idx="25">
                  <c:v>67390</c:v>
                </c:pt>
                <c:pt idx="26">
                  <c:v>69370.8</c:v>
                </c:pt>
                <c:pt idx="27">
                  <c:v>71351.600000000006</c:v>
                </c:pt>
                <c:pt idx="28">
                  <c:v>73332.399999999994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8FA-4ECE-8F75-99C695EE8657}"/>
            </c:ext>
          </c:extLst>
        </c:ser>
        <c:ser>
          <c:idx val="3"/>
          <c:order val="3"/>
          <c:tx>
            <c:strRef>
              <c:f>'Break_Even CIA'!$G$57</c:f>
              <c:strCache>
                <c:ptCount val="1"/>
                <c:pt idx="0">
                  <c:v>Sales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'Break_Even CIA'!$C$58:$C$86</c:f>
              <c:numCache>
                <c:formatCode>General</c:formatCode>
                <c:ptCount val="29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</c:numCache>
            </c:numRef>
          </c:cat>
          <c:val>
            <c:numRef>
              <c:f>'Break_Even CIA'!$G$58:$G$86</c:f>
              <c:numCache>
                <c:formatCode>General</c:formatCode>
                <c:ptCount val="29"/>
                <c:pt idx="0">
                  <c:v>0</c:v>
                </c:pt>
                <c:pt idx="1">
                  <c:v>2904</c:v>
                </c:pt>
                <c:pt idx="2">
                  <c:v>5808</c:v>
                </c:pt>
                <c:pt idx="3">
                  <c:v>8712</c:v>
                </c:pt>
                <c:pt idx="4">
                  <c:v>11616</c:v>
                </c:pt>
                <c:pt idx="5">
                  <c:v>14520</c:v>
                </c:pt>
                <c:pt idx="6">
                  <c:v>17424</c:v>
                </c:pt>
                <c:pt idx="7">
                  <c:v>20328</c:v>
                </c:pt>
                <c:pt idx="8">
                  <c:v>23232</c:v>
                </c:pt>
                <c:pt idx="9">
                  <c:v>26136</c:v>
                </c:pt>
                <c:pt idx="10">
                  <c:v>29040</c:v>
                </c:pt>
                <c:pt idx="11">
                  <c:v>31944</c:v>
                </c:pt>
                <c:pt idx="12">
                  <c:v>34848</c:v>
                </c:pt>
                <c:pt idx="13">
                  <c:v>37752</c:v>
                </c:pt>
                <c:pt idx="14">
                  <c:v>40656</c:v>
                </c:pt>
                <c:pt idx="15">
                  <c:v>43560</c:v>
                </c:pt>
                <c:pt idx="16">
                  <c:v>46464</c:v>
                </c:pt>
                <c:pt idx="17">
                  <c:v>49368</c:v>
                </c:pt>
                <c:pt idx="18">
                  <c:v>52272</c:v>
                </c:pt>
                <c:pt idx="19">
                  <c:v>55176</c:v>
                </c:pt>
                <c:pt idx="20">
                  <c:v>58080</c:v>
                </c:pt>
                <c:pt idx="21">
                  <c:v>60984</c:v>
                </c:pt>
                <c:pt idx="22">
                  <c:v>63888</c:v>
                </c:pt>
                <c:pt idx="23">
                  <c:v>66792</c:v>
                </c:pt>
                <c:pt idx="24">
                  <c:v>69696</c:v>
                </c:pt>
                <c:pt idx="25">
                  <c:v>72600</c:v>
                </c:pt>
                <c:pt idx="26">
                  <c:v>75504</c:v>
                </c:pt>
                <c:pt idx="27">
                  <c:v>78408</c:v>
                </c:pt>
                <c:pt idx="28">
                  <c:v>81312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8FA-4ECE-8F75-99C695EE8657}"/>
            </c:ext>
          </c:extLst>
        </c:ser>
        <c:ser>
          <c:idx val="4"/>
          <c:order val="4"/>
          <c:tx>
            <c:strRef>
              <c:f>'Break_Even CIA'!$H$57</c:f>
              <c:strCache>
                <c:ptCount val="1"/>
                <c:pt idx="0">
                  <c:v>Profit</c:v>
                </c:pt>
              </c:strCache>
            </c:strRef>
          </c:tx>
          <c:spPr>
            <a:ln w="25400">
              <a:solidFill>
                <a:srgbClr val="336666"/>
              </a:solidFill>
              <a:prstDash val="solid"/>
            </a:ln>
          </c:spPr>
          <c:marker>
            <c:symbol val="none"/>
          </c:marker>
          <c:cat>
            <c:numRef>
              <c:f>'Break_Even CIA'!$C$58:$C$86</c:f>
              <c:numCache>
                <c:formatCode>General</c:formatCode>
                <c:ptCount val="29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</c:numCache>
            </c:numRef>
          </c:cat>
          <c:val>
            <c:numRef>
              <c:f>'Break_Even CIA'!$H$58:$H$86</c:f>
              <c:numCache>
                <c:formatCode>General</c:formatCode>
                <c:ptCount val="29"/>
                <c:pt idx="0">
                  <c:v>-17870</c:v>
                </c:pt>
                <c:pt idx="1">
                  <c:v>-16946.8</c:v>
                </c:pt>
                <c:pt idx="2">
                  <c:v>-16023.599999999999</c:v>
                </c:pt>
                <c:pt idx="3">
                  <c:v>-15100.400000000001</c:v>
                </c:pt>
                <c:pt idx="4">
                  <c:v>-14177.2</c:v>
                </c:pt>
                <c:pt idx="5">
                  <c:v>-13254</c:v>
                </c:pt>
                <c:pt idx="6">
                  <c:v>-12330.8</c:v>
                </c:pt>
                <c:pt idx="7">
                  <c:v>-11407.599999999999</c:v>
                </c:pt>
                <c:pt idx="8">
                  <c:v>-10484.400000000001</c:v>
                </c:pt>
                <c:pt idx="9">
                  <c:v>-9561.1999999999971</c:v>
                </c:pt>
                <c:pt idx="10">
                  <c:v>-8638</c:v>
                </c:pt>
                <c:pt idx="11">
                  <c:v>-7714.8000000000029</c:v>
                </c:pt>
                <c:pt idx="12">
                  <c:v>-6791.5999999999985</c:v>
                </c:pt>
                <c:pt idx="13">
                  <c:v>-5868.4000000000015</c:v>
                </c:pt>
                <c:pt idx="14">
                  <c:v>-4945.1999999999971</c:v>
                </c:pt>
                <c:pt idx="15">
                  <c:v>-4022</c:v>
                </c:pt>
                <c:pt idx="16">
                  <c:v>-3098.8000000000029</c:v>
                </c:pt>
                <c:pt idx="17">
                  <c:v>-2175.5999999999985</c:v>
                </c:pt>
                <c:pt idx="18">
                  <c:v>-1252.4000000000015</c:v>
                </c:pt>
                <c:pt idx="19">
                  <c:v>-329.19999999999709</c:v>
                </c:pt>
                <c:pt idx="20">
                  <c:v>594</c:v>
                </c:pt>
                <c:pt idx="21">
                  <c:v>1517.1999999999971</c:v>
                </c:pt>
                <c:pt idx="22">
                  <c:v>2440.4000000000015</c:v>
                </c:pt>
                <c:pt idx="23">
                  <c:v>3363.5999999999985</c:v>
                </c:pt>
                <c:pt idx="24">
                  <c:v>4286.8000000000029</c:v>
                </c:pt>
                <c:pt idx="25">
                  <c:v>5210</c:v>
                </c:pt>
                <c:pt idx="26">
                  <c:v>6133.1999999999971</c:v>
                </c:pt>
                <c:pt idx="27">
                  <c:v>7056.3999999999942</c:v>
                </c:pt>
                <c:pt idx="28">
                  <c:v>7979.6000000000058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8FA-4ECE-8F75-99C695EE8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280192"/>
        <c:axId val="1"/>
      </c:lineChart>
      <c:catAx>
        <c:axId val="20492801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cross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_);[Red]\(&quot;$&quot;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928019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247023140664896"/>
          <c:y val="0.91791709592978321"/>
          <c:w val="0.35192376593159991"/>
          <c:h val="6.30518132986911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969696" mc:Ignorable="a14" a14:legacySpreadsheetColorIndex="47">
            <a:gamma/>
            <a:shade val="66275"/>
            <a:invGamma/>
          </a:srgbClr>
        </a:gs>
        <a:gs pos="50000">
          <a:srgbClr xmlns:mc="http://schemas.openxmlformats.org/markup-compatibility/2006" xmlns:a14="http://schemas.microsoft.com/office/drawing/2010/main" val="E3E3E3" mc:Ignorable="a14" a14:legacySpreadsheetColorIndex="47"/>
        </a:gs>
        <a:gs pos="100000">
          <a:srgbClr xmlns:mc="http://schemas.openxmlformats.org/markup-compatibility/2006" xmlns:a14="http://schemas.microsoft.com/office/drawing/2010/main" val="969696" mc:Ignorable="a14" a14:legacySpreadsheetColorIndex="47">
            <a:gamma/>
            <a:shade val="66275"/>
            <a:invGamma/>
          </a:srgbClr>
        </a:gs>
      </a:gsLst>
      <a:lin ang="5400000" scaled="1"/>
    </a:gra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Break_Even CIA'!A1"/><Relationship Id="rId2" Type="http://schemas.openxmlformats.org/officeDocument/2006/relationships/image" Target="../media/image1.png"/><Relationship Id="rId1" Type="http://schemas.openxmlformats.org/officeDocument/2006/relationships/hyperlink" Target="http://www.jaxworks.com/products.ht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42863</xdr:colOff>
      <xdr:row>3</xdr:row>
      <xdr:rowOff>76200</xdr:rowOff>
    </xdr:from>
    <xdr:to>
      <xdr:col>15</xdr:col>
      <xdr:colOff>642938</xdr:colOff>
      <xdr:row>25</xdr:row>
      <xdr:rowOff>38100</xdr:rowOff>
    </xdr:to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A250CEEF-4385-48BB-B801-E8B106FEAA40}"/>
            </a:ext>
          </a:extLst>
        </xdr:cNvPr>
        <xdr:cNvSpPr txBox="1">
          <a:spLocks noChangeArrowheads="1"/>
        </xdr:cNvSpPr>
      </xdr:nvSpPr>
      <xdr:spPr bwMode="auto">
        <a:xfrm>
          <a:off x="623888" y="561975"/>
          <a:ext cx="9082087" cy="3524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/>
        <a:lstStyle/>
        <a:p>
          <a:pPr algn="l" rtl="0">
            <a:defRPr sz="1000"/>
          </a:pPr>
          <a:endParaRPr lang="en-HK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HK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HK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Since 1996, JaxWorks has offered a suite of </a:t>
          </a:r>
          <a:r>
            <a:rPr lang="en-HK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Free</a:t>
          </a:r>
          <a:r>
            <a:rPr lang="en-HK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Excel workbooks and spreadsheets, and associated MS Word, PDF and HTML documents, that cover a number of financial, accounting and sales functions. These are invaluable small business tools.  </a:t>
          </a:r>
        </a:p>
        <a:p>
          <a:pPr algn="l" rtl="0">
            <a:defRPr sz="1000"/>
          </a:pPr>
          <a:endParaRPr lang="en-HK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HK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Also included </a:t>
          </a:r>
          <a:r>
            <a:rPr lang="en-HK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Free</a:t>
          </a:r>
          <a:r>
            <a:rPr lang="en-HK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are:</a:t>
          </a:r>
        </a:p>
        <a:p>
          <a:pPr algn="l" rtl="0">
            <a:defRPr sz="1000"/>
          </a:pPr>
          <a:r>
            <a:rPr lang="en-HK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- business plan tools, including spreadsheets and excellent instructions</a:t>
          </a:r>
        </a:p>
        <a:p>
          <a:pPr algn="l" rtl="0">
            <a:defRPr sz="1000"/>
          </a:pPr>
          <a:r>
            <a:rPr lang="en-HK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- Excel functions glossary and guide;</a:t>
          </a:r>
        </a:p>
        <a:p>
          <a:pPr algn="l" rtl="0">
            <a:defRPr sz="1000"/>
          </a:pPr>
          <a:r>
            <a:rPr lang="en-HK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- free training courses for most Microsoft Office applications. These guides are in PDF format and rival commercial books!</a:t>
          </a:r>
        </a:p>
        <a:p>
          <a:pPr algn="l" rtl="0">
            <a:defRPr sz="1000"/>
          </a:pPr>
          <a:r>
            <a:rPr lang="en-HK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- comprehensive list of acronyms, ratios and formulas in customer financial  analysis, and financial terms;</a:t>
          </a:r>
        </a:p>
        <a:p>
          <a:pPr algn="l" rtl="0">
            <a:defRPr sz="1000"/>
          </a:pPr>
          <a:r>
            <a:rPr lang="en-HK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- suite of online calculators, including, breakeven analysis, productivity analysis, business evaluation;</a:t>
          </a:r>
        </a:p>
        <a:p>
          <a:pPr algn="l" rtl="0">
            <a:defRPr sz="1000"/>
          </a:pPr>
          <a:r>
            <a:rPr lang="en-HK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- Altman Z-Score (covering publicly and privately held firms, and small businesses);</a:t>
          </a:r>
        </a:p>
        <a:p>
          <a:pPr algn="l" rtl="0">
            <a:defRPr sz="1000"/>
          </a:pPr>
          <a:r>
            <a:rPr lang="en-HK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- and payroll analysis.</a:t>
          </a:r>
        </a:p>
        <a:p>
          <a:pPr algn="l" rtl="0">
            <a:defRPr sz="1000"/>
          </a:pPr>
          <a:endParaRPr lang="en-HK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HK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If you are involved in financial analysis at any level, or want to learn more about MS Excel and other applications in the Office suite this site is invaluable. 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142875</xdr:colOff>
      <xdr:row>1</xdr:row>
      <xdr:rowOff>76200</xdr:rowOff>
    </xdr:to>
    <xdr:sp macro="" textlink="">
      <xdr:nvSpPr>
        <xdr:cNvPr id="5122" name="Rectangle 2">
          <a:extLst>
            <a:ext uri="{FF2B5EF4-FFF2-40B4-BE49-F238E27FC236}">
              <a16:creationId xmlns:a16="http://schemas.microsoft.com/office/drawing/2014/main" id="{52006C4E-814A-40D7-B805-1A0505A6A7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09575" cy="2381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42863</xdr:colOff>
      <xdr:row>1</xdr:row>
      <xdr:rowOff>76200</xdr:rowOff>
    </xdr:from>
    <xdr:to>
      <xdr:col>9</xdr:col>
      <xdr:colOff>538163</xdr:colOff>
      <xdr:row>5</xdr:row>
      <xdr:rowOff>47625</xdr:rowOff>
    </xdr:to>
    <xdr:pic>
      <xdr:nvPicPr>
        <xdr:cNvPr id="5123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7C8F28-910F-4EBB-AF96-C5715C0AB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888" y="238125"/>
          <a:ext cx="5062537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481013</xdr:colOff>
      <xdr:row>22</xdr:row>
      <xdr:rowOff>28575</xdr:rowOff>
    </xdr:from>
    <xdr:to>
      <xdr:col>10</xdr:col>
      <xdr:colOff>71438</xdr:colOff>
      <xdr:row>25</xdr:row>
      <xdr:rowOff>0</xdr:rowOff>
    </xdr:to>
    <xdr:pic>
      <xdr:nvPicPr>
        <xdr:cNvPr id="5124" name="Pictur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AA1D2C0-4C31-4460-9BFE-90A5DFC57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3590925"/>
          <a:ext cx="1547813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100013</xdr:colOff>
      <xdr:row>2</xdr:row>
      <xdr:rowOff>19050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BE5AAF7A-8FF8-4636-B244-7E7F32563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3838" cy="11906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90488</xdr:colOff>
      <xdr:row>22</xdr:row>
      <xdr:rowOff>57150</xdr:rowOff>
    </xdr:from>
    <xdr:to>
      <xdr:col>8</xdr:col>
      <xdr:colOff>909638</xdr:colOff>
      <xdr:row>42</xdr:row>
      <xdr:rowOff>66675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FF5C1900-A27B-4606-9604-F9A3434B5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4%20Month%20Sales%20Foreca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 Month Sales Forecast"/>
      <sheetName val="About JaxWork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jaxwork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jaxwork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0"/>
    <pageSetUpPr autoPageBreaks="0" fitToPage="1"/>
  </sheetPr>
  <dimension ref="C27:P27"/>
  <sheetViews>
    <sheetView showGridLines="0" showRowColHeaders="0" tabSelected="1" workbookViewId="0"/>
  </sheetViews>
  <sheetFormatPr defaultColWidth="9.1328125" defaultRowHeight="12.75" x14ac:dyDescent="0.35"/>
  <cols>
    <col min="1" max="1" width="3.73046875" style="38" customWidth="1"/>
    <col min="2" max="2" width="4.3984375" style="38" customWidth="1"/>
    <col min="3" max="16384" width="9.1328125" style="38"/>
  </cols>
  <sheetData>
    <row r="27" spans="3:16" x14ac:dyDescent="0.35">
      <c r="C27" s="39" t="s">
        <v>34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</row>
  </sheetData>
  <sheetProtection sheet="1" objects="1" scenarios="1" selectLockedCells="1" selectUnlockedCells="1"/>
  <mergeCells count="1">
    <mergeCell ref="C27:P27"/>
  </mergeCells>
  <phoneticPr fontId="29" type="noConversion"/>
  <hyperlinks>
    <hyperlink ref="C27:K27" r:id="rId1" display="© Copyright, 2006, Jaxworks, All Rights Reserved."/>
  </hyperlinks>
  <pageMargins left="0.75" right="0.75" top="1" bottom="1" header="0.5" footer="0.5"/>
  <pageSetup scale="71" orientation="portrait" horizontalDpi="300" verticalDpi="3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autoPageBreaks="0" fitToPage="1"/>
  </sheetPr>
  <dimension ref="A1:K86"/>
  <sheetViews>
    <sheetView showGridLines="0" showRowColHeaders="0" zoomScale="75" zoomScaleNormal="80" workbookViewId="0"/>
  </sheetViews>
  <sheetFormatPr defaultColWidth="9.1328125" defaultRowHeight="12.75" x14ac:dyDescent="0.35"/>
  <cols>
    <col min="1" max="1" width="1.73046875" style="1" customWidth="1"/>
    <col min="2" max="2" width="6.86328125" style="1" customWidth="1"/>
    <col min="3" max="3" width="16.59765625" style="1" customWidth="1"/>
    <col min="4" max="4" width="28.1328125" style="1" customWidth="1"/>
    <col min="5" max="9" width="14.73046875" style="1" customWidth="1"/>
    <col min="10" max="10" width="9.59765625" style="1" bestFit="1" customWidth="1"/>
    <col min="11" max="16384" width="9.1328125" style="1"/>
  </cols>
  <sheetData>
    <row r="1" spans="2:9" ht="2.1" customHeight="1" x14ac:dyDescent="0.35"/>
    <row r="2" spans="2:9" ht="6" customHeight="1" x14ac:dyDescent="0.35"/>
    <row r="3" spans="2:9" ht="6" customHeight="1" x14ac:dyDescent="0.35"/>
    <row r="4" spans="2:9" ht="33" customHeight="1" x14ac:dyDescent="0.85">
      <c r="B4" s="2" t="s">
        <v>0</v>
      </c>
      <c r="C4" s="3"/>
      <c r="D4" s="3"/>
      <c r="E4" s="3"/>
      <c r="F4" s="3"/>
      <c r="G4" s="4"/>
      <c r="H4" s="4"/>
      <c r="I4" s="4"/>
    </row>
    <row r="5" spans="2:9" ht="9.75" customHeight="1" x14ac:dyDescent="0.85">
      <c r="B5" s="5"/>
      <c r="C5" s="6"/>
      <c r="D5" s="6"/>
      <c r="E5" s="6"/>
      <c r="F5" s="6"/>
      <c r="G5" s="7"/>
      <c r="H5" s="7"/>
      <c r="I5" s="7"/>
    </row>
    <row r="6" spans="2:9" ht="50.25" customHeight="1" x14ac:dyDescent="0.35">
      <c r="B6" s="40" t="s">
        <v>33</v>
      </c>
      <c r="C6" s="41"/>
      <c r="D6" s="41"/>
      <c r="E6" s="41"/>
      <c r="F6" s="41"/>
      <c r="G6" s="41"/>
      <c r="H6" s="41"/>
      <c r="I6" s="41"/>
    </row>
    <row r="7" spans="2:9" ht="15" customHeight="1" x14ac:dyDescent="0.4">
      <c r="B7" s="8"/>
      <c r="C7" s="8"/>
      <c r="D7" s="8"/>
      <c r="E7" s="8"/>
      <c r="F7" s="8"/>
    </row>
    <row r="8" spans="2:9" ht="15" x14ac:dyDescent="0.4">
      <c r="B8" s="8"/>
      <c r="C8" s="8"/>
      <c r="D8" s="8"/>
      <c r="E8" s="9"/>
      <c r="F8" s="9"/>
      <c r="G8" s="9"/>
      <c r="H8" s="9"/>
      <c r="I8" s="9"/>
    </row>
    <row r="9" spans="2:9" ht="15" x14ac:dyDescent="0.4">
      <c r="B9" s="8" t="s">
        <v>1</v>
      </c>
      <c r="C9" s="8"/>
      <c r="E9" s="10">
        <v>7.26</v>
      </c>
      <c r="F9" s="11"/>
      <c r="G9" s="11"/>
      <c r="H9" s="11"/>
      <c r="I9" s="9"/>
    </row>
    <row r="10" spans="2:9" ht="15" x14ac:dyDescent="0.4">
      <c r="B10" s="8" t="s">
        <v>2</v>
      </c>
      <c r="C10" s="8"/>
      <c r="E10" s="12">
        <v>10000</v>
      </c>
      <c r="F10" s="11"/>
      <c r="G10" s="11"/>
      <c r="H10" s="11"/>
      <c r="I10" s="9"/>
    </row>
    <row r="11" spans="2:9" ht="20.100000000000001" customHeight="1" x14ac:dyDescent="0.4">
      <c r="B11" s="8" t="s">
        <v>3</v>
      </c>
      <c r="C11" s="8"/>
      <c r="D11" s="8"/>
      <c r="E11" s="13">
        <f>E9*E10</f>
        <v>72600</v>
      </c>
      <c r="F11" s="14">
        <f>E11/$E$11</f>
        <v>1</v>
      </c>
      <c r="G11" s="11"/>
      <c r="H11" s="11"/>
      <c r="I11" s="9"/>
    </row>
    <row r="12" spans="2:9" ht="20.100000000000001" customHeight="1" x14ac:dyDescent="0.4">
      <c r="B12" s="8" t="s">
        <v>4</v>
      </c>
      <c r="C12" s="8"/>
      <c r="D12" s="8"/>
      <c r="E12" s="15">
        <v>31040</v>
      </c>
      <c r="F12" s="14">
        <f>E12/$E$11</f>
        <v>0.42754820936639121</v>
      </c>
      <c r="G12" s="11"/>
      <c r="H12" s="11"/>
      <c r="I12" s="9"/>
    </row>
    <row r="13" spans="2:9" ht="20.100000000000001" customHeight="1" x14ac:dyDescent="0.4">
      <c r="B13" s="8" t="s">
        <v>5</v>
      </c>
      <c r="C13" s="8"/>
      <c r="D13" s="8"/>
      <c r="E13" s="15">
        <v>18480</v>
      </c>
      <c r="F13" s="14">
        <f>E13/$E$11</f>
        <v>0.25454545454545452</v>
      </c>
      <c r="G13" s="11"/>
      <c r="H13" s="11"/>
      <c r="I13" s="9"/>
    </row>
    <row r="14" spans="2:9" ht="20.100000000000001" customHeight="1" x14ac:dyDescent="0.4">
      <c r="B14" s="8" t="s">
        <v>6</v>
      </c>
      <c r="C14" s="8"/>
      <c r="D14" s="8"/>
      <c r="E14" s="13">
        <f>IF(SUM(E12:E13),SUM(E12:E13),"")</f>
        <v>49520</v>
      </c>
      <c r="F14" s="16">
        <f>IF(SUM(F12:F13),SUM(F12:F13),"")</f>
        <v>0.68209366391184578</v>
      </c>
      <c r="G14" s="17">
        <f>$E$9*F14</f>
        <v>4.952</v>
      </c>
      <c r="H14" s="18" t="s">
        <v>7</v>
      </c>
      <c r="I14" s="9"/>
    </row>
    <row r="15" spans="2:9" ht="20.100000000000001" customHeight="1" x14ac:dyDescent="0.4">
      <c r="B15" s="8" t="s">
        <v>8</v>
      </c>
      <c r="C15" s="8"/>
      <c r="D15" s="8"/>
      <c r="E15" s="13">
        <f>IF(SUM(E11,E14),E11-E14,"")</f>
        <v>23080</v>
      </c>
      <c r="F15" s="14">
        <f>IF(SUM(F11,F14),F11-F14,"")</f>
        <v>0.31790633608815422</v>
      </c>
      <c r="G15" s="11"/>
      <c r="H15" s="11"/>
      <c r="I15" s="9"/>
    </row>
    <row r="16" spans="2:9" ht="20.100000000000001" customHeight="1" x14ac:dyDescent="0.4">
      <c r="B16" s="8" t="s">
        <v>9</v>
      </c>
      <c r="C16" s="8"/>
      <c r="D16" s="8"/>
      <c r="E16" s="15">
        <v>13050</v>
      </c>
      <c r="F16" s="14">
        <f>E16/$E$11</f>
        <v>0.17975206611570249</v>
      </c>
      <c r="G16" s="11"/>
      <c r="H16" s="11"/>
      <c r="I16" s="9"/>
    </row>
    <row r="17" spans="1:11" ht="20.100000000000001" customHeight="1" x14ac:dyDescent="0.4">
      <c r="B17" s="8" t="s">
        <v>10</v>
      </c>
      <c r="C17" s="8"/>
      <c r="D17" s="8"/>
      <c r="E17" s="15">
        <v>4820</v>
      </c>
      <c r="F17" s="14">
        <f>E17/$E$11</f>
        <v>6.6391184573002748E-2</v>
      </c>
      <c r="G17" s="11"/>
      <c r="H17" s="11"/>
      <c r="I17" s="9"/>
    </row>
    <row r="18" spans="1:11" ht="20.100000000000001" customHeight="1" x14ac:dyDescent="0.4">
      <c r="B18" s="8" t="s">
        <v>11</v>
      </c>
      <c r="C18" s="8"/>
      <c r="D18" s="8"/>
      <c r="E18" s="13">
        <f>IF(SUM(E16:E17),SUM(E16:E17),"")</f>
        <v>17870</v>
      </c>
      <c r="F18" s="16">
        <f>IF(SUM(F16:F17),SUM(F16:F17),"")</f>
        <v>0.24614325068870524</v>
      </c>
      <c r="G18" s="17">
        <f>$E$9*F18</f>
        <v>1.7869999999999999</v>
      </c>
      <c r="H18" s="18" t="s">
        <v>7</v>
      </c>
      <c r="I18" s="9"/>
    </row>
    <row r="19" spans="1:11" ht="20.100000000000001" customHeight="1" x14ac:dyDescent="0.4">
      <c r="B19" s="8" t="s">
        <v>12</v>
      </c>
      <c r="C19" s="8"/>
      <c r="D19" s="8"/>
      <c r="E19" s="13">
        <f>IF(SUM(E18),E15-E18,"")</f>
        <v>5210</v>
      </c>
      <c r="F19" s="16">
        <f>IF(SUM(F18),F15-F18,"")</f>
        <v>7.1763085399448978E-2</v>
      </c>
      <c r="G19" s="17">
        <f>$E$9*F19</f>
        <v>0.52099999999999957</v>
      </c>
      <c r="H19" s="18" t="s">
        <v>7</v>
      </c>
      <c r="I19" s="9"/>
    </row>
    <row r="22" spans="1:11" ht="25.15" x14ac:dyDescent="0.65">
      <c r="A22" s="19"/>
      <c r="B22" s="20" t="s">
        <v>13</v>
      </c>
      <c r="C22" s="21"/>
      <c r="D22" s="21"/>
      <c r="E22" s="21"/>
      <c r="F22" s="21"/>
      <c r="G22" s="21"/>
      <c r="H22" s="21"/>
      <c r="I22" s="21"/>
      <c r="J22" s="22"/>
      <c r="K22" s="19"/>
    </row>
    <row r="23" spans="1:11" x14ac:dyDescent="0.3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</row>
    <row r="24" spans="1:11" x14ac:dyDescent="0.3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</row>
    <row r="25" spans="1:11" x14ac:dyDescent="0.3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</row>
    <row r="26" spans="1:11" x14ac:dyDescent="0.3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</row>
    <row r="27" spans="1:11" x14ac:dyDescent="0.3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</row>
    <row r="28" spans="1:11" x14ac:dyDescent="0.3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3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3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x14ac:dyDescent="0.3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</row>
    <row r="32" spans="1:11" x14ac:dyDescent="0.3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</row>
    <row r="33" spans="1:11" x14ac:dyDescent="0.3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</row>
    <row r="34" spans="1:11" x14ac:dyDescent="0.3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</row>
    <row r="35" spans="1:11" x14ac:dyDescent="0.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</row>
    <row r="36" spans="1:11" x14ac:dyDescent="0.3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</row>
    <row r="37" spans="1:11" x14ac:dyDescent="0.3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</row>
    <row r="38" spans="1:11" x14ac:dyDescent="0.3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</row>
    <row r="39" spans="1:11" x14ac:dyDescent="0.3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</row>
    <row r="40" spans="1:11" x14ac:dyDescent="0.3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</row>
    <row r="41" spans="1:11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</row>
    <row r="42" spans="1:11" x14ac:dyDescent="0.3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</row>
    <row r="43" spans="1:11" x14ac:dyDescent="0.3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</row>
    <row r="44" spans="1:11" ht="13.15" x14ac:dyDescent="0.4">
      <c r="A44" s="23"/>
      <c r="B44" s="23"/>
      <c r="C44" s="23"/>
      <c r="D44" s="24" t="s">
        <v>14</v>
      </c>
      <c r="E44" s="25">
        <f>((E46/(E48-E47)))</f>
        <v>7742.6343154246106</v>
      </c>
      <c r="F44" s="23"/>
      <c r="G44" s="23"/>
      <c r="H44" s="24" t="s">
        <v>15</v>
      </c>
      <c r="I44" s="26">
        <f>(E44*E48)</f>
        <v>56211.52512998267</v>
      </c>
      <c r="K44" s="23"/>
    </row>
    <row r="45" spans="1:11" x14ac:dyDescent="0.3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</row>
    <row r="46" spans="1:11" ht="13.15" x14ac:dyDescent="0.4">
      <c r="A46" s="23"/>
      <c r="B46" s="23" t="s">
        <v>11</v>
      </c>
      <c r="D46" s="27" t="s">
        <v>16</v>
      </c>
      <c r="E46" s="28">
        <f>'Break_Even CIA'!$E$18</f>
        <v>17870</v>
      </c>
      <c r="F46" s="29"/>
      <c r="G46" s="30"/>
      <c r="H46" s="23" t="s">
        <v>17</v>
      </c>
      <c r="I46" s="23"/>
      <c r="J46" s="30"/>
      <c r="K46" s="23"/>
    </row>
    <row r="47" spans="1:11" ht="13.15" x14ac:dyDescent="0.4">
      <c r="A47" s="23"/>
      <c r="B47" s="23" t="s">
        <v>18</v>
      </c>
      <c r="D47" s="27" t="s">
        <v>19</v>
      </c>
      <c r="E47" s="31">
        <f>'Break_Even CIA'!$G$14</f>
        <v>4.952</v>
      </c>
      <c r="F47" s="29"/>
      <c r="G47" s="30"/>
      <c r="H47" s="32" t="s">
        <v>20</v>
      </c>
      <c r="I47" s="23"/>
      <c r="J47" s="30"/>
      <c r="K47" s="23"/>
    </row>
    <row r="48" spans="1:11" ht="13.15" x14ac:dyDescent="0.4">
      <c r="A48" s="23"/>
      <c r="B48" s="23" t="s">
        <v>21</v>
      </c>
      <c r="D48" s="27" t="s">
        <v>22</v>
      </c>
      <c r="E48" s="31">
        <f>'Break_Even CIA'!$E$9</f>
        <v>7.26</v>
      </c>
      <c r="F48" s="29"/>
      <c r="G48" s="30"/>
      <c r="H48" s="32" t="s">
        <v>23</v>
      </c>
      <c r="I48" s="23"/>
      <c r="J48" s="30"/>
      <c r="K48" s="23"/>
    </row>
    <row r="49" spans="1:11" x14ac:dyDescent="0.3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</row>
    <row r="50" spans="1:11" x14ac:dyDescent="0.3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</row>
    <row r="51" spans="1:11" ht="15" x14ac:dyDescent="0.4">
      <c r="A51" s="23"/>
      <c r="B51" s="23"/>
      <c r="C51" s="42" t="s">
        <v>34</v>
      </c>
      <c r="D51" s="42"/>
      <c r="E51" s="42"/>
      <c r="F51" s="42"/>
      <c r="G51" s="42"/>
      <c r="H51" s="42"/>
      <c r="I51" s="42"/>
      <c r="J51" s="33"/>
      <c r="K51" s="23"/>
    </row>
    <row r="52" spans="1:11" x14ac:dyDescent="0.3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</row>
    <row r="53" spans="1:11" x14ac:dyDescent="0.35">
      <c r="A53" s="34"/>
      <c r="B53" s="34"/>
      <c r="C53" s="34" t="s">
        <v>24</v>
      </c>
      <c r="D53" s="34"/>
      <c r="E53" s="35">
        <v>400</v>
      </c>
      <c r="F53" s="34"/>
      <c r="G53" s="34"/>
      <c r="H53" s="34"/>
      <c r="I53" s="34"/>
      <c r="J53" s="34"/>
      <c r="K53" s="34"/>
    </row>
    <row r="54" spans="1:11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</row>
    <row r="55" spans="1:11" x14ac:dyDescent="0.35">
      <c r="A55" s="34"/>
      <c r="B55" s="34"/>
      <c r="C55" s="36" t="s">
        <v>25</v>
      </c>
      <c r="D55" s="36"/>
      <c r="E55" s="36"/>
      <c r="F55" s="36"/>
      <c r="G55" s="36"/>
      <c r="H55" s="36"/>
      <c r="I55" s="36"/>
      <c r="J55" s="34"/>
      <c r="K55" s="34"/>
    </row>
    <row r="56" spans="1:11" x14ac:dyDescent="0.35">
      <c r="A56" s="34"/>
      <c r="B56" s="34"/>
      <c r="C56" s="37" t="s">
        <v>26</v>
      </c>
      <c r="D56" s="37"/>
      <c r="E56" s="37"/>
      <c r="F56" s="37"/>
      <c r="G56" s="37"/>
      <c r="H56" s="37"/>
      <c r="I56" s="36"/>
      <c r="J56" s="34"/>
      <c r="K56" s="34"/>
    </row>
    <row r="57" spans="1:11" x14ac:dyDescent="0.35">
      <c r="A57" s="34"/>
      <c r="B57" s="34"/>
      <c r="C57" s="37" t="s">
        <v>27</v>
      </c>
      <c r="D57" s="37" t="s">
        <v>28</v>
      </c>
      <c r="E57" s="37" t="s">
        <v>29</v>
      </c>
      <c r="F57" s="37" t="s">
        <v>30</v>
      </c>
      <c r="G57" s="37" t="s">
        <v>31</v>
      </c>
      <c r="H57" s="37" t="s">
        <v>32</v>
      </c>
      <c r="I57" s="36"/>
      <c r="J57" s="34"/>
      <c r="K57" s="34"/>
    </row>
    <row r="58" spans="1:11" x14ac:dyDescent="0.35">
      <c r="A58" s="34"/>
      <c r="B58" s="34"/>
      <c r="C58" s="36">
        <v>0</v>
      </c>
      <c r="D58" s="36">
        <f t="shared" ref="D58:D86" si="0">$E$46</f>
        <v>17870</v>
      </c>
      <c r="E58" s="36">
        <f t="shared" ref="E58:E86" si="1">(C58*$E$47)</f>
        <v>0</v>
      </c>
      <c r="F58" s="36">
        <f t="shared" ref="F58:F86" si="2">(D58+E58)</f>
        <v>17870</v>
      </c>
      <c r="G58" s="36">
        <f t="shared" ref="G58:G86" si="3">(C58*$E$48)</f>
        <v>0</v>
      </c>
      <c r="H58" s="36">
        <f t="shared" ref="H58:H86" si="4">(G58-F58)</f>
        <v>-17870</v>
      </c>
      <c r="I58" s="36"/>
      <c r="J58" s="34"/>
      <c r="K58" s="34"/>
    </row>
    <row r="59" spans="1:11" x14ac:dyDescent="0.35">
      <c r="A59" s="34"/>
      <c r="B59" s="34"/>
      <c r="C59" s="36">
        <f t="shared" ref="C59:C86" si="5">$E$53+C58</f>
        <v>400</v>
      </c>
      <c r="D59" s="36">
        <f t="shared" si="0"/>
        <v>17870</v>
      </c>
      <c r="E59" s="36">
        <f t="shared" si="1"/>
        <v>1980.8</v>
      </c>
      <c r="F59" s="36">
        <f t="shared" si="2"/>
        <v>19850.8</v>
      </c>
      <c r="G59" s="36">
        <f t="shared" si="3"/>
        <v>2904</v>
      </c>
      <c r="H59" s="36">
        <f t="shared" si="4"/>
        <v>-16946.8</v>
      </c>
      <c r="I59" s="36"/>
      <c r="J59" s="34"/>
      <c r="K59" s="34"/>
    </row>
    <row r="60" spans="1:11" x14ac:dyDescent="0.35">
      <c r="A60" s="34"/>
      <c r="B60" s="34"/>
      <c r="C60" s="36">
        <f t="shared" si="5"/>
        <v>800</v>
      </c>
      <c r="D60" s="36">
        <f t="shared" si="0"/>
        <v>17870</v>
      </c>
      <c r="E60" s="36">
        <f t="shared" si="1"/>
        <v>3961.6</v>
      </c>
      <c r="F60" s="36">
        <f t="shared" si="2"/>
        <v>21831.599999999999</v>
      </c>
      <c r="G60" s="36">
        <f t="shared" si="3"/>
        <v>5808</v>
      </c>
      <c r="H60" s="36">
        <f t="shared" si="4"/>
        <v>-16023.599999999999</v>
      </c>
      <c r="I60" s="36"/>
      <c r="J60" s="34"/>
      <c r="K60" s="34"/>
    </row>
    <row r="61" spans="1:11" x14ac:dyDescent="0.35">
      <c r="A61" s="34"/>
      <c r="B61" s="34"/>
      <c r="C61" s="36">
        <f t="shared" si="5"/>
        <v>1200</v>
      </c>
      <c r="D61" s="36">
        <f t="shared" si="0"/>
        <v>17870</v>
      </c>
      <c r="E61" s="36">
        <f t="shared" si="1"/>
        <v>5942.4</v>
      </c>
      <c r="F61" s="36">
        <f t="shared" si="2"/>
        <v>23812.400000000001</v>
      </c>
      <c r="G61" s="36">
        <f t="shared" si="3"/>
        <v>8712</v>
      </c>
      <c r="H61" s="36">
        <f t="shared" si="4"/>
        <v>-15100.400000000001</v>
      </c>
      <c r="I61" s="36"/>
      <c r="J61" s="34"/>
      <c r="K61" s="34"/>
    </row>
    <row r="62" spans="1:11" x14ac:dyDescent="0.35">
      <c r="A62" s="34"/>
      <c r="B62" s="34"/>
      <c r="C62" s="36">
        <f t="shared" si="5"/>
        <v>1600</v>
      </c>
      <c r="D62" s="36">
        <f t="shared" si="0"/>
        <v>17870</v>
      </c>
      <c r="E62" s="36">
        <f t="shared" si="1"/>
        <v>7923.2</v>
      </c>
      <c r="F62" s="36">
        <f t="shared" si="2"/>
        <v>25793.200000000001</v>
      </c>
      <c r="G62" s="36">
        <f t="shared" si="3"/>
        <v>11616</v>
      </c>
      <c r="H62" s="36">
        <f t="shared" si="4"/>
        <v>-14177.2</v>
      </c>
      <c r="I62" s="36"/>
      <c r="J62" s="34"/>
      <c r="K62" s="34"/>
    </row>
    <row r="63" spans="1:11" x14ac:dyDescent="0.35">
      <c r="A63" s="34"/>
      <c r="B63" s="34"/>
      <c r="C63" s="36">
        <f t="shared" si="5"/>
        <v>2000</v>
      </c>
      <c r="D63" s="36">
        <f t="shared" si="0"/>
        <v>17870</v>
      </c>
      <c r="E63" s="36">
        <f t="shared" si="1"/>
        <v>9904</v>
      </c>
      <c r="F63" s="36">
        <f t="shared" si="2"/>
        <v>27774</v>
      </c>
      <c r="G63" s="36">
        <f t="shared" si="3"/>
        <v>14520</v>
      </c>
      <c r="H63" s="36">
        <f t="shared" si="4"/>
        <v>-13254</v>
      </c>
      <c r="I63" s="36"/>
      <c r="J63" s="34"/>
      <c r="K63" s="34"/>
    </row>
    <row r="64" spans="1:11" x14ac:dyDescent="0.35">
      <c r="A64" s="34"/>
      <c r="B64" s="34"/>
      <c r="C64" s="36">
        <f t="shared" si="5"/>
        <v>2400</v>
      </c>
      <c r="D64" s="36">
        <f t="shared" si="0"/>
        <v>17870</v>
      </c>
      <c r="E64" s="36">
        <f t="shared" si="1"/>
        <v>11884.8</v>
      </c>
      <c r="F64" s="36">
        <f t="shared" si="2"/>
        <v>29754.799999999999</v>
      </c>
      <c r="G64" s="36">
        <f t="shared" si="3"/>
        <v>17424</v>
      </c>
      <c r="H64" s="36">
        <f t="shared" si="4"/>
        <v>-12330.8</v>
      </c>
      <c r="I64" s="36"/>
      <c r="J64" s="34"/>
      <c r="K64" s="34"/>
    </row>
    <row r="65" spans="1:11" x14ac:dyDescent="0.35">
      <c r="A65" s="34"/>
      <c r="B65" s="34"/>
      <c r="C65" s="36">
        <f t="shared" si="5"/>
        <v>2800</v>
      </c>
      <c r="D65" s="36">
        <f t="shared" si="0"/>
        <v>17870</v>
      </c>
      <c r="E65" s="36">
        <f t="shared" si="1"/>
        <v>13865.6</v>
      </c>
      <c r="F65" s="36">
        <f t="shared" si="2"/>
        <v>31735.599999999999</v>
      </c>
      <c r="G65" s="36">
        <f t="shared" si="3"/>
        <v>20328</v>
      </c>
      <c r="H65" s="36">
        <f t="shared" si="4"/>
        <v>-11407.599999999999</v>
      </c>
      <c r="I65" s="36"/>
      <c r="J65" s="34"/>
      <c r="K65" s="34"/>
    </row>
    <row r="66" spans="1:11" x14ac:dyDescent="0.35">
      <c r="A66" s="34"/>
      <c r="B66" s="34"/>
      <c r="C66" s="36">
        <f t="shared" si="5"/>
        <v>3200</v>
      </c>
      <c r="D66" s="36">
        <f t="shared" si="0"/>
        <v>17870</v>
      </c>
      <c r="E66" s="36">
        <f t="shared" si="1"/>
        <v>15846.4</v>
      </c>
      <c r="F66" s="36">
        <f t="shared" si="2"/>
        <v>33716.400000000001</v>
      </c>
      <c r="G66" s="36">
        <f t="shared" si="3"/>
        <v>23232</v>
      </c>
      <c r="H66" s="36">
        <f t="shared" si="4"/>
        <v>-10484.400000000001</v>
      </c>
      <c r="I66" s="36"/>
      <c r="J66" s="34"/>
      <c r="K66" s="34"/>
    </row>
    <row r="67" spans="1:11" x14ac:dyDescent="0.35">
      <c r="A67" s="34"/>
      <c r="B67" s="34"/>
      <c r="C67" s="36">
        <f t="shared" si="5"/>
        <v>3600</v>
      </c>
      <c r="D67" s="36">
        <f t="shared" si="0"/>
        <v>17870</v>
      </c>
      <c r="E67" s="36">
        <f t="shared" si="1"/>
        <v>17827.2</v>
      </c>
      <c r="F67" s="36">
        <f t="shared" si="2"/>
        <v>35697.199999999997</v>
      </c>
      <c r="G67" s="36">
        <f t="shared" si="3"/>
        <v>26136</v>
      </c>
      <c r="H67" s="36">
        <f t="shared" si="4"/>
        <v>-9561.1999999999971</v>
      </c>
      <c r="I67" s="36"/>
      <c r="J67" s="34"/>
      <c r="K67" s="34"/>
    </row>
    <row r="68" spans="1:11" x14ac:dyDescent="0.35">
      <c r="A68" s="34"/>
      <c r="B68" s="34"/>
      <c r="C68" s="36">
        <f t="shared" si="5"/>
        <v>4000</v>
      </c>
      <c r="D68" s="36">
        <f t="shared" si="0"/>
        <v>17870</v>
      </c>
      <c r="E68" s="36">
        <f t="shared" si="1"/>
        <v>19808</v>
      </c>
      <c r="F68" s="36">
        <f t="shared" si="2"/>
        <v>37678</v>
      </c>
      <c r="G68" s="36">
        <f t="shared" si="3"/>
        <v>29040</v>
      </c>
      <c r="H68" s="36">
        <f t="shared" si="4"/>
        <v>-8638</v>
      </c>
      <c r="I68" s="36"/>
      <c r="J68" s="34"/>
      <c r="K68" s="34"/>
    </row>
    <row r="69" spans="1:11" x14ac:dyDescent="0.35">
      <c r="A69" s="34"/>
      <c r="B69" s="34"/>
      <c r="C69" s="36">
        <f t="shared" si="5"/>
        <v>4400</v>
      </c>
      <c r="D69" s="36">
        <f t="shared" si="0"/>
        <v>17870</v>
      </c>
      <c r="E69" s="36">
        <f t="shared" si="1"/>
        <v>21788.799999999999</v>
      </c>
      <c r="F69" s="36">
        <f t="shared" si="2"/>
        <v>39658.800000000003</v>
      </c>
      <c r="G69" s="36">
        <f t="shared" si="3"/>
        <v>31944</v>
      </c>
      <c r="H69" s="36">
        <f t="shared" si="4"/>
        <v>-7714.8000000000029</v>
      </c>
      <c r="I69" s="36"/>
      <c r="J69" s="34"/>
      <c r="K69" s="34"/>
    </row>
    <row r="70" spans="1:11" x14ac:dyDescent="0.35">
      <c r="A70" s="34"/>
      <c r="B70" s="34"/>
      <c r="C70" s="36">
        <f t="shared" si="5"/>
        <v>4800</v>
      </c>
      <c r="D70" s="36">
        <f t="shared" si="0"/>
        <v>17870</v>
      </c>
      <c r="E70" s="36">
        <f t="shared" si="1"/>
        <v>23769.599999999999</v>
      </c>
      <c r="F70" s="36">
        <f t="shared" si="2"/>
        <v>41639.599999999999</v>
      </c>
      <c r="G70" s="36">
        <f t="shared" si="3"/>
        <v>34848</v>
      </c>
      <c r="H70" s="36">
        <f t="shared" si="4"/>
        <v>-6791.5999999999985</v>
      </c>
      <c r="I70" s="36"/>
      <c r="J70" s="34"/>
      <c r="K70" s="34"/>
    </row>
    <row r="71" spans="1:11" x14ac:dyDescent="0.35">
      <c r="A71" s="34"/>
      <c r="B71" s="34"/>
      <c r="C71" s="36">
        <f t="shared" si="5"/>
        <v>5200</v>
      </c>
      <c r="D71" s="36">
        <f t="shared" si="0"/>
        <v>17870</v>
      </c>
      <c r="E71" s="36">
        <f t="shared" si="1"/>
        <v>25750.400000000001</v>
      </c>
      <c r="F71" s="36">
        <f t="shared" si="2"/>
        <v>43620.4</v>
      </c>
      <c r="G71" s="36">
        <f t="shared" si="3"/>
        <v>37752</v>
      </c>
      <c r="H71" s="36">
        <f t="shared" si="4"/>
        <v>-5868.4000000000015</v>
      </c>
      <c r="I71" s="36"/>
      <c r="J71" s="34"/>
      <c r="K71" s="34"/>
    </row>
    <row r="72" spans="1:11" x14ac:dyDescent="0.35">
      <c r="A72" s="34"/>
      <c r="B72" s="34"/>
      <c r="C72" s="36">
        <f t="shared" si="5"/>
        <v>5600</v>
      </c>
      <c r="D72" s="36">
        <f t="shared" si="0"/>
        <v>17870</v>
      </c>
      <c r="E72" s="36">
        <f t="shared" si="1"/>
        <v>27731.200000000001</v>
      </c>
      <c r="F72" s="36">
        <f t="shared" si="2"/>
        <v>45601.2</v>
      </c>
      <c r="G72" s="36">
        <f t="shared" si="3"/>
        <v>40656</v>
      </c>
      <c r="H72" s="36">
        <f t="shared" si="4"/>
        <v>-4945.1999999999971</v>
      </c>
      <c r="I72" s="36"/>
      <c r="J72" s="34"/>
      <c r="K72" s="34"/>
    </row>
    <row r="73" spans="1:11" x14ac:dyDescent="0.35">
      <c r="A73" s="34"/>
      <c r="B73" s="34"/>
      <c r="C73" s="36">
        <f t="shared" si="5"/>
        <v>6000</v>
      </c>
      <c r="D73" s="36">
        <f t="shared" si="0"/>
        <v>17870</v>
      </c>
      <c r="E73" s="36">
        <f t="shared" si="1"/>
        <v>29712</v>
      </c>
      <c r="F73" s="36">
        <f t="shared" si="2"/>
        <v>47582</v>
      </c>
      <c r="G73" s="36">
        <f t="shared" si="3"/>
        <v>43560</v>
      </c>
      <c r="H73" s="36">
        <f t="shared" si="4"/>
        <v>-4022</v>
      </c>
      <c r="I73" s="36"/>
      <c r="J73" s="34"/>
      <c r="K73" s="34"/>
    </row>
    <row r="74" spans="1:11" x14ac:dyDescent="0.35">
      <c r="A74" s="34"/>
      <c r="B74" s="34"/>
      <c r="C74" s="36">
        <f t="shared" si="5"/>
        <v>6400</v>
      </c>
      <c r="D74" s="36">
        <f t="shared" si="0"/>
        <v>17870</v>
      </c>
      <c r="E74" s="36">
        <f t="shared" si="1"/>
        <v>31692.799999999999</v>
      </c>
      <c r="F74" s="36">
        <f t="shared" si="2"/>
        <v>49562.8</v>
      </c>
      <c r="G74" s="36">
        <f t="shared" si="3"/>
        <v>46464</v>
      </c>
      <c r="H74" s="36">
        <f t="shared" si="4"/>
        <v>-3098.8000000000029</v>
      </c>
      <c r="I74" s="36"/>
      <c r="J74" s="34"/>
      <c r="K74" s="34"/>
    </row>
    <row r="75" spans="1:11" x14ac:dyDescent="0.35">
      <c r="A75" s="34"/>
      <c r="B75" s="34"/>
      <c r="C75" s="36">
        <f t="shared" si="5"/>
        <v>6800</v>
      </c>
      <c r="D75" s="36">
        <f t="shared" si="0"/>
        <v>17870</v>
      </c>
      <c r="E75" s="36">
        <f t="shared" si="1"/>
        <v>33673.599999999999</v>
      </c>
      <c r="F75" s="36">
        <f t="shared" si="2"/>
        <v>51543.6</v>
      </c>
      <c r="G75" s="36">
        <f t="shared" si="3"/>
        <v>49368</v>
      </c>
      <c r="H75" s="36">
        <f t="shared" si="4"/>
        <v>-2175.5999999999985</v>
      </c>
      <c r="I75" s="34"/>
      <c r="J75" s="34"/>
      <c r="K75" s="34"/>
    </row>
    <row r="76" spans="1:11" x14ac:dyDescent="0.35">
      <c r="A76" s="34"/>
      <c r="B76" s="34"/>
      <c r="C76" s="36">
        <f t="shared" si="5"/>
        <v>7200</v>
      </c>
      <c r="D76" s="36">
        <f t="shared" si="0"/>
        <v>17870</v>
      </c>
      <c r="E76" s="36">
        <f t="shared" si="1"/>
        <v>35654.400000000001</v>
      </c>
      <c r="F76" s="36">
        <f t="shared" si="2"/>
        <v>53524.4</v>
      </c>
      <c r="G76" s="36">
        <f t="shared" si="3"/>
        <v>52272</v>
      </c>
      <c r="H76" s="36">
        <f t="shared" si="4"/>
        <v>-1252.4000000000015</v>
      </c>
      <c r="I76" s="34"/>
      <c r="J76" s="34"/>
      <c r="K76" s="34"/>
    </row>
    <row r="77" spans="1:11" x14ac:dyDescent="0.35">
      <c r="A77" s="34"/>
      <c r="B77" s="34"/>
      <c r="C77" s="36">
        <f t="shared" si="5"/>
        <v>7600</v>
      </c>
      <c r="D77" s="36">
        <f t="shared" si="0"/>
        <v>17870</v>
      </c>
      <c r="E77" s="36">
        <f t="shared" si="1"/>
        <v>37635.199999999997</v>
      </c>
      <c r="F77" s="36">
        <f t="shared" si="2"/>
        <v>55505.2</v>
      </c>
      <c r="G77" s="36">
        <f t="shared" si="3"/>
        <v>55176</v>
      </c>
      <c r="H77" s="36">
        <f t="shared" si="4"/>
        <v>-329.19999999999709</v>
      </c>
      <c r="I77" s="34"/>
      <c r="J77" s="34"/>
      <c r="K77" s="34"/>
    </row>
    <row r="78" spans="1:11" x14ac:dyDescent="0.35">
      <c r="A78" s="34"/>
      <c r="B78" s="34"/>
      <c r="C78" s="36">
        <f t="shared" si="5"/>
        <v>8000</v>
      </c>
      <c r="D78" s="36">
        <f t="shared" si="0"/>
        <v>17870</v>
      </c>
      <c r="E78" s="36">
        <f t="shared" si="1"/>
        <v>39616</v>
      </c>
      <c r="F78" s="36">
        <f t="shared" si="2"/>
        <v>57486</v>
      </c>
      <c r="G78" s="36">
        <f t="shared" si="3"/>
        <v>58080</v>
      </c>
      <c r="H78" s="36">
        <f t="shared" si="4"/>
        <v>594</v>
      </c>
      <c r="I78" s="34"/>
      <c r="J78" s="34"/>
      <c r="K78" s="34"/>
    </row>
    <row r="79" spans="1:11" x14ac:dyDescent="0.35">
      <c r="A79" s="34"/>
      <c r="B79" s="34"/>
      <c r="C79" s="36">
        <f t="shared" si="5"/>
        <v>8400</v>
      </c>
      <c r="D79" s="36">
        <f t="shared" si="0"/>
        <v>17870</v>
      </c>
      <c r="E79" s="36">
        <f t="shared" si="1"/>
        <v>41596.800000000003</v>
      </c>
      <c r="F79" s="36">
        <f t="shared" si="2"/>
        <v>59466.8</v>
      </c>
      <c r="G79" s="36">
        <f t="shared" si="3"/>
        <v>60984</v>
      </c>
      <c r="H79" s="36">
        <f t="shared" si="4"/>
        <v>1517.1999999999971</v>
      </c>
      <c r="I79" s="34"/>
      <c r="J79" s="34"/>
      <c r="K79" s="34"/>
    </row>
    <row r="80" spans="1:11" x14ac:dyDescent="0.35">
      <c r="A80" s="34"/>
      <c r="B80" s="34"/>
      <c r="C80" s="36">
        <f t="shared" si="5"/>
        <v>8800</v>
      </c>
      <c r="D80" s="36">
        <f t="shared" si="0"/>
        <v>17870</v>
      </c>
      <c r="E80" s="36">
        <f t="shared" si="1"/>
        <v>43577.599999999999</v>
      </c>
      <c r="F80" s="36">
        <f t="shared" si="2"/>
        <v>61447.6</v>
      </c>
      <c r="G80" s="36">
        <f t="shared" si="3"/>
        <v>63888</v>
      </c>
      <c r="H80" s="36">
        <f t="shared" si="4"/>
        <v>2440.4000000000015</v>
      </c>
      <c r="I80" s="34"/>
      <c r="J80" s="34"/>
      <c r="K80" s="34"/>
    </row>
    <row r="81" spans="1:11" x14ac:dyDescent="0.35">
      <c r="A81" s="34"/>
      <c r="B81" s="34"/>
      <c r="C81" s="36">
        <f t="shared" si="5"/>
        <v>9200</v>
      </c>
      <c r="D81" s="36">
        <f t="shared" si="0"/>
        <v>17870</v>
      </c>
      <c r="E81" s="36">
        <f t="shared" si="1"/>
        <v>45558.400000000001</v>
      </c>
      <c r="F81" s="36">
        <f t="shared" si="2"/>
        <v>63428.4</v>
      </c>
      <c r="G81" s="36">
        <f t="shared" si="3"/>
        <v>66792</v>
      </c>
      <c r="H81" s="36">
        <f t="shared" si="4"/>
        <v>3363.5999999999985</v>
      </c>
      <c r="I81" s="34"/>
      <c r="J81" s="34"/>
      <c r="K81" s="34"/>
    </row>
    <row r="82" spans="1:11" x14ac:dyDescent="0.35">
      <c r="A82" s="34"/>
      <c r="B82" s="34"/>
      <c r="C82" s="36">
        <f t="shared" si="5"/>
        <v>9600</v>
      </c>
      <c r="D82" s="36">
        <f t="shared" si="0"/>
        <v>17870</v>
      </c>
      <c r="E82" s="36">
        <f t="shared" si="1"/>
        <v>47539.199999999997</v>
      </c>
      <c r="F82" s="36">
        <f t="shared" si="2"/>
        <v>65409.2</v>
      </c>
      <c r="G82" s="36">
        <f t="shared" si="3"/>
        <v>69696</v>
      </c>
      <c r="H82" s="36">
        <f t="shared" si="4"/>
        <v>4286.8000000000029</v>
      </c>
      <c r="I82" s="34"/>
      <c r="J82" s="34"/>
      <c r="K82" s="34"/>
    </row>
    <row r="83" spans="1:11" x14ac:dyDescent="0.35">
      <c r="A83" s="34"/>
      <c r="B83" s="34"/>
      <c r="C83" s="36">
        <f t="shared" si="5"/>
        <v>10000</v>
      </c>
      <c r="D83" s="36">
        <f t="shared" si="0"/>
        <v>17870</v>
      </c>
      <c r="E83" s="36">
        <f t="shared" si="1"/>
        <v>49520</v>
      </c>
      <c r="F83" s="36">
        <f t="shared" si="2"/>
        <v>67390</v>
      </c>
      <c r="G83" s="36">
        <f t="shared" si="3"/>
        <v>72600</v>
      </c>
      <c r="H83" s="36">
        <f t="shared" si="4"/>
        <v>5210</v>
      </c>
      <c r="I83" s="34"/>
      <c r="J83" s="34"/>
      <c r="K83" s="34"/>
    </row>
    <row r="84" spans="1:11" x14ac:dyDescent="0.35">
      <c r="A84" s="34"/>
      <c r="B84" s="34"/>
      <c r="C84" s="36">
        <f t="shared" si="5"/>
        <v>10400</v>
      </c>
      <c r="D84" s="36">
        <f t="shared" si="0"/>
        <v>17870</v>
      </c>
      <c r="E84" s="36">
        <f t="shared" si="1"/>
        <v>51500.800000000003</v>
      </c>
      <c r="F84" s="36">
        <f t="shared" si="2"/>
        <v>69370.8</v>
      </c>
      <c r="G84" s="36">
        <f t="shared" si="3"/>
        <v>75504</v>
      </c>
      <c r="H84" s="36">
        <f t="shared" si="4"/>
        <v>6133.1999999999971</v>
      </c>
      <c r="I84" s="34"/>
      <c r="J84" s="34"/>
      <c r="K84" s="34"/>
    </row>
    <row r="85" spans="1:11" x14ac:dyDescent="0.35">
      <c r="A85" s="34"/>
      <c r="B85" s="34"/>
      <c r="C85" s="36">
        <f t="shared" si="5"/>
        <v>10800</v>
      </c>
      <c r="D85" s="36">
        <f t="shared" si="0"/>
        <v>17870</v>
      </c>
      <c r="E85" s="36">
        <f t="shared" si="1"/>
        <v>53481.599999999999</v>
      </c>
      <c r="F85" s="36">
        <f t="shared" si="2"/>
        <v>71351.600000000006</v>
      </c>
      <c r="G85" s="36">
        <f t="shared" si="3"/>
        <v>78408</v>
      </c>
      <c r="H85" s="36">
        <f t="shared" si="4"/>
        <v>7056.3999999999942</v>
      </c>
      <c r="I85" s="34"/>
      <c r="J85" s="34"/>
      <c r="K85" s="34"/>
    </row>
    <row r="86" spans="1:11" x14ac:dyDescent="0.35">
      <c r="A86" s="34"/>
      <c r="B86" s="34"/>
      <c r="C86" s="36">
        <f t="shared" si="5"/>
        <v>11200</v>
      </c>
      <c r="D86" s="36">
        <f t="shared" si="0"/>
        <v>17870</v>
      </c>
      <c r="E86" s="36">
        <f t="shared" si="1"/>
        <v>55462.400000000001</v>
      </c>
      <c r="F86" s="36">
        <f t="shared" si="2"/>
        <v>73332.399999999994</v>
      </c>
      <c r="G86" s="36">
        <f t="shared" si="3"/>
        <v>81312</v>
      </c>
      <c r="H86" s="36">
        <f t="shared" si="4"/>
        <v>7979.6000000000058</v>
      </c>
      <c r="I86" s="34"/>
      <c r="J86" s="34"/>
      <c r="K86" s="34"/>
    </row>
  </sheetData>
  <mergeCells count="2">
    <mergeCell ref="B6:I6"/>
    <mergeCell ref="C51:I51"/>
  </mergeCells>
  <phoneticPr fontId="0" type="noConversion"/>
  <hyperlinks>
    <hyperlink ref="C51:I51" r:id="rId1" display="© Copyright, 2007, Jaxworks, All Rights Reserved."/>
  </hyperlinks>
  <printOptions horizontalCentered="1"/>
  <pageMargins left="0.23622047244094491" right="0.23622047244094491" top="0.74803149606299213" bottom="0.74803149606299213" header="0.23622047244094491" footer="0.51181102362204722"/>
  <pageSetup scale="77" orientation="portrait" horizontalDpi="4294967294" verticalDpi="360" r:id="rId2"/>
  <headerFooter alignWithMargins="0">
    <oddFooter>&amp;C&amp;12© Copyright, 2010, JaxWorks, All Rights Reserved.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JaxWorks</vt:lpstr>
      <vt:lpstr>Break_Even CIA</vt:lpstr>
      <vt:lpstr>'Break_Even CIA'!Print_Area</vt:lpstr>
      <vt:lpstr>JaxWorks!Print_Area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Break_Even CIA</dc:title>
  <dc:creator>JaxWorks</dc:creator>
  <dc:description>© Copyright, 2010, Jaxworks, All Rights Reserved.</dc:description>
  <cp:lastModifiedBy>sunny</cp:lastModifiedBy>
  <cp:lastPrinted>2010-02-02T12:02:46Z</cp:lastPrinted>
  <dcterms:created xsi:type="dcterms:W3CDTF">2004-04-02T18:55:12Z</dcterms:created>
  <dcterms:modified xsi:type="dcterms:W3CDTF">2018-07-20T11:12:53Z</dcterms:modified>
</cp:coreProperties>
</file>