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\Documents\A.2021 DT021A,4 semester 1\final year project\"/>
    </mc:Choice>
  </mc:AlternateContent>
  <xr:revisionPtr revIDLastSave="0" documentId="13_ncr:1_{78035CB0-F525-42E7-8791-894CB0F18DD7}" xr6:coauthVersionLast="47" xr6:coauthVersionMax="47" xr10:uidLastSave="{00000000-0000-0000-0000-000000000000}"/>
  <bookViews>
    <workbookView xWindow="-110" yWindow="-110" windowWidth="19420" windowHeight="10420" xr2:uid="{A19BFCAF-265C-4D86-8DD5-974E0A5C0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J11" i="1" s="1"/>
  <c r="I12" i="1"/>
  <c r="I13" i="1"/>
  <c r="I14" i="1"/>
  <c r="J14" i="1" s="1"/>
  <c r="I15" i="1"/>
  <c r="I16" i="1"/>
  <c r="I17" i="1"/>
  <c r="I18" i="1"/>
  <c r="I19" i="1"/>
  <c r="J19" i="1" s="1"/>
  <c r="I20" i="1"/>
  <c r="I21" i="1"/>
  <c r="J21" i="1" s="1"/>
  <c r="I22" i="1"/>
  <c r="I23" i="1"/>
  <c r="I24" i="1"/>
  <c r="I25" i="1"/>
  <c r="I26" i="1"/>
  <c r="I27" i="1"/>
  <c r="I28" i="1"/>
  <c r="H8" i="1"/>
  <c r="H9" i="1"/>
  <c r="J9" i="1" s="1"/>
  <c r="H10" i="1"/>
  <c r="H11" i="1"/>
  <c r="H12" i="1"/>
  <c r="H13" i="1"/>
  <c r="H14" i="1"/>
  <c r="H15" i="1"/>
  <c r="H16" i="1"/>
  <c r="J16" i="1" s="1"/>
  <c r="H17" i="1"/>
  <c r="J17" i="1" s="1"/>
  <c r="H18" i="1"/>
  <c r="H19" i="1"/>
  <c r="H20" i="1"/>
  <c r="H21" i="1"/>
  <c r="H22" i="1"/>
  <c r="H23" i="1"/>
  <c r="H24" i="1"/>
  <c r="H25" i="1"/>
  <c r="H26" i="1"/>
  <c r="H27" i="1"/>
  <c r="H28" i="1"/>
  <c r="J28" i="1"/>
  <c r="G28" i="1"/>
  <c r="G27" i="1"/>
  <c r="G26" i="1"/>
  <c r="G25" i="1"/>
  <c r="G24" i="1"/>
  <c r="J23" i="1"/>
  <c r="G23" i="1"/>
  <c r="J22" i="1"/>
  <c r="G22" i="1"/>
  <c r="G21" i="1"/>
  <c r="J20" i="1"/>
  <c r="G20" i="1"/>
  <c r="G19" i="1"/>
  <c r="G18" i="1"/>
  <c r="G17" i="1"/>
  <c r="G16" i="1"/>
  <c r="J15" i="1"/>
  <c r="G15" i="1"/>
  <c r="G14" i="1"/>
  <c r="J13" i="1"/>
  <c r="G13" i="1"/>
  <c r="J12" i="1"/>
  <c r="G12" i="1"/>
  <c r="G11" i="1"/>
  <c r="G10" i="1"/>
  <c r="G9" i="1"/>
  <c r="G8" i="1"/>
  <c r="H7" i="1"/>
  <c r="I7" i="1" s="1"/>
  <c r="J7" i="1" s="1"/>
  <c r="G7" i="1"/>
  <c r="J27" i="1" l="1"/>
  <c r="J26" i="1"/>
  <c r="J18" i="1"/>
  <c r="J10" i="1"/>
  <c r="J25" i="1"/>
  <c r="J24" i="1"/>
  <c r="J8" i="1"/>
</calcChain>
</file>

<file path=xl/sharedStrings.xml><?xml version="1.0" encoding="utf-8"?>
<sst xmlns="http://schemas.openxmlformats.org/spreadsheetml/2006/main" count="22" uniqueCount="22">
  <si>
    <t>Frequency (Hz)</t>
  </si>
  <si>
    <t>Vin (mv)</t>
  </si>
  <si>
    <t>Vout (mv)</t>
  </si>
  <si>
    <t>Td (ms)</t>
  </si>
  <si>
    <t xml:space="preserve">phase </t>
  </si>
  <si>
    <t xml:space="preserve">Vout/Vin </t>
  </si>
  <si>
    <t>360*td*Hz</t>
  </si>
  <si>
    <t>log(Vout/Vin)</t>
  </si>
  <si>
    <t>20log(Vout/Vin)</t>
  </si>
  <si>
    <t>dB</t>
  </si>
  <si>
    <t>R1</t>
  </si>
  <si>
    <t>14.70K</t>
  </si>
  <si>
    <t>R3</t>
  </si>
  <si>
    <t xml:space="preserve">R_sweep  </t>
  </si>
  <si>
    <t>ohms</t>
  </si>
  <si>
    <t>Measurements</t>
  </si>
  <si>
    <t xml:space="preserve">Measured values during test </t>
  </si>
  <si>
    <t xml:space="preserve">resonant freq </t>
  </si>
  <si>
    <t>Hz</t>
  </si>
  <si>
    <t>33k</t>
  </si>
  <si>
    <t>, (measures wrong )its really 150</t>
  </si>
  <si>
    <t xml:space="preserve">calculated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</si>
</sst>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</a:t>
            </a:r>
            <a:r>
              <a:rPr lang="en-US" baseline="0"/>
              <a:t> magnitude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20log(Vout/Vin)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3.8278394192347701E-2"/>
                  <c:y val="3.71775606672654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800Hz, 0.3 dB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85461947788226"/>
                      <c:h val="0.1102432103513780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A6BA-4720-BAC2-E5843BC490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Sheet1!$B$7:$B$28</c:f>
              <c:numCache>
                <c:formatCode>General</c:formatCode>
                <c:ptCount val="22"/>
                <c:pt idx="0">
                  <c:v>216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</c:numCache>
            </c:numRef>
          </c:xVal>
          <c:yVal>
            <c:numRef>
              <c:f>Sheet1!$J$7:$J$28</c:f>
              <c:numCache>
                <c:formatCode>0.0</c:formatCode>
                <c:ptCount val="22"/>
                <c:pt idx="0">
                  <c:v>-26.361266699255232</c:v>
                </c:pt>
                <c:pt idx="1">
                  <c:v>-23.496612131078749</c:v>
                </c:pt>
                <c:pt idx="2">
                  <c:v>-21.727196613494964</c:v>
                </c:pt>
                <c:pt idx="3">
                  <c:v>-20</c:v>
                </c:pt>
                <c:pt idx="4">
                  <c:v>-16.501939237645093</c:v>
                </c:pt>
                <c:pt idx="5">
                  <c:v>-12.041199826559248</c:v>
                </c:pt>
                <c:pt idx="6">
                  <c:v>-4.5805466848695957</c:v>
                </c:pt>
                <c:pt idx="7">
                  <c:v>0.34887780562417214</c:v>
                </c:pt>
                <c:pt idx="8">
                  <c:v>-5.3363179026575907</c:v>
                </c:pt>
                <c:pt idx="9">
                  <c:v>-8.4720399798634833</c:v>
                </c:pt>
                <c:pt idx="10">
                  <c:v>-10.131524681158762</c:v>
                </c:pt>
                <c:pt idx="11">
                  <c:v>-11.624197047096844</c:v>
                </c:pt>
                <c:pt idx="12">
                  <c:v>-12.784035986650579</c:v>
                </c:pt>
                <c:pt idx="13">
                  <c:v>-14.878742997050839</c:v>
                </c:pt>
                <c:pt idx="14">
                  <c:v>-16.621746511428842</c:v>
                </c:pt>
                <c:pt idx="15">
                  <c:v>-17.920562650089135</c:v>
                </c:pt>
                <c:pt idx="16">
                  <c:v>-18.804635899930204</c:v>
                </c:pt>
                <c:pt idx="17">
                  <c:v>-19.788996353333836</c:v>
                </c:pt>
                <c:pt idx="18">
                  <c:v>-20.513239806422732</c:v>
                </c:pt>
                <c:pt idx="19">
                  <c:v>-21.303410632096202</c:v>
                </c:pt>
                <c:pt idx="20">
                  <c:v>-22.172724507718009</c:v>
                </c:pt>
                <c:pt idx="21">
                  <c:v>-22.642346424708467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5-45BC-85AF-EBD0480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02840"/>
        <c:axId val="685107760"/>
      </c:scatterChart>
      <c:valAx>
        <c:axId val="68510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Frequency</a:t>
                </a:r>
                <a:r>
                  <a:rPr lang="en-IE" baseline="0"/>
                  <a:t> (</a:t>
                </a:r>
                <a:r>
                  <a:rPr lang="en-IE"/>
                  <a:t>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07760"/>
        <c:crosses val="autoZero"/>
        <c:crossBetween val="midCat"/>
      </c:valAx>
      <c:valAx>
        <c:axId val="685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0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phase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phase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Sheet1!$B$7:$B$28</c:f>
              <c:numCache>
                <c:formatCode>General</c:formatCode>
                <c:ptCount val="22"/>
                <c:pt idx="0">
                  <c:v>216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</c:numCache>
            </c:numRef>
          </c:xVal>
          <c:yVal>
            <c:numRef>
              <c:f>Sheet1!$G$7:$G$28</c:f>
              <c:numCache>
                <c:formatCode>0</c:formatCode>
                <c:ptCount val="22"/>
                <c:pt idx="0">
                  <c:v>357.69599999999997</c:v>
                </c:pt>
                <c:pt idx="1">
                  <c:v>356.4</c:v>
                </c:pt>
                <c:pt idx="2">
                  <c:v>352.8</c:v>
                </c:pt>
                <c:pt idx="3">
                  <c:v>360</c:v>
                </c:pt>
                <c:pt idx="4">
                  <c:v>262.8</c:v>
                </c:pt>
                <c:pt idx="5">
                  <c:v>267.83999999999997</c:v>
                </c:pt>
                <c:pt idx="6">
                  <c:v>257.04000000000002</c:v>
                </c:pt>
                <c:pt idx="7">
                  <c:v>172.79999999999998</c:v>
                </c:pt>
                <c:pt idx="8">
                  <c:v>110.16000000000001</c:v>
                </c:pt>
                <c:pt idx="9">
                  <c:v>109.44000000000001</c:v>
                </c:pt>
                <c:pt idx="10">
                  <c:v>107.99999999999999</c:v>
                </c:pt>
                <c:pt idx="11">
                  <c:v>98.280000000000015</c:v>
                </c:pt>
                <c:pt idx="12">
                  <c:v>102.96000000000001</c:v>
                </c:pt>
                <c:pt idx="13">
                  <c:v>103.67999999999999</c:v>
                </c:pt>
                <c:pt idx="14">
                  <c:v>102.96000000000001</c:v>
                </c:pt>
                <c:pt idx="15">
                  <c:v>95.76</c:v>
                </c:pt>
                <c:pt idx="16">
                  <c:v>97.199999999999989</c:v>
                </c:pt>
                <c:pt idx="17">
                  <c:v>97.92</c:v>
                </c:pt>
                <c:pt idx="18">
                  <c:v>97.92</c:v>
                </c:pt>
                <c:pt idx="19">
                  <c:v>97.199999999999989</c:v>
                </c:pt>
                <c:pt idx="20">
                  <c:v>95.76</c:v>
                </c:pt>
                <c:pt idx="21">
                  <c:v>93.600000000000009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97-4151-82AE-3A4757EB9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10224"/>
        <c:axId val="676510552"/>
      </c:scatterChart>
      <c:valAx>
        <c:axId val="6765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Frequency (Hz)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0552"/>
        <c:crosses val="autoZero"/>
        <c:crossBetween val="midCat"/>
      </c:valAx>
      <c:valAx>
        <c:axId val="6765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Phase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290763</xdr:colOff>
      <xdr:row>1</xdr:row>
      <xdr:rowOff>66844</xdr:rowOff>
    </xdr:from>
    <xdr:to>
      <xdr:col>18</xdr:col>
      <xdr:colOff>576513</xdr:colOff>
      <xdr:row>16</xdr:row>
      <xdr:rowOff>91908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B3F20-3ABF-4049-AAE1-125D1F25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157079</xdr:colOff>
      <xdr:row>23</xdr:row>
      <xdr:rowOff>50131</xdr:rowOff>
    </xdr:from>
    <xdr:to>
      <xdr:col>18</xdr:col>
      <xdr:colOff>459539</xdr:colOff>
      <xdr:row>43</xdr:row>
      <xdr:rowOff>33421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1F413-A6C6-4F14-B7AD-ED9D7CBC8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3962-F7E0-4650-8B83-EF620B54E4B0}">
  <dimension ref="B2:O28"/>
  <sheetViews>
    <sheetView tabSelected="1" zoomScale="76" zoomScaleNormal="76" workbookViewId="0">
      <selection activeCell="H2" sqref="H2"/>
    </sheetView>
  </sheetViews>
  <sheetFormatPr defaultRowHeight="14.5" x14ac:dyDescent="0.35"/>
  <cols>
    <col min="2" max="2" width="13.26953125" customWidth="1"/>
    <col min="7" max="7" width="10.08984375" customWidth="1"/>
    <col min="9" max="9" width="12.36328125" customWidth="1"/>
    <col min="10" max="10" width="14.1796875" customWidth="1"/>
    <col min="12" max="12" width="24.1796875" customWidth="1"/>
  </cols>
  <sheetData>
    <row r="2" spans="2:10" x14ac:dyDescent="0.35">
      <c r="B2" t="s">
        <v>17</v>
      </c>
      <c r="C2">
        <v>1100</v>
      </c>
      <c r="D2" t="s">
        <v>18</v>
      </c>
    </row>
    <row r="4" spans="2:10" x14ac:dyDescent="0.35">
      <c r="G4" s="6" t="s">
        <v>21</v>
      </c>
      <c r="H4" s="6"/>
      <c r="I4" s="6"/>
      <c r="J4" s="6"/>
    </row>
    <row r="5" spans="2:10" x14ac:dyDescent="0.35">
      <c r="C5" s="6" t="s">
        <v>15</v>
      </c>
      <c r="D5" s="6"/>
      <c r="E5" s="6"/>
      <c r="G5" t="s">
        <v>6</v>
      </c>
      <c r="J5" s="3" t="s">
        <v>9</v>
      </c>
    </row>
    <row r="6" spans="2:10" x14ac:dyDescent="0.35">
      <c r="B6" t="s">
        <v>0</v>
      </c>
      <c r="C6" t="s">
        <v>1</v>
      </c>
      <c r="D6" t="s">
        <v>2</v>
      </c>
      <c r="E6" t="s">
        <v>3</v>
      </c>
      <c r="G6" t="s">
        <v>4</v>
      </c>
      <c r="H6" t="s">
        <v>5</v>
      </c>
      <c r="I6" t="s">
        <v>7</v>
      </c>
      <c r="J6" t="s">
        <v>8</v>
      </c>
    </row>
    <row r="7" spans="2:10" x14ac:dyDescent="0.35">
      <c r="B7">
        <v>216</v>
      </c>
      <c r="C7">
        <v>624</v>
      </c>
      <c r="D7">
        <v>30</v>
      </c>
      <c r="E7">
        <v>4.5999999999999996</v>
      </c>
      <c r="G7" s="1">
        <f t="shared" ref="G7:G28" si="0">360*B7*(E7/1000)</f>
        <v>357.69599999999997</v>
      </c>
      <c r="H7" s="5">
        <f t="shared" ref="H7:H28" si="1">D7/C7</f>
        <v>4.807692307692308E-2</v>
      </c>
      <c r="I7" s="5">
        <f t="shared" ref="I7:I28" si="2">LOG(H7)</f>
        <v>-1.3180633349627615</v>
      </c>
      <c r="J7" s="2">
        <f t="shared" ref="J7:J28" si="3">20*I7</f>
        <v>-26.361266699255232</v>
      </c>
    </row>
    <row r="8" spans="2:10" x14ac:dyDescent="0.35">
      <c r="B8">
        <v>300</v>
      </c>
      <c r="C8">
        <v>688</v>
      </c>
      <c r="D8">
        <v>46</v>
      </c>
      <c r="E8">
        <v>3.3</v>
      </c>
      <c r="G8" s="1">
        <f t="shared" si="0"/>
        <v>356.4</v>
      </c>
      <c r="H8" s="5">
        <f t="shared" si="1"/>
        <v>6.6860465116279064E-2</v>
      </c>
      <c r="I8" s="5">
        <f t="shared" si="2"/>
        <v>-1.1748306065539373</v>
      </c>
      <c r="J8" s="2">
        <f t="shared" si="3"/>
        <v>-23.496612131078749</v>
      </c>
    </row>
    <row r="9" spans="2:10" x14ac:dyDescent="0.35">
      <c r="B9">
        <v>350</v>
      </c>
      <c r="C9">
        <v>488</v>
      </c>
      <c r="D9">
        <v>40</v>
      </c>
      <c r="E9">
        <v>2.8</v>
      </c>
      <c r="G9" s="1">
        <f t="shared" si="0"/>
        <v>352.8</v>
      </c>
      <c r="H9" s="5">
        <f t="shared" si="1"/>
        <v>8.1967213114754092E-2</v>
      </c>
      <c r="I9" s="5">
        <f t="shared" si="2"/>
        <v>-1.0863598306747482</v>
      </c>
      <c r="J9" s="2">
        <f t="shared" si="3"/>
        <v>-21.727196613494964</v>
      </c>
    </row>
    <row r="10" spans="2:10" x14ac:dyDescent="0.35">
      <c r="B10">
        <v>400</v>
      </c>
      <c r="C10">
        <v>488</v>
      </c>
      <c r="D10">
        <v>48.8</v>
      </c>
      <c r="E10">
        <v>2.5</v>
      </c>
      <c r="G10" s="1">
        <f t="shared" si="0"/>
        <v>360</v>
      </c>
      <c r="H10" s="5">
        <f t="shared" si="1"/>
        <v>9.9999999999999992E-2</v>
      </c>
      <c r="I10" s="5">
        <f t="shared" si="2"/>
        <v>-1</v>
      </c>
      <c r="J10" s="2">
        <f t="shared" si="3"/>
        <v>-20</v>
      </c>
    </row>
    <row r="11" spans="2:10" x14ac:dyDescent="0.35">
      <c r="B11">
        <v>500</v>
      </c>
      <c r="C11">
        <v>488</v>
      </c>
      <c r="D11">
        <v>73</v>
      </c>
      <c r="E11">
        <v>1.46</v>
      </c>
      <c r="G11" s="1">
        <f t="shared" si="0"/>
        <v>262.8</v>
      </c>
      <c r="H11" s="5">
        <f t="shared" si="1"/>
        <v>0.14959016393442623</v>
      </c>
      <c r="I11" s="5">
        <f t="shared" si="2"/>
        <v>-0.82509696188225468</v>
      </c>
      <c r="J11" s="2">
        <f t="shared" si="3"/>
        <v>-16.501939237645093</v>
      </c>
    </row>
    <row r="12" spans="2:10" x14ac:dyDescent="0.35">
      <c r="B12">
        <v>600</v>
      </c>
      <c r="C12">
        <v>488</v>
      </c>
      <c r="D12">
        <v>122</v>
      </c>
      <c r="E12">
        <v>1.24</v>
      </c>
      <c r="G12" s="1">
        <f t="shared" si="0"/>
        <v>267.83999999999997</v>
      </c>
      <c r="H12" s="5">
        <f t="shared" si="1"/>
        <v>0.25</v>
      </c>
      <c r="I12" s="5">
        <f t="shared" si="2"/>
        <v>-0.6020599913279624</v>
      </c>
      <c r="J12" s="2">
        <f t="shared" si="3"/>
        <v>-12.041199826559248</v>
      </c>
    </row>
    <row r="13" spans="2:10" x14ac:dyDescent="0.35">
      <c r="B13">
        <v>700</v>
      </c>
      <c r="C13">
        <v>488</v>
      </c>
      <c r="D13">
        <v>288</v>
      </c>
      <c r="E13">
        <v>1.02</v>
      </c>
      <c r="G13" s="1">
        <f t="shared" si="0"/>
        <v>257.04000000000002</v>
      </c>
      <c r="H13" s="5">
        <f t="shared" si="1"/>
        <v>0.5901639344262295</v>
      </c>
      <c r="I13" s="5">
        <f t="shared" si="2"/>
        <v>-0.22902733424347976</v>
      </c>
      <c r="J13" s="2">
        <f t="shared" si="3"/>
        <v>-4.5805466848695957</v>
      </c>
    </row>
    <row r="14" spans="2:10" x14ac:dyDescent="0.35">
      <c r="B14">
        <v>800</v>
      </c>
      <c r="C14">
        <v>488</v>
      </c>
      <c r="D14">
        <v>508</v>
      </c>
      <c r="E14">
        <v>0.6</v>
      </c>
      <c r="G14" s="1">
        <f t="shared" si="0"/>
        <v>172.79999999999998</v>
      </c>
      <c r="H14" s="5">
        <f t="shared" si="1"/>
        <v>1.040983606557377</v>
      </c>
      <c r="I14" s="5">
        <f t="shared" si="2"/>
        <v>1.7443890281208609E-2</v>
      </c>
      <c r="J14" s="2">
        <f t="shared" si="3"/>
        <v>0.34887780562417214</v>
      </c>
    </row>
    <row r="15" spans="2:10" x14ac:dyDescent="0.35">
      <c r="B15">
        <v>900</v>
      </c>
      <c r="C15">
        <v>488</v>
      </c>
      <c r="D15">
        <v>264</v>
      </c>
      <c r="E15">
        <v>0.34</v>
      </c>
      <c r="G15" s="1">
        <f t="shared" si="0"/>
        <v>110.16000000000001</v>
      </c>
      <c r="H15" s="5">
        <f t="shared" si="1"/>
        <v>0.54098360655737709</v>
      </c>
      <c r="I15" s="5">
        <f t="shared" si="2"/>
        <v>-0.26681589513287951</v>
      </c>
      <c r="J15" s="2">
        <f t="shared" si="3"/>
        <v>-5.3363179026575907</v>
      </c>
    </row>
    <row r="16" spans="2:10" x14ac:dyDescent="0.35">
      <c r="B16">
        <v>950</v>
      </c>
      <c r="C16">
        <v>488</v>
      </c>
      <c r="D16">
        <v>184</v>
      </c>
      <c r="E16">
        <v>0.32</v>
      </c>
      <c r="G16" s="1">
        <f t="shared" si="0"/>
        <v>109.44000000000001</v>
      </c>
      <c r="H16" s="5">
        <f t="shared" si="1"/>
        <v>0.37704918032786883</v>
      </c>
      <c r="I16" s="5">
        <f t="shared" si="2"/>
        <v>-0.42360199899317419</v>
      </c>
      <c r="J16" s="2">
        <f t="shared" si="3"/>
        <v>-8.4720399798634833</v>
      </c>
    </row>
    <row r="17" spans="2:15" x14ac:dyDescent="0.35">
      <c r="B17">
        <v>1000</v>
      </c>
      <c r="C17">
        <v>488</v>
      </c>
      <c r="D17">
        <v>152</v>
      </c>
      <c r="E17">
        <v>0.3</v>
      </c>
      <c r="G17" s="1">
        <f t="shared" si="0"/>
        <v>107.99999999999999</v>
      </c>
      <c r="H17" s="5">
        <f t="shared" si="1"/>
        <v>0.31147540983606559</v>
      </c>
      <c r="I17" s="5">
        <f t="shared" si="2"/>
        <v>-0.50657623405793806</v>
      </c>
      <c r="J17" s="2">
        <f t="shared" si="3"/>
        <v>-10.131524681158762</v>
      </c>
    </row>
    <row r="18" spans="2:15" x14ac:dyDescent="0.35">
      <c r="B18">
        <v>1050</v>
      </c>
      <c r="C18">
        <v>488</v>
      </c>
      <c r="D18">
        <v>128</v>
      </c>
      <c r="E18">
        <v>0.26</v>
      </c>
      <c r="G18" s="1">
        <f t="shared" si="0"/>
        <v>98.280000000000015</v>
      </c>
      <c r="H18" s="5">
        <f t="shared" si="1"/>
        <v>0.26229508196721313</v>
      </c>
      <c r="I18" s="5">
        <f t="shared" si="2"/>
        <v>-0.58120985235484224</v>
      </c>
      <c r="J18" s="2">
        <f t="shared" si="3"/>
        <v>-11.624197047096844</v>
      </c>
    </row>
    <row r="19" spans="2:15" x14ac:dyDescent="0.35">
      <c r="B19">
        <v>1100</v>
      </c>
      <c r="C19">
        <v>488</v>
      </c>
      <c r="D19">
        <v>112</v>
      </c>
      <c r="E19">
        <v>0.26</v>
      </c>
      <c r="G19" s="1">
        <f t="shared" si="0"/>
        <v>102.96000000000001</v>
      </c>
      <c r="H19" s="5">
        <f t="shared" si="1"/>
        <v>0.22950819672131148</v>
      </c>
      <c r="I19" s="5">
        <f t="shared" si="2"/>
        <v>-0.63920179933252896</v>
      </c>
      <c r="J19" s="2">
        <f t="shared" si="3"/>
        <v>-12.784035986650579</v>
      </c>
      <c r="L19" t="s">
        <v>16</v>
      </c>
      <c r="N19" t="s">
        <v>14</v>
      </c>
    </row>
    <row r="20" spans="2:15" x14ac:dyDescent="0.35">
      <c r="B20">
        <v>1200</v>
      </c>
      <c r="C20">
        <v>488</v>
      </c>
      <c r="D20">
        <v>88</v>
      </c>
      <c r="E20">
        <v>0.24</v>
      </c>
      <c r="G20" s="1">
        <f t="shared" si="0"/>
        <v>103.67999999999999</v>
      </c>
      <c r="H20" s="5">
        <f t="shared" si="1"/>
        <v>0.18032786885245902</v>
      </c>
      <c r="I20" s="5">
        <f t="shared" si="2"/>
        <v>-0.743937149852542</v>
      </c>
      <c r="J20" s="2">
        <f t="shared" si="3"/>
        <v>-14.878742997050839</v>
      </c>
      <c r="L20" t="s">
        <v>13</v>
      </c>
      <c r="N20" s="4">
        <v>68</v>
      </c>
      <c r="O20" t="s">
        <v>20</v>
      </c>
    </row>
    <row r="21" spans="2:15" x14ac:dyDescent="0.35">
      <c r="B21">
        <v>1300</v>
      </c>
      <c r="C21">
        <v>488</v>
      </c>
      <c r="D21">
        <v>72</v>
      </c>
      <c r="E21">
        <v>0.22</v>
      </c>
      <c r="G21" s="1">
        <f t="shared" si="0"/>
        <v>102.96000000000001</v>
      </c>
      <c r="H21" s="5">
        <f t="shared" si="1"/>
        <v>0.14754098360655737</v>
      </c>
      <c r="I21" s="5">
        <f t="shared" si="2"/>
        <v>-0.83108732557144216</v>
      </c>
      <c r="J21" s="2">
        <f t="shared" si="3"/>
        <v>-16.621746511428842</v>
      </c>
      <c r="L21" t="s">
        <v>10</v>
      </c>
      <c r="N21" t="s">
        <v>11</v>
      </c>
    </row>
    <row r="22" spans="2:15" x14ac:dyDescent="0.35">
      <c r="B22">
        <v>1400</v>
      </c>
      <c r="C22">
        <v>488</v>
      </c>
      <c r="D22">
        <v>62</v>
      </c>
      <c r="E22">
        <v>0.19</v>
      </c>
      <c r="G22" s="1">
        <f t="shared" si="0"/>
        <v>95.76</v>
      </c>
      <c r="H22" s="5">
        <f t="shared" si="1"/>
        <v>0.12704918032786885</v>
      </c>
      <c r="I22" s="5">
        <f t="shared" si="2"/>
        <v>-0.89602813250445679</v>
      </c>
      <c r="J22" s="2">
        <f t="shared" si="3"/>
        <v>-17.920562650089135</v>
      </c>
      <c r="L22" t="s">
        <v>12</v>
      </c>
      <c r="N22" t="s">
        <v>19</v>
      </c>
    </row>
    <row r="23" spans="2:15" x14ac:dyDescent="0.35">
      <c r="B23">
        <v>1500</v>
      </c>
      <c r="C23">
        <v>488</v>
      </c>
      <c r="D23">
        <v>56</v>
      </c>
      <c r="E23">
        <v>0.18</v>
      </c>
      <c r="G23" s="1">
        <f t="shared" si="0"/>
        <v>97.199999999999989</v>
      </c>
      <c r="H23" s="5">
        <f t="shared" si="1"/>
        <v>0.11475409836065574</v>
      </c>
      <c r="I23" s="5">
        <f t="shared" si="2"/>
        <v>-0.94023179499651022</v>
      </c>
      <c r="J23" s="2">
        <f t="shared" si="3"/>
        <v>-18.804635899930204</v>
      </c>
    </row>
    <row r="24" spans="2:15" x14ac:dyDescent="0.35">
      <c r="B24">
        <v>1600</v>
      </c>
      <c r="C24">
        <v>488</v>
      </c>
      <c r="D24">
        <v>50</v>
      </c>
      <c r="E24">
        <v>0.17</v>
      </c>
      <c r="G24" s="1">
        <f t="shared" si="0"/>
        <v>97.92</v>
      </c>
      <c r="H24" s="5">
        <f t="shared" si="1"/>
        <v>0.10245901639344263</v>
      </c>
      <c r="I24" s="5">
        <f t="shared" si="2"/>
        <v>-0.98944981766669182</v>
      </c>
      <c r="J24" s="2">
        <f t="shared" si="3"/>
        <v>-19.788996353333836</v>
      </c>
    </row>
    <row r="25" spans="2:15" x14ac:dyDescent="0.35">
      <c r="B25">
        <v>1700</v>
      </c>
      <c r="C25">
        <v>488</v>
      </c>
      <c r="D25">
        <v>46</v>
      </c>
      <c r="E25">
        <v>0.16</v>
      </c>
      <c r="G25" s="1">
        <f t="shared" si="0"/>
        <v>97.92</v>
      </c>
      <c r="H25" s="5">
        <f t="shared" si="1"/>
        <v>9.4262295081967207E-2</v>
      </c>
      <c r="I25" s="5">
        <f t="shared" si="2"/>
        <v>-1.0256619903211366</v>
      </c>
      <c r="J25" s="2">
        <f t="shared" si="3"/>
        <v>-20.513239806422732</v>
      </c>
    </row>
    <row r="26" spans="2:15" x14ac:dyDescent="0.35">
      <c r="B26">
        <v>1800</v>
      </c>
      <c r="C26">
        <v>488</v>
      </c>
      <c r="D26">
        <v>42</v>
      </c>
      <c r="E26">
        <v>0.15</v>
      </c>
      <c r="G26" s="1">
        <f t="shared" si="0"/>
        <v>97.199999999999989</v>
      </c>
      <c r="H26" s="5">
        <f t="shared" si="1"/>
        <v>8.6065573770491802E-2</v>
      </c>
      <c r="I26" s="5">
        <f t="shared" si="2"/>
        <v>-1.0651705316048101</v>
      </c>
      <c r="J26" s="2">
        <f t="shared" si="3"/>
        <v>-21.303410632096202</v>
      </c>
    </row>
    <row r="27" spans="2:15" x14ac:dyDescent="0.35">
      <c r="B27">
        <v>1900</v>
      </c>
      <c r="C27">
        <v>488</v>
      </c>
      <c r="D27">
        <v>38</v>
      </c>
      <c r="E27">
        <v>0.14000000000000001</v>
      </c>
      <c r="G27" s="1">
        <f t="shared" si="0"/>
        <v>95.76</v>
      </c>
      <c r="H27" s="5">
        <f t="shared" si="1"/>
        <v>7.7868852459016397E-2</v>
      </c>
      <c r="I27" s="5">
        <f t="shared" si="2"/>
        <v>-1.1086362253859003</v>
      </c>
      <c r="J27" s="2">
        <f t="shared" si="3"/>
        <v>-22.172724507718009</v>
      </c>
    </row>
    <row r="28" spans="2:15" x14ac:dyDescent="0.35">
      <c r="B28">
        <v>2000</v>
      </c>
      <c r="C28">
        <v>488</v>
      </c>
      <c r="D28">
        <v>36</v>
      </c>
      <c r="E28">
        <v>0.13</v>
      </c>
      <c r="G28" s="1">
        <f t="shared" si="0"/>
        <v>93.600000000000009</v>
      </c>
      <c r="H28" s="5">
        <f t="shared" si="1"/>
        <v>7.3770491803278687E-2</v>
      </c>
      <c r="I28" s="5">
        <f t="shared" si="2"/>
        <v>-1.1321173212354234</v>
      </c>
      <c r="J28" s="2">
        <f t="shared" si="3"/>
        <v>-22.642346424708467</v>
      </c>
    </row>
  </sheetData>
  <mergeCells count="2">
    <mergeCell ref="C5:E5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2022-04-13T16:23:47Z</dcterms:created>
  <dcterms:modified xsi:type="dcterms:W3CDTF">2022-05-30T14:56:14Z</dcterms:modified>
</cp:coreProperties>
</file>