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7.xml" ContentType="application/vnd.ms-excel.person+xml"/>
  <Override PartName="/xl/persons/person5.xml" ContentType="application/vnd.ms-excel.person+xml"/>
  <Override PartName="/xl/persons/person8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75e483773ac3769/TRANSFORMACIONES SUBAGRI/FACTURAS 2025/"/>
    </mc:Choice>
  </mc:AlternateContent>
  <xr:revisionPtr revIDLastSave="13" documentId="11_3C11716F26075415142A32A0AF59AEC10905039B" xr6:coauthVersionLast="47" xr6:coauthVersionMax="47" xr10:uidLastSave="{11ED7E7E-CD8C-4C0C-A261-A5CFE59A7D61}"/>
  <bookViews>
    <workbookView xWindow="-120" yWindow="-120" windowWidth="24240" windowHeight="13140" firstSheet="50" activeTab="55" xr2:uid="{00000000-000D-0000-FFFF-FFFF00000000}"/>
  </bookViews>
  <sheets>
    <sheet name="Hoja1" sheetId="1" r:id="rId1"/>
    <sheet name="NUAL F99" sheetId="2" r:id="rId2"/>
    <sheet name="VOYAGE F100" sheetId="3" r:id="rId3"/>
    <sheet name="VOYAGE F100 (real)" sheetId="4" r:id="rId4"/>
    <sheet name="POUSA F101" sheetId="5" r:id="rId5"/>
    <sheet name="LE GRAND F102" sheetId="6" r:id="rId6"/>
    <sheet name="LE GRAND F103" sheetId="7" r:id="rId7"/>
    <sheet name="LE GRAND F104" sheetId="8" r:id="rId8"/>
    <sheet name="LE GRAND F105" sheetId="9" r:id="rId9"/>
    <sheet name="PROJ FRIO F106" sheetId="10" r:id="rId10"/>
    <sheet name="PROJ FRIO F106 REAL" sheetId="11" r:id="rId11"/>
    <sheet name="PROJ FRIO F107" sheetId="12" r:id="rId12"/>
    <sheet name="PROJ FRIO F107 REAL" sheetId="13" r:id="rId13"/>
    <sheet name="PROJ FRIO F108" sheetId="14" r:id="rId14"/>
    <sheet name="PROJ FRIO F108 REAL" sheetId="15" r:id="rId15"/>
    <sheet name="NUAL F109" sheetId="16" r:id="rId16"/>
    <sheet name="EXOSUN33 F110" sheetId="17" r:id="rId17"/>
    <sheet name="LE GRAND F111" sheetId="18" r:id="rId18"/>
    <sheet name="PROJ FRIO F112" sheetId="19" r:id="rId19"/>
    <sheet name="PROJ FRIO F112 REAL" sheetId="20" r:id="rId20"/>
    <sheet name="LE GRAND F113" sheetId="21" r:id="rId21"/>
    <sheet name="POUSA F114" sheetId="22" r:id="rId22"/>
    <sheet name="EXOSUN33 F115" sheetId="23" r:id="rId23"/>
    <sheet name="LE GRAND F117" sheetId="25" r:id="rId24"/>
    <sheet name="ALDAHRA F118" sheetId="26" r:id="rId25"/>
    <sheet name="LE GRAND F119" sheetId="27" r:id="rId26"/>
    <sheet name="NUAL F120" sheetId="28" r:id="rId27"/>
    <sheet name="POUSA F121" sheetId="29" r:id="rId28"/>
    <sheet name="PROJ FRIO F122" sheetId="24" r:id="rId29"/>
    <sheet name="PROJ FRIO F122 (R)" sheetId="32" r:id="rId30"/>
    <sheet name="PROJ FRIO F123" sheetId="31" r:id="rId31"/>
    <sheet name="PROJ FRIO F123 (R)" sheetId="33" r:id="rId32"/>
    <sheet name="COEXFUR 124" sheetId="34" r:id="rId33"/>
    <sheet name="NUAL F125" sheetId="35" r:id="rId34"/>
    <sheet name="INES Y HENOS F126" sheetId="36" r:id="rId35"/>
    <sheet name="EXOSUN33 F127" sheetId="37" r:id="rId36"/>
    <sheet name="EUROAFRICA F128" sheetId="38" r:id="rId37"/>
    <sheet name="VOYAGE F129" sheetId="40" r:id="rId38"/>
    <sheet name="LE GRAND F130" sheetId="41" r:id="rId39"/>
    <sheet name="PROJ FRIO F131" sheetId="42" r:id="rId40"/>
    <sheet name="PROJ FRIO F131 real" sheetId="43" r:id="rId41"/>
    <sheet name="POUSA F132" sheetId="44" r:id="rId42"/>
    <sheet name="EUROAFRICA F133" sheetId="46" r:id="rId43"/>
    <sheet name="INES Y HENOS F134" sheetId="48" r:id="rId44"/>
    <sheet name="INES Y HENOS F135" sheetId="49" r:id="rId45"/>
    <sheet name="EXOSUN33 F136" sheetId="50" r:id="rId46"/>
    <sheet name="COEXFUR F137" sheetId="51" r:id="rId47"/>
    <sheet name="NUAL F138" sheetId="52" r:id="rId48"/>
    <sheet name="LUCAS RAMOS F139" sheetId="53" r:id="rId49"/>
    <sheet name="INES Y HENOS F140" sheetId="54" r:id="rId50"/>
    <sheet name="LATAM AGRO F141" sheetId="55" r:id="rId51"/>
    <sheet name="INES Y HENOS F142" sheetId="57" r:id="rId52"/>
    <sheet name="POUSA F143" sheetId="58" r:id="rId53"/>
    <sheet name="EXOSUN33 F144" sheetId="59" r:id="rId54"/>
    <sheet name="PROJ FRIO F145" sheetId="60" r:id="rId55"/>
    <sheet name="PROJ FRIO F146" sheetId="62" r:id="rId56"/>
  </sheets>
  <definedNames>
    <definedName name="_xlnm.Print_Area" localSheetId="24">'ALDAHRA F118'!$A$1:$G$56</definedName>
    <definedName name="_xlnm.Print_Area" localSheetId="32">'COEXFUR 124'!$A$1:$G$56</definedName>
    <definedName name="_xlnm.Print_Area" localSheetId="46">'COEXFUR F137'!$A$1:$G$56</definedName>
    <definedName name="_xlnm.Print_Area" localSheetId="36">'EUROAFRICA F128'!$A$1:$G$56</definedName>
    <definedName name="_xlnm.Print_Area" localSheetId="42">'EUROAFRICA F133'!$A$1:$G$56</definedName>
    <definedName name="_xlnm.Print_Area" localSheetId="16">'EXOSUN33 F110'!$A$1:$G$56</definedName>
    <definedName name="_xlnm.Print_Area" localSheetId="22">'EXOSUN33 F115'!$A$1:$G$56</definedName>
    <definedName name="_xlnm.Print_Area" localSheetId="35">'EXOSUN33 F127'!$A$1:$G$56</definedName>
    <definedName name="_xlnm.Print_Area" localSheetId="45">'EXOSUN33 F136'!$A$1:$G$56</definedName>
    <definedName name="_xlnm.Print_Area" localSheetId="53">'EXOSUN33 F144'!$A$1:$G$56</definedName>
    <definedName name="_xlnm.Print_Area" localSheetId="34">'INES Y HENOS F126'!$A$1:$G$57</definedName>
    <definedName name="_xlnm.Print_Area" localSheetId="43">'INES Y HENOS F134'!$A$1:$G$57</definedName>
    <definedName name="_xlnm.Print_Area" localSheetId="44">'INES Y HENOS F135'!$A$1:$G$57</definedName>
    <definedName name="_xlnm.Print_Area" localSheetId="49">'INES Y HENOS F140'!$A$1:$G$57</definedName>
    <definedName name="_xlnm.Print_Area" localSheetId="51">'INES Y HENOS F142'!$A$1:$G$62</definedName>
    <definedName name="_xlnm.Print_Area" localSheetId="50">'LATAM AGRO F141'!$A$1:$G$54</definedName>
    <definedName name="_xlnm.Print_Area" localSheetId="5">'LE GRAND F102'!$A$1:$G$59</definedName>
    <definedName name="_xlnm.Print_Area" localSheetId="6">'LE GRAND F103'!$A$1:$G$59</definedName>
    <definedName name="_xlnm.Print_Area" localSheetId="7">'LE GRAND F104'!$A$1:$G$59</definedName>
    <definedName name="_xlnm.Print_Area" localSheetId="8">'LE GRAND F105'!$A$1:$G$59</definedName>
    <definedName name="_xlnm.Print_Area" localSheetId="17">'LE GRAND F111'!$A$1:$G$64</definedName>
    <definedName name="_xlnm.Print_Area" localSheetId="20">'LE GRAND F113'!$A$1:$G$59</definedName>
    <definedName name="_xlnm.Print_Area" localSheetId="23">'LE GRAND F117'!$A$1:$G$59</definedName>
    <definedName name="_xlnm.Print_Area" localSheetId="25">'LE GRAND F119'!$A$1:$G$64</definedName>
    <definedName name="_xlnm.Print_Area" localSheetId="38">'LE GRAND F130'!$A$1:$G$59</definedName>
    <definedName name="_xlnm.Print_Area" localSheetId="48">'LUCAS RAMOS F139'!$A$1:$G$56</definedName>
    <definedName name="_xlnm.Print_Area" localSheetId="15">'NUAL F109'!$A$1:$G$56</definedName>
    <definedName name="_xlnm.Print_Area" localSheetId="26">'NUAL F120'!$A$1:$G$56</definedName>
    <definedName name="_xlnm.Print_Area" localSheetId="33">'NUAL F125'!$A$1:$G$56</definedName>
    <definedName name="_xlnm.Print_Area" localSheetId="47">'NUAL F138'!$A$1:$G$56</definedName>
    <definedName name="_xlnm.Print_Area" localSheetId="1">'NUAL F99'!$A$1:$G$56</definedName>
    <definedName name="_xlnm.Print_Area" localSheetId="4">'POUSA F101'!$A$1:$G$56</definedName>
    <definedName name="_xlnm.Print_Area" localSheetId="21">'POUSA F114'!$A$1:$G$56</definedName>
    <definedName name="_xlnm.Print_Area" localSheetId="27">'POUSA F121'!$A$1:$G$56</definedName>
    <definedName name="_xlnm.Print_Area" localSheetId="41">'POUSA F132'!$A$1:$G$56</definedName>
    <definedName name="_xlnm.Print_Area" localSheetId="52">'POUSA F143'!$A$1:$G$56</definedName>
    <definedName name="_xlnm.Print_Area" localSheetId="9">'PROJ FRIO F106'!$A$1:$G$56</definedName>
    <definedName name="_xlnm.Print_Area" localSheetId="10">'PROJ FRIO F106 REAL'!$A$1:$G$56</definedName>
    <definedName name="_xlnm.Print_Area" localSheetId="11">'PROJ FRIO F107'!$A$1:$G$56</definedName>
    <definedName name="_xlnm.Print_Area" localSheetId="12">'PROJ FRIO F107 REAL'!$A$1:$G$56</definedName>
    <definedName name="_xlnm.Print_Area" localSheetId="13">'PROJ FRIO F108'!$A$1:$G$56</definedName>
    <definedName name="_xlnm.Print_Area" localSheetId="14">'PROJ FRIO F108 REAL'!$A$1:$G$56</definedName>
    <definedName name="_xlnm.Print_Area" localSheetId="18">'PROJ FRIO F112'!$A$1:$G$56</definedName>
    <definedName name="_xlnm.Print_Area" localSheetId="19">'PROJ FRIO F112 REAL'!$A$1:$G$56</definedName>
    <definedName name="_xlnm.Print_Area" localSheetId="28">'PROJ FRIO F122'!$A$1:$G$56</definedName>
    <definedName name="_xlnm.Print_Area" localSheetId="29">'PROJ FRIO F122 (R)'!$A$1:$G$56</definedName>
    <definedName name="_xlnm.Print_Area" localSheetId="30">'PROJ FRIO F123'!$A$1:$G$56</definedName>
    <definedName name="_xlnm.Print_Area" localSheetId="31">'PROJ FRIO F123 (R)'!$A$1:$G$56</definedName>
    <definedName name="_xlnm.Print_Area" localSheetId="39">'PROJ FRIO F131'!$A$1:$G$56</definedName>
    <definedName name="_xlnm.Print_Area" localSheetId="40">'PROJ FRIO F131 real'!$A$1:$G$56</definedName>
    <definedName name="_xlnm.Print_Area" localSheetId="54">'PROJ FRIO F145'!$A$1:$G$56</definedName>
    <definedName name="_xlnm.Print_Area" localSheetId="55">'PROJ FRIO F146'!$A$1:$G$56</definedName>
    <definedName name="_xlnm.Print_Area" localSheetId="2">'VOYAGE F100'!$A$1:$G$61</definedName>
    <definedName name="_xlnm.Print_Area" localSheetId="3">'VOYAGE F100 (real)'!$A$1:$G$63</definedName>
    <definedName name="_xlnm.Print_Area" localSheetId="37">'VOYAGE F129'!$A$1:$G$56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62" l="1"/>
  <c r="G32" i="62"/>
  <c r="G31" i="62"/>
  <c r="G30" i="62"/>
  <c r="G29" i="62"/>
  <c r="G28" i="62"/>
  <c r="G26" i="62"/>
  <c r="G25" i="62"/>
  <c r="G24" i="62"/>
  <c r="G35" i="60"/>
  <c r="G32" i="60"/>
  <c r="G31" i="60"/>
  <c r="G30" i="60"/>
  <c r="G29" i="60"/>
  <c r="G28" i="60"/>
  <c r="G26" i="60"/>
  <c r="G25" i="60"/>
  <c r="G24" i="60"/>
  <c r="G35" i="59"/>
  <c r="G28" i="59"/>
  <c r="G24" i="59"/>
  <c r="G33" i="59" s="1"/>
  <c r="G37" i="59" s="1"/>
  <c r="G35" i="58"/>
  <c r="G32" i="58"/>
  <c r="G31" i="58"/>
  <c r="G30" i="58"/>
  <c r="G29" i="58"/>
  <c r="G28" i="58"/>
  <c r="G24" i="58"/>
  <c r="G33" i="58" s="1"/>
  <c r="G37" i="58" s="1"/>
  <c r="G33" i="60" l="1"/>
  <c r="G37" i="60" s="1"/>
  <c r="G33" i="62"/>
  <c r="G37" i="62" s="1"/>
  <c r="G39" i="57"/>
  <c r="G28" i="57"/>
  <c r="G26" i="57"/>
  <c r="G41" i="57"/>
  <c r="G38" i="57"/>
  <c r="G37" i="57"/>
  <c r="G36" i="57"/>
  <c r="G34" i="57"/>
  <c r="G31" i="57"/>
  <c r="G24" i="57"/>
  <c r="G28" i="55"/>
  <c r="G26" i="55"/>
  <c r="G43" i="57" l="1"/>
  <c r="G37" i="55"/>
  <c r="G24" i="55"/>
  <c r="G35" i="55" l="1"/>
  <c r="G39" i="55" s="1"/>
  <c r="G36" i="54"/>
  <c r="G33" i="54"/>
  <c r="G32" i="54"/>
  <c r="G31" i="54"/>
  <c r="G29" i="54"/>
  <c r="G26" i="54"/>
  <c r="G25" i="54"/>
  <c r="G24" i="54"/>
  <c r="G34" i="54" s="1"/>
  <c r="G38" i="54" s="1"/>
  <c r="G24" i="53"/>
  <c r="G32" i="53"/>
  <c r="G26" i="53"/>
  <c r="G25" i="53"/>
  <c r="G33" i="53"/>
  <c r="G35" i="53" s="1"/>
  <c r="G32" i="52"/>
  <c r="G26" i="52"/>
  <c r="G25" i="52"/>
  <c r="G24" i="52"/>
  <c r="G33" i="52" s="1"/>
  <c r="E20" i="52"/>
  <c r="E20" i="51"/>
  <c r="G35" i="51"/>
  <c r="G32" i="51"/>
  <c r="G31" i="51"/>
  <c r="G30" i="51"/>
  <c r="G29" i="51"/>
  <c r="G28" i="51"/>
  <c r="G26" i="51"/>
  <c r="G25" i="51"/>
  <c r="G24" i="51"/>
  <c r="G33" i="51" s="1"/>
  <c r="G37" i="51" s="1"/>
  <c r="G35" i="50"/>
  <c r="G28" i="50"/>
  <c r="G24" i="50"/>
  <c r="G36" i="49"/>
  <c r="G33" i="49"/>
  <c r="G32" i="49"/>
  <c r="G31" i="49"/>
  <c r="G29" i="49"/>
  <c r="G26" i="49"/>
  <c r="G25" i="49"/>
  <c r="G24" i="49"/>
  <c r="G34" i="49" s="1"/>
  <c r="G38" i="49" s="1"/>
  <c r="G36" i="48"/>
  <c r="G33" i="48"/>
  <c r="G32" i="48"/>
  <c r="G31" i="48"/>
  <c r="G29" i="48"/>
  <c r="G26" i="48"/>
  <c r="G25" i="48"/>
  <c r="G24" i="48"/>
  <c r="G34" i="48" s="1"/>
  <c r="G38" i="48" s="1"/>
  <c r="G29" i="46"/>
  <c r="G35" i="46"/>
  <c r="G32" i="46"/>
  <c r="G31" i="46"/>
  <c r="G30" i="46"/>
  <c r="G28" i="46"/>
  <c r="G24" i="46"/>
  <c r="G33" i="46" s="1"/>
  <c r="G35" i="44"/>
  <c r="G32" i="44"/>
  <c r="G31" i="44"/>
  <c r="G30" i="44"/>
  <c r="G29" i="44"/>
  <c r="G28" i="44"/>
  <c r="G24" i="44"/>
  <c r="G33" i="44" s="1"/>
  <c r="G37" i="44" s="1"/>
  <c r="G35" i="43"/>
  <c r="G32" i="43"/>
  <c r="G31" i="43"/>
  <c r="G30" i="43"/>
  <c r="G29" i="43"/>
  <c r="G28" i="43"/>
  <c r="G26" i="43"/>
  <c r="G25" i="43"/>
  <c r="G24" i="43"/>
  <c r="G33" i="43" s="1"/>
  <c r="G37" i="43" s="1"/>
  <c r="G35" i="42"/>
  <c r="G32" i="42"/>
  <c r="G31" i="42"/>
  <c r="G30" i="42"/>
  <c r="G29" i="42"/>
  <c r="G28" i="42"/>
  <c r="G26" i="42"/>
  <c r="G25" i="42"/>
  <c r="G24" i="42"/>
  <c r="G41" i="41"/>
  <c r="G39" i="41"/>
  <c r="G43" i="41" s="1"/>
  <c r="G38" i="41"/>
  <c r="G31" i="41"/>
  <c r="G24" i="41"/>
  <c r="G35" i="40"/>
  <c r="G33" i="40"/>
  <c r="G37" i="40" s="1"/>
  <c r="G32" i="40"/>
  <c r="G31" i="40"/>
  <c r="G30" i="40"/>
  <c r="G28" i="40"/>
  <c r="G26" i="40"/>
  <c r="G24" i="40"/>
  <c r="G37" i="53" l="1"/>
  <c r="G35" i="52"/>
  <c r="G37" i="52" s="1"/>
  <c r="G33" i="50"/>
  <c r="G37" i="50" s="1"/>
  <c r="G37" i="46"/>
  <c r="G33" i="42"/>
  <c r="G37" i="42"/>
  <c r="G35" i="38"/>
  <c r="G32" i="38"/>
  <c r="G31" i="38"/>
  <c r="G30" i="38"/>
  <c r="G28" i="38"/>
  <c r="G24" i="38"/>
  <c r="G33" i="38" s="1"/>
  <c r="G37" i="38" s="1"/>
  <c r="G35" i="37" l="1"/>
  <c r="G33" i="37"/>
  <c r="G37" i="37" s="1"/>
  <c r="G28" i="37"/>
  <c r="G26" i="37"/>
  <c r="G24" i="37"/>
  <c r="G36" i="36"/>
  <c r="G33" i="36"/>
  <c r="G32" i="36"/>
  <c r="G31" i="36"/>
  <c r="G29" i="36"/>
  <c r="G26" i="36"/>
  <c r="G25" i="36"/>
  <c r="G24" i="36"/>
  <c r="G34" i="36" s="1"/>
  <c r="G32" i="35"/>
  <c r="G26" i="35"/>
  <c r="G25" i="35"/>
  <c r="G24" i="35"/>
  <c r="G33" i="35" s="1"/>
  <c r="E20" i="35"/>
  <c r="G35" i="34"/>
  <c r="G32" i="34"/>
  <c r="G31" i="34"/>
  <c r="G30" i="34"/>
  <c r="G29" i="34"/>
  <c r="G28" i="34"/>
  <c r="G26" i="34"/>
  <c r="G25" i="34"/>
  <c r="G24" i="34"/>
  <c r="G38" i="36" l="1"/>
  <c r="G35" i="35"/>
  <c r="G37" i="35" s="1"/>
  <c r="G33" i="34"/>
  <c r="G37" i="34" s="1"/>
  <c r="G35" i="33"/>
  <c r="G32" i="33"/>
  <c r="G31" i="33"/>
  <c r="G30" i="33"/>
  <c r="G29" i="33"/>
  <c r="G28" i="33"/>
  <c r="G26" i="33"/>
  <c r="G25" i="33"/>
  <c r="G24" i="33"/>
  <c r="G28" i="32"/>
  <c r="G26" i="32"/>
  <c r="G33" i="33" l="1"/>
  <c r="G37" i="33" s="1"/>
  <c r="G35" i="32"/>
  <c r="G32" i="32"/>
  <c r="G31" i="32"/>
  <c r="G30" i="32"/>
  <c r="G29" i="32"/>
  <c r="G25" i="32"/>
  <c r="G24" i="32"/>
  <c r="G35" i="31"/>
  <c r="G32" i="31"/>
  <c r="G31" i="31"/>
  <c r="G30" i="31"/>
  <c r="G29" i="31"/>
  <c r="G28" i="31"/>
  <c r="G26" i="31"/>
  <c r="G25" i="31"/>
  <c r="G24" i="31"/>
  <c r="G24" i="29"/>
  <c r="G28" i="29"/>
  <c r="G29" i="29"/>
  <c r="G30" i="29"/>
  <c r="G33" i="29" s="1"/>
  <c r="G37" i="29" s="1"/>
  <c r="G31" i="29"/>
  <c r="G32" i="29"/>
  <c r="G35" i="29"/>
  <c r="E20" i="28"/>
  <c r="G24" i="28"/>
  <c r="G25" i="28"/>
  <c r="G33" i="28" s="1"/>
  <c r="G35" i="28" s="1"/>
  <c r="G26" i="28"/>
  <c r="G32" i="28"/>
  <c r="G24" i="27"/>
  <c r="G27" i="27"/>
  <c r="G30" i="27"/>
  <c r="G33" i="27"/>
  <c r="G36" i="27"/>
  <c r="G43" i="27"/>
  <c r="G46" i="27"/>
  <c r="E20" i="26"/>
  <c r="G24" i="26"/>
  <c r="G25" i="26"/>
  <c r="G29" i="26"/>
  <c r="G30" i="26"/>
  <c r="G31" i="26"/>
  <c r="G32" i="26"/>
  <c r="G24" i="25"/>
  <c r="G31" i="25"/>
  <c r="G38" i="25"/>
  <c r="G41" i="25"/>
  <c r="G24" i="24"/>
  <c r="G25" i="24"/>
  <c r="G26" i="24"/>
  <c r="G28" i="24"/>
  <c r="G29" i="24"/>
  <c r="G30" i="24"/>
  <c r="G31" i="24"/>
  <c r="G32" i="24"/>
  <c r="G35" i="24"/>
  <c r="G24" i="23"/>
  <c r="G26" i="23"/>
  <c r="G28" i="23"/>
  <c r="G35" i="23"/>
  <c r="G24" i="22"/>
  <c r="G28" i="22"/>
  <c r="G29" i="22"/>
  <c r="G30" i="22"/>
  <c r="G31" i="22"/>
  <c r="G32" i="22"/>
  <c r="G35" i="22"/>
  <c r="G24" i="21"/>
  <c r="G31" i="21"/>
  <c r="G38" i="21"/>
  <c r="G41" i="21"/>
  <c r="G24" i="20"/>
  <c r="G25" i="20"/>
  <c r="G26" i="20"/>
  <c r="G28" i="20"/>
  <c r="G29" i="20"/>
  <c r="G30" i="20"/>
  <c r="G31" i="20"/>
  <c r="G32" i="20"/>
  <c r="G33" i="20"/>
  <c r="G37" i="20" s="1"/>
  <c r="G35" i="20"/>
  <c r="G24" i="19"/>
  <c r="G25" i="19"/>
  <c r="G26" i="19"/>
  <c r="G28" i="19"/>
  <c r="G29" i="19"/>
  <c r="G30" i="19"/>
  <c r="G31" i="19"/>
  <c r="G32" i="19"/>
  <c r="G35" i="19"/>
  <c r="G24" i="18"/>
  <c r="G27" i="18"/>
  <c r="G30" i="18"/>
  <c r="G33" i="18"/>
  <c r="G36" i="18"/>
  <c r="G43" i="18"/>
  <c r="G46" i="18"/>
  <c r="G24" i="17"/>
  <c r="G26" i="17"/>
  <c r="G35" i="17"/>
  <c r="E20" i="16"/>
  <c r="G24" i="16"/>
  <c r="G25" i="16"/>
  <c r="G26" i="16"/>
  <c r="G33" i="16" s="1"/>
  <c r="G32" i="16"/>
  <c r="G24" i="15"/>
  <c r="G25" i="15"/>
  <c r="G33" i="15" s="1"/>
  <c r="G37" i="15" s="1"/>
  <c r="G26" i="15"/>
  <c r="G28" i="15"/>
  <c r="G29" i="15"/>
  <c r="G30" i="15"/>
  <c r="G31" i="15"/>
  <c r="G32" i="15"/>
  <c r="G35" i="15"/>
  <c r="G24" i="14"/>
  <c r="G25" i="14"/>
  <c r="G26" i="14"/>
  <c r="G28" i="14"/>
  <c r="G29" i="14"/>
  <c r="G30" i="14"/>
  <c r="G31" i="14"/>
  <c r="G32" i="14"/>
  <c r="G35" i="14"/>
  <c r="G24" i="13"/>
  <c r="G25" i="13"/>
  <c r="G26" i="13"/>
  <c r="G28" i="13"/>
  <c r="G29" i="13"/>
  <c r="G30" i="13"/>
  <c r="G31" i="13"/>
  <c r="G32" i="13"/>
  <c r="G35" i="13"/>
  <c r="G24" i="12"/>
  <c r="G25" i="12"/>
  <c r="G26" i="12"/>
  <c r="G28" i="12"/>
  <c r="G29" i="12"/>
  <c r="G30" i="12"/>
  <c r="G31" i="12"/>
  <c r="G32" i="12"/>
  <c r="G35" i="12"/>
  <c r="G24" i="11"/>
  <c r="G25" i="11"/>
  <c r="G33" i="11" s="1"/>
  <c r="G37" i="11" s="1"/>
  <c r="G26" i="11"/>
  <c r="G28" i="11"/>
  <c r="G29" i="11"/>
  <c r="G30" i="11"/>
  <c r="G31" i="11"/>
  <c r="G32" i="11"/>
  <c r="G35" i="11"/>
  <c r="G24" i="10"/>
  <c r="G25" i="10"/>
  <c r="G26" i="10"/>
  <c r="G28" i="10"/>
  <c r="G29" i="10"/>
  <c r="G30" i="10"/>
  <c r="G31" i="10"/>
  <c r="G32" i="10"/>
  <c r="G35" i="10"/>
  <c r="G24" i="9"/>
  <c r="G31" i="9"/>
  <c r="G38" i="9"/>
  <c r="G41" i="9"/>
  <c r="G24" i="8"/>
  <c r="G31" i="8"/>
  <c r="G38" i="8"/>
  <c r="G41" i="8"/>
  <c r="G24" i="7"/>
  <c r="G31" i="7"/>
  <c r="G38" i="7"/>
  <c r="G41" i="7"/>
  <c r="G24" i="6"/>
  <c r="G31" i="6"/>
  <c r="G38" i="6"/>
  <c r="G41" i="6"/>
  <c r="G24" i="5"/>
  <c r="G28" i="5"/>
  <c r="G29" i="5"/>
  <c r="G30" i="5"/>
  <c r="G31" i="5"/>
  <c r="G32" i="5"/>
  <c r="G35" i="5"/>
  <c r="G24" i="4"/>
  <c r="G28" i="4"/>
  <c r="G32" i="4"/>
  <c r="G36" i="4"/>
  <c r="G42" i="4"/>
  <c r="G24" i="3"/>
  <c r="G28" i="3"/>
  <c r="G32" i="3"/>
  <c r="G40" i="3"/>
  <c r="E20" i="2"/>
  <c r="G24" i="2"/>
  <c r="G25" i="2"/>
  <c r="G26" i="2"/>
  <c r="G33" i="2" s="1"/>
  <c r="G32" i="2"/>
  <c r="G33" i="5" l="1"/>
  <c r="G37" i="5" s="1"/>
  <c r="G33" i="12"/>
  <c r="G37" i="12" s="1"/>
  <c r="G33" i="19"/>
  <c r="G37" i="19" s="1"/>
  <c r="G38" i="3"/>
  <c r="G42" i="3" s="1"/>
  <c r="G40" i="4"/>
  <c r="G44" i="4" s="1"/>
  <c r="G39" i="6"/>
  <c r="G43" i="6" s="1"/>
  <c r="G39" i="7"/>
  <c r="G43" i="7" s="1"/>
  <c r="G39" i="8"/>
  <c r="G43" i="8" s="1"/>
  <c r="G39" i="9"/>
  <c r="G43" i="9" s="1"/>
  <c r="G33" i="10"/>
  <c r="G37" i="10" s="1"/>
  <c r="G33" i="13"/>
  <c r="G37" i="13" s="1"/>
  <c r="G33" i="17"/>
  <c r="G37" i="17" s="1"/>
  <c r="G44" i="27"/>
  <c r="G48" i="27" s="1"/>
  <c r="G33" i="14"/>
  <c r="G37" i="14" s="1"/>
  <c r="G44" i="18"/>
  <c r="G48" i="18" s="1"/>
  <c r="G39" i="21"/>
  <c r="G43" i="21" s="1"/>
  <c r="G33" i="23"/>
  <c r="G37" i="23" s="1"/>
  <c r="G39" i="25"/>
  <c r="G43" i="25" s="1"/>
  <c r="G33" i="26"/>
  <c r="G33" i="22"/>
  <c r="G37" i="22" s="1"/>
  <c r="G33" i="32"/>
  <c r="G37" i="32" s="1"/>
  <c r="G33" i="31"/>
  <c r="G37" i="31" s="1"/>
  <c r="G33" i="24"/>
  <c r="G37" i="24" s="1"/>
  <c r="G35" i="2"/>
  <c r="G37" i="2" s="1"/>
  <c r="G35" i="16"/>
  <c r="G37" i="16" s="1"/>
  <c r="G37" i="28"/>
  <c r="G35" i="26" l="1"/>
  <c r="G37" i="26" s="1"/>
</calcChain>
</file>

<file path=xl/sharedStrings.xml><?xml version="1.0" encoding="utf-8"?>
<sst xmlns="http://schemas.openxmlformats.org/spreadsheetml/2006/main" count="2321" uniqueCount="280">
  <si>
    <t>SENTIDO CONTRARIO GOZAN DE ORIGEN PREFERENCIAL DE LA UNIÓN EUROPEA</t>
  </si>
  <si>
    <t>EL EXPORTADOR DE LOS PRODUCTOS INCLUIDOS EN EL PRESENTE DOCUMENTO DECLARA QUE SALVO INDICCION EN</t>
  </si>
  <si>
    <t>TOTAL</t>
  </si>
  <si>
    <t>ENVÍO Y TRAMITACIÓN</t>
  </si>
  <si>
    <t>IMPUESTO SOBRE VENTAS</t>
  </si>
  <si>
    <t>TIPO IMPOSITIVO</t>
  </si>
  <si>
    <t>SUBTOTAL</t>
  </si>
  <si>
    <t>CARGA EL 26/02/2025</t>
  </si>
  <si>
    <t>TN PAJA NUAL SEMIPICADA Y PRENSADA</t>
  </si>
  <si>
    <t>CANTIDAD</t>
  </si>
  <si>
    <t>PRECIO POR UNIDAD</t>
  </si>
  <si>
    <t>DESCRIPCIÓN</t>
  </si>
  <si>
    <t>ES90 0075 3016 3906 0055 3989</t>
  </si>
  <si>
    <t>Nº de Cta:</t>
  </si>
  <si>
    <t>SWIFT BSCHESMM</t>
  </si>
  <si>
    <t>TRANSFERENCIA</t>
  </si>
  <si>
    <t>VENCIMIENTO</t>
  </si>
  <si>
    <t>FORMA DE PAGO</t>
  </si>
  <si>
    <t>BURGOS</t>
  </si>
  <si>
    <t>09239 ARENILLAS DE MUÑO</t>
  </si>
  <si>
    <t>CL LA TORRE N 44</t>
  </si>
  <si>
    <t>CIF:A09062209</t>
  </si>
  <si>
    <t>CONSULTORIO DE NUTRICION ANIMAL (NUAL)</t>
  </si>
  <si>
    <t>Facturar a:</t>
  </si>
  <si>
    <t>2025/99</t>
  </si>
  <si>
    <t>Nº DE FACTURA:</t>
  </si>
  <si>
    <t>FECHA:</t>
  </si>
  <si>
    <t>ESP41000688</t>
  </si>
  <si>
    <t>CODIGO SILUM:</t>
  </si>
  <si>
    <r>
      <t xml:space="preserve">e-mail: </t>
    </r>
    <r>
      <rPr>
        <b/>
        <sz val="10"/>
        <rFont val="Arial"/>
        <family val="2"/>
      </rPr>
      <t>transformaciones.subagri@gmail.com</t>
    </r>
  </si>
  <si>
    <t>657897701 - 615988672</t>
  </si>
  <si>
    <t xml:space="preserve">Teléfono: </t>
  </si>
  <si>
    <t>Ftes de Andalucia 41420</t>
  </si>
  <si>
    <t>Cl Albina s/n</t>
  </si>
  <si>
    <t>C.I.F: B-91475913</t>
  </si>
  <si>
    <t>FACTURA</t>
  </si>
  <si>
    <t>TRANSFORMACIONES SUBAGRI, S.L.</t>
  </si>
  <si>
    <t>SENTIDO CONTRARIO, GOZAN DE UN ORIGEN PREFERENCIAL ESPAÑOL</t>
  </si>
  <si>
    <t>EL EXPORTADOR DE LOS PRODUCTOS INCLUIDOS EN EL PRESENTE DOCUMENTO DECLARA QUE, SALVO INDICACION EN</t>
  </si>
  <si>
    <t>EXENTO</t>
  </si>
  <si>
    <t>INCOTERMS: EXWORKS</t>
  </si>
  <si>
    <t>REMOLQUE  R2372BCC</t>
  </si>
  <si>
    <t>MATRICULAS: 55491A34</t>
  </si>
  <si>
    <t>TN PAJA DE TRIGO PRENSADA JOVISA</t>
  </si>
  <si>
    <t>REMOLQUE  1269-07</t>
  </si>
  <si>
    <t>MATRICULAS: 99759H6</t>
  </si>
  <si>
    <t>REMOLQUE  389-02</t>
  </si>
  <si>
    <t>MATRICULAS: 1049B33</t>
  </si>
  <si>
    <t>ES16 0182 6000 1602 0182 2667</t>
  </si>
  <si>
    <t>TRANSFERENCIA BANCO BBVA</t>
  </si>
  <si>
    <t>SWIFT BBVAESMMXXX</t>
  </si>
  <si>
    <t>ICE: 002651001000049</t>
  </si>
  <si>
    <t>RUE ABOU ALLA Nº 337</t>
  </si>
  <si>
    <t>QUARTIER EL AMAL</t>
  </si>
  <si>
    <t>STE VOYAGE BOUHAOUI</t>
  </si>
  <si>
    <t>2025/100</t>
  </si>
  <si>
    <t>real</t>
  </si>
  <si>
    <t>TASAS ATESTADO SANITARIO (F97 Y F100)</t>
  </si>
  <si>
    <t>PACAS 1008</t>
  </si>
  <si>
    <t>REMOLQUE: L174770</t>
  </si>
  <si>
    <t>MATRICULAS: 82QA26</t>
  </si>
  <si>
    <t>TN PAJA DE TRIGO PRENSADA P. CHICO</t>
  </si>
  <si>
    <t>TRANSFERENCIA BANCO SANTANDER</t>
  </si>
  <si>
    <t>PORTUGAL</t>
  </si>
  <si>
    <t>4770-884 VILA NOVA DE FAMILICAO</t>
  </si>
  <si>
    <t>RUA DE SANTO ANTONIO, CASTELOES</t>
  </si>
  <si>
    <t>CIF: 507749227</t>
  </si>
  <si>
    <t>POUSA APALHA LDA</t>
  </si>
  <si>
    <t>2025/101</t>
  </si>
  <si>
    <t>SENTIDO CONTRARIO, ESTOS PRODUCTOS GOZAN DE UN ORIGEN PREFERENCIAL ESPAÑOL</t>
  </si>
  <si>
    <t>LA EXPORTACION</t>
  </si>
  <si>
    <t>FACTURA EXENTA DE IVA POR ESTAR DESTINADA A</t>
  </si>
  <si>
    <t>MUSTAPHA RAFII RCE AYMANE, KENITRA</t>
  </si>
  <si>
    <t xml:space="preserve">DESTINO: LE GRAND AMB MAROC APPT Nº3 RUE </t>
  </si>
  <si>
    <t>ESPAÑA</t>
  </si>
  <si>
    <t xml:space="preserve">ORIGEN </t>
  </si>
  <si>
    <t xml:space="preserve">TASAS MODELO 046 </t>
  </si>
  <si>
    <t>Nº DE BULTOS: 51</t>
  </si>
  <si>
    <t>REMOLQUE: R6537BCM</t>
  </si>
  <si>
    <t>TRACTORA: 59280A14</t>
  </si>
  <si>
    <t>producto destinado a alimentación animal</t>
  </si>
  <si>
    <t>TN PAJA PRENSADA SECA JOVISA (LOTE 2025/1)</t>
  </si>
  <si>
    <t>CIF: ESB40523458</t>
  </si>
  <si>
    <t>46470 CATARROJA, VALENCIA</t>
  </si>
  <si>
    <t>CL 26 N 100, EDIF CENTER 26-39  PI CATARROJA</t>
  </si>
  <si>
    <t>LE GRAND AMB, S.L.U</t>
  </si>
  <si>
    <t>2025/102</t>
  </si>
  <si>
    <t>REMOLQUE: 7173-011</t>
  </si>
  <si>
    <t>TRACTORA: 32771D40</t>
  </si>
  <si>
    <t>2025/103</t>
  </si>
  <si>
    <t>REMOLQUE: GF830BL</t>
  </si>
  <si>
    <t>TRACTORA: 37905A49</t>
  </si>
  <si>
    <t>2025/104</t>
  </si>
  <si>
    <t>REMOLQUE: R3139BCK</t>
  </si>
  <si>
    <t>TRACTORA: 54093A14</t>
  </si>
  <si>
    <t>2025/105</t>
  </si>
  <si>
    <t>,</t>
  </si>
  <si>
    <t>MATRICULA 84355B40 REMOLQUE  R0769BCH</t>
  </si>
  <si>
    <t>MATRICULA 15446A35 REMOLQUE R3504BBZ</t>
  </si>
  <si>
    <t>BBVAESMMXXX</t>
  </si>
  <si>
    <t>ICE: 002605622000075</t>
  </si>
  <si>
    <t>25050 MARRUECOS</t>
  </si>
  <si>
    <t>AIN KAICHER, BEJAAD</t>
  </si>
  <si>
    <t>STE PROJ FRIO SARL</t>
  </si>
  <si>
    <t>2025/106</t>
  </si>
  <si>
    <t>TASAS MODELO 046</t>
  </si>
  <si>
    <t>MATRICULA 10791D26 REMOLQUE 1356-07</t>
  </si>
  <si>
    <t>MATRICULA 11232D40 REMOLQUE 5793-05</t>
  </si>
  <si>
    <t>2025/107</t>
  </si>
  <si>
    <t>MATRICULA 12789A35 REMOLQUE R2546BBF</t>
  </si>
  <si>
    <t>MATRICULA 16475A38 REMOLQUE 967-08</t>
  </si>
  <si>
    <t>2025/108</t>
  </si>
  <si>
    <t>CARGA EL 04/03/2025 Y 05/03/2025</t>
  </si>
  <si>
    <t>2025/109</t>
  </si>
  <si>
    <t>MATRICULA 25500A7 REMOLQUE 5560-05</t>
  </si>
  <si>
    <t>TN PAJA DE TRIGO PRENSADA IMABE</t>
  </si>
  <si>
    <t>ICE: 003181192000055</t>
  </si>
  <si>
    <t>MARRUECOS</t>
  </si>
  <si>
    <t>QUARTIER DOUNIA II OULED TEIMA TAROUDANT</t>
  </si>
  <si>
    <t>SOCIETE FRERES CHERGUIA</t>
  </si>
  <si>
    <t>2025/110</t>
  </si>
  <si>
    <t>TRACTORA: 58806A34 REMOLQUE: R8978BCN Nº DE BULTOS: 51</t>
  </si>
  <si>
    <t>TRACTORA: 20863B33 REMOLQUE: 1894010 Nº DE BULTOS: 51</t>
  </si>
  <si>
    <t>TRACTORA: 95028A26 REMOLQUE: R2169BBN Nº DE BULTOS: 51</t>
  </si>
  <si>
    <t>TRACTORA: 1192D40 REMOLQUE: R7497BBR Nº DE BULTOS: 51</t>
  </si>
  <si>
    <t>2025/111</t>
  </si>
  <si>
    <t>MATRICULA 19055D26 REMOLQUE AD95265</t>
  </si>
  <si>
    <t>MATRICULA 10790D26 REMOLQUE 7322-05</t>
  </si>
  <si>
    <t>2025/112</t>
  </si>
  <si>
    <t>REMOLQUE: 5857-05</t>
  </si>
  <si>
    <t>TRACTORA: 58351A34</t>
  </si>
  <si>
    <t>2025/113</t>
  </si>
  <si>
    <t>REMOLQUE: L197854</t>
  </si>
  <si>
    <t>MATRICULAS: 14-TP-24</t>
  </si>
  <si>
    <t>2025/114</t>
  </si>
  <si>
    <t>MATRICULA 13036D40 REMOLQUE R9371BBY</t>
  </si>
  <si>
    <t>MATRICULA 11330A75 REMOLQUE AM247BA</t>
  </si>
  <si>
    <t>2025/115</t>
  </si>
  <si>
    <t>Nº DE BULTOS: 36</t>
  </si>
  <si>
    <t>REMOLQUE: 6069-011</t>
  </si>
  <si>
    <t>TRACTORA: 97716B40</t>
  </si>
  <si>
    <t>TN PAJA PRENSADA SECA IMABE (LOTE 2025/1)</t>
  </si>
  <si>
    <t>2025/117</t>
  </si>
  <si>
    <t>EL EXPORTADOR DE LOS PRODUCTOS INCLUIDOS EN EL PRESENTE DOCUMENTO DECLARA QUE SALVO INDICACION EN</t>
  </si>
  <si>
    <t>06 y 07/03/2025</t>
  </si>
  <si>
    <t xml:space="preserve">BOOKING 4054522640    CARGA DEL </t>
  </si>
  <si>
    <t>TN PAJA PICADA Y PRENSADA P. GRANDE</t>
  </si>
  <si>
    <t>LLEIDA</t>
  </si>
  <si>
    <t>2544 FONDARELLA</t>
  </si>
  <si>
    <t>PGIND LES BASSES, PARC 1, 01 SN</t>
  </si>
  <si>
    <t>CIF: W0057229G</t>
  </si>
  <si>
    <t>AL DAHRA EUROPE SRL SUCURSAL EN ESPAÑA</t>
  </si>
  <si>
    <t>2025/118</t>
  </si>
  <si>
    <t>TRACTORA: 22115B20 REMOLQUE: R3051BCK Nº DE BULTOS: 51</t>
  </si>
  <si>
    <t>TRACTORA: 83035B40 REMOLQUE: R0152BCH Nº DE BULTOS: 51</t>
  </si>
  <si>
    <t>TRACTORA: 5656D40 REMOLQUE: R7772BCC Nº DE BULTOS: 51</t>
  </si>
  <si>
    <t>TRACTORA: 97826B40 REMOLQUE: R6160BBR Nº DE BULTOS: 51</t>
  </si>
  <si>
    <t>2025/119</t>
  </si>
  <si>
    <t>CARGA EL 10/03/2025</t>
  </si>
  <si>
    <t>2025/120</t>
  </si>
  <si>
    <t>REMOLQUE: GD3554</t>
  </si>
  <si>
    <t>MATRICULAS: 47-XG-40</t>
  </si>
  <si>
    <t>2025/121</t>
  </si>
  <si>
    <t>TN PAJA DE TRIGO PRENSADA GUISANTE</t>
  </si>
  <si>
    <t>MATRICULA 49386D26 REMOLQUE 1428-07</t>
  </si>
  <si>
    <t>MATRICULA 64669D6 REMOLQUE R9316BCC</t>
  </si>
  <si>
    <t>2025/122</t>
  </si>
  <si>
    <t>2025/123</t>
  </si>
  <si>
    <t>MATRICULA 37778A55 REMOLQUE R5128BBH</t>
  </si>
  <si>
    <t>MATRICULA 30438D40 REMOLQUE R2010BCC</t>
  </si>
  <si>
    <t>TASA MODELO 046</t>
  </si>
  <si>
    <t>REAL</t>
  </si>
  <si>
    <t xml:space="preserve">TASA MODELO 046 </t>
  </si>
  <si>
    <t xml:space="preserve"> </t>
  </si>
  <si>
    <t>2025/124</t>
  </si>
  <si>
    <t>SDAD COOP AGRICOLA DE COSECHEROS</t>
  </si>
  <si>
    <t>EXPORTADORES DE FUERTEVENTURA, COEXFUR</t>
  </si>
  <si>
    <t>CIF:F35031095</t>
  </si>
  <si>
    <t>LLANOS DE LA HIGUERA, KM 5.9</t>
  </si>
  <si>
    <t>TUINEJE-FUERTEVENTURA, CP35629</t>
  </si>
  <si>
    <t>PARTIDA ARANCELARIA 12130000T439</t>
  </si>
  <si>
    <t>CONTENEDOR  TESU 160157-5</t>
  </si>
  <si>
    <t>PRECINTO          0099023</t>
  </si>
  <si>
    <t>Nº BULTOS         48</t>
  </si>
  <si>
    <t>DESTINO            FUERTEVENTURA</t>
  </si>
  <si>
    <t>VTO:12/04/2025</t>
  </si>
  <si>
    <t>TN PAJA PRENSADA Y PICADA (guisantes)</t>
  </si>
  <si>
    <t>2025/125</t>
  </si>
  <si>
    <t>CARGA EL 13/03/2025</t>
  </si>
  <si>
    <t>2025/126</t>
  </si>
  <si>
    <t>MATRICULA 64135A34 REMOLQUE R4646BCK</t>
  </si>
  <si>
    <t>SOCIETE INES Y HENOS SARL AU</t>
  </si>
  <si>
    <t>DOUAR LAKHMAISS EL KOLEAT AIT MELLOUL</t>
  </si>
  <si>
    <t>LQLIAA-TANGER-MARRUECOS</t>
  </si>
  <si>
    <t>47245041-M</t>
  </si>
  <si>
    <t>2025/127</t>
  </si>
  <si>
    <t>MATRICULA 33353D40 REMOLQUE AM247BA</t>
  </si>
  <si>
    <t>MATRICULA 18559B40 REMOLQUE 613608</t>
  </si>
  <si>
    <t>operación exenta de IVA por aplicación de lo dispuesto en</t>
  </si>
  <si>
    <t>el articulo 21 de la Ley 37/1992</t>
  </si>
  <si>
    <t xml:space="preserve">ORIGEN Y PROCECENCIA DE LA MERCANCIA: ESPAÑA </t>
  </si>
  <si>
    <t xml:space="preserve">ICOTERME: EXWORD </t>
  </si>
  <si>
    <t>THANKS GLOBAL</t>
  </si>
  <si>
    <t>12 RUE SARIA BEN ZOUNAIM ETG 3 APT 3</t>
  </si>
  <si>
    <t>PALMIER CHEZ CA MERYAMA. 20430 CASABLANCA.MAROC</t>
  </si>
  <si>
    <t>ICE:003463311000058</t>
  </si>
  <si>
    <t>SENTIDO CONTRARIO,ESTOS PRODUCTOS GOZAN DE UN ORIGEN PREFERENCIAL ESPAÑOL</t>
  </si>
  <si>
    <t>2025/128</t>
  </si>
  <si>
    <t>MATRICULAS: 11905B20</t>
  </si>
  <si>
    <t>REMOLQUE: 798-04</t>
  </si>
  <si>
    <t>PACAS 51</t>
  </si>
  <si>
    <t>ICE: OO2605084000051</t>
  </si>
  <si>
    <t>2025/129</t>
  </si>
  <si>
    <t>MATRICULAS: 26070A5 REMOLQUE  7967-09</t>
  </si>
  <si>
    <t>MATRICULAS: 8436-A-70 REMOLQUE  716-07</t>
  </si>
  <si>
    <t>MATRICULAS: 61094A34 REMOLQUE  R8937BCC</t>
  </si>
  <si>
    <t>Léxportateur des products vouverst par la present document (autorisation douaniere n°ES/…/…/. ceclare que, sauf indication claire du contrire, ces produits ont 'origine preferentielle, de I 'Union Europeenne, Espagne."</t>
  </si>
  <si>
    <t>PRODUCTOS DE ORIGEN ESPAÑOL</t>
  </si>
  <si>
    <t>TRACTORA: 27322A59</t>
  </si>
  <si>
    <t>REMOLQUE: 4589-07</t>
  </si>
  <si>
    <t>Nº DE BULTOS: 38</t>
  </si>
  <si>
    <t>2025/130</t>
  </si>
  <si>
    <t>MATRICULA 29114A68 REMOLQUE R9057BCK</t>
  </si>
  <si>
    <t>2025/131</t>
  </si>
  <si>
    <t>2025/132</t>
  </si>
  <si>
    <t>MATRICULAS: 09-ZZ-64</t>
  </si>
  <si>
    <t>REMOLQUE: L2173</t>
  </si>
  <si>
    <t>2025/133</t>
  </si>
  <si>
    <t>REMOLQUE: R9509BCR</t>
  </si>
  <si>
    <t>MATRICULAS: 6391B20</t>
  </si>
  <si>
    <t>MATRICULA 9043D26 REMOLQUE 3392-02</t>
  </si>
  <si>
    <t>2025/134</t>
  </si>
  <si>
    <t>LYAQOUTI AGRO SARL</t>
  </si>
  <si>
    <t>2EGHMARATECOMMUNE CHAAIBATE CERCLE S IDI</t>
  </si>
  <si>
    <t>CP 5692 BIRANZARANE-EL JADIDA - MARRUECO</t>
  </si>
  <si>
    <t>ICE: 003507328000043</t>
  </si>
  <si>
    <t>MATRICULA 94170A33 REMOLQUE 571-04</t>
  </si>
  <si>
    <t>2025/135</t>
  </si>
  <si>
    <t>2025/136</t>
  </si>
  <si>
    <t>2025/137</t>
  </si>
  <si>
    <t>TN HENO DE AVENA</t>
  </si>
  <si>
    <t>PARTIDA ARANCELARIA 12149090T443</t>
  </si>
  <si>
    <t>CONTENEDOR  TESU 160876-0</t>
  </si>
  <si>
    <t>PRECINTO          0108563</t>
  </si>
  <si>
    <t>VTO:</t>
  </si>
  <si>
    <t>TN PAJA NUAL PICADA Y PRENSADA JOVISA</t>
  </si>
  <si>
    <t>CARGA EL 25/03/2025</t>
  </si>
  <si>
    <t>2025/138</t>
  </si>
  <si>
    <t>KG TRIGO BLANDO</t>
  </si>
  <si>
    <t>2025/139</t>
  </si>
  <si>
    <t>LUCAS RAMOS S.L.</t>
  </si>
  <si>
    <t>CIF:B-41559311</t>
  </si>
  <si>
    <t>CR DE PARADAS, 42</t>
  </si>
  <si>
    <t>41620 MARCHENA (SEVILLA)</t>
  </si>
  <si>
    <t>2025/140</t>
  </si>
  <si>
    <t>MATRICULA 15146A35 REMOLQUE R0439BCG</t>
  </si>
  <si>
    <t>2025/141</t>
  </si>
  <si>
    <t>LATAM AGRO CONSULTORÍA GLOBAL, S.L.</t>
  </si>
  <si>
    <t>CALLE DE AYALA 10, PISO 3 PUERTA DERECHA</t>
  </si>
  <si>
    <t>MADRID, ESPAÑA</t>
  </si>
  <si>
    <t>CIF: B05417811</t>
  </si>
  <si>
    <t>TN PAJA DE TRIGO PRENSADA PAQUETE PEQUEÑO</t>
  </si>
  <si>
    <t>MATRICULA 5789CBP REMOLQUE R7913DCS</t>
  </si>
  <si>
    <t>MATRICULA 0034JZC REMOLQUE R5399BDH</t>
  </si>
  <si>
    <t>MATRICULA 9524HLF REMOLQUE R6369BDB</t>
  </si>
  <si>
    <t>Operación exenta por exportación en virtud del artículo 21</t>
  </si>
  <si>
    <t>ley 37/1992, del IVA.</t>
  </si>
  <si>
    <t>MATRICULA 72945A7 REMOLQUE 8751-04</t>
  </si>
  <si>
    <t>MATRICULA 36185A34 REMOLQUE 9489-04</t>
  </si>
  <si>
    <t>MATRICULA 19687B40 REMOLQUE 3706-02</t>
  </si>
  <si>
    <t>2025/142</t>
  </si>
  <si>
    <t>2025/143</t>
  </si>
  <si>
    <t>MATRICULAS: BG-71-GH</t>
  </si>
  <si>
    <t>REMOLQUE: LE-1131</t>
  </si>
  <si>
    <t>2025/144</t>
  </si>
  <si>
    <t>2025/145</t>
  </si>
  <si>
    <t>MATRICULA 94589A33 REMOLQUE CL-285-SN</t>
  </si>
  <si>
    <t>2025/146</t>
  </si>
  <si>
    <t>MATRICULA 3151B59 REMOLQUE R1851BCG</t>
  </si>
  <si>
    <t>MATRICULA 95341B40 REMOLQUE 6492-011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</si>
</sst>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(&quot;€&quot;* #,##0.00_);_(&quot;€&quot;* \(#,##0.00\);_(&quot;€&quot;* &quot;-&quot;??_);_(@_)"/>
    <numFmt numFmtId="165" formatCode="@\ \ "/>
    <numFmt numFmtId="166" formatCode="_(* #,##0.00_);_(* \(#,##0.00\);_(* &quot;-&quot;??_);_(@_)"/>
    <numFmt numFmtId="167" formatCode="_(&quot;€&quot;* #,##0.000_);_(&quot;€&quot;* \(#,##0.000\);_(&quot;€&quot;* &quot;-&quot;??_);_(@_)"/>
    <numFmt numFmtId="168" formatCode="dd/m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sz val="28"/>
      <color theme="2"/>
      <name val="Arial Black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3" fillId="0" borderId="0" xfId="2"/>
    <xf numFmtId="0" fontId="4" fillId="0" borderId="0" xfId="2" applyFont="1"/>
    <xf numFmtId="0" fontId="3" fillId="0" borderId="0" xfId="2" applyAlignment="1">
      <alignment vertical="center"/>
    </xf>
    <xf numFmtId="164" fontId="3" fillId="0" borderId="1" xfId="2" applyNumberFormat="1" applyBorder="1" applyAlignment="1">
      <alignment horizontal="left" vertical="center"/>
    </xf>
    <xf numFmtId="165" fontId="5" fillId="0" borderId="0" xfId="2" applyNumberFormat="1" applyFont="1" applyAlignment="1">
      <alignment horizontal="right" vertical="center"/>
    </xf>
    <xf numFmtId="166" fontId="3" fillId="0" borderId="1" xfId="2" applyNumberFormat="1" applyBorder="1" applyAlignment="1">
      <alignment horizontal="left" vertical="center"/>
    </xf>
    <xf numFmtId="165" fontId="3" fillId="0" borderId="0" xfId="2" applyNumberFormat="1" applyAlignment="1">
      <alignment horizontal="right" vertical="center"/>
    </xf>
    <xf numFmtId="0" fontId="3" fillId="0" borderId="0" xfId="2" applyAlignment="1">
      <alignment horizontal="left" vertical="center"/>
    </xf>
    <xf numFmtId="10" fontId="3" fillId="0" borderId="1" xfId="2" applyNumberFormat="1" applyBorder="1" applyAlignment="1">
      <alignment horizontal="right" vertical="center"/>
    </xf>
    <xf numFmtId="164" fontId="3" fillId="0" borderId="2" xfId="2" applyNumberFormat="1" applyBorder="1" applyAlignment="1">
      <alignment horizontal="left" vertical="center"/>
    </xf>
    <xf numFmtId="164" fontId="3" fillId="0" borderId="3" xfId="2" applyNumberFormat="1" applyBorder="1" applyAlignment="1">
      <alignment horizontal="left" vertical="center"/>
    </xf>
    <xf numFmtId="167" fontId="3" fillId="0" borderId="1" xfId="2" applyNumberFormat="1" applyBorder="1" applyAlignment="1">
      <alignment horizontal="left" vertical="center"/>
    </xf>
    <xf numFmtId="0" fontId="3" fillId="0" borderId="4" xfId="2" applyBorder="1" applyAlignment="1">
      <alignment horizontal="left" vertical="center"/>
    </xf>
    <xf numFmtId="0" fontId="3" fillId="0" borderId="5" xfId="2" applyBorder="1" applyAlignment="1">
      <alignment horizontal="left" vertical="center"/>
    </xf>
    <xf numFmtId="0" fontId="3" fillId="0" borderId="6" xfId="2" applyBorder="1" applyAlignment="1">
      <alignment horizontal="left" vertical="center"/>
    </xf>
    <xf numFmtId="4" fontId="3" fillId="0" borderId="1" xfId="2" applyNumberFormat="1" applyBorder="1" applyAlignment="1">
      <alignment horizontal="center" vertical="center"/>
    </xf>
    <xf numFmtId="167" fontId="3" fillId="0" borderId="3" xfId="2" applyNumberFormat="1" applyBorder="1" applyAlignment="1">
      <alignment horizontal="left" vertical="center"/>
    </xf>
    <xf numFmtId="0" fontId="3" fillId="0" borderId="7" xfId="2" applyBorder="1" applyAlignment="1">
      <alignment horizontal="left" vertical="center"/>
    </xf>
    <xf numFmtId="0" fontId="3" fillId="0" borderId="8" xfId="2" applyBorder="1" applyAlignment="1">
      <alignment horizontal="left" vertical="center"/>
    </xf>
    <xf numFmtId="4" fontId="3" fillId="0" borderId="3" xfId="2" applyNumberFormat="1" applyBorder="1" applyAlignment="1">
      <alignment horizontal="center" vertical="center"/>
    </xf>
    <xf numFmtId="0" fontId="3" fillId="0" borderId="0" xfId="2" applyAlignment="1">
      <alignment horizontal="right" vertical="center"/>
    </xf>
    <xf numFmtId="49" fontId="3" fillId="0" borderId="0" xfId="2" applyNumberFormat="1" applyAlignment="1">
      <alignment horizontal="right" vertical="center"/>
    </xf>
    <xf numFmtId="0" fontId="5" fillId="0" borderId="7" xfId="2" applyFont="1" applyBorder="1" applyAlignment="1">
      <alignment horizontal="left" vertical="center"/>
    </xf>
    <xf numFmtId="0" fontId="5" fillId="0" borderId="0" xfId="2" applyFont="1" applyAlignment="1">
      <alignment horizontal="right" vertical="center"/>
    </xf>
    <xf numFmtId="44" fontId="3" fillId="0" borderId="0" xfId="2" applyNumberFormat="1" applyAlignment="1">
      <alignment vertical="center"/>
    </xf>
    <xf numFmtId="0" fontId="3" fillId="0" borderId="9" xfId="2" applyBorder="1" applyAlignment="1">
      <alignment vertical="center"/>
    </xf>
    <xf numFmtId="0" fontId="3" fillId="0" borderId="10" xfId="2" applyBorder="1" applyAlignment="1">
      <alignment vertical="center"/>
    </xf>
    <xf numFmtId="0" fontId="3" fillId="0" borderId="11" xfId="2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3" fillId="0" borderId="0" xfId="2" applyAlignment="1">
      <alignment horizontal="right"/>
    </xf>
    <xf numFmtId="168" fontId="6" fillId="0" borderId="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3" fillId="0" borderId="14" xfId="2" applyBorder="1" applyAlignment="1">
      <alignment vertical="center"/>
    </xf>
    <xf numFmtId="0" fontId="2" fillId="0" borderId="13" xfId="0" applyFont="1" applyBorder="1"/>
    <xf numFmtId="168" fontId="2" fillId="0" borderId="13" xfId="0" applyNumberFormat="1" applyFont="1" applyBorder="1"/>
    <xf numFmtId="0" fontId="5" fillId="0" borderId="13" xfId="2" applyFont="1" applyBorder="1"/>
    <xf numFmtId="0" fontId="3" fillId="0" borderId="13" xfId="2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2" fillId="0" borderId="0" xfId="0" applyFont="1"/>
    <xf numFmtId="0" fontId="5" fillId="0" borderId="0" xfId="2" applyFont="1"/>
    <xf numFmtId="0" fontId="5" fillId="0" borderId="0" xfId="2" applyFont="1" applyAlignment="1">
      <alignment horizontal="left" vertical="center"/>
    </xf>
    <xf numFmtId="0" fontId="3" fillId="0" borderId="0" xfId="0" applyFont="1"/>
    <xf numFmtId="0" fontId="5" fillId="0" borderId="0" xfId="0" applyFont="1"/>
    <xf numFmtId="0" fontId="5" fillId="0" borderId="0" xfId="2" applyFont="1" applyAlignment="1">
      <alignment horizontal="left"/>
    </xf>
    <xf numFmtId="0" fontId="5" fillId="0" borderId="0" xfId="0" applyFont="1" applyAlignment="1">
      <alignment horizontal="left"/>
    </xf>
    <xf numFmtId="168" fontId="5" fillId="0" borderId="0" xfId="2" applyNumberFormat="1" applyFont="1" applyAlignment="1">
      <alignment horizontal="left" shrinkToFit="1"/>
    </xf>
    <xf numFmtId="0" fontId="7" fillId="0" borderId="0" xfId="2" applyFont="1"/>
    <xf numFmtId="0" fontId="8" fillId="0" borderId="0" xfId="2" applyFont="1"/>
    <xf numFmtId="0" fontId="9" fillId="0" borderId="0" xfId="2" applyFont="1"/>
    <xf numFmtId="0" fontId="10" fillId="0" borderId="0" xfId="2" applyFont="1" applyAlignment="1">
      <alignment horizontal="right"/>
    </xf>
    <xf numFmtId="0" fontId="11" fillId="0" borderId="0" xfId="2" applyFont="1"/>
    <xf numFmtId="44" fontId="3" fillId="0" borderId="6" xfId="1" applyFont="1" applyFill="1" applyBorder="1" applyAlignment="1">
      <alignment vertical="center"/>
    </xf>
    <xf numFmtId="44" fontId="3" fillId="0" borderId="8" xfId="1" applyFont="1" applyFill="1" applyBorder="1" applyAlignment="1">
      <alignment vertical="center"/>
    </xf>
    <xf numFmtId="0" fontId="3" fillId="0" borderId="9" xfId="2" applyBorder="1" applyAlignment="1">
      <alignment horizontal="left" vertical="center"/>
    </xf>
    <xf numFmtId="0" fontId="3" fillId="0" borderId="10" xfId="2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3" fontId="3" fillId="0" borderId="3" xfId="2" applyNumberFormat="1" applyBorder="1" applyAlignment="1">
      <alignment horizontal="center" vertical="center"/>
    </xf>
    <xf numFmtId="164" fontId="3" fillId="0" borderId="8" xfId="2" applyNumberFormat="1" applyBorder="1" applyAlignment="1">
      <alignment horizontal="left" vertical="center"/>
    </xf>
    <xf numFmtId="4" fontId="3" fillId="0" borderId="8" xfId="2" applyNumberFormat="1" applyBorder="1" applyAlignment="1">
      <alignment horizontal="center" vertical="center"/>
    </xf>
    <xf numFmtId="3" fontId="3" fillId="0" borderId="8" xfId="2" applyNumberFormat="1" applyBorder="1" applyAlignment="1">
      <alignment horizontal="center" vertical="center"/>
    </xf>
    <xf numFmtId="0" fontId="3" fillId="0" borderId="5" xfId="2" applyBorder="1" applyAlignment="1">
      <alignment horizontal="right" vertical="center"/>
    </xf>
    <xf numFmtId="4" fontId="3" fillId="0" borderId="6" xfId="2" applyNumberFormat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168" fontId="6" fillId="0" borderId="5" xfId="0" applyNumberFormat="1" applyFont="1" applyBorder="1" applyAlignment="1">
      <alignment horizontal="left" vertical="center"/>
    </xf>
    <xf numFmtId="168" fontId="6" fillId="0" borderId="13" xfId="0" applyNumberFormat="1" applyFont="1" applyBorder="1" applyAlignment="1">
      <alignment horizontal="left" vertical="center"/>
    </xf>
    <xf numFmtId="44" fontId="3" fillId="0" borderId="1" xfId="1" applyFont="1" applyFill="1" applyBorder="1" applyAlignment="1">
      <alignment vertical="center"/>
    </xf>
    <xf numFmtId="44" fontId="3" fillId="0" borderId="3" xfId="1" applyFont="1" applyFill="1" applyBorder="1" applyAlignment="1">
      <alignment vertical="center"/>
    </xf>
    <xf numFmtId="49" fontId="3" fillId="0" borderId="7" xfId="2" applyNumberFormat="1" applyBorder="1" applyAlignment="1">
      <alignment horizontal="right" vertical="center"/>
    </xf>
    <xf numFmtId="164" fontId="3" fillId="0" borderId="15" xfId="2" applyNumberFormat="1" applyBorder="1" applyAlignment="1">
      <alignment horizontal="left" vertical="center"/>
    </xf>
    <xf numFmtId="49" fontId="3" fillId="0" borderId="9" xfId="2" applyNumberFormat="1" applyBorder="1" applyAlignment="1">
      <alignment horizontal="right" vertical="center"/>
    </xf>
    <xf numFmtId="49" fontId="3" fillId="0" borderId="10" xfId="2" applyNumberFormat="1" applyBorder="1" applyAlignment="1">
      <alignment horizontal="right" vertical="center"/>
    </xf>
    <xf numFmtId="3" fontId="3" fillId="0" borderId="15" xfId="2" applyNumberFormat="1" applyBorder="1" applyAlignment="1">
      <alignment horizontal="center" vertical="center"/>
    </xf>
    <xf numFmtId="14" fontId="3" fillId="0" borderId="7" xfId="2" applyNumberFormat="1" applyBorder="1" applyAlignment="1">
      <alignment horizontal="left" vertical="center"/>
    </xf>
    <xf numFmtId="0" fontId="3" fillId="0" borderId="3" xfId="2" applyBorder="1" applyAlignment="1">
      <alignment vertical="center"/>
    </xf>
    <xf numFmtId="0" fontId="3" fillId="0" borderId="8" xfId="2" applyBorder="1" applyAlignment="1">
      <alignment vertical="center"/>
    </xf>
    <xf numFmtId="0" fontId="3" fillId="0" borderId="7" xfId="2" applyBorder="1" applyAlignment="1">
      <alignment vertical="center"/>
    </xf>
    <xf numFmtId="0" fontId="5" fillId="0" borderId="0" xfId="2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5" fillId="0" borderId="13" xfId="2" applyFont="1" applyBorder="1" applyAlignment="1">
      <alignment horizontal="right"/>
    </xf>
    <xf numFmtId="168" fontId="5" fillId="0" borderId="13" xfId="2" applyNumberFormat="1" applyFont="1" applyBorder="1"/>
    <xf numFmtId="0" fontId="16" fillId="0" borderId="0" xfId="0" applyFont="1"/>
    <xf numFmtId="4" fontId="3" fillId="0" borderId="15" xfId="2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8" xfId="2" applyBorder="1" applyAlignment="1">
      <alignment horizontal="left" vertical="center"/>
    </xf>
    <xf numFmtId="0" fontId="3" fillId="0" borderId="0" xfId="2" applyAlignment="1">
      <alignment horizontal="left" vertical="center"/>
    </xf>
    <xf numFmtId="0" fontId="3" fillId="0" borderId="7" xfId="2" applyBorder="1" applyAlignment="1">
      <alignment horizontal="left" vertical="center"/>
    </xf>
    <xf numFmtId="0" fontId="3" fillId="0" borderId="6" xfId="2" applyBorder="1" applyAlignment="1">
      <alignment horizontal="left" vertical="center"/>
    </xf>
    <xf numFmtId="0" fontId="3" fillId="0" borderId="5" xfId="2" applyBorder="1" applyAlignment="1">
      <alignment horizontal="left" vertical="center"/>
    </xf>
    <xf numFmtId="0" fontId="3" fillId="0" borderId="4" xfId="2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3" fillId="0" borderId="10" xfId="2" applyBorder="1" applyAlignment="1">
      <alignment horizontal="left" vertical="center"/>
    </xf>
    <xf numFmtId="0" fontId="3" fillId="0" borderId="9" xfId="2" applyBorder="1" applyAlignment="1">
      <alignment horizontal="left" vertical="center"/>
    </xf>
    <xf numFmtId="0" fontId="3" fillId="0" borderId="6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8" xfId="2" applyBorder="1" applyAlignment="1">
      <alignment horizontal="left" vertical="center" wrapText="1"/>
    </xf>
    <xf numFmtId="0" fontId="3" fillId="0" borderId="0" xfId="2" applyAlignment="1">
      <alignment horizontal="left" vertical="center" wrapText="1"/>
    </xf>
    <xf numFmtId="0" fontId="3" fillId="0" borderId="7" xfId="2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microsoft.com/office/2017/10/relationships/person" Target="persons/person4.xml"/><Relationship Id="rId68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66" Type="http://schemas.microsoft.com/office/2017/10/relationships/person" Target="persons/person11.xml"/><Relationship Id="rId5" Type="http://schemas.openxmlformats.org/officeDocument/2006/relationships/worksheet" Target="worksheets/sheet5.xml"/><Relationship Id="rId61" Type="http://schemas.microsoft.com/office/2017/10/relationships/person" Target="persons/person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9" Type="http://schemas.microsoft.com/office/2017/10/relationships/person" Target="persons/person7.xml"/><Relationship Id="rId64" Type="http://schemas.microsoft.com/office/2017/10/relationships/person" Target="persons/person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67" Type="http://schemas.microsoft.com/office/2017/10/relationships/person" Target="persons/person0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70" Type="http://schemas.microsoft.com/office/2017/10/relationships/person" Target="persons/person1.xml"/><Relationship Id="rId62" Type="http://schemas.microsoft.com/office/2017/10/relationships/person" Target="persons/pers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73" Type="http://schemas.microsoft.com/office/2017/10/relationships/person" Target="persons/person.xml"/><Relationship Id="rId65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microsoft.com/office/2017/10/relationships/person" Target="persons/person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B1:I40"/>
  <sheetViews>
    <sheetView showGridLines="0" topLeftCell="A7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45720</v>
      </c>
    </row>
    <row r="11" spans="2:7" x14ac:dyDescent="0.2">
      <c r="B11" s="48" t="s">
        <v>25</v>
      </c>
      <c r="C11" s="47" t="s">
        <v>104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21.82</v>
      </c>
      <c r="C24" s="28" t="s">
        <v>43</v>
      </c>
      <c r="D24" s="27"/>
      <c r="E24" s="27"/>
      <c r="F24" s="72">
        <v>80</v>
      </c>
      <c r="G24" s="11">
        <f>B24*F24</f>
        <v>1745.6</v>
      </c>
    </row>
    <row r="25" spans="2:9" s="3" customFormat="1" ht="20.100000000000001" customHeight="1" x14ac:dyDescent="0.25">
      <c r="B25" s="20"/>
      <c r="C25" s="15" t="s">
        <v>98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22.46</v>
      </c>
      <c r="C26" s="59" t="s">
        <v>43</v>
      </c>
      <c r="D26" s="58"/>
      <c r="E26" s="58"/>
      <c r="F26" s="11">
        <v>80</v>
      </c>
      <c r="G26" s="11">
        <f>IF(F26="","",B26*F26)</f>
        <v>1796.8000000000002</v>
      </c>
    </row>
    <row r="27" spans="2:9" s="3" customFormat="1" ht="20.100000000000001" customHeight="1" x14ac:dyDescent="0.25">
      <c r="B27" s="20"/>
      <c r="C27" s="19" t="s">
        <v>97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/>
      <c r="C28" s="19"/>
      <c r="D28" s="22"/>
      <c r="E28" s="71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3542.4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3542.4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B1:I40"/>
  <sheetViews>
    <sheetView showGridLines="0" topLeftCell="A4" zoomScale="85" zoomScaleNormal="85" workbookViewId="0">
      <selection activeCell="X18" sqref="X18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45720</v>
      </c>
    </row>
    <row r="11" spans="2:7" x14ac:dyDescent="0.2">
      <c r="B11" s="48" t="s">
        <v>25</v>
      </c>
      <c r="C11" s="47" t="s">
        <v>104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23.84</v>
      </c>
      <c r="C24" s="28" t="s">
        <v>43</v>
      </c>
      <c r="D24" s="27"/>
      <c r="E24" s="27"/>
      <c r="F24" s="72">
        <v>110</v>
      </c>
      <c r="G24" s="11">
        <f>B24*F24</f>
        <v>2622.4</v>
      </c>
    </row>
    <row r="25" spans="2:9" s="3" customFormat="1" ht="20.100000000000001" customHeight="1" x14ac:dyDescent="0.25">
      <c r="B25" s="20"/>
      <c r="C25" s="15" t="s">
        <v>98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24.5</v>
      </c>
      <c r="C26" s="59" t="s">
        <v>43</v>
      </c>
      <c r="D26" s="58"/>
      <c r="E26" s="58"/>
      <c r="F26" s="11">
        <v>110</v>
      </c>
      <c r="G26" s="11">
        <f>IF(F26="","",B26*F26)</f>
        <v>2695</v>
      </c>
    </row>
    <row r="27" spans="2:9" s="3" customFormat="1" ht="20.100000000000001" customHeight="1" x14ac:dyDescent="0.25">
      <c r="B27" s="20"/>
      <c r="C27" s="19" t="s">
        <v>97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75">
        <v>2</v>
      </c>
      <c r="C28" s="59" t="s">
        <v>105</v>
      </c>
      <c r="D28" s="74"/>
      <c r="E28" s="73"/>
      <c r="F28" s="11">
        <v>61.42</v>
      </c>
      <c r="G28" s="11">
        <f>IF(F28="","",B28*F28)</f>
        <v>122.84</v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5440.24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5440.24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B1:I40"/>
  <sheetViews>
    <sheetView showGridLines="0" topLeftCell="A10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45721</v>
      </c>
    </row>
    <row r="11" spans="2:7" x14ac:dyDescent="0.2">
      <c r="B11" s="48" t="s">
        <v>25</v>
      </c>
      <c r="C11" s="47" t="s">
        <v>108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21.44</v>
      </c>
      <c r="C24" s="28" t="s">
        <v>43</v>
      </c>
      <c r="D24" s="27"/>
      <c r="E24" s="27"/>
      <c r="F24" s="72">
        <v>80</v>
      </c>
      <c r="G24" s="11">
        <f>B24*F24</f>
        <v>1715.2</v>
      </c>
    </row>
    <row r="25" spans="2:9" s="3" customFormat="1" ht="20.100000000000001" customHeight="1" x14ac:dyDescent="0.25">
      <c r="B25" s="20"/>
      <c r="C25" s="15" t="s">
        <v>107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21.86</v>
      </c>
      <c r="C26" s="59" t="s">
        <v>43</v>
      </c>
      <c r="D26" s="58"/>
      <c r="E26" s="58"/>
      <c r="F26" s="11">
        <v>80</v>
      </c>
      <c r="G26" s="11">
        <f>IF(F26="","",B26*F26)</f>
        <v>1748.8</v>
      </c>
    </row>
    <row r="27" spans="2:9" s="3" customFormat="1" ht="20.100000000000001" customHeight="1" x14ac:dyDescent="0.25">
      <c r="B27" s="20"/>
      <c r="C27" s="19" t="s">
        <v>106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/>
      <c r="C28" s="19"/>
      <c r="D28" s="22"/>
      <c r="E28" s="71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3464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3464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B1:I40"/>
  <sheetViews>
    <sheetView showGridLines="0" topLeftCell="A4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45721</v>
      </c>
    </row>
    <row r="11" spans="2:7" x14ac:dyDescent="0.2">
      <c r="B11" s="48" t="s">
        <v>25</v>
      </c>
      <c r="C11" s="47" t="s">
        <v>108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24.84</v>
      </c>
      <c r="C24" s="28" t="s">
        <v>43</v>
      </c>
      <c r="D24" s="27"/>
      <c r="E24" s="27"/>
      <c r="F24" s="72">
        <v>110</v>
      </c>
      <c r="G24" s="11">
        <f>B24*F24</f>
        <v>2732.4</v>
      </c>
    </row>
    <row r="25" spans="2:9" s="3" customFormat="1" ht="20.100000000000001" customHeight="1" x14ac:dyDescent="0.25">
      <c r="B25" s="20"/>
      <c r="C25" s="15" t="s">
        <v>107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23.86</v>
      </c>
      <c r="C26" s="59" t="s">
        <v>43</v>
      </c>
      <c r="D26" s="58"/>
      <c r="E26" s="58"/>
      <c r="F26" s="11">
        <v>110</v>
      </c>
      <c r="G26" s="11">
        <f>IF(F26="","",B26*F26)</f>
        <v>2624.6</v>
      </c>
    </row>
    <row r="27" spans="2:9" s="3" customFormat="1" ht="20.100000000000001" customHeight="1" x14ac:dyDescent="0.25">
      <c r="B27" s="20"/>
      <c r="C27" s="19" t="s">
        <v>106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75">
        <v>1</v>
      </c>
      <c r="C28" s="59" t="s">
        <v>105</v>
      </c>
      <c r="D28" s="74"/>
      <c r="E28" s="73"/>
      <c r="F28" s="11">
        <v>61.42</v>
      </c>
      <c r="G28" s="11">
        <f>IF(F28="","",B28*F28)</f>
        <v>61.42</v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5418.42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5418.42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pageSetUpPr fitToPage="1"/>
  </sheetPr>
  <dimension ref="B1:I40"/>
  <sheetViews>
    <sheetView showGridLines="0" topLeftCell="A4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45721</v>
      </c>
    </row>
    <row r="11" spans="2:7" x14ac:dyDescent="0.2">
      <c r="B11" s="48" t="s">
        <v>25</v>
      </c>
      <c r="C11" s="47" t="s">
        <v>111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22.22</v>
      </c>
      <c r="C24" s="28" t="s">
        <v>43</v>
      </c>
      <c r="D24" s="27"/>
      <c r="E24" s="27"/>
      <c r="F24" s="72">
        <v>80</v>
      </c>
      <c r="G24" s="11">
        <f>B24*F24</f>
        <v>1777.6</v>
      </c>
    </row>
    <row r="25" spans="2:9" s="3" customFormat="1" ht="20.100000000000001" customHeight="1" x14ac:dyDescent="0.25">
      <c r="B25" s="20"/>
      <c r="C25" s="15" t="s">
        <v>110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20.96</v>
      </c>
      <c r="C26" s="59" t="s">
        <v>43</v>
      </c>
      <c r="D26" s="58"/>
      <c r="E26" s="58"/>
      <c r="F26" s="11">
        <v>80</v>
      </c>
      <c r="G26" s="11">
        <f>IF(F26="","",B26*F26)</f>
        <v>1676.8000000000002</v>
      </c>
    </row>
    <row r="27" spans="2:9" s="3" customFormat="1" ht="20.100000000000001" customHeight="1" x14ac:dyDescent="0.25">
      <c r="B27" s="20"/>
      <c r="C27" s="19" t="s">
        <v>109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/>
      <c r="C28" s="19"/>
      <c r="D28" s="22"/>
      <c r="E28" s="71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3454.4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3454.4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pageSetUpPr fitToPage="1"/>
  </sheetPr>
  <dimension ref="B1:I40"/>
  <sheetViews>
    <sheetView showGridLines="0" topLeftCell="A7" zoomScale="85" zoomScaleNormal="85" workbookViewId="0">
      <selection activeCell="C28" sqref="C28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45721</v>
      </c>
    </row>
    <row r="11" spans="2:7" x14ac:dyDescent="0.2">
      <c r="B11" s="48" t="s">
        <v>25</v>
      </c>
      <c r="C11" s="47" t="s">
        <v>111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23.94</v>
      </c>
      <c r="C24" s="28" t="s">
        <v>43</v>
      </c>
      <c r="D24" s="27"/>
      <c r="E24" s="27"/>
      <c r="F24" s="72">
        <v>110</v>
      </c>
      <c r="G24" s="11">
        <f>B24*F24</f>
        <v>2633.4</v>
      </c>
    </row>
    <row r="25" spans="2:9" s="3" customFormat="1" ht="20.100000000000001" customHeight="1" x14ac:dyDescent="0.25">
      <c r="B25" s="20"/>
      <c r="C25" s="15" t="s">
        <v>110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23.82</v>
      </c>
      <c r="C26" s="59" t="s">
        <v>43</v>
      </c>
      <c r="D26" s="58"/>
      <c r="E26" s="58"/>
      <c r="F26" s="11">
        <v>110</v>
      </c>
      <c r="G26" s="11">
        <f>IF(F26="","",B26*F26)</f>
        <v>2620.1999999999998</v>
      </c>
    </row>
    <row r="27" spans="2:9" s="3" customFormat="1" ht="20.100000000000001" customHeight="1" x14ac:dyDescent="0.25">
      <c r="B27" s="20"/>
      <c r="C27" s="19" t="s">
        <v>109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75">
        <v>2</v>
      </c>
      <c r="C28" s="59" t="s">
        <v>105</v>
      </c>
      <c r="D28" s="74"/>
      <c r="E28" s="73"/>
      <c r="F28" s="11">
        <v>61.42</v>
      </c>
      <c r="G28" s="11">
        <f>IF(F28="","",B28*F28)</f>
        <v>122.84</v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5376.4400000000005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5376.4400000000005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pageSetUpPr fitToPage="1"/>
  </sheetPr>
  <dimension ref="B1:X40"/>
  <sheetViews>
    <sheetView showGridLines="0" topLeftCell="A10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45721</v>
      </c>
    </row>
    <row r="11" spans="2:7" x14ac:dyDescent="0.2">
      <c r="B11" s="48" t="s">
        <v>25</v>
      </c>
      <c r="C11" s="47" t="s">
        <v>113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22</v>
      </c>
      <c r="D13" s="42"/>
      <c r="E13" s="42"/>
      <c r="F13" s="43"/>
    </row>
    <row r="14" spans="2:7" ht="15" x14ac:dyDescent="0.25">
      <c r="B14" s="45"/>
      <c r="C14" s="42" t="s">
        <v>21</v>
      </c>
      <c r="D14" s="42"/>
      <c r="E14" s="42"/>
    </row>
    <row r="15" spans="2:7" ht="15" x14ac:dyDescent="0.25">
      <c r="B15" s="45"/>
      <c r="C15" s="43" t="s">
        <v>20</v>
      </c>
      <c r="D15" s="42"/>
      <c r="E15" s="42"/>
    </row>
    <row r="16" spans="2:7" ht="15" x14ac:dyDescent="0.25">
      <c r="B16" s="45"/>
      <c r="C16" s="43" t="s">
        <v>19</v>
      </c>
      <c r="D16" s="42"/>
      <c r="E16" s="42"/>
    </row>
    <row r="17" spans="2:24" ht="15" x14ac:dyDescent="0.25">
      <c r="B17" s="45"/>
      <c r="C17" s="42" t="s">
        <v>18</v>
      </c>
      <c r="D17"/>
      <c r="E17"/>
      <c r="F17" s="42"/>
    </row>
    <row r="18" spans="2:24" ht="15" x14ac:dyDescent="0.25">
      <c r="B18" s="45"/>
      <c r="C18" s="44"/>
      <c r="D18" s="42"/>
      <c r="E18" s="42"/>
      <c r="F18" s="42"/>
    </row>
    <row r="19" spans="2:24" ht="15" x14ac:dyDescent="0.25">
      <c r="B19" s="45"/>
      <c r="C19" s="44"/>
      <c r="D19" s="43"/>
      <c r="E19" s="42"/>
      <c r="F19" s="42"/>
    </row>
    <row r="20" spans="2:24" s="3" customFormat="1" ht="20.100000000000001" customHeight="1" x14ac:dyDescent="0.25">
      <c r="B20" s="41" t="s">
        <v>17</v>
      </c>
      <c r="C20" s="40"/>
      <c r="D20" s="39" t="s">
        <v>16</v>
      </c>
      <c r="E20" s="38">
        <f>C10+30</f>
        <v>45751</v>
      </c>
      <c r="F20" s="37"/>
      <c r="G20" s="36"/>
    </row>
    <row r="21" spans="2:24" s="3" customFormat="1" ht="20.100000000000001" customHeight="1" x14ac:dyDescent="0.2">
      <c r="B21" s="35" t="s">
        <v>15</v>
      </c>
      <c r="C21" s="34"/>
      <c r="D21" s="33" t="s">
        <v>14</v>
      </c>
      <c r="E21" s="33" t="s">
        <v>13</v>
      </c>
      <c r="F21" s="88" t="s">
        <v>12</v>
      </c>
      <c r="G21" s="89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4" ht="20.25" customHeight="1" x14ac:dyDescent="0.25">
      <c r="C22"/>
      <c r="D22"/>
      <c r="E22"/>
      <c r="F22" s="32"/>
    </row>
    <row r="23" spans="2:24" s="3" customFormat="1" ht="20.100000000000001" customHeight="1" x14ac:dyDescent="0.2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4" s="3" customFormat="1" ht="20.100000000000001" customHeight="1" x14ac:dyDescent="0.2">
      <c r="B24" s="20">
        <v>110.14</v>
      </c>
      <c r="C24" s="28" t="s">
        <v>8</v>
      </c>
      <c r="D24" s="27"/>
      <c r="E24" s="26"/>
      <c r="F24" s="11">
        <v>91</v>
      </c>
      <c r="G24" s="11">
        <f>B24*F24</f>
        <v>10022.74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4" s="3" customFormat="1" ht="20.100000000000001" customHeight="1" x14ac:dyDescent="0.2">
      <c r="B25" s="20"/>
      <c r="C25" s="90" t="s">
        <v>112</v>
      </c>
      <c r="D25" s="91"/>
      <c r="E25" s="92"/>
      <c r="F25" s="17"/>
      <c r="G25" s="11" t="str">
        <f>IF(F25="","",B25*F25)</f>
        <v/>
      </c>
      <c r="I25" s="2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s="3" customFormat="1" ht="20.100000000000001" customHeight="1" x14ac:dyDescent="0.2">
      <c r="B26" s="20"/>
      <c r="C26" s="19"/>
      <c r="D26" s="24"/>
      <c r="E26" s="23"/>
      <c r="F26" s="17"/>
      <c r="G26" s="11" t="str">
        <f>IF(F26="","",B26*F26)</f>
        <v/>
      </c>
      <c r="O26" s="1"/>
      <c r="P26" s="1"/>
      <c r="Q26" s="1"/>
      <c r="R26" s="1"/>
      <c r="S26" s="1"/>
      <c r="T26" s="1"/>
      <c r="X26" s="1"/>
    </row>
    <row r="27" spans="2:24" s="3" customFormat="1" ht="20.100000000000001" customHeight="1" x14ac:dyDescent="0.2">
      <c r="B27" s="20"/>
      <c r="C27" s="19"/>
      <c r="D27" s="24"/>
      <c r="E27" s="23"/>
      <c r="F27" s="17"/>
      <c r="G27" s="11"/>
      <c r="O27" s="1"/>
      <c r="P27" s="1"/>
      <c r="Q27" s="1"/>
      <c r="R27" s="1"/>
      <c r="S27" s="1"/>
      <c r="T27" s="1"/>
      <c r="X27" s="1"/>
    </row>
    <row r="28" spans="2:24" s="3" customFormat="1" ht="20.100000000000001" customHeight="1" x14ac:dyDescent="0.2">
      <c r="B28" s="20"/>
      <c r="C28" s="19"/>
      <c r="D28" s="22"/>
      <c r="E28" s="18"/>
      <c r="F28" s="17"/>
      <c r="G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3" customFormat="1" ht="20.100000000000001" customHeight="1" x14ac:dyDescent="0.25">
      <c r="B29" s="20"/>
      <c r="C29" s="19"/>
      <c r="D29" s="21"/>
      <c r="E29" s="18"/>
      <c r="F29" s="17"/>
      <c r="G29" s="11"/>
    </row>
    <row r="30" spans="2:24" s="3" customFormat="1" ht="20.100000000000001" customHeight="1" x14ac:dyDescent="0.25">
      <c r="B30" s="20"/>
      <c r="C30" s="19"/>
      <c r="D30" s="8"/>
      <c r="E30" s="18"/>
      <c r="F30" s="17"/>
      <c r="G30" s="11"/>
    </row>
    <row r="31" spans="2:24" s="3" customFormat="1" ht="20.100000000000001" customHeight="1" x14ac:dyDescent="0.2">
      <c r="B31" s="20"/>
      <c r="C31" s="90"/>
      <c r="D31" s="91"/>
      <c r="E31" s="92"/>
      <c r="F31" s="17"/>
      <c r="G31" s="1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s="3" customFormat="1" ht="20.100000000000001" customHeight="1" x14ac:dyDescent="0.2">
      <c r="B32" s="16"/>
      <c r="C32" s="93"/>
      <c r="D32" s="94"/>
      <c r="E32" s="95"/>
      <c r="F32" s="12"/>
      <c r="G32" s="11" t="str">
        <f>IF(F32="","",B32*F32)</f>
        <v/>
      </c>
      <c r="U32" s="1"/>
      <c r="V32" s="1"/>
      <c r="W32" s="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10022.74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>
        <v>0.1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1002.274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11025.013999999999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4">
    <mergeCell ref="F21:G21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pageSetUpPr fitToPage="1"/>
  </sheetPr>
  <dimension ref="B1:I40"/>
  <sheetViews>
    <sheetView showGridLines="0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45721</v>
      </c>
    </row>
    <row r="11" spans="2:7" x14ac:dyDescent="0.2">
      <c r="B11" s="48" t="s">
        <v>25</v>
      </c>
      <c r="C11" s="47" t="s">
        <v>120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119</v>
      </c>
      <c r="D13" s="42"/>
      <c r="E13" s="42"/>
      <c r="F13" s="43"/>
    </row>
    <row r="14" spans="2:7" ht="15" x14ac:dyDescent="0.25">
      <c r="B14" s="45"/>
      <c r="C14" s="42" t="s">
        <v>118</v>
      </c>
      <c r="D14" s="42"/>
      <c r="E14" s="42"/>
    </row>
    <row r="15" spans="2:7" ht="15" x14ac:dyDescent="0.25">
      <c r="B15" s="45"/>
      <c r="C15" s="42" t="s">
        <v>117</v>
      </c>
      <c r="D15" s="42"/>
      <c r="E15" s="42"/>
    </row>
    <row r="16" spans="2:7" ht="15" x14ac:dyDescent="0.25">
      <c r="B16" s="45"/>
      <c r="C16" s="42" t="s">
        <v>116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23.62</v>
      </c>
      <c r="C24" s="96" t="s">
        <v>115</v>
      </c>
      <c r="D24" s="97"/>
      <c r="E24" s="98"/>
      <c r="F24" s="11">
        <v>114</v>
      </c>
      <c r="G24" s="11">
        <f>B24*F24</f>
        <v>2692.6800000000003</v>
      </c>
    </row>
    <row r="25" spans="2:9" s="3" customFormat="1" ht="20.100000000000001" customHeight="1" x14ac:dyDescent="0.25">
      <c r="B25" s="20"/>
      <c r="C25" s="93" t="s">
        <v>114</v>
      </c>
      <c r="D25" s="94"/>
      <c r="E25" s="95"/>
      <c r="F25" s="11"/>
      <c r="G25" s="11"/>
      <c r="I25" s="25"/>
    </row>
    <row r="26" spans="2:9" s="3" customFormat="1" ht="20.100000000000001" customHeight="1" x14ac:dyDescent="0.25">
      <c r="B26" s="60">
        <v>1</v>
      </c>
      <c r="C26" s="96" t="s">
        <v>105</v>
      </c>
      <c r="D26" s="97"/>
      <c r="E26" s="98"/>
      <c r="F26" s="11">
        <v>61.42</v>
      </c>
      <c r="G26" s="11">
        <f>B26*F26</f>
        <v>61.42</v>
      </c>
    </row>
    <row r="27" spans="2:9" s="3" customFormat="1" ht="20.100000000000001" customHeight="1" x14ac:dyDescent="0.25">
      <c r="B27" s="62"/>
      <c r="C27" s="19"/>
      <c r="D27" s="24"/>
      <c r="E27" s="23"/>
      <c r="F27" s="66"/>
      <c r="G27" s="11"/>
    </row>
    <row r="28" spans="2:9" s="3" customFormat="1" ht="20.100000000000001" customHeight="1" x14ac:dyDescent="0.25">
      <c r="B28" s="20"/>
      <c r="C28" s="19"/>
      <c r="D28" s="22"/>
      <c r="E28" s="18"/>
      <c r="F28" s="11"/>
      <c r="G28" s="11"/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/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/>
    </row>
    <row r="31" spans="2:9" s="3" customFormat="1" ht="20.100000000000001" customHeight="1" x14ac:dyDescent="0.25">
      <c r="B31" s="20"/>
      <c r="C31" s="90" t="s">
        <v>40</v>
      </c>
      <c r="D31" s="91"/>
      <c r="E31" s="92"/>
      <c r="F31" s="56"/>
      <c r="G31" s="11"/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2754.1000000000004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2754.1000000000004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6">
    <mergeCell ref="C32:E32"/>
    <mergeCell ref="F21:G21"/>
    <mergeCell ref="C24:E24"/>
    <mergeCell ref="C25:E25"/>
    <mergeCell ref="C26:E26"/>
    <mergeCell ref="C31:E31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  <pageSetUpPr fitToPage="1"/>
  </sheetPr>
  <dimension ref="B1:I51"/>
  <sheetViews>
    <sheetView showGridLines="0" topLeftCell="A7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22.140625" style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45721</v>
      </c>
    </row>
    <row r="11" spans="2:7" x14ac:dyDescent="0.2">
      <c r="B11" s="48" t="s">
        <v>25</v>
      </c>
      <c r="C11" s="47" t="s">
        <v>125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85</v>
      </c>
      <c r="D13" s="42"/>
      <c r="E13" s="42"/>
      <c r="F13" s="43"/>
    </row>
    <row r="14" spans="2:7" ht="15" x14ac:dyDescent="0.25">
      <c r="B14" s="45"/>
      <c r="C14" s="42" t="s">
        <v>84</v>
      </c>
      <c r="D14" s="42"/>
      <c r="E14" s="42"/>
    </row>
    <row r="15" spans="2:7" ht="15" x14ac:dyDescent="0.25">
      <c r="B15" s="45"/>
      <c r="C15" s="43" t="s">
        <v>83</v>
      </c>
      <c r="D15" s="42"/>
      <c r="E15" s="42"/>
    </row>
    <row r="16" spans="2:7" ht="15" x14ac:dyDescent="0.25">
      <c r="B16" s="45"/>
      <c r="C16" s="43" t="s">
        <v>82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19.98</v>
      </c>
      <c r="C24" s="96" t="s">
        <v>81</v>
      </c>
      <c r="D24" s="97"/>
      <c r="E24" s="98"/>
      <c r="F24" s="11">
        <v>110</v>
      </c>
      <c r="G24" s="11">
        <f>B24*F24</f>
        <v>2197.8000000000002</v>
      </c>
    </row>
    <row r="25" spans="2:9" s="3" customFormat="1" ht="20.100000000000001" customHeight="1" x14ac:dyDescent="0.25">
      <c r="B25" s="20"/>
      <c r="C25" s="90" t="s">
        <v>80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62"/>
      <c r="C26" s="19" t="s">
        <v>124</v>
      </c>
      <c r="D26" s="8"/>
      <c r="E26" s="18"/>
      <c r="F26" s="11"/>
      <c r="G26" s="11"/>
      <c r="I26" s="25"/>
    </row>
    <row r="27" spans="2:9" s="3" customFormat="1" ht="20.100000000000001" customHeight="1" x14ac:dyDescent="0.25">
      <c r="B27" s="62">
        <v>23.84</v>
      </c>
      <c r="C27" s="96" t="s">
        <v>81</v>
      </c>
      <c r="D27" s="97"/>
      <c r="E27" s="98"/>
      <c r="F27" s="11">
        <v>110</v>
      </c>
      <c r="G27" s="11">
        <f>B27*F27</f>
        <v>2622.4</v>
      </c>
    </row>
    <row r="28" spans="2:9" s="3" customFormat="1" ht="20.100000000000001" customHeight="1" x14ac:dyDescent="0.25">
      <c r="B28" s="20"/>
      <c r="C28" s="90" t="s">
        <v>80</v>
      </c>
      <c r="D28" s="91"/>
      <c r="E28" s="92"/>
      <c r="F28" s="11"/>
      <c r="G28" s="11"/>
    </row>
    <row r="29" spans="2:9" s="3" customFormat="1" ht="20.100000000000001" customHeight="1" x14ac:dyDescent="0.25">
      <c r="B29" s="20"/>
      <c r="C29" s="19" t="s">
        <v>123</v>
      </c>
      <c r="D29" s="8"/>
      <c r="E29" s="18"/>
      <c r="F29" s="11"/>
      <c r="G29" s="11"/>
    </row>
    <row r="30" spans="2:9" s="3" customFormat="1" ht="20.100000000000001" customHeight="1" x14ac:dyDescent="0.25">
      <c r="B30" s="62">
        <v>24.12</v>
      </c>
      <c r="C30" s="96" t="s">
        <v>81</v>
      </c>
      <c r="D30" s="97"/>
      <c r="E30" s="98"/>
      <c r="F30" s="11">
        <v>110</v>
      </c>
      <c r="G30" s="11">
        <f>B30*F30</f>
        <v>2653.2000000000003</v>
      </c>
    </row>
    <row r="31" spans="2:9" s="3" customFormat="1" ht="20.100000000000001" customHeight="1" x14ac:dyDescent="0.25">
      <c r="B31" s="62"/>
      <c r="C31" s="90" t="s">
        <v>80</v>
      </c>
      <c r="D31" s="91"/>
      <c r="E31" s="92"/>
      <c r="F31" s="11"/>
      <c r="G31" s="11"/>
    </row>
    <row r="32" spans="2:9" s="3" customFormat="1" ht="20.100000000000001" customHeight="1" x14ac:dyDescent="0.25">
      <c r="B32" s="62"/>
      <c r="C32" s="19" t="s">
        <v>122</v>
      </c>
      <c r="D32" s="8"/>
      <c r="E32" s="18"/>
      <c r="F32" s="11"/>
      <c r="G32" s="11"/>
    </row>
    <row r="33" spans="2:7" s="3" customFormat="1" ht="20.100000000000001" customHeight="1" x14ac:dyDescent="0.25">
      <c r="B33" s="62">
        <v>23.12</v>
      </c>
      <c r="C33" s="96" t="s">
        <v>81</v>
      </c>
      <c r="D33" s="97"/>
      <c r="E33" s="98"/>
      <c r="F33" s="11">
        <v>110</v>
      </c>
      <c r="G33" s="11">
        <f>B33*F33</f>
        <v>2543.2000000000003</v>
      </c>
    </row>
    <row r="34" spans="2:7" s="3" customFormat="1" ht="20.100000000000001" customHeight="1" x14ac:dyDescent="0.25">
      <c r="B34" s="62"/>
      <c r="C34" s="90" t="s">
        <v>80</v>
      </c>
      <c r="D34" s="91"/>
      <c r="E34" s="92"/>
      <c r="F34" s="56"/>
      <c r="G34" s="11"/>
    </row>
    <row r="35" spans="2:7" s="3" customFormat="1" ht="20.100000000000001" customHeight="1" x14ac:dyDescent="0.25">
      <c r="B35" s="65"/>
      <c r="C35" s="15" t="s">
        <v>121</v>
      </c>
      <c r="D35" s="14"/>
      <c r="E35" s="13"/>
      <c r="F35" s="55"/>
      <c r="G35" s="4"/>
    </row>
    <row r="36" spans="2:7" s="3" customFormat="1" ht="20.100000000000001" customHeight="1" x14ac:dyDescent="0.25">
      <c r="B36" s="63">
        <v>1</v>
      </c>
      <c r="C36" s="19" t="s">
        <v>76</v>
      </c>
      <c r="D36" s="8"/>
      <c r="E36" s="18"/>
      <c r="F36" s="11">
        <v>61.42</v>
      </c>
      <c r="G36" s="11">
        <f>B36*F36</f>
        <v>61.42</v>
      </c>
    </row>
    <row r="37" spans="2:7" s="3" customFormat="1" ht="20.100000000000001" customHeight="1" x14ac:dyDescent="0.25">
      <c r="B37" s="62"/>
      <c r="C37" s="19"/>
      <c r="D37" s="8"/>
      <c r="E37" s="18"/>
      <c r="F37" s="61"/>
      <c r="G37" s="11"/>
    </row>
    <row r="38" spans="2:7" s="3" customFormat="1" ht="20.100000000000001" customHeight="1" x14ac:dyDescent="0.25">
      <c r="B38" s="20"/>
      <c r="C38" s="19" t="s">
        <v>75</v>
      </c>
      <c r="D38" s="8" t="s">
        <v>74</v>
      </c>
      <c r="E38" s="18"/>
      <c r="F38" s="56"/>
      <c r="G38" s="11"/>
    </row>
    <row r="39" spans="2:7" s="3" customFormat="1" ht="20.100000000000001" customHeight="1" x14ac:dyDescent="0.25">
      <c r="B39" s="20"/>
      <c r="C39" s="90" t="s">
        <v>73</v>
      </c>
      <c r="D39" s="91"/>
      <c r="E39" s="92"/>
      <c r="F39" s="56"/>
      <c r="G39" s="11"/>
    </row>
    <row r="40" spans="2:7" s="3" customFormat="1" ht="20.100000000000001" customHeight="1" x14ac:dyDescent="0.25">
      <c r="B40" s="20"/>
      <c r="C40" s="19" t="s">
        <v>72</v>
      </c>
      <c r="D40" s="8"/>
      <c r="E40" s="18"/>
      <c r="F40" s="56"/>
      <c r="G40" s="11"/>
    </row>
    <row r="41" spans="2:7" s="3" customFormat="1" ht="20.100000000000001" customHeight="1" x14ac:dyDescent="0.25">
      <c r="B41" s="20"/>
      <c r="D41" s="8"/>
      <c r="E41" s="18"/>
      <c r="F41" s="56"/>
      <c r="G41" s="11"/>
    </row>
    <row r="42" spans="2:7" s="3" customFormat="1" ht="20.100000000000001" customHeight="1" x14ac:dyDescent="0.25">
      <c r="B42" s="20"/>
      <c r="C42" s="19" t="s">
        <v>71</v>
      </c>
      <c r="D42" s="8"/>
      <c r="E42" s="18"/>
      <c r="F42" s="56"/>
      <c r="G42" s="11"/>
    </row>
    <row r="43" spans="2:7" s="3" customFormat="1" ht="20.100000000000001" customHeight="1" x14ac:dyDescent="0.25">
      <c r="B43" s="16"/>
      <c r="C43" s="93" t="s">
        <v>70</v>
      </c>
      <c r="D43" s="94"/>
      <c r="E43" s="95"/>
      <c r="F43" s="55"/>
      <c r="G43" s="11" t="str">
        <f>IF(F43="","",B43*F43)</f>
        <v/>
      </c>
    </row>
    <row r="44" spans="2:7" s="3" customFormat="1" ht="20.100000000000001" customHeight="1" x14ac:dyDescent="0.25">
      <c r="B44" s="8"/>
      <c r="C44" s="8"/>
      <c r="D44" s="8"/>
      <c r="F44" s="7" t="s">
        <v>6</v>
      </c>
      <c r="G44" s="10">
        <f>SUM(G24:G43)</f>
        <v>10078.020000000002</v>
      </c>
    </row>
    <row r="45" spans="2:7" s="3" customFormat="1" ht="20.100000000000001" customHeight="1" x14ac:dyDescent="0.25">
      <c r="B45" s="8"/>
      <c r="C45" s="8"/>
      <c r="D45" s="8"/>
      <c r="F45" s="7" t="s">
        <v>5</v>
      </c>
      <c r="G45" s="9" t="s">
        <v>39</v>
      </c>
    </row>
    <row r="46" spans="2:7" s="3" customFormat="1" ht="20.100000000000001" customHeight="1" x14ac:dyDescent="0.25">
      <c r="B46" s="8"/>
      <c r="C46" s="8"/>
      <c r="D46" s="8"/>
      <c r="F46" s="7" t="s">
        <v>4</v>
      </c>
      <c r="G46" s="6">
        <f>IF(G45=10%,G44*10%,)</f>
        <v>0</v>
      </c>
    </row>
    <row r="47" spans="2:7" s="3" customFormat="1" ht="20.100000000000001" customHeight="1" x14ac:dyDescent="0.25">
      <c r="B47" s="8"/>
      <c r="C47" s="8"/>
      <c r="D47" s="8"/>
      <c r="F47" s="7" t="s">
        <v>3</v>
      </c>
      <c r="G47" s="6"/>
    </row>
    <row r="48" spans="2:7" s="3" customFormat="1" ht="20.100000000000001" customHeight="1" x14ac:dyDescent="0.25">
      <c r="F48" s="5" t="s">
        <v>2</v>
      </c>
      <c r="G48" s="4">
        <f>G44+G46+G47</f>
        <v>10078.020000000002</v>
      </c>
    </row>
    <row r="50" spans="2:2" x14ac:dyDescent="0.2">
      <c r="B50" s="2" t="s">
        <v>38</v>
      </c>
    </row>
    <row r="51" spans="2:2" x14ac:dyDescent="0.2">
      <c r="B51" s="2" t="s">
        <v>69</v>
      </c>
    </row>
  </sheetData>
  <mergeCells count="11">
    <mergeCell ref="C31:E31"/>
    <mergeCell ref="C33:E33"/>
    <mergeCell ref="C34:E34"/>
    <mergeCell ref="C39:E39"/>
    <mergeCell ref="C43:E43"/>
    <mergeCell ref="C30:E30"/>
    <mergeCell ref="F21:G21"/>
    <mergeCell ref="C24:E24"/>
    <mergeCell ref="C25:E25"/>
    <mergeCell ref="C27:E27"/>
    <mergeCell ref="C28:E28"/>
  </mergeCells>
  <printOptions horizontalCentered="1"/>
  <pageMargins left="0.5" right="0.5" top="0.5" bottom="0.5" header="0.5" footer="0.5"/>
  <pageSetup paperSize="9" scale="81" fitToHeight="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pageSetUpPr fitToPage="1"/>
  </sheetPr>
  <dimension ref="B1:I40"/>
  <sheetViews>
    <sheetView showGridLines="0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45722</v>
      </c>
    </row>
    <row r="11" spans="2:7" x14ac:dyDescent="0.2">
      <c r="B11" s="48" t="s">
        <v>25</v>
      </c>
      <c r="C11" s="47" t="s">
        <v>128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21.92</v>
      </c>
      <c r="C24" s="28" t="s">
        <v>43</v>
      </c>
      <c r="D24" s="27"/>
      <c r="E24" s="27"/>
      <c r="F24" s="72">
        <v>80</v>
      </c>
      <c r="G24" s="11">
        <f>B24*F24</f>
        <v>1753.6000000000001</v>
      </c>
    </row>
    <row r="25" spans="2:9" s="3" customFormat="1" ht="20.100000000000001" customHeight="1" x14ac:dyDescent="0.25">
      <c r="B25" s="20"/>
      <c r="C25" s="15" t="s">
        <v>127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21.88</v>
      </c>
      <c r="C26" s="59" t="s">
        <v>43</v>
      </c>
      <c r="D26" s="58"/>
      <c r="E26" s="58"/>
      <c r="F26" s="11">
        <v>80</v>
      </c>
      <c r="G26" s="11">
        <f>IF(F26="","",B26*F26)</f>
        <v>1750.3999999999999</v>
      </c>
    </row>
    <row r="27" spans="2:9" s="3" customFormat="1" ht="20.100000000000001" customHeight="1" x14ac:dyDescent="0.25">
      <c r="B27" s="20"/>
      <c r="C27" s="19" t="s">
        <v>126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/>
      <c r="C28" s="19"/>
      <c r="D28" s="22"/>
      <c r="E28" s="71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3504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3504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X40"/>
  <sheetViews>
    <sheetView showGridLines="0" zoomScale="85" zoomScaleNormal="85" workbookViewId="0">
      <selection activeCell="S30" sqref="S30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45719</v>
      </c>
    </row>
    <row r="11" spans="2:7" x14ac:dyDescent="0.2">
      <c r="B11" s="48" t="s">
        <v>25</v>
      </c>
      <c r="C11" s="47" t="s">
        <v>24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22</v>
      </c>
      <c r="D13" s="42"/>
      <c r="E13" s="42"/>
      <c r="F13" s="43"/>
    </row>
    <row r="14" spans="2:7" ht="15" x14ac:dyDescent="0.25">
      <c r="B14" s="45"/>
      <c r="C14" s="42" t="s">
        <v>21</v>
      </c>
      <c r="D14" s="42"/>
      <c r="E14" s="42"/>
    </row>
    <row r="15" spans="2:7" ht="15" x14ac:dyDescent="0.25">
      <c r="B15" s="45"/>
      <c r="C15" s="43" t="s">
        <v>20</v>
      </c>
      <c r="D15" s="42"/>
      <c r="E15" s="42"/>
    </row>
    <row r="16" spans="2:7" ht="15" x14ac:dyDescent="0.25">
      <c r="B16" s="45"/>
      <c r="C16" s="43" t="s">
        <v>19</v>
      </c>
      <c r="D16" s="42"/>
      <c r="E16" s="42"/>
    </row>
    <row r="17" spans="2:24" ht="15" x14ac:dyDescent="0.25">
      <c r="B17" s="45"/>
      <c r="C17" s="42" t="s">
        <v>18</v>
      </c>
      <c r="D17"/>
      <c r="E17"/>
      <c r="F17" s="42"/>
    </row>
    <row r="18" spans="2:24" ht="15" x14ac:dyDescent="0.25">
      <c r="B18" s="45"/>
      <c r="C18" s="44"/>
      <c r="D18" s="42"/>
      <c r="E18" s="42"/>
      <c r="F18" s="42"/>
    </row>
    <row r="19" spans="2:24" ht="15" x14ac:dyDescent="0.25">
      <c r="B19" s="45"/>
      <c r="C19" s="44"/>
      <c r="D19" s="43"/>
      <c r="E19" s="42"/>
      <c r="F19" s="42"/>
    </row>
    <row r="20" spans="2:24" s="3" customFormat="1" ht="20.100000000000001" customHeight="1" x14ac:dyDescent="0.25">
      <c r="B20" s="41" t="s">
        <v>17</v>
      </c>
      <c r="C20" s="40"/>
      <c r="D20" s="39" t="s">
        <v>16</v>
      </c>
      <c r="E20" s="38">
        <f>C10+30</f>
        <v>45749</v>
      </c>
      <c r="F20" s="37"/>
      <c r="G20" s="36"/>
    </row>
    <row r="21" spans="2:24" s="3" customFormat="1" ht="20.100000000000001" customHeight="1" x14ac:dyDescent="0.2">
      <c r="B21" s="35" t="s">
        <v>15</v>
      </c>
      <c r="C21" s="34"/>
      <c r="D21" s="33" t="s">
        <v>14</v>
      </c>
      <c r="E21" s="33" t="s">
        <v>13</v>
      </c>
      <c r="F21" s="88" t="s">
        <v>12</v>
      </c>
      <c r="G21" s="89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4" ht="20.25" customHeight="1" x14ac:dyDescent="0.25">
      <c r="C22"/>
      <c r="D22"/>
      <c r="E22"/>
      <c r="F22" s="32"/>
    </row>
    <row r="23" spans="2:24" s="3" customFormat="1" ht="20.100000000000001" customHeight="1" x14ac:dyDescent="0.2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4" s="3" customFormat="1" ht="20.100000000000001" customHeight="1" x14ac:dyDescent="0.2">
      <c r="B24" s="20">
        <v>236.64</v>
      </c>
      <c r="C24" s="28" t="s">
        <v>8</v>
      </c>
      <c r="D24" s="27"/>
      <c r="E24" s="26"/>
      <c r="F24" s="11">
        <v>91</v>
      </c>
      <c r="G24" s="11">
        <f>B24*F24</f>
        <v>21534.239999999998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4" s="3" customFormat="1" ht="20.100000000000001" customHeight="1" x14ac:dyDescent="0.2">
      <c r="B25" s="20"/>
      <c r="C25" s="90" t="s">
        <v>7</v>
      </c>
      <c r="D25" s="91"/>
      <c r="E25" s="92"/>
      <c r="F25" s="17"/>
      <c r="G25" s="11" t="str">
        <f>IF(F25="","",B25*F25)</f>
        <v/>
      </c>
      <c r="I25" s="2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s="3" customFormat="1" ht="20.100000000000001" customHeight="1" x14ac:dyDescent="0.2">
      <c r="B26" s="20"/>
      <c r="C26" s="19"/>
      <c r="D26" s="24"/>
      <c r="E26" s="23"/>
      <c r="F26" s="17"/>
      <c r="G26" s="11" t="str">
        <f>IF(F26="","",B26*F26)</f>
        <v/>
      </c>
      <c r="O26" s="1"/>
      <c r="P26" s="1"/>
      <c r="Q26" s="1"/>
      <c r="R26" s="1"/>
      <c r="S26" s="1"/>
      <c r="T26" s="1"/>
      <c r="X26" s="1"/>
    </row>
    <row r="27" spans="2:24" s="3" customFormat="1" ht="20.100000000000001" customHeight="1" x14ac:dyDescent="0.2">
      <c r="B27" s="20"/>
      <c r="C27" s="19"/>
      <c r="D27" s="24"/>
      <c r="E27" s="23"/>
      <c r="F27" s="17"/>
      <c r="G27" s="11"/>
      <c r="O27" s="1"/>
      <c r="P27" s="1"/>
      <c r="Q27" s="1"/>
      <c r="R27" s="1"/>
      <c r="S27" s="1"/>
      <c r="T27" s="1"/>
      <c r="X27" s="1"/>
    </row>
    <row r="28" spans="2:24" s="3" customFormat="1" ht="20.100000000000001" customHeight="1" x14ac:dyDescent="0.2">
      <c r="B28" s="20"/>
      <c r="C28" s="19"/>
      <c r="D28" s="22"/>
      <c r="E28" s="18"/>
      <c r="F28" s="17"/>
      <c r="G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3" customFormat="1" ht="20.100000000000001" customHeight="1" x14ac:dyDescent="0.25">
      <c r="B29" s="20"/>
      <c r="C29" s="19"/>
      <c r="D29" s="21"/>
      <c r="E29" s="18"/>
      <c r="F29" s="17"/>
      <c r="G29" s="11"/>
    </row>
    <row r="30" spans="2:24" s="3" customFormat="1" ht="20.100000000000001" customHeight="1" x14ac:dyDescent="0.25">
      <c r="B30" s="20"/>
      <c r="C30" s="19"/>
      <c r="D30" s="8"/>
      <c r="E30" s="18"/>
      <c r="F30" s="17"/>
      <c r="G30" s="11"/>
    </row>
    <row r="31" spans="2:24" s="3" customFormat="1" ht="20.100000000000001" customHeight="1" x14ac:dyDescent="0.2">
      <c r="B31" s="20"/>
      <c r="C31" s="90"/>
      <c r="D31" s="91"/>
      <c r="E31" s="92"/>
      <c r="F31" s="17"/>
      <c r="G31" s="1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s="3" customFormat="1" ht="20.100000000000001" customHeight="1" x14ac:dyDescent="0.2">
      <c r="B32" s="16"/>
      <c r="C32" s="93"/>
      <c r="D32" s="94"/>
      <c r="E32" s="95"/>
      <c r="F32" s="12"/>
      <c r="G32" s="11" t="str">
        <f>IF(F32="","",B32*F32)</f>
        <v/>
      </c>
      <c r="U32" s="1"/>
      <c r="V32" s="1"/>
      <c r="W32" s="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21534.239999999998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>
        <v>0.1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2153.424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23687.663999999997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4">
    <mergeCell ref="F21:G21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pageSetUpPr fitToPage="1"/>
  </sheetPr>
  <dimension ref="B1:I40"/>
  <sheetViews>
    <sheetView showGridLines="0" topLeftCell="A4" zoomScale="85" zoomScaleNormal="85" workbookViewId="0">
      <selection activeCell="F26" sqref="F26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45722</v>
      </c>
    </row>
    <row r="11" spans="2:7" x14ac:dyDescent="0.2">
      <c r="B11" s="48" t="s">
        <v>25</v>
      </c>
      <c r="C11" s="47" t="s">
        <v>128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22.18</v>
      </c>
      <c r="C24" s="28" t="s">
        <v>43</v>
      </c>
      <c r="D24" s="27"/>
      <c r="E24" s="27"/>
      <c r="F24" s="72">
        <v>110</v>
      </c>
      <c r="G24" s="11">
        <f>B24*F24</f>
        <v>2439.8000000000002</v>
      </c>
    </row>
    <row r="25" spans="2:9" s="3" customFormat="1" ht="20.100000000000001" customHeight="1" x14ac:dyDescent="0.25">
      <c r="B25" s="20"/>
      <c r="C25" s="15" t="s">
        <v>127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23.36</v>
      </c>
      <c r="C26" s="59" t="s">
        <v>43</v>
      </c>
      <c r="D26" s="58"/>
      <c r="E26" s="58"/>
      <c r="F26" s="11">
        <v>110</v>
      </c>
      <c r="G26" s="11">
        <f>IF(F26="","",B26*F26)</f>
        <v>2569.6</v>
      </c>
    </row>
    <row r="27" spans="2:9" s="3" customFormat="1" ht="20.100000000000001" customHeight="1" x14ac:dyDescent="0.25">
      <c r="B27" s="20"/>
      <c r="C27" s="19" t="s">
        <v>126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3">
        <v>1</v>
      </c>
      <c r="C28" s="59" t="s">
        <v>76</v>
      </c>
      <c r="D28" s="58"/>
      <c r="E28" s="57"/>
      <c r="F28" s="11">
        <v>61.42</v>
      </c>
      <c r="G28" s="11">
        <f>B28*F28</f>
        <v>61.42</v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5070.82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5070.82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pageSetUpPr fitToPage="1"/>
  </sheetPr>
  <dimension ref="B1:I46"/>
  <sheetViews>
    <sheetView showGridLines="0" topLeftCell="A10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45722</v>
      </c>
    </row>
    <row r="11" spans="2:7" x14ac:dyDescent="0.2">
      <c r="B11" s="48" t="s">
        <v>25</v>
      </c>
      <c r="C11" s="47" t="s">
        <v>131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85</v>
      </c>
      <c r="D13" s="42"/>
      <c r="E13" s="42"/>
      <c r="F13" s="43"/>
    </row>
    <row r="14" spans="2:7" ht="15" x14ac:dyDescent="0.25">
      <c r="B14" s="45"/>
      <c r="C14" s="42" t="s">
        <v>84</v>
      </c>
      <c r="D14" s="42"/>
      <c r="E14" s="42"/>
    </row>
    <row r="15" spans="2:7" ht="15" x14ac:dyDescent="0.25">
      <c r="B15" s="45"/>
      <c r="C15" s="43" t="s">
        <v>83</v>
      </c>
      <c r="D15" s="42"/>
      <c r="E15" s="42"/>
    </row>
    <row r="16" spans="2:7" ht="15" x14ac:dyDescent="0.25">
      <c r="B16" s="45"/>
      <c r="C16" s="43" t="s">
        <v>82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20.56</v>
      </c>
      <c r="C24" s="96" t="s">
        <v>81</v>
      </c>
      <c r="D24" s="97"/>
      <c r="E24" s="98"/>
      <c r="F24" s="11">
        <v>110</v>
      </c>
      <c r="G24" s="11">
        <f>B24*F24</f>
        <v>2261.6</v>
      </c>
    </row>
    <row r="25" spans="2:9" s="3" customFormat="1" ht="20.100000000000001" customHeight="1" x14ac:dyDescent="0.25">
      <c r="B25" s="20"/>
      <c r="C25" s="90" t="s">
        <v>80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62"/>
      <c r="C26" s="19"/>
      <c r="D26" s="8"/>
      <c r="E26" s="18"/>
      <c r="F26" s="66"/>
      <c r="G26" s="11"/>
      <c r="I26" s="25"/>
    </row>
    <row r="27" spans="2:9" s="3" customFormat="1" ht="20.100000000000001" customHeight="1" x14ac:dyDescent="0.25">
      <c r="B27" s="62"/>
      <c r="C27" s="19" t="s">
        <v>130</v>
      </c>
      <c r="D27" s="8"/>
      <c r="E27" s="23"/>
      <c r="F27" s="66"/>
      <c r="G27" s="11"/>
    </row>
    <row r="28" spans="2:9" s="3" customFormat="1" ht="20.100000000000001" customHeight="1" x14ac:dyDescent="0.25">
      <c r="B28" s="20"/>
      <c r="C28" s="19" t="s">
        <v>129</v>
      </c>
      <c r="D28" s="24"/>
      <c r="E28" s="18"/>
      <c r="F28" s="11"/>
      <c r="G28" s="11"/>
    </row>
    <row r="29" spans="2:9" s="3" customFormat="1" ht="20.100000000000001" customHeight="1" x14ac:dyDescent="0.25">
      <c r="B29" s="20"/>
      <c r="C29" s="19" t="s">
        <v>77</v>
      </c>
      <c r="D29" s="22"/>
      <c r="E29" s="18"/>
      <c r="F29" s="56"/>
      <c r="G29" s="11"/>
    </row>
    <row r="30" spans="2:9" s="3" customFormat="1" ht="20.100000000000001" customHeight="1" x14ac:dyDescent="0.25">
      <c r="B30" s="65"/>
      <c r="C30" s="15"/>
      <c r="D30" s="64"/>
      <c r="E30" s="13"/>
      <c r="F30" s="55"/>
      <c r="G30" s="4"/>
    </row>
    <row r="31" spans="2:9" s="3" customFormat="1" ht="20.100000000000001" customHeight="1" x14ac:dyDescent="0.25">
      <c r="B31" s="63">
        <v>1</v>
      </c>
      <c r="C31" s="19" t="s">
        <v>76</v>
      </c>
      <c r="D31" s="8"/>
      <c r="E31" s="18"/>
      <c r="F31" s="11">
        <v>61.42</v>
      </c>
      <c r="G31" s="11">
        <f>B31*F31</f>
        <v>61.42</v>
      </c>
    </row>
    <row r="32" spans="2:9" s="3" customFormat="1" ht="20.100000000000001" customHeight="1" x14ac:dyDescent="0.25">
      <c r="B32" s="62"/>
      <c r="C32" s="19"/>
      <c r="D32" s="8"/>
      <c r="E32" s="18"/>
      <c r="F32" s="61"/>
      <c r="G32" s="11"/>
    </row>
    <row r="33" spans="2:7" s="3" customFormat="1" ht="20.100000000000001" customHeight="1" x14ac:dyDescent="0.25">
      <c r="B33" s="20"/>
      <c r="C33" s="19" t="s">
        <v>75</v>
      </c>
      <c r="D33" s="8" t="s">
        <v>74</v>
      </c>
      <c r="E33" s="18"/>
      <c r="F33" s="56"/>
      <c r="G33" s="11"/>
    </row>
    <row r="34" spans="2:7" s="3" customFormat="1" ht="20.100000000000001" customHeight="1" x14ac:dyDescent="0.25">
      <c r="B34" s="20"/>
      <c r="C34" s="90" t="s">
        <v>73</v>
      </c>
      <c r="D34" s="91"/>
      <c r="E34" s="92"/>
      <c r="F34" s="56"/>
      <c r="G34" s="11"/>
    </row>
    <row r="35" spans="2:7" s="3" customFormat="1" ht="20.100000000000001" customHeight="1" x14ac:dyDescent="0.25">
      <c r="B35" s="20"/>
      <c r="C35" s="19" t="s">
        <v>72</v>
      </c>
      <c r="D35" s="8"/>
      <c r="E35" s="18"/>
      <c r="F35" s="56"/>
      <c r="G35" s="11"/>
    </row>
    <row r="36" spans="2:7" s="3" customFormat="1" ht="20.100000000000001" customHeight="1" x14ac:dyDescent="0.25">
      <c r="B36" s="20"/>
      <c r="D36" s="8"/>
      <c r="E36" s="18"/>
      <c r="F36" s="56"/>
      <c r="G36" s="11"/>
    </row>
    <row r="37" spans="2:7" s="3" customFormat="1" ht="20.100000000000001" customHeight="1" x14ac:dyDescent="0.25">
      <c r="B37" s="20"/>
      <c r="C37" s="19" t="s">
        <v>71</v>
      </c>
      <c r="D37" s="8"/>
      <c r="E37" s="18"/>
      <c r="F37" s="56"/>
      <c r="G37" s="11"/>
    </row>
    <row r="38" spans="2:7" s="3" customFormat="1" ht="20.100000000000001" customHeight="1" x14ac:dyDescent="0.25">
      <c r="B38" s="16"/>
      <c r="C38" s="93" t="s">
        <v>70</v>
      </c>
      <c r="D38" s="94"/>
      <c r="E38" s="95"/>
      <c r="F38" s="55"/>
      <c r="G38" s="11" t="str">
        <f>IF(F38="","",B38*F38)</f>
        <v/>
      </c>
    </row>
    <row r="39" spans="2:7" s="3" customFormat="1" ht="20.100000000000001" customHeight="1" x14ac:dyDescent="0.25">
      <c r="B39" s="8"/>
      <c r="C39" s="8"/>
      <c r="D39" s="8"/>
      <c r="F39" s="7" t="s">
        <v>6</v>
      </c>
      <c r="G39" s="10">
        <f>SUM(G24:G38)</f>
        <v>2323.02</v>
      </c>
    </row>
    <row r="40" spans="2:7" s="3" customFormat="1" ht="20.100000000000001" customHeight="1" x14ac:dyDescent="0.25">
      <c r="B40" s="8"/>
      <c r="C40" s="8"/>
      <c r="D40" s="8"/>
      <c r="F40" s="7" t="s">
        <v>5</v>
      </c>
      <c r="G40" s="9" t="s">
        <v>39</v>
      </c>
    </row>
    <row r="41" spans="2:7" s="3" customFormat="1" ht="20.100000000000001" customHeight="1" x14ac:dyDescent="0.25">
      <c r="B41" s="8"/>
      <c r="C41" s="8"/>
      <c r="D41" s="8"/>
      <c r="F41" s="7" t="s">
        <v>4</v>
      </c>
      <c r="G41" s="6">
        <f>IF(G40=10%,G39*10%,)</f>
        <v>0</v>
      </c>
    </row>
    <row r="42" spans="2:7" s="3" customFormat="1" ht="20.100000000000001" customHeight="1" x14ac:dyDescent="0.25">
      <c r="B42" s="8"/>
      <c r="C42" s="8"/>
      <c r="D42" s="8"/>
      <c r="F42" s="7" t="s">
        <v>3</v>
      </c>
      <c r="G42" s="6"/>
    </row>
    <row r="43" spans="2:7" s="3" customFormat="1" ht="20.100000000000001" customHeight="1" x14ac:dyDescent="0.25">
      <c r="F43" s="5" t="s">
        <v>2</v>
      </c>
      <c r="G43" s="4">
        <f>G39+G41+G42</f>
        <v>2323.02</v>
      </c>
    </row>
    <row r="45" spans="2:7" x14ac:dyDescent="0.2">
      <c r="B45" s="2" t="s">
        <v>38</v>
      </c>
    </row>
    <row r="46" spans="2:7" x14ac:dyDescent="0.2">
      <c r="B46" s="2" t="s">
        <v>69</v>
      </c>
    </row>
  </sheetData>
  <mergeCells count="5">
    <mergeCell ref="F21:G21"/>
    <mergeCell ref="C24:E24"/>
    <mergeCell ref="C25:E25"/>
    <mergeCell ref="C34:E34"/>
    <mergeCell ref="C38:E38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  <pageSetUpPr fitToPage="1"/>
  </sheetPr>
  <dimension ref="B1:I40"/>
  <sheetViews>
    <sheetView showGridLines="0" topLeftCell="A7" zoomScale="85" zoomScaleNormal="85" workbookViewId="0">
      <selection activeCell="AB34" sqref="AB34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45722</v>
      </c>
    </row>
    <row r="11" spans="2:7" x14ac:dyDescent="0.2">
      <c r="B11" s="48" t="s">
        <v>25</v>
      </c>
      <c r="C11" s="47" t="s">
        <v>134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67</v>
      </c>
      <c r="D13" s="42"/>
      <c r="E13" s="42"/>
      <c r="F13" s="43"/>
    </row>
    <row r="14" spans="2:7" ht="15" x14ac:dyDescent="0.25">
      <c r="B14" s="45"/>
      <c r="C14" s="42" t="s">
        <v>66</v>
      </c>
      <c r="D14" s="42"/>
      <c r="E14" s="42"/>
    </row>
    <row r="15" spans="2:7" ht="15" x14ac:dyDescent="0.25">
      <c r="B15" s="45"/>
      <c r="C15" s="43" t="s">
        <v>65</v>
      </c>
      <c r="D15" s="42"/>
      <c r="E15" s="42"/>
    </row>
    <row r="16" spans="2:7" ht="15" x14ac:dyDescent="0.25">
      <c r="B16" s="45"/>
      <c r="C16" s="43" t="s">
        <v>64</v>
      </c>
      <c r="D16" s="42"/>
      <c r="E16" s="42"/>
    </row>
    <row r="17" spans="2:9" ht="15" x14ac:dyDescent="0.25">
      <c r="B17" s="45"/>
      <c r="C17" s="42" t="s">
        <v>63</v>
      </c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14</v>
      </c>
      <c r="F20" s="37"/>
      <c r="G20" s="36"/>
    </row>
    <row r="21" spans="2:9" s="3" customFormat="1" ht="20.100000000000001" customHeight="1" x14ac:dyDescent="0.25">
      <c r="B21" s="35" t="s">
        <v>62</v>
      </c>
      <c r="C21" s="34"/>
      <c r="D21" s="33"/>
      <c r="E21" s="33" t="s">
        <v>13</v>
      </c>
      <c r="F21" s="88" t="s">
        <v>12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22.62</v>
      </c>
      <c r="C24" s="96" t="s">
        <v>61</v>
      </c>
      <c r="D24" s="97"/>
      <c r="E24" s="98"/>
      <c r="F24" s="17">
        <v>135</v>
      </c>
      <c r="G24" s="11">
        <f>B24*F24</f>
        <v>3053.7000000000003</v>
      </c>
    </row>
    <row r="25" spans="2:9" s="3" customFormat="1" ht="20.100000000000001" customHeight="1" x14ac:dyDescent="0.25">
      <c r="B25" s="20"/>
      <c r="C25" s="90"/>
      <c r="D25" s="91"/>
      <c r="E25" s="92"/>
      <c r="F25" s="56"/>
      <c r="G25" s="11"/>
      <c r="I25" s="25"/>
    </row>
    <row r="26" spans="2:9" s="3" customFormat="1" ht="20.100000000000001" customHeight="1" x14ac:dyDescent="0.25">
      <c r="B26" s="20"/>
      <c r="C26" s="19" t="s">
        <v>133</v>
      </c>
      <c r="D26" s="24"/>
      <c r="E26" s="23"/>
      <c r="F26" s="11"/>
      <c r="G26" s="11"/>
    </row>
    <row r="27" spans="2:9" s="3" customFormat="1" ht="20.100000000000001" customHeight="1" x14ac:dyDescent="0.25">
      <c r="B27" s="20"/>
      <c r="C27" s="19" t="s">
        <v>132</v>
      </c>
      <c r="D27" s="24"/>
      <c r="E27" s="23"/>
      <c r="F27" s="56"/>
      <c r="G27" s="11"/>
    </row>
    <row r="28" spans="2:9" s="3" customFormat="1" ht="20.100000000000001" customHeight="1" x14ac:dyDescent="0.25">
      <c r="B28" s="20"/>
      <c r="C28" s="19" t="s">
        <v>58</v>
      </c>
      <c r="D28" s="22"/>
      <c r="E28" s="18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 t="str">
        <f>IF(F30="","",B30*F30)</f>
        <v/>
      </c>
    </row>
    <row r="31" spans="2:9" s="3" customFormat="1" ht="20.100000000000001" customHeight="1" x14ac:dyDescent="0.25">
      <c r="B31" s="20"/>
      <c r="C31" s="90"/>
      <c r="D31" s="91"/>
      <c r="E31" s="92"/>
      <c r="F31" s="56"/>
      <c r="G31" s="11" t="str">
        <f>IF(F31="","",B31*F31)</f>
        <v/>
      </c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3053.7000000000003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3053.7000000000003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5">
    <mergeCell ref="F21:G21"/>
    <mergeCell ref="C24:E24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  <pageSetUpPr fitToPage="1"/>
  </sheetPr>
  <dimension ref="B1:I40"/>
  <sheetViews>
    <sheetView showGridLines="0" topLeftCell="A4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45723</v>
      </c>
    </row>
    <row r="11" spans="2:7" x14ac:dyDescent="0.2">
      <c r="B11" s="48" t="s">
        <v>25</v>
      </c>
      <c r="C11" s="47" t="s">
        <v>137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119</v>
      </c>
      <c r="D13" s="42"/>
      <c r="E13" s="42"/>
      <c r="F13" s="43"/>
    </row>
    <row r="14" spans="2:7" ht="15" x14ac:dyDescent="0.25">
      <c r="B14" s="45"/>
      <c r="C14" s="42" t="s">
        <v>118</v>
      </c>
      <c r="D14" s="42"/>
      <c r="E14" s="42"/>
    </row>
    <row r="15" spans="2:7" ht="15" x14ac:dyDescent="0.25">
      <c r="B15" s="45"/>
      <c r="C15" s="42" t="s">
        <v>117</v>
      </c>
      <c r="D15" s="42"/>
      <c r="E15" s="42"/>
    </row>
    <row r="16" spans="2:7" ht="15" x14ac:dyDescent="0.25">
      <c r="B16" s="45"/>
      <c r="C16" s="42" t="s">
        <v>116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23.6</v>
      </c>
      <c r="C24" s="96" t="s">
        <v>115</v>
      </c>
      <c r="D24" s="97"/>
      <c r="E24" s="98"/>
      <c r="F24" s="11">
        <v>114</v>
      </c>
      <c r="G24" s="11">
        <f>B24*F24</f>
        <v>2690.4</v>
      </c>
    </row>
    <row r="25" spans="2:9" s="3" customFormat="1" ht="20.100000000000001" customHeight="1" x14ac:dyDescent="0.25">
      <c r="B25" s="20"/>
      <c r="C25" s="93" t="s">
        <v>136</v>
      </c>
      <c r="D25" s="94"/>
      <c r="E25" s="95"/>
      <c r="F25" s="11"/>
      <c r="G25" s="11"/>
      <c r="I25" s="25"/>
    </row>
    <row r="26" spans="2:9" s="3" customFormat="1" ht="20.100000000000001" customHeight="1" x14ac:dyDescent="0.25">
      <c r="B26" s="20">
        <v>23.74</v>
      </c>
      <c r="C26" s="96" t="s">
        <v>115</v>
      </c>
      <c r="D26" s="97"/>
      <c r="E26" s="98"/>
      <c r="F26" s="11">
        <v>114</v>
      </c>
      <c r="G26" s="11">
        <f>B26*F26</f>
        <v>2706.3599999999997</v>
      </c>
    </row>
    <row r="27" spans="2:9" s="3" customFormat="1" ht="20.100000000000001" customHeight="1" x14ac:dyDescent="0.25">
      <c r="B27" s="20"/>
      <c r="C27" s="93" t="s">
        <v>135</v>
      </c>
      <c r="D27" s="94"/>
      <c r="E27" s="95"/>
      <c r="F27" s="11"/>
      <c r="G27" s="11"/>
    </row>
    <row r="28" spans="2:9" s="3" customFormat="1" ht="20.100000000000001" customHeight="1" x14ac:dyDescent="0.25">
      <c r="B28" s="60">
        <v>1</v>
      </c>
      <c r="C28" s="96" t="s">
        <v>105</v>
      </c>
      <c r="D28" s="97"/>
      <c r="E28" s="98"/>
      <c r="F28" s="11">
        <v>61.42</v>
      </c>
      <c r="G28" s="11">
        <f>B28*F28</f>
        <v>61.42</v>
      </c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/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/>
    </row>
    <row r="31" spans="2:9" s="3" customFormat="1" ht="20.100000000000001" customHeight="1" x14ac:dyDescent="0.25">
      <c r="B31" s="20"/>
      <c r="C31" s="90" t="s">
        <v>40</v>
      </c>
      <c r="D31" s="91"/>
      <c r="E31" s="92"/>
      <c r="F31" s="56"/>
      <c r="G31" s="11"/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5458.18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5458.18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8">
    <mergeCell ref="C32:E32"/>
    <mergeCell ref="C26:E26"/>
    <mergeCell ref="C27:E27"/>
    <mergeCell ref="F21:G21"/>
    <mergeCell ref="C24:E24"/>
    <mergeCell ref="C25:E25"/>
    <mergeCell ref="C28:E28"/>
    <mergeCell ref="C31:E31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  <pageSetUpPr fitToPage="1"/>
  </sheetPr>
  <dimension ref="B1:I46"/>
  <sheetViews>
    <sheetView showGridLines="0" topLeftCell="A7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45723</v>
      </c>
    </row>
    <row r="11" spans="2:7" x14ac:dyDescent="0.2">
      <c r="B11" s="48" t="s">
        <v>25</v>
      </c>
      <c r="C11" s="47" t="s">
        <v>142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85</v>
      </c>
      <c r="D13" s="42"/>
      <c r="E13" s="42"/>
      <c r="F13" s="43"/>
    </row>
    <row r="14" spans="2:7" ht="15" x14ac:dyDescent="0.25">
      <c r="B14" s="45"/>
      <c r="C14" s="42" t="s">
        <v>84</v>
      </c>
      <c r="D14" s="42"/>
      <c r="E14" s="42"/>
    </row>
    <row r="15" spans="2:7" ht="15" x14ac:dyDescent="0.25">
      <c r="B15" s="45"/>
      <c r="C15" s="43" t="s">
        <v>83</v>
      </c>
      <c r="D15" s="42"/>
      <c r="E15" s="42"/>
    </row>
    <row r="16" spans="2:7" ht="15" x14ac:dyDescent="0.25">
      <c r="B16" s="45"/>
      <c r="C16" s="43" t="s">
        <v>82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23.2</v>
      </c>
      <c r="C24" s="96" t="s">
        <v>141</v>
      </c>
      <c r="D24" s="97"/>
      <c r="E24" s="98"/>
      <c r="F24" s="11">
        <v>110</v>
      </c>
      <c r="G24" s="11">
        <f>B24*F24</f>
        <v>2552</v>
      </c>
    </row>
    <row r="25" spans="2:9" s="3" customFormat="1" ht="20.100000000000001" customHeight="1" x14ac:dyDescent="0.25">
      <c r="B25" s="20"/>
      <c r="C25" s="90" t="s">
        <v>80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62"/>
      <c r="C26" s="19"/>
      <c r="D26" s="8"/>
      <c r="E26" s="18"/>
      <c r="F26" s="66"/>
      <c r="G26" s="11"/>
      <c r="I26" s="25"/>
    </row>
    <row r="27" spans="2:9" s="3" customFormat="1" ht="20.100000000000001" customHeight="1" x14ac:dyDescent="0.25">
      <c r="B27" s="62"/>
      <c r="C27" s="19" t="s">
        <v>140</v>
      </c>
      <c r="D27" s="8"/>
      <c r="E27" s="23"/>
      <c r="F27" s="66"/>
      <c r="G27" s="11"/>
    </row>
    <row r="28" spans="2:9" s="3" customFormat="1" ht="20.100000000000001" customHeight="1" x14ac:dyDescent="0.25">
      <c r="B28" s="20"/>
      <c r="C28" s="19" t="s">
        <v>139</v>
      </c>
      <c r="D28" s="24"/>
      <c r="E28" s="18"/>
      <c r="F28" s="11"/>
      <c r="G28" s="11"/>
    </row>
    <row r="29" spans="2:9" s="3" customFormat="1" ht="20.100000000000001" customHeight="1" x14ac:dyDescent="0.25">
      <c r="B29" s="20"/>
      <c r="C29" s="19" t="s">
        <v>138</v>
      </c>
      <c r="D29" s="22"/>
      <c r="E29" s="18"/>
      <c r="F29" s="56"/>
      <c r="G29" s="11"/>
    </row>
    <row r="30" spans="2:9" s="3" customFormat="1" ht="20.100000000000001" customHeight="1" x14ac:dyDescent="0.25">
      <c r="B30" s="65"/>
      <c r="C30" s="15"/>
      <c r="D30" s="64"/>
      <c r="E30" s="13"/>
      <c r="F30" s="55"/>
      <c r="G30" s="4"/>
    </row>
    <row r="31" spans="2:9" s="3" customFormat="1" ht="20.100000000000001" customHeight="1" x14ac:dyDescent="0.25">
      <c r="B31" s="63">
        <v>1</v>
      </c>
      <c r="C31" s="19" t="s">
        <v>76</v>
      </c>
      <c r="D31" s="8"/>
      <c r="E31" s="18"/>
      <c r="F31" s="11">
        <v>61.42</v>
      </c>
      <c r="G31" s="11">
        <f>B31*F31</f>
        <v>61.42</v>
      </c>
    </row>
    <row r="32" spans="2:9" s="3" customFormat="1" ht="20.100000000000001" customHeight="1" x14ac:dyDescent="0.25">
      <c r="B32" s="62"/>
      <c r="C32" s="19"/>
      <c r="D32" s="8"/>
      <c r="E32" s="18"/>
      <c r="F32" s="61"/>
      <c r="G32" s="11"/>
    </row>
    <row r="33" spans="2:7" s="3" customFormat="1" ht="20.100000000000001" customHeight="1" x14ac:dyDescent="0.25">
      <c r="B33" s="20"/>
      <c r="C33" s="19" t="s">
        <v>75</v>
      </c>
      <c r="D33" s="8" t="s">
        <v>74</v>
      </c>
      <c r="E33" s="18"/>
      <c r="F33" s="56"/>
      <c r="G33" s="11"/>
    </row>
    <row r="34" spans="2:7" s="3" customFormat="1" ht="20.100000000000001" customHeight="1" x14ac:dyDescent="0.25">
      <c r="B34" s="20"/>
      <c r="C34" s="90" t="s">
        <v>73</v>
      </c>
      <c r="D34" s="91"/>
      <c r="E34" s="92"/>
      <c r="F34" s="56"/>
      <c r="G34" s="11"/>
    </row>
    <row r="35" spans="2:7" s="3" customFormat="1" ht="20.100000000000001" customHeight="1" x14ac:dyDescent="0.25">
      <c r="B35" s="20"/>
      <c r="C35" s="19" t="s">
        <v>72</v>
      </c>
      <c r="D35" s="8"/>
      <c r="E35" s="18"/>
      <c r="F35" s="56"/>
      <c r="G35" s="11"/>
    </row>
    <row r="36" spans="2:7" s="3" customFormat="1" ht="20.100000000000001" customHeight="1" x14ac:dyDescent="0.25">
      <c r="B36" s="20"/>
      <c r="D36" s="8"/>
      <c r="E36" s="18"/>
      <c r="F36" s="56"/>
      <c r="G36" s="11"/>
    </row>
    <row r="37" spans="2:7" s="3" customFormat="1" ht="20.100000000000001" customHeight="1" x14ac:dyDescent="0.25">
      <c r="B37" s="20"/>
      <c r="C37" s="19" t="s">
        <v>71</v>
      </c>
      <c r="D37" s="8"/>
      <c r="E37" s="18"/>
      <c r="F37" s="56"/>
      <c r="G37" s="11"/>
    </row>
    <row r="38" spans="2:7" s="3" customFormat="1" ht="20.100000000000001" customHeight="1" x14ac:dyDescent="0.25">
      <c r="B38" s="16"/>
      <c r="C38" s="93" t="s">
        <v>70</v>
      </c>
      <c r="D38" s="94"/>
      <c r="E38" s="95"/>
      <c r="F38" s="55"/>
      <c r="G38" s="11" t="str">
        <f>IF(F38="","",B38*F38)</f>
        <v/>
      </c>
    </row>
    <row r="39" spans="2:7" s="3" customFormat="1" ht="20.100000000000001" customHeight="1" x14ac:dyDescent="0.25">
      <c r="B39" s="8"/>
      <c r="C39" s="8"/>
      <c r="D39" s="8"/>
      <c r="F39" s="7" t="s">
        <v>6</v>
      </c>
      <c r="G39" s="10">
        <f>SUM(G24:G38)</f>
        <v>2613.42</v>
      </c>
    </row>
    <row r="40" spans="2:7" s="3" customFormat="1" ht="20.100000000000001" customHeight="1" x14ac:dyDescent="0.25">
      <c r="B40" s="8"/>
      <c r="C40" s="8"/>
      <c r="D40" s="8"/>
      <c r="F40" s="7" t="s">
        <v>5</v>
      </c>
      <c r="G40" s="9" t="s">
        <v>39</v>
      </c>
    </row>
    <row r="41" spans="2:7" s="3" customFormat="1" ht="20.100000000000001" customHeight="1" x14ac:dyDescent="0.25">
      <c r="B41" s="8"/>
      <c r="C41" s="8"/>
      <c r="D41" s="8"/>
      <c r="F41" s="7" t="s">
        <v>4</v>
      </c>
      <c r="G41" s="6">
        <f>IF(G40=10%,G39*10%,)</f>
        <v>0</v>
      </c>
    </row>
    <row r="42" spans="2:7" s="3" customFormat="1" ht="20.100000000000001" customHeight="1" x14ac:dyDescent="0.25">
      <c r="B42" s="8"/>
      <c r="C42" s="8"/>
      <c r="D42" s="8"/>
      <c r="F42" s="7" t="s">
        <v>3</v>
      </c>
      <c r="G42" s="6"/>
    </row>
    <row r="43" spans="2:7" s="3" customFormat="1" ht="20.100000000000001" customHeight="1" x14ac:dyDescent="0.25">
      <c r="F43" s="5" t="s">
        <v>2</v>
      </c>
      <c r="G43" s="4">
        <f>G39+G41+G42</f>
        <v>2613.42</v>
      </c>
    </row>
    <row r="45" spans="2:7" x14ac:dyDescent="0.2">
      <c r="B45" s="2" t="s">
        <v>38</v>
      </c>
    </row>
    <row r="46" spans="2:7" x14ac:dyDescent="0.2">
      <c r="B46" s="2" t="s">
        <v>69</v>
      </c>
    </row>
  </sheetData>
  <mergeCells count="5">
    <mergeCell ref="F21:G21"/>
    <mergeCell ref="C24:E24"/>
    <mergeCell ref="C25:E25"/>
    <mergeCell ref="C34:E34"/>
    <mergeCell ref="C38:E38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  <pageSetUpPr fitToPage="1"/>
  </sheetPr>
  <dimension ref="A1:I40"/>
  <sheetViews>
    <sheetView showGridLines="0" topLeftCell="A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45723</v>
      </c>
    </row>
    <row r="11" spans="2:7" x14ac:dyDescent="0.2">
      <c r="B11" s="48" t="s">
        <v>25</v>
      </c>
      <c r="C11" s="47" t="s">
        <v>152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151</v>
      </c>
      <c r="D13" s="42"/>
      <c r="E13" s="42"/>
      <c r="F13" s="43"/>
    </row>
    <row r="14" spans="2:7" ht="15" x14ac:dyDescent="0.25">
      <c r="B14" s="45"/>
      <c r="C14" s="42" t="s">
        <v>150</v>
      </c>
      <c r="D14" s="42"/>
      <c r="E14" s="42"/>
    </row>
    <row r="15" spans="2:7" ht="15" x14ac:dyDescent="0.25">
      <c r="B15" s="45"/>
      <c r="C15" s="43" t="s">
        <v>149</v>
      </c>
      <c r="D15" s="42"/>
      <c r="E15" s="42"/>
    </row>
    <row r="16" spans="2:7" ht="15" x14ac:dyDescent="0.25">
      <c r="B16" s="45"/>
      <c r="C16" s="43" t="s">
        <v>148</v>
      </c>
      <c r="D16" s="42"/>
      <c r="E16" s="42"/>
    </row>
    <row r="17" spans="1:9" ht="15" x14ac:dyDescent="0.25">
      <c r="B17" s="45"/>
      <c r="C17" s="42" t="s">
        <v>147</v>
      </c>
      <c r="D17"/>
      <c r="E17"/>
      <c r="F17" s="42"/>
    </row>
    <row r="18" spans="1:9" ht="15" x14ac:dyDescent="0.25">
      <c r="B18" s="45"/>
      <c r="C18" s="44"/>
      <c r="D18" s="42"/>
      <c r="E18" s="42"/>
      <c r="F18" s="42"/>
    </row>
    <row r="19" spans="1:9" ht="15" x14ac:dyDescent="0.25">
      <c r="B19" s="45"/>
      <c r="C19" s="44"/>
      <c r="D19" s="43"/>
      <c r="E19" s="42"/>
      <c r="F19" s="42"/>
    </row>
    <row r="20" spans="1:9" s="3" customFormat="1" ht="20.100000000000001" customHeight="1" x14ac:dyDescent="0.25">
      <c r="B20" s="41" t="s">
        <v>17</v>
      </c>
      <c r="C20" s="40"/>
      <c r="D20" s="39" t="s">
        <v>16</v>
      </c>
      <c r="E20" s="38">
        <f>C10+30</f>
        <v>45753</v>
      </c>
      <c r="F20" s="37"/>
      <c r="G20" s="36"/>
    </row>
    <row r="21" spans="1:9" s="3" customFormat="1" ht="20.100000000000001" customHeight="1" x14ac:dyDescent="0.25">
      <c r="B21" s="35" t="s">
        <v>15</v>
      </c>
      <c r="C21" s="34"/>
      <c r="D21" s="33" t="s">
        <v>14</v>
      </c>
      <c r="E21" s="33" t="s">
        <v>13</v>
      </c>
      <c r="F21" s="88" t="s">
        <v>12</v>
      </c>
      <c r="G21" s="89"/>
    </row>
    <row r="22" spans="1:9" ht="20.25" customHeight="1" x14ac:dyDescent="0.25">
      <c r="C22"/>
      <c r="D22"/>
      <c r="E22"/>
      <c r="F22" s="32"/>
    </row>
    <row r="23" spans="1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1:9" s="3" customFormat="1" ht="20.100000000000001" customHeight="1" x14ac:dyDescent="0.25">
      <c r="B24" s="20">
        <v>495.54</v>
      </c>
      <c r="C24" s="19" t="s">
        <v>146</v>
      </c>
      <c r="D24" s="24"/>
      <c r="E24" s="23"/>
      <c r="F24" s="11">
        <v>90</v>
      </c>
      <c r="G24" s="11">
        <f>IF(F24="","",B24*F24)</f>
        <v>44598.6</v>
      </c>
    </row>
    <row r="25" spans="1:9" s="3" customFormat="1" ht="20.100000000000001" customHeight="1" x14ac:dyDescent="0.25">
      <c r="B25" s="20"/>
      <c r="C25" s="19" t="s">
        <v>145</v>
      </c>
      <c r="D25" s="22"/>
      <c r="E25" s="18" t="s">
        <v>144</v>
      </c>
      <c r="F25" s="11"/>
      <c r="G25" s="11" t="str">
        <f>IF(F25="","",B25*F25)</f>
        <v/>
      </c>
      <c r="I25" s="25"/>
    </row>
    <row r="26" spans="1:9" s="3" customFormat="1" ht="20.100000000000001" customHeight="1" x14ac:dyDescent="0.25">
      <c r="B26" s="20"/>
      <c r="C26" s="19"/>
      <c r="D26" s="24"/>
      <c r="E26" s="23"/>
      <c r="F26" s="11"/>
      <c r="G26" s="11"/>
    </row>
    <row r="27" spans="1:9" s="3" customFormat="1" ht="20.100000000000001" customHeight="1" x14ac:dyDescent="0.25">
      <c r="A27" s="79"/>
      <c r="C27" s="78"/>
      <c r="F27" s="77"/>
      <c r="G27" s="77"/>
    </row>
    <row r="28" spans="1:9" s="3" customFormat="1" ht="20.100000000000001" customHeight="1" x14ac:dyDescent="0.25">
      <c r="A28" s="79"/>
      <c r="C28" s="78"/>
      <c r="F28" s="77"/>
      <c r="G28" s="77"/>
    </row>
    <row r="29" spans="1:9" s="3" customFormat="1" ht="20.100000000000001" customHeight="1" x14ac:dyDescent="0.25">
      <c r="B29" s="20"/>
      <c r="C29" s="19"/>
      <c r="D29" s="21"/>
      <c r="E29" s="18"/>
      <c r="F29" s="11"/>
      <c r="G29" s="11" t="str">
        <f>IF(F29="","",B29*F29)</f>
        <v/>
      </c>
    </row>
    <row r="30" spans="1:9" s="3" customFormat="1" ht="20.100000000000001" customHeight="1" x14ac:dyDescent="0.25">
      <c r="B30" s="20"/>
      <c r="C30" s="19"/>
      <c r="D30" s="8"/>
      <c r="E30" s="76"/>
      <c r="F30" s="56"/>
      <c r="G30" s="11" t="str">
        <f>IF(F30="","",B30*F30)</f>
        <v/>
      </c>
    </row>
    <row r="31" spans="1:9" s="3" customFormat="1" ht="20.100000000000001" customHeight="1" x14ac:dyDescent="0.25">
      <c r="B31" s="20"/>
      <c r="C31" s="90"/>
      <c r="D31" s="91"/>
      <c r="E31" s="92"/>
      <c r="F31" s="56"/>
      <c r="G31" s="11" t="str">
        <f>IF(F31="","",B31*F31)</f>
        <v/>
      </c>
    </row>
    <row r="32" spans="1:9" s="3" customFormat="1" ht="20.100000000000001" customHeight="1" x14ac:dyDescent="0.25">
      <c r="B32" s="16"/>
      <c r="C32" s="93"/>
      <c r="D32" s="94"/>
      <c r="E32" s="95"/>
      <c r="F32" s="55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44598.6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>
        <v>0.1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4459.8599999999997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49058.46</v>
      </c>
    </row>
    <row r="39" spans="2:7" x14ac:dyDescent="0.2">
      <c r="B39" s="2" t="s">
        <v>143</v>
      </c>
    </row>
    <row r="40" spans="2:7" x14ac:dyDescent="0.2">
      <c r="B40" s="2" t="s">
        <v>0</v>
      </c>
    </row>
  </sheetData>
  <mergeCells count="3">
    <mergeCell ref="F21:G21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  <pageSetUpPr fitToPage="1"/>
  </sheetPr>
  <dimension ref="B1:N51"/>
  <sheetViews>
    <sheetView showGridLines="0" topLeftCell="A4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22.140625" style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45726</v>
      </c>
    </row>
    <row r="11" spans="2:7" x14ac:dyDescent="0.2">
      <c r="B11" s="48" t="s">
        <v>25</v>
      </c>
      <c r="C11" s="47" t="s">
        <v>157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85</v>
      </c>
      <c r="D13" s="42"/>
      <c r="E13" s="42"/>
      <c r="F13" s="43"/>
    </row>
    <row r="14" spans="2:7" ht="15" x14ac:dyDescent="0.25">
      <c r="B14" s="45"/>
      <c r="C14" s="42" t="s">
        <v>84</v>
      </c>
      <c r="D14" s="42"/>
      <c r="E14" s="42"/>
    </row>
    <row r="15" spans="2:7" ht="15" x14ac:dyDescent="0.25">
      <c r="B15" s="45"/>
      <c r="C15" s="43" t="s">
        <v>83</v>
      </c>
      <c r="D15" s="42"/>
      <c r="E15" s="42"/>
    </row>
    <row r="16" spans="2:7" ht="15" x14ac:dyDescent="0.25">
      <c r="B16" s="45"/>
      <c r="C16" s="43" t="s">
        <v>82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23.36</v>
      </c>
      <c r="C24" s="96" t="s">
        <v>81</v>
      </c>
      <c r="D24" s="97"/>
      <c r="E24" s="98"/>
      <c r="F24" s="11">
        <v>110</v>
      </c>
      <c r="G24" s="11">
        <f>B24*F24</f>
        <v>2569.6</v>
      </c>
    </row>
    <row r="25" spans="2:9" s="3" customFormat="1" ht="20.100000000000001" customHeight="1" x14ac:dyDescent="0.25">
      <c r="B25" s="20"/>
      <c r="C25" s="90" t="s">
        <v>80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62"/>
      <c r="C26" s="99" t="s">
        <v>156</v>
      </c>
      <c r="D26" s="100"/>
      <c r="E26" s="101"/>
      <c r="F26" s="11"/>
      <c r="G26" s="11"/>
      <c r="I26" s="25"/>
    </row>
    <row r="27" spans="2:9" s="3" customFormat="1" ht="20.100000000000001" customHeight="1" x14ac:dyDescent="0.25">
      <c r="B27" s="62">
        <v>25.88</v>
      </c>
      <c r="C27" s="96" t="s">
        <v>81</v>
      </c>
      <c r="D27" s="97"/>
      <c r="E27" s="98"/>
      <c r="F27" s="11">
        <v>110</v>
      </c>
      <c r="G27" s="11">
        <f>B27*F27</f>
        <v>2846.7999999999997</v>
      </c>
    </row>
    <row r="28" spans="2:9" s="3" customFormat="1" ht="20.100000000000001" customHeight="1" x14ac:dyDescent="0.25">
      <c r="B28" s="20"/>
      <c r="C28" s="90" t="s">
        <v>80</v>
      </c>
      <c r="D28" s="91"/>
      <c r="E28" s="92"/>
      <c r="F28" s="11"/>
      <c r="G28" s="11"/>
    </row>
    <row r="29" spans="2:9" s="3" customFormat="1" ht="20.100000000000001" customHeight="1" x14ac:dyDescent="0.25">
      <c r="B29" s="20"/>
      <c r="C29" s="99" t="s">
        <v>155</v>
      </c>
      <c r="D29" s="100"/>
      <c r="E29" s="101"/>
      <c r="F29" s="11"/>
      <c r="G29" s="11"/>
    </row>
    <row r="30" spans="2:9" s="3" customFormat="1" ht="20.100000000000001" customHeight="1" x14ac:dyDescent="0.25">
      <c r="B30" s="62">
        <v>24.78</v>
      </c>
      <c r="C30" s="96" t="s">
        <v>81</v>
      </c>
      <c r="D30" s="97"/>
      <c r="E30" s="98"/>
      <c r="F30" s="11">
        <v>110</v>
      </c>
      <c r="G30" s="11">
        <f>B30*F30</f>
        <v>2725.8</v>
      </c>
    </row>
    <row r="31" spans="2:9" s="3" customFormat="1" ht="20.100000000000001" customHeight="1" x14ac:dyDescent="0.25">
      <c r="B31" s="62"/>
      <c r="C31" s="90" t="s">
        <v>80</v>
      </c>
      <c r="D31" s="91"/>
      <c r="E31" s="92"/>
      <c r="F31" s="11"/>
      <c r="G31" s="11"/>
    </row>
    <row r="32" spans="2:9" s="3" customFormat="1" ht="20.100000000000001" customHeight="1" x14ac:dyDescent="0.25">
      <c r="B32" s="62"/>
      <c r="C32" s="99" t="s">
        <v>154</v>
      </c>
      <c r="D32" s="100"/>
      <c r="E32" s="101"/>
      <c r="F32" s="11"/>
      <c r="G32" s="11"/>
    </row>
    <row r="33" spans="2:14" s="3" customFormat="1" ht="20.100000000000001" customHeight="1" x14ac:dyDescent="0.25">
      <c r="B33" s="62">
        <v>24.92</v>
      </c>
      <c r="C33" s="96" t="s">
        <v>81</v>
      </c>
      <c r="D33" s="97"/>
      <c r="E33" s="98"/>
      <c r="F33" s="11">
        <v>110</v>
      </c>
      <c r="G33" s="11">
        <f>B33*F33</f>
        <v>2741.2000000000003</v>
      </c>
      <c r="N33" s="80"/>
    </row>
    <row r="34" spans="2:14" s="3" customFormat="1" ht="20.100000000000001" customHeight="1" x14ac:dyDescent="0.25">
      <c r="B34" s="62"/>
      <c r="C34" s="90" t="s">
        <v>80</v>
      </c>
      <c r="D34" s="91"/>
      <c r="E34" s="92"/>
      <c r="F34" s="56"/>
      <c r="G34" s="11"/>
    </row>
    <row r="35" spans="2:14" s="3" customFormat="1" ht="20.100000000000001" customHeight="1" x14ac:dyDescent="0.25">
      <c r="B35" s="65"/>
      <c r="C35" s="99" t="s">
        <v>153</v>
      </c>
      <c r="D35" s="100"/>
      <c r="E35" s="101"/>
      <c r="F35" s="55"/>
      <c r="G35" s="4"/>
    </row>
    <row r="36" spans="2:14" s="3" customFormat="1" ht="20.100000000000001" customHeight="1" x14ac:dyDescent="0.25">
      <c r="B36" s="63">
        <v>1</v>
      </c>
      <c r="C36" s="19" t="s">
        <v>76</v>
      </c>
      <c r="D36" s="8"/>
      <c r="E36" s="18"/>
      <c r="F36" s="11">
        <v>61.42</v>
      </c>
      <c r="G36" s="11">
        <f>B36*F36</f>
        <v>61.42</v>
      </c>
    </row>
    <row r="37" spans="2:14" s="3" customFormat="1" ht="20.100000000000001" customHeight="1" x14ac:dyDescent="0.25">
      <c r="B37" s="62"/>
      <c r="C37" s="19"/>
      <c r="D37" s="8"/>
      <c r="E37" s="18"/>
      <c r="F37" s="61"/>
      <c r="G37" s="11"/>
    </row>
    <row r="38" spans="2:14" s="3" customFormat="1" ht="20.100000000000001" customHeight="1" x14ac:dyDescent="0.25">
      <c r="B38" s="20"/>
      <c r="C38" s="19" t="s">
        <v>75</v>
      </c>
      <c r="D38" s="8" t="s">
        <v>74</v>
      </c>
      <c r="E38" s="18"/>
      <c r="F38" s="56"/>
      <c r="G38" s="11"/>
    </row>
    <row r="39" spans="2:14" s="3" customFormat="1" ht="20.100000000000001" customHeight="1" x14ac:dyDescent="0.25">
      <c r="B39" s="20"/>
      <c r="C39" s="90" t="s">
        <v>73</v>
      </c>
      <c r="D39" s="91"/>
      <c r="E39" s="92"/>
      <c r="F39" s="56"/>
      <c r="G39" s="11"/>
    </row>
    <row r="40" spans="2:14" s="3" customFormat="1" ht="20.100000000000001" customHeight="1" x14ac:dyDescent="0.25">
      <c r="B40" s="20"/>
      <c r="C40" s="19" t="s">
        <v>72</v>
      </c>
      <c r="D40" s="8"/>
      <c r="E40" s="18"/>
      <c r="F40" s="56"/>
      <c r="G40" s="11"/>
    </row>
    <row r="41" spans="2:14" s="3" customFormat="1" ht="20.100000000000001" customHeight="1" x14ac:dyDescent="0.25">
      <c r="B41" s="20"/>
      <c r="D41" s="8"/>
      <c r="E41" s="18"/>
      <c r="F41" s="56"/>
      <c r="G41" s="11"/>
    </row>
    <row r="42" spans="2:14" s="3" customFormat="1" ht="20.100000000000001" customHeight="1" x14ac:dyDescent="0.25">
      <c r="B42" s="20"/>
      <c r="C42" s="19" t="s">
        <v>71</v>
      </c>
      <c r="D42" s="8"/>
      <c r="E42" s="18"/>
      <c r="F42" s="56"/>
      <c r="G42" s="11"/>
    </row>
    <row r="43" spans="2:14" s="3" customFormat="1" ht="20.100000000000001" customHeight="1" x14ac:dyDescent="0.25">
      <c r="B43" s="16"/>
      <c r="C43" s="93" t="s">
        <v>70</v>
      </c>
      <c r="D43" s="94"/>
      <c r="E43" s="95"/>
      <c r="F43" s="55"/>
      <c r="G43" s="11" t="str">
        <f>IF(F43="","",B43*F43)</f>
        <v/>
      </c>
    </row>
    <row r="44" spans="2:14" s="3" customFormat="1" ht="20.100000000000001" customHeight="1" x14ac:dyDescent="0.25">
      <c r="B44" s="8"/>
      <c r="C44" s="8"/>
      <c r="D44" s="8"/>
      <c r="F44" s="7" t="s">
        <v>6</v>
      </c>
      <c r="G44" s="10">
        <f>SUM(G24:G43)</f>
        <v>10944.82</v>
      </c>
    </row>
    <row r="45" spans="2:14" s="3" customFormat="1" ht="20.100000000000001" customHeight="1" x14ac:dyDescent="0.25">
      <c r="B45" s="8"/>
      <c r="C45" s="8"/>
      <c r="D45" s="8"/>
      <c r="F45" s="7" t="s">
        <v>5</v>
      </c>
      <c r="G45" s="9" t="s">
        <v>39</v>
      </c>
    </row>
    <row r="46" spans="2:14" s="3" customFormat="1" ht="20.100000000000001" customHeight="1" x14ac:dyDescent="0.25">
      <c r="B46" s="8"/>
      <c r="C46" s="8"/>
      <c r="D46" s="8"/>
      <c r="F46" s="7" t="s">
        <v>4</v>
      </c>
      <c r="G46" s="6">
        <f>IF(G45=10%,G44*10%,)</f>
        <v>0</v>
      </c>
    </row>
    <row r="47" spans="2:14" s="3" customFormat="1" ht="20.100000000000001" customHeight="1" x14ac:dyDescent="0.25">
      <c r="B47" s="8"/>
      <c r="C47" s="8"/>
      <c r="D47" s="8"/>
      <c r="F47" s="7" t="s">
        <v>3</v>
      </c>
      <c r="G47" s="6"/>
    </row>
    <row r="48" spans="2:14" s="3" customFormat="1" ht="20.100000000000001" customHeight="1" x14ac:dyDescent="0.25">
      <c r="F48" s="5" t="s">
        <v>2</v>
      </c>
      <c r="G48" s="4">
        <f>G44+G46+G47</f>
        <v>10944.82</v>
      </c>
    </row>
    <row r="50" spans="2:2" x14ac:dyDescent="0.2">
      <c r="B50" s="2" t="s">
        <v>38</v>
      </c>
    </row>
    <row r="51" spans="2:2" x14ac:dyDescent="0.2">
      <c r="B51" s="2" t="s">
        <v>69</v>
      </c>
    </row>
  </sheetData>
  <mergeCells count="15">
    <mergeCell ref="C43:E43"/>
    <mergeCell ref="C26:E26"/>
    <mergeCell ref="C29:E29"/>
    <mergeCell ref="C32:E32"/>
    <mergeCell ref="C35:E35"/>
    <mergeCell ref="C30:E30"/>
    <mergeCell ref="C31:E31"/>
    <mergeCell ref="C33:E33"/>
    <mergeCell ref="C34:E34"/>
    <mergeCell ref="C39:E39"/>
    <mergeCell ref="F21:G21"/>
    <mergeCell ref="C24:E24"/>
    <mergeCell ref="C25:E25"/>
    <mergeCell ref="C27:E27"/>
    <mergeCell ref="C28:E28"/>
  </mergeCells>
  <printOptions horizontalCentered="1"/>
  <pageMargins left="0.5" right="0.5" top="0.5" bottom="0.5" header="0.5" footer="0.5"/>
  <pageSetup paperSize="9" scale="81" fitToHeight="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  <pageSetUpPr fitToPage="1"/>
  </sheetPr>
  <dimension ref="B1:X40"/>
  <sheetViews>
    <sheetView showGridLines="0" topLeftCell="A7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45727</v>
      </c>
    </row>
    <row r="11" spans="2:7" x14ac:dyDescent="0.2">
      <c r="B11" s="48" t="s">
        <v>25</v>
      </c>
      <c r="C11" s="47" t="s">
        <v>159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22</v>
      </c>
      <c r="D13" s="42"/>
      <c r="E13" s="42"/>
      <c r="F13" s="43"/>
    </row>
    <row r="14" spans="2:7" ht="15" x14ac:dyDescent="0.25">
      <c r="B14" s="45"/>
      <c r="C14" s="42" t="s">
        <v>21</v>
      </c>
      <c r="D14" s="42"/>
      <c r="E14" s="42"/>
    </row>
    <row r="15" spans="2:7" ht="15" x14ac:dyDescent="0.25">
      <c r="B15" s="45"/>
      <c r="C15" s="43" t="s">
        <v>20</v>
      </c>
      <c r="D15" s="42"/>
      <c r="E15" s="42"/>
    </row>
    <row r="16" spans="2:7" ht="15" x14ac:dyDescent="0.25">
      <c r="B16" s="45"/>
      <c r="C16" s="43" t="s">
        <v>19</v>
      </c>
      <c r="D16" s="42"/>
      <c r="E16" s="42"/>
    </row>
    <row r="17" spans="2:24" ht="15" x14ac:dyDescent="0.25">
      <c r="B17" s="45"/>
      <c r="C17" s="42" t="s">
        <v>18</v>
      </c>
      <c r="D17"/>
      <c r="E17"/>
      <c r="F17" s="42"/>
    </row>
    <row r="18" spans="2:24" ht="15" x14ac:dyDescent="0.25">
      <c r="B18" s="45"/>
      <c r="C18" s="44"/>
      <c r="D18" s="42"/>
      <c r="E18" s="42"/>
      <c r="F18" s="42"/>
    </row>
    <row r="19" spans="2:24" ht="15" x14ac:dyDescent="0.25">
      <c r="B19" s="45"/>
      <c r="C19" s="44"/>
      <c r="D19" s="43"/>
      <c r="E19" s="42"/>
      <c r="F19" s="42"/>
    </row>
    <row r="20" spans="2:24" s="3" customFormat="1" ht="20.100000000000001" customHeight="1" x14ac:dyDescent="0.25">
      <c r="B20" s="41" t="s">
        <v>17</v>
      </c>
      <c r="C20" s="40"/>
      <c r="D20" s="39" t="s">
        <v>16</v>
      </c>
      <c r="E20" s="38">
        <f>C10+30</f>
        <v>45757</v>
      </c>
      <c r="F20" s="37"/>
      <c r="G20" s="36"/>
    </row>
    <row r="21" spans="2:24" s="3" customFormat="1" ht="20.100000000000001" customHeight="1" x14ac:dyDescent="0.2">
      <c r="B21" s="35" t="s">
        <v>15</v>
      </c>
      <c r="C21" s="34"/>
      <c r="D21" s="33" t="s">
        <v>14</v>
      </c>
      <c r="E21" s="33" t="s">
        <v>13</v>
      </c>
      <c r="F21" s="88" t="s">
        <v>12</v>
      </c>
      <c r="G21" s="89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4" ht="20.25" customHeight="1" x14ac:dyDescent="0.25">
      <c r="C22"/>
      <c r="D22"/>
      <c r="E22"/>
      <c r="F22" s="32"/>
    </row>
    <row r="23" spans="2:24" s="3" customFormat="1" ht="20.100000000000001" customHeight="1" x14ac:dyDescent="0.2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4" s="3" customFormat="1" ht="20.100000000000001" customHeight="1" x14ac:dyDescent="0.2">
      <c r="B24" s="20">
        <v>47.48</v>
      </c>
      <c r="C24" s="28" t="s">
        <v>8</v>
      </c>
      <c r="D24" s="27"/>
      <c r="E24" s="26"/>
      <c r="F24" s="11">
        <v>91</v>
      </c>
      <c r="G24" s="11">
        <f>B24*F24</f>
        <v>4320.6799999999994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4" s="3" customFormat="1" ht="20.100000000000001" customHeight="1" x14ac:dyDescent="0.2">
      <c r="B25" s="20"/>
      <c r="C25" s="90" t="s">
        <v>158</v>
      </c>
      <c r="D25" s="91"/>
      <c r="E25" s="92"/>
      <c r="F25" s="17"/>
      <c r="G25" s="11" t="str">
        <f>IF(F25="","",B25*F25)</f>
        <v/>
      </c>
      <c r="I25" s="2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s="3" customFormat="1" ht="20.100000000000001" customHeight="1" x14ac:dyDescent="0.2">
      <c r="B26" s="20"/>
      <c r="C26" s="19"/>
      <c r="D26" s="24"/>
      <c r="E26" s="23"/>
      <c r="F26" s="17"/>
      <c r="G26" s="11" t="str">
        <f>IF(F26="","",B26*F26)</f>
        <v/>
      </c>
      <c r="O26" s="1"/>
      <c r="P26" s="1"/>
      <c r="Q26" s="1"/>
      <c r="R26" s="1"/>
      <c r="S26" s="1"/>
      <c r="T26" s="1"/>
      <c r="X26" s="1"/>
    </row>
    <row r="27" spans="2:24" s="3" customFormat="1" ht="20.100000000000001" customHeight="1" x14ac:dyDescent="0.2">
      <c r="B27" s="20"/>
      <c r="C27" s="19"/>
      <c r="D27" s="24"/>
      <c r="E27" s="23"/>
      <c r="F27" s="17"/>
      <c r="G27" s="11"/>
      <c r="O27" s="1"/>
      <c r="P27" s="1"/>
      <c r="Q27" s="1"/>
      <c r="R27" s="1"/>
      <c r="S27" s="1"/>
      <c r="T27" s="1"/>
      <c r="X27" s="1"/>
    </row>
    <row r="28" spans="2:24" s="3" customFormat="1" ht="20.100000000000001" customHeight="1" x14ac:dyDescent="0.2">
      <c r="B28" s="20"/>
      <c r="C28" s="19"/>
      <c r="D28" s="22"/>
      <c r="E28" s="18"/>
      <c r="F28" s="17"/>
      <c r="G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3" customFormat="1" ht="20.100000000000001" customHeight="1" x14ac:dyDescent="0.25">
      <c r="B29" s="20"/>
      <c r="C29" s="19"/>
      <c r="D29" s="21"/>
      <c r="E29" s="18"/>
      <c r="F29" s="17"/>
      <c r="G29" s="11"/>
    </row>
    <row r="30" spans="2:24" s="3" customFormat="1" ht="20.100000000000001" customHeight="1" x14ac:dyDescent="0.25">
      <c r="B30" s="20"/>
      <c r="C30" s="19"/>
      <c r="D30" s="8"/>
      <c r="E30" s="18"/>
      <c r="F30" s="17"/>
      <c r="G30" s="11"/>
    </row>
    <row r="31" spans="2:24" s="3" customFormat="1" ht="20.100000000000001" customHeight="1" x14ac:dyDescent="0.2">
      <c r="B31" s="20"/>
      <c r="C31" s="90"/>
      <c r="D31" s="91"/>
      <c r="E31" s="92"/>
      <c r="F31" s="17"/>
      <c r="G31" s="1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s="3" customFormat="1" ht="20.100000000000001" customHeight="1" x14ac:dyDescent="0.2">
      <c r="B32" s="16"/>
      <c r="C32" s="93"/>
      <c r="D32" s="94"/>
      <c r="E32" s="95"/>
      <c r="F32" s="12"/>
      <c r="G32" s="11" t="str">
        <f>IF(F32="","",B32*F32)</f>
        <v/>
      </c>
      <c r="U32" s="1"/>
      <c r="V32" s="1"/>
      <c r="W32" s="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4320.6799999999994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>
        <v>0.1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432.06799999999998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4752.7479999999996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4">
    <mergeCell ref="F21:G21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  <pageSetUpPr fitToPage="1"/>
  </sheetPr>
  <dimension ref="B1:I40"/>
  <sheetViews>
    <sheetView showGridLines="0" zoomScale="85" zoomScaleNormal="85" workbookViewId="0">
      <selection activeCell="N29" sqref="N2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45727</v>
      </c>
    </row>
    <row r="11" spans="2:7" x14ac:dyDescent="0.2">
      <c r="B11" s="48" t="s">
        <v>25</v>
      </c>
      <c r="C11" s="47" t="s">
        <v>162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67</v>
      </c>
      <c r="D13" s="42"/>
      <c r="E13" s="42"/>
      <c r="F13" s="43"/>
    </row>
    <row r="14" spans="2:7" ht="15" x14ac:dyDescent="0.25">
      <c r="B14" s="45"/>
      <c r="C14" s="42" t="s">
        <v>66</v>
      </c>
      <c r="D14" s="42"/>
      <c r="E14" s="42"/>
    </row>
    <row r="15" spans="2:7" ht="15" x14ac:dyDescent="0.25">
      <c r="B15" s="45"/>
      <c r="C15" s="43" t="s">
        <v>65</v>
      </c>
      <c r="D15" s="42"/>
      <c r="E15" s="42"/>
    </row>
    <row r="16" spans="2:7" ht="15" x14ac:dyDescent="0.25">
      <c r="B16" s="45"/>
      <c r="C16" s="43" t="s">
        <v>64</v>
      </c>
      <c r="D16" s="42"/>
      <c r="E16" s="42"/>
    </row>
    <row r="17" spans="2:9" ht="15" x14ac:dyDescent="0.25">
      <c r="B17" s="45"/>
      <c r="C17" s="42" t="s">
        <v>63</v>
      </c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14</v>
      </c>
      <c r="F20" s="37"/>
      <c r="G20" s="36"/>
    </row>
    <row r="21" spans="2:9" s="3" customFormat="1" ht="20.100000000000001" customHeight="1" x14ac:dyDescent="0.25">
      <c r="B21" s="35" t="s">
        <v>62</v>
      </c>
      <c r="C21" s="34"/>
      <c r="D21" s="33"/>
      <c r="E21" s="33" t="s">
        <v>13</v>
      </c>
      <c r="F21" s="88" t="s">
        <v>12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22.84</v>
      </c>
      <c r="C24" s="96" t="s">
        <v>61</v>
      </c>
      <c r="D24" s="97"/>
      <c r="E24" s="98"/>
      <c r="F24" s="17">
        <v>135</v>
      </c>
      <c r="G24" s="11">
        <f>B24*F24</f>
        <v>3083.4</v>
      </c>
    </row>
    <row r="25" spans="2:9" s="3" customFormat="1" ht="20.100000000000001" customHeight="1" x14ac:dyDescent="0.25">
      <c r="B25" s="20"/>
      <c r="C25" s="90"/>
      <c r="D25" s="91"/>
      <c r="E25" s="92"/>
      <c r="F25" s="56"/>
      <c r="G25" s="11"/>
      <c r="I25" s="25"/>
    </row>
    <row r="26" spans="2:9" s="3" customFormat="1" ht="20.100000000000001" customHeight="1" x14ac:dyDescent="0.25">
      <c r="B26" s="20"/>
      <c r="C26" s="19" t="s">
        <v>161</v>
      </c>
      <c r="D26" s="24"/>
      <c r="E26" s="23"/>
      <c r="F26" s="11"/>
      <c r="G26" s="11"/>
    </row>
    <row r="27" spans="2:9" s="3" customFormat="1" ht="20.100000000000001" customHeight="1" x14ac:dyDescent="0.25">
      <c r="B27" s="20"/>
      <c r="C27" s="19" t="s">
        <v>160</v>
      </c>
      <c r="D27" s="24"/>
      <c r="E27" s="23"/>
      <c r="F27" s="56"/>
      <c r="G27" s="11"/>
    </row>
    <row r="28" spans="2:9" s="3" customFormat="1" ht="20.100000000000001" customHeight="1" x14ac:dyDescent="0.25">
      <c r="B28" s="20"/>
      <c r="C28" s="19" t="s">
        <v>58</v>
      </c>
      <c r="D28" s="22"/>
      <c r="E28" s="18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 t="str">
        <f>IF(F30="","",B30*F30)</f>
        <v/>
      </c>
    </row>
    <row r="31" spans="2:9" s="3" customFormat="1" ht="20.100000000000001" customHeight="1" x14ac:dyDescent="0.25">
      <c r="B31" s="20"/>
      <c r="C31" s="90"/>
      <c r="D31" s="91"/>
      <c r="E31" s="92"/>
      <c r="F31" s="56"/>
      <c r="G31" s="11" t="str">
        <f>IF(F31="","",B31*F31)</f>
        <v/>
      </c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3083.4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3083.4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5">
    <mergeCell ref="F21:G21"/>
    <mergeCell ref="C24:E24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  <pageSetUpPr fitToPage="1"/>
  </sheetPr>
  <dimension ref="B1:I40"/>
  <sheetViews>
    <sheetView showGridLines="0" zoomScale="85" zoomScaleNormal="85" workbookViewId="0">
      <selection activeCell="N21" sqref="N21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45728</v>
      </c>
    </row>
    <row r="11" spans="2:7" x14ac:dyDescent="0.2">
      <c r="B11" s="48" t="s">
        <v>25</v>
      </c>
      <c r="C11" s="47" t="s">
        <v>166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21.82</v>
      </c>
      <c r="C24" s="28" t="s">
        <v>115</v>
      </c>
      <c r="D24" s="27"/>
      <c r="E24" s="27"/>
      <c r="F24" s="72">
        <v>80</v>
      </c>
      <c r="G24" s="11">
        <f>B24*F24</f>
        <v>1745.6</v>
      </c>
    </row>
    <row r="25" spans="2:9" s="3" customFormat="1" ht="20.100000000000001" customHeight="1" x14ac:dyDescent="0.25">
      <c r="B25" s="20"/>
      <c r="C25" s="15" t="s">
        <v>164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21.7</v>
      </c>
      <c r="C26" s="59" t="s">
        <v>115</v>
      </c>
      <c r="D26" s="58"/>
      <c r="E26" s="58"/>
      <c r="F26" s="11">
        <v>80</v>
      </c>
      <c r="G26" s="11">
        <f>IF(F26="","",B26*F26)</f>
        <v>1736</v>
      </c>
    </row>
    <row r="27" spans="2:9" s="3" customFormat="1" ht="20.100000000000001" customHeight="1" x14ac:dyDescent="0.25">
      <c r="B27" s="20"/>
      <c r="C27" s="19" t="s">
        <v>165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/>
      <c r="C28" s="19"/>
      <c r="D28" s="22"/>
      <c r="E28" s="71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3481.6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3481.6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B1:I45"/>
  <sheetViews>
    <sheetView showGridLines="0" topLeftCell="A4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45719</v>
      </c>
    </row>
    <row r="11" spans="2:7" x14ac:dyDescent="0.2">
      <c r="B11" s="48" t="s">
        <v>25</v>
      </c>
      <c r="C11" s="47" t="s">
        <v>55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54</v>
      </c>
      <c r="D13" s="42"/>
      <c r="E13" s="42"/>
      <c r="F13" s="43"/>
    </row>
    <row r="14" spans="2:7" ht="15" x14ac:dyDescent="0.25">
      <c r="B14" s="45"/>
      <c r="C14" s="42" t="s">
        <v>53</v>
      </c>
      <c r="D14" s="42"/>
      <c r="E14" s="42"/>
    </row>
    <row r="15" spans="2:7" ht="15" x14ac:dyDescent="0.25">
      <c r="B15" s="45"/>
      <c r="C15" s="43" t="s">
        <v>52</v>
      </c>
      <c r="D15" s="42"/>
      <c r="E15" s="42"/>
    </row>
    <row r="16" spans="2:7" ht="15" x14ac:dyDescent="0.25">
      <c r="B16" s="45"/>
      <c r="C16" s="43" t="s">
        <v>51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33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22.04</v>
      </c>
      <c r="C24" s="96" t="s">
        <v>43</v>
      </c>
      <c r="D24" s="97"/>
      <c r="E24" s="98"/>
      <c r="F24" s="11">
        <v>80</v>
      </c>
      <c r="G24" s="11">
        <f>B24*F24</f>
        <v>1763.1999999999998</v>
      </c>
    </row>
    <row r="25" spans="2:9" s="3" customFormat="1" ht="20.100000000000001" customHeight="1" x14ac:dyDescent="0.25">
      <c r="B25" s="20"/>
      <c r="C25" s="19" t="s">
        <v>47</v>
      </c>
      <c r="D25" s="8"/>
      <c r="E25" s="18"/>
      <c r="F25" s="56"/>
      <c r="G25" s="11"/>
      <c r="I25" s="25"/>
    </row>
    <row r="26" spans="2:9" s="3" customFormat="1" ht="20.100000000000001" customHeight="1" x14ac:dyDescent="0.25">
      <c r="B26" s="20"/>
      <c r="C26" s="19" t="s">
        <v>46</v>
      </c>
      <c r="D26" s="8"/>
      <c r="E26" s="18"/>
      <c r="F26" s="56"/>
      <c r="G26" s="11"/>
      <c r="I26" s="25"/>
    </row>
    <row r="27" spans="2:9" s="3" customFormat="1" ht="20.100000000000001" customHeight="1" x14ac:dyDescent="0.25">
      <c r="B27" s="20"/>
      <c r="C27" s="19"/>
      <c r="D27" s="8"/>
      <c r="E27" s="18"/>
      <c r="F27" s="56"/>
      <c r="G27" s="11"/>
      <c r="I27" s="25"/>
    </row>
    <row r="28" spans="2:9" s="3" customFormat="1" ht="20.100000000000001" customHeight="1" x14ac:dyDescent="0.25">
      <c r="B28" s="20">
        <v>20.88</v>
      </c>
      <c r="C28" s="96" t="s">
        <v>43</v>
      </c>
      <c r="D28" s="97"/>
      <c r="E28" s="98"/>
      <c r="F28" s="11">
        <v>80</v>
      </c>
      <c r="G28" s="11">
        <f>B28*F28</f>
        <v>1670.3999999999999</v>
      </c>
      <c r="I28" s="25"/>
    </row>
    <row r="29" spans="2:9" s="3" customFormat="1" ht="20.100000000000001" customHeight="1" x14ac:dyDescent="0.25">
      <c r="B29" s="20"/>
      <c r="C29" s="19" t="s">
        <v>45</v>
      </c>
      <c r="D29" s="8"/>
      <c r="E29" s="18"/>
      <c r="F29" s="11"/>
      <c r="G29" s="11"/>
    </row>
    <row r="30" spans="2:9" s="3" customFormat="1" ht="20.100000000000001" customHeight="1" x14ac:dyDescent="0.25">
      <c r="B30" s="20"/>
      <c r="C30" s="19" t="s">
        <v>44</v>
      </c>
      <c r="D30" s="8"/>
      <c r="E30" s="18"/>
      <c r="F30" s="56"/>
      <c r="G30" s="11"/>
    </row>
    <row r="31" spans="2:9" s="3" customFormat="1" ht="20.100000000000001" customHeight="1" x14ac:dyDescent="0.25">
      <c r="B31" s="20"/>
      <c r="C31" s="19"/>
      <c r="D31" s="22"/>
      <c r="E31" s="18"/>
      <c r="F31" s="11"/>
      <c r="G31" s="11"/>
    </row>
    <row r="32" spans="2:9" s="3" customFormat="1" ht="20.100000000000001" customHeight="1" x14ac:dyDescent="0.25">
      <c r="B32" s="20">
        <v>22.06</v>
      </c>
      <c r="C32" s="96" t="s">
        <v>43</v>
      </c>
      <c r="D32" s="97"/>
      <c r="E32" s="98"/>
      <c r="F32" s="11">
        <v>80</v>
      </c>
      <c r="G32" s="11">
        <f>B32*F32</f>
        <v>1764.8</v>
      </c>
    </row>
    <row r="33" spans="2:7" s="3" customFormat="1" ht="20.100000000000001" customHeight="1" x14ac:dyDescent="0.25">
      <c r="B33" s="20"/>
      <c r="C33" s="19" t="s">
        <v>42</v>
      </c>
      <c r="D33" s="8"/>
      <c r="E33" s="18"/>
      <c r="F33" s="56"/>
      <c r="G33" s="11"/>
    </row>
    <row r="34" spans="2:7" s="3" customFormat="1" ht="20.100000000000001" customHeight="1" x14ac:dyDescent="0.25">
      <c r="B34" s="20"/>
      <c r="C34" s="19" t="s">
        <v>41</v>
      </c>
      <c r="D34" s="8"/>
      <c r="E34" s="18"/>
      <c r="F34" s="56"/>
      <c r="G34" s="11"/>
    </row>
    <row r="35" spans="2:7" s="3" customFormat="1" ht="20.100000000000001" customHeight="1" x14ac:dyDescent="0.25">
      <c r="B35" s="20"/>
      <c r="C35" s="19"/>
      <c r="D35" s="8"/>
      <c r="E35" s="18"/>
      <c r="F35" s="56"/>
      <c r="G35" s="11"/>
    </row>
    <row r="36" spans="2:7" s="3" customFormat="1" ht="20.100000000000001" customHeight="1" x14ac:dyDescent="0.25">
      <c r="B36" s="20"/>
      <c r="C36" s="90" t="s">
        <v>40</v>
      </c>
      <c r="D36" s="91"/>
      <c r="E36" s="92"/>
      <c r="F36" s="56"/>
      <c r="G36" s="11"/>
    </row>
    <row r="37" spans="2:7" s="3" customFormat="1" ht="20.100000000000001" customHeight="1" x14ac:dyDescent="0.25">
      <c r="B37" s="16"/>
      <c r="C37" s="93"/>
      <c r="D37" s="94"/>
      <c r="E37" s="95"/>
      <c r="F37" s="55"/>
      <c r="G37" s="11"/>
    </row>
    <row r="38" spans="2:7" s="3" customFormat="1" ht="20.100000000000001" customHeight="1" x14ac:dyDescent="0.25">
      <c r="B38" s="8"/>
      <c r="C38" s="8"/>
      <c r="D38" s="8"/>
      <c r="F38" s="7" t="s">
        <v>6</v>
      </c>
      <c r="G38" s="10">
        <f>SUM(G24:G37)</f>
        <v>5198.3999999999996</v>
      </c>
    </row>
    <row r="39" spans="2:7" s="3" customFormat="1" ht="20.100000000000001" customHeight="1" x14ac:dyDescent="0.25">
      <c r="B39" s="8"/>
      <c r="C39" s="8"/>
      <c r="D39" s="8"/>
      <c r="F39" s="7" t="s">
        <v>5</v>
      </c>
      <c r="G39" s="9" t="s">
        <v>39</v>
      </c>
    </row>
    <row r="40" spans="2:7" s="3" customFormat="1" ht="20.100000000000001" customHeight="1" x14ac:dyDescent="0.25">
      <c r="B40" s="8"/>
      <c r="C40" s="8"/>
      <c r="D40" s="8"/>
      <c r="F40" s="7" t="s">
        <v>4</v>
      </c>
      <c r="G40" s="6">
        <f>IF(G39=10%,G38*10%,)</f>
        <v>0</v>
      </c>
    </row>
    <row r="41" spans="2:7" s="3" customFormat="1" ht="20.100000000000001" customHeight="1" x14ac:dyDescent="0.25">
      <c r="B41" s="8"/>
      <c r="C41" s="8"/>
      <c r="D41" s="8"/>
      <c r="F41" s="7" t="s">
        <v>3</v>
      </c>
      <c r="G41" s="6"/>
    </row>
    <row r="42" spans="2:7" s="3" customFormat="1" ht="20.100000000000001" customHeight="1" x14ac:dyDescent="0.25">
      <c r="F42" s="5" t="s">
        <v>2</v>
      </c>
      <c r="G42" s="4">
        <f>G38+G40+G41</f>
        <v>5198.3999999999996</v>
      </c>
    </row>
    <row r="44" spans="2:7" x14ac:dyDescent="0.2">
      <c r="B44" s="2" t="s">
        <v>38</v>
      </c>
    </row>
    <row r="45" spans="2:7" x14ac:dyDescent="0.2">
      <c r="B45" s="2" t="s">
        <v>37</v>
      </c>
    </row>
  </sheetData>
  <mergeCells count="6">
    <mergeCell ref="F21:G21"/>
    <mergeCell ref="C24:E24"/>
    <mergeCell ref="C36:E36"/>
    <mergeCell ref="C37:E37"/>
    <mergeCell ref="C28:E28"/>
    <mergeCell ref="C32:E32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  <pageSetUpPr fitToPage="1"/>
  </sheetPr>
  <dimension ref="B1:I40"/>
  <sheetViews>
    <sheetView showGridLines="0" topLeftCell="A7" zoomScale="85" zoomScaleNormal="85" workbookViewId="0">
      <selection activeCell="B26" sqref="B26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45728</v>
      </c>
    </row>
    <row r="11" spans="2:7" x14ac:dyDescent="0.2">
      <c r="B11" s="48" t="s">
        <v>25</v>
      </c>
      <c r="C11" s="47" t="s">
        <v>166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20.52</v>
      </c>
      <c r="C24" s="28" t="s">
        <v>115</v>
      </c>
      <c r="D24" s="27"/>
      <c r="E24" s="27"/>
      <c r="F24" s="72">
        <v>110</v>
      </c>
      <c r="G24" s="11">
        <f>B24*F24</f>
        <v>2257.1999999999998</v>
      </c>
    </row>
    <row r="25" spans="2:9" s="3" customFormat="1" ht="20.100000000000001" customHeight="1" x14ac:dyDescent="0.25">
      <c r="B25" s="20"/>
      <c r="C25" s="15" t="s">
        <v>164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23.84</v>
      </c>
      <c r="C26" s="59" t="s">
        <v>115</v>
      </c>
      <c r="D26" s="58"/>
      <c r="E26" s="58"/>
      <c r="F26" s="11">
        <v>110</v>
      </c>
      <c r="G26" s="11">
        <f>B26*F26</f>
        <v>2622.4</v>
      </c>
    </row>
    <row r="27" spans="2:9" s="3" customFormat="1" ht="20.100000000000001" customHeight="1" x14ac:dyDescent="0.25">
      <c r="B27" s="20"/>
      <c r="C27" s="19" t="s">
        <v>165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>
        <v>1</v>
      </c>
      <c r="C28" s="59" t="s">
        <v>170</v>
      </c>
      <c r="D28" s="74"/>
      <c r="E28" s="73"/>
      <c r="F28" s="11">
        <v>61.42</v>
      </c>
      <c r="G28" s="11">
        <f>B28*F28</f>
        <v>61.42</v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4941.0200000000004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 t="s">
        <v>171</v>
      </c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4941.0200000000004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  <pageSetUpPr fitToPage="1"/>
  </sheetPr>
  <dimension ref="B1:I40"/>
  <sheetViews>
    <sheetView showGridLines="0" topLeftCell="A10" zoomScale="85" zoomScaleNormal="85" workbookViewId="0">
      <selection activeCell="M32" sqref="M32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45728</v>
      </c>
    </row>
    <row r="11" spans="2:7" x14ac:dyDescent="0.2">
      <c r="B11" s="48" t="s">
        <v>25</v>
      </c>
      <c r="C11" s="47" t="s">
        <v>167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21.94</v>
      </c>
      <c r="C24" s="28" t="s">
        <v>115</v>
      </c>
      <c r="D24" s="27"/>
      <c r="E24" s="27"/>
      <c r="F24" s="72">
        <v>80</v>
      </c>
      <c r="G24" s="11">
        <f>B24*F24</f>
        <v>1755.2</v>
      </c>
    </row>
    <row r="25" spans="2:9" s="3" customFormat="1" ht="20.100000000000001" customHeight="1" x14ac:dyDescent="0.25">
      <c r="B25" s="20"/>
      <c r="C25" s="15" t="s">
        <v>168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21.86</v>
      </c>
      <c r="C26" s="59" t="s">
        <v>115</v>
      </c>
      <c r="D26" s="58"/>
      <c r="E26" s="58"/>
      <c r="F26" s="11">
        <v>80</v>
      </c>
      <c r="G26" s="11">
        <f>IF(F26="","",B26*F26)</f>
        <v>1748.8</v>
      </c>
    </row>
    <row r="27" spans="2:9" s="3" customFormat="1" ht="20.100000000000001" customHeight="1" x14ac:dyDescent="0.25">
      <c r="B27" s="20"/>
      <c r="C27" s="19" t="s">
        <v>169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/>
      <c r="C28" s="19"/>
      <c r="D28" s="22"/>
      <c r="E28" s="71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3504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3504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  <pageSetUpPr fitToPage="1"/>
  </sheetPr>
  <dimension ref="B1:P40"/>
  <sheetViews>
    <sheetView showGridLines="0" topLeftCell="A7" zoomScale="85" zoomScaleNormal="85" workbookViewId="0">
      <selection activeCell="D35" sqref="D35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45728</v>
      </c>
    </row>
    <row r="11" spans="2:7" x14ac:dyDescent="0.2">
      <c r="B11" s="48" t="s">
        <v>25</v>
      </c>
      <c r="C11" s="47" t="s">
        <v>167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16" ht="15" x14ac:dyDescent="0.25">
      <c r="B17" s="45"/>
      <c r="C17" s="42"/>
      <c r="D17"/>
      <c r="E17"/>
      <c r="F17" s="42"/>
    </row>
    <row r="18" spans="2:16" ht="15" x14ac:dyDescent="0.25">
      <c r="B18" s="45"/>
      <c r="C18" s="44"/>
      <c r="D18" s="42"/>
      <c r="E18" s="42"/>
      <c r="F18" s="42"/>
    </row>
    <row r="19" spans="2:16" ht="15" x14ac:dyDescent="0.25">
      <c r="B19" s="45"/>
      <c r="C19" s="44"/>
      <c r="D19" s="43"/>
      <c r="E19" s="43"/>
      <c r="F19" s="42"/>
    </row>
    <row r="20" spans="2:16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16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16" ht="20.25" customHeight="1" x14ac:dyDescent="0.25">
      <c r="C22"/>
      <c r="D22"/>
      <c r="E22"/>
      <c r="F22" s="32"/>
    </row>
    <row r="23" spans="2:16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16" s="3" customFormat="1" ht="20.100000000000001" customHeight="1" x14ac:dyDescent="0.25">
      <c r="B24" s="20">
        <v>24.26</v>
      </c>
      <c r="C24" s="28" t="s">
        <v>115</v>
      </c>
      <c r="D24" s="27"/>
      <c r="E24" s="27"/>
      <c r="F24" s="72">
        <v>110</v>
      </c>
      <c r="G24" s="11">
        <f>B24*F24</f>
        <v>2668.6000000000004</v>
      </c>
    </row>
    <row r="25" spans="2:16" s="3" customFormat="1" ht="20.100000000000001" customHeight="1" x14ac:dyDescent="0.25">
      <c r="B25" s="20"/>
      <c r="C25" s="15" t="s">
        <v>168</v>
      </c>
      <c r="D25" s="14"/>
      <c r="E25" s="14"/>
      <c r="F25" s="11"/>
      <c r="G25" s="11" t="str">
        <f>IF(F25="","",B25*F25)</f>
        <v/>
      </c>
      <c r="I25" s="25"/>
    </row>
    <row r="26" spans="2:16" s="3" customFormat="1" ht="20.100000000000001" customHeight="1" x14ac:dyDescent="0.25">
      <c r="B26" s="20">
        <v>23.42</v>
      </c>
      <c r="C26" s="59" t="s">
        <v>115</v>
      </c>
      <c r="D26" s="58"/>
      <c r="E26" s="58"/>
      <c r="F26" s="11">
        <v>110</v>
      </c>
      <c r="G26" s="11">
        <f>IF(F26="","",B26*F26)</f>
        <v>2576.2000000000003</v>
      </c>
    </row>
    <row r="27" spans="2:16" s="3" customFormat="1" ht="20.100000000000001" customHeight="1" x14ac:dyDescent="0.25">
      <c r="B27" s="20"/>
      <c r="C27" s="19" t="s">
        <v>169</v>
      </c>
      <c r="D27" s="24"/>
      <c r="E27" s="24"/>
      <c r="F27" s="70" t="s">
        <v>96</v>
      </c>
      <c r="G27" s="11"/>
    </row>
    <row r="28" spans="2:16" s="3" customFormat="1" ht="20.100000000000001" customHeight="1" x14ac:dyDescent="0.25">
      <c r="B28" s="60">
        <v>1</v>
      </c>
      <c r="C28" s="59" t="s">
        <v>172</v>
      </c>
      <c r="D28" s="74"/>
      <c r="E28" s="73"/>
      <c r="F28" s="11">
        <v>61.42</v>
      </c>
      <c r="G28" s="11">
        <f>IF(F28="","",B28*F28)</f>
        <v>61.42</v>
      </c>
    </row>
    <row r="29" spans="2:16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  <c r="P29" s="3" t="s">
        <v>173</v>
      </c>
    </row>
    <row r="30" spans="2:16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16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16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5306.2200000000012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 t="s">
        <v>171</v>
      </c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5306.2200000000012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  <pageSetUpPr fitToPage="1"/>
  </sheetPr>
  <dimension ref="B1:P40"/>
  <sheetViews>
    <sheetView showGridLines="0" topLeftCell="A6" zoomScale="85" zoomScaleNormal="85" workbookViewId="0">
      <selection activeCell="K52" sqref="K52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45729</v>
      </c>
    </row>
    <row r="11" spans="2:7" x14ac:dyDescent="0.2">
      <c r="B11" s="48" t="s">
        <v>25</v>
      </c>
      <c r="C11" s="47" t="s">
        <v>174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175</v>
      </c>
      <c r="D13" s="42"/>
      <c r="E13" s="42"/>
      <c r="F13" s="43"/>
    </row>
    <row r="14" spans="2:7" ht="15" x14ac:dyDescent="0.25">
      <c r="B14" s="45"/>
      <c r="C14" s="42" t="s">
        <v>176</v>
      </c>
      <c r="D14" s="42"/>
      <c r="E14" s="42"/>
    </row>
    <row r="15" spans="2:7" ht="15" x14ac:dyDescent="0.25">
      <c r="B15" s="45"/>
      <c r="C15" s="43" t="s">
        <v>177</v>
      </c>
      <c r="D15" s="42"/>
      <c r="E15" s="42"/>
    </row>
    <row r="16" spans="2:7" ht="15" x14ac:dyDescent="0.25">
      <c r="B16" s="45"/>
      <c r="C16" s="43" t="s">
        <v>178</v>
      </c>
      <c r="D16" s="42"/>
      <c r="E16" s="42"/>
    </row>
    <row r="17" spans="2:16" ht="15" x14ac:dyDescent="0.25">
      <c r="B17" s="45"/>
      <c r="C17" s="42" t="s">
        <v>179</v>
      </c>
      <c r="D17"/>
      <c r="E17"/>
      <c r="F17" s="42"/>
    </row>
    <row r="18" spans="2:16" ht="15" x14ac:dyDescent="0.25">
      <c r="B18" s="45"/>
      <c r="C18" s="44"/>
      <c r="D18" s="42"/>
      <c r="E18" s="42"/>
      <c r="F18" s="42"/>
    </row>
    <row r="19" spans="2:16" ht="15" x14ac:dyDescent="0.25">
      <c r="B19" s="45"/>
      <c r="C19" s="44"/>
      <c r="D19" s="43"/>
      <c r="E19" s="43"/>
      <c r="F19" s="42"/>
    </row>
    <row r="20" spans="2:16" s="3" customFormat="1" ht="20.100000000000001" customHeight="1" x14ac:dyDescent="0.25">
      <c r="B20" s="41" t="s">
        <v>17</v>
      </c>
      <c r="C20" s="40"/>
      <c r="D20" s="39" t="s">
        <v>185</v>
      </c>
      <c r="E20" s="39"/>
      <c r="F20" s="37"/>
      <c r="G20" s="36"/>
    </row>
    <row r="21" spans="2:16" s="3" customFormat="1" ht="20.100000000000001" customHeight="1" x14ac:dyDescent="0.25">
      <c r="B21" s="35" t="s">
        <v>62</v>
      </c>
      <c r="C21" s="34"/>
      <c r="D21" s="67"/>
      <c r="E21" s="67"/>
      <c r="F21" s="88" t="s">
        <v>12</v>
      </c>
      <c r="G21" s="89"/>
    </row>
    <row r="22" spans="2:16" ht="20.25" customHeight="1" x14ac:dyDescent="0.25">
      <c r="C22"/>
      <c r="D22"/>
      <c r="E22"/>
      <c r="F22" s="32"/>
    </row>
    <row r="23" spans="2:16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16" s="3" customFormat="1" ht="20.100000000000001" customHeight="1" x14ac:dyDescent="0.25">
      <c r="B24" s="20">
        <v>23.68</v>
      </c>
      <c r="C24" s="28" t="s">
        <v>186</v>
      </c>
      <c r="D24" s="27"/>
      <c r="E24" s="27"/>
      <c r="F24" s="72">
        <v>150</v>
      </c>
      <c r="G24" s="11">
        <f>B24*F24</f>
        <v>3552</v>
      </c>
    </row>
    <row r="25" spans="2:16" s="3" customFormat="1" ht="20.100000000000001" customHeight="1" x14ac:dyDescent="0.25">
      <c r="B25" s="20"/>
      <c r="C25" s="15"/>
      <c r="D25" s="14"/>
      <c r="E25" s="14"/>
      <c r="F25" s="11"/>
      <c r="G25" s="11" t="str">
        <f>IF(F25="","",B25*F25)</f>
        <v/>
      </c>
      <c r="I25" s="25"/>
    </row>
    <row r="26" spans="2:16" s="3" customFormat="1" ht="20.100000000000001" customHeight="1" x14ac:dyDescent="0.25">
      <c r="B26" s="20"/>
      <c r="C26" s="59" t="s">
        <v>180</v>
      </c>
      <c r="D26" s="58"/>
      <c r="E26" s="58"/>
      <c r="F26" s="11"/>
      <c r="G26" s="11" t="str">
        <f>IF(F26="","",B26*F26)</f>
        <v/>
      </c>
    </row>
    <row r="27" spans="2:16" s="3" customFormat="1" ht="20.100000000000001" customHeight="1" x14ac:dyDescent="0.25">
      <c r="B27" s="20"/>
      <c r="C27" s="19"/>
      <c r="D27" s="24"/>
      <c r="E27" s="24"/>
      <c r="F27" s="70" t="s">
        <v>96</v>
      </c>
      <c r="G27" s="11"/>
    </row>
    <row r="28" spans="2:16" s="3" customFormat="1" ht="20.100000000000001" customHeight="1" x14ac:dyDescent="0.25">
      <c r="B28" s="60"/>
      <c r="C28" s="59" t="s">
        <v>181</v>
      </c>
      <c r="D28" s="74"/>
      <c r="E28" s="73"/>
      <c r="F28" s="11"/>
      <c r="G28" s="11" t="str">
        <f>IF(F28="","",B28*F28)</f>
        <v/>
      </c>
    </row>
    <row r="29" spans="2:16" s="3" customFormat="1" ht="20.100000000000001" customHeight="1" x14ac:dyDescent="0.25">
      <c r="B29" s="20"/>
      <c r="C29" s="19" t="s">
        <v>182</v>
      </c>
      <c r="D29" s="21"/>
      <c r="E29" s="21"/>
      <c r="F29" s="70"/>
      <c r="G29" s="11" t="str">
        <f>IF(F29="","",B29*F29)</f>
        <v/>
      </c>
      <c r="P29" s="3" t="s">
        <v>173</v>
      </c>
    </row>
    <row r="30" spans="2:16" s="3" customFormat="1" ht="20.100000000000001" customHeight="1" x14ac:dyDescent="0.25">
      <c r="B30" s="20"/>
      <c r="C30" s="19" t="s">
        <v>183</v>
      </c>
      <c r="D30" s="8"/>
      <c r="E30" s="8"/>
      <c r="F30" s="70"/>
      <c r="G30" s="11" t="str">
        <f>IF(F30="","",B30*F30)</f>
        <v/>
      </c>
    </row>
    <row r="31" spans="2:16" s="3" customFormat="1" ht="20.100000000000001" customHeight="1" x14ac:dyDescent="0.25">
      <c r="B31" s="20"/>
      <c r="C31" s="19" t="s">
        <v>184</v>
      </c>
      <c r="D31" s="8"/>
      <c r="E31" s="8"/>
      <c r="F31" s="70"/>
      <c r="G31" s="11" t="str">
        <f>IF(F31="","",B31*F31)</f>
        <v/>
      </c>
    </row>
    <row r="32" spans="2:16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3552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3552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  <pageSetUpPr fitToPage="1"/>
  </sheetPr>
  <dimension ref="B1:X40"/>
  <sheetViews>
    <sheetView showGridLines="0" topLeftCell="A7" zoomScale="85" zoomScaleNormal="85" workbookViewId="0">
      <selection activeCell="G37" sqref="G37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45729</v>
      </c>
    </row>
    <row r="11" spans="2:7" x14ac:dyDescent="0.2">
      <c r="B11" s="48" t="s">
        <v>25</v>
      </c>
      <c r="C11" s="47" t="s">
        <v>187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22</v>
      </c>
      <c r="D13" s="42"/>
      <c r="E13" s="42"/>
      <c r="F13" s="43"/>
    </row>
    <row r="14" spans="2:7" ht="15" x14ac:dyDescent="0.25">
      <c r="B14" s="45"/>
      <c r="C14" s="42" t="s">
        <v>21</v>
      </c>
      <c r="D14" s="42"/>
      <c r="E14" s="42"/>
    </row>
    <row r="15" spans="2:7" ht="15" x14ac:dyDescent="0.25">
      <c r="B15" s="45"/>
      <c r="C15" s="43" t="s">
        <v>20</v>
      </c>
      <c r="D15" s="42"/>
      <c r="E15" s="42"/>
    </row>
    <row r="16" spans="2:7" ht="15" x14ac:dyDescent="0.25">
      <c r="B16" s="45"/>
      <c r="C16" s="43" t="s">
        <v>19</v>
      </c>
      <c r="D16" s="42"/>
      <c r="E16" s="42"/>
    </row>
    <row r="17" spans="2:24" ht="15" x14ac:dyDescent="0.25">
      <c r="B17" s="45"/>
      <c r="C17" s="42" t="s">
        <v>18</v>
      </c>
      <c r="D17"/>
      <c r="E17"/>
      <c r="F17" s="42"/>
    </row>
    <row r="18" spans="2:24" ht="15" x14ac:dyDescent="0.25">
      <c r="B18" s="45"/>
      <c r="C18" s="44"/>
      <c r="D18" s="42"/>
      <c r="E18" s="42"/>
      <c r="F18" s="42"/>
    </row>
    <row r="19" spans="2:24" ht="15" x14ac:dyDescent="0.25">
      <c r="B19" s="45"/>
      <c r="C19" s="44"/>
      <c r="D19" s="43"/>
      <c r="E19" s="42"/>
      <c r="F19" s="42"/>
    </row>
    <row r="20" spans="2:24" s="3" customFormat="1" ht="20.100000000000001" customHeight="1" x14ac:dyDescent="0.25">
      <c r="B20" s="41" t="s">
        <v>17</v>
      </c>
      <c r="C20" s="40"/>
      <c r="D20" s="39" t="s">
        <v>16</v>
      </c>
      <c r="E20" s="38">
        <f>C10+30</f>
        <v>45759</v>
      </c>
      <c r="F20" s="37"/>
      <c r="G20" s="36"/>
    </row>
    <row r="21" spans="2:24" s="3" customFormat="1" ht="20.100000000000001" customHeight="1" x14ac:dyDescent="0.2">
      <c r="B21" s="35" t="s">
        <v>15</v>
      </c>
      <c r="C21" s="34"/>
      <c r="D21" s="33" t="s">
        <v>14</v>
      </c>
      <c r="E21" s="33" t="s">
        <v>13</v>
      </c>
      <c r="F21" s="88" t="s">
        <v>12</v>
      </c>
      <c r="G21" s="89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4" ht="20.25" customHeight="1" x14ac:dyDescent="0.25">
      <c r="C22"/>
      <c r="D22"/>
      <c r="E22"/>
      <c r="F22" s="32"/>
    </row>
    <row r="23" spans="2:24" s="3" customFormat="1" ht="20.100000000000001" customHeight="1" x14ac:dyDescent="0.2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4" s="3" customFormat="1" ht="20.100000000000001" customHeight="1" x14ac:dyDescent="0.2">
      <c r="B24" s="20">
        <v>24.16</v>
      </c>
      <c r="C24" s="28" t="s">
        <v>8</v>
      </c>
      <c r="D24" s="27"/>
      <c r="E24" s="26"/>
      <c r="F24" s="11">
        <v>91</v>
      </c>
      <c r="G24" s="11">
        <f>B24*F24</f>
        <v>2198.56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4" s="3" customFormat="1" ht="20.100000000000001" customHeight="1" x14ac:dyDescent="0.2">
      <c r="B25" s="20"/>
      <c r="C25" s="90" t="s">
        <v>188</v>
      </c>
      <c r="D25" s="91"/>
      <c r="E25" s="92"/>
      <c r="F25" s="17"/>
      <c r="G25" s="11" t="str">
        <f>IF(F25="","",B25*F25)</f>
        <v/>
      </c>
      <c r="I25" s="2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s="3" customFormat="1" ht="20.100000000000001" customHeight="1" x14ac:dyDescent="0.2">
      <c r="B26" s="20"/>
      <c r="C26" s="19"/>
      <c r="D26" s="24"/>
      <c r="E26" s="23"/>
      <c r="F26" s="17"/>
      <c r="G26" s="11" t="str">
        <f>IF(F26="","",B26*F26)</f>
        <v/>
      </c>
      <c r="O26" s="1"/>
      <c r="P26" s="1"/>
      <c r="Q26" s="1"/>
      <c r="R26" s="1"/>
      <c r="S26" s="1"/>
      <c r="T26" s="1"/>
      <c r="X26" s="1"/>
    </row>
    <row r="27" spans="2:24" s="3" customFormat="1" ht="20.100000000000001" customHeight="1" x14ac:dyDescent="0.2">
      <c r="B27" s="20"/>
      <c r="C27" s="19"/>
      <c r="D27" s="24"/>
      <c r="E27" s="23"/>
      <c r="F27" s="17"/>
      <c r="G27" s="11"/>
      <c r="O27" s="1"/>
      <c r="P27" s="1"/>
      <c r="Q27" s="1"/>
      <c r="R27" s="1"/>
      <c r="S27" s="1"/>
      <c r="T27" s="1"/>
      <c r="X27" s="1"/>
    </row>
    <row r="28" spans="2:24" s="3" customFormat="1" ht="20.100000000000001" customHeight="1" x14ac:dyDescent="0.2">
      <c r="B28" s="20"/>
      <c r="C28" s="19"/>
      <c r="D28" s="22"/>
      <c r="E28" s="18"/>
      <c r="F28" s="17"/>
      <c r="G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3" customFormat="1" ht="20.100000000000001" customHeight="1" x14ac:dyDescent="0.25">
      <c r="B29" s="20"/>
      <c r="C29" s="19"/>
      <c r="D29" s="21"/>
      <c r="E29" s="18"/>
      <c r="F29" s="17"/>
      <c r="G29" s="11"/>
    </row>
    <row r="30" spans="2:24" s="3" customFormat="1" ht="20.100000000000001" customHeight="1" x14ac:dyDescent="0.25">
      <c r="B30" s="20"/>
      <c r="C30" s="19"/>
      <c r="D30" s="8"/>
      <c r="E30" s="18"/>
      <c r="F30" s="17"/>
      <c r="G30" s="11"/>
    </row>
    <row r="31" spans="2:24" s="3" customFormat="1" ht="20.100000000000001" customHeight="1" x14ac:dyDescent="0.2">
      <c r="B31" s="20"/>
      <c r="C31" s="90"/>
      <c r="D31" s="91"/>
      <c r="E31" s="92"/>
      <c r="F31" s="17"/>
      <c r="G31" s="1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s="3" customFormat="1" ht="20.100000000000001" customHeight="1" x14ac:dyDescent="0.2">
      <c r="B32" s="16"/>
      <c r="C32" s="93"/>
      <c r="D32" s="94"/>
      <c r="E32" s="95"/>
      <c r="F32" s="12"/>
      <c r="G32" s="11" t="str">
        <f>IF(F32="","",B32*F32)</f>
        <v/>
      </c>
      <c r="U32" s="1"/>
      <c r="V32" s="1"/>
      <c r="W32" s="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2198.56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>
        <v>0.1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219.85599999999999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2418.4160000000002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4">
    <mergeCell ref="F21:G21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  <pageSetUpPr fitToPage="1"/>
  </sheetPr>
  <dimension ref="B1:P41"/>
  <sheetViews>
    <sheetView showGridLines="0" topLeftCell="A7" zoomScale="85" zoomScaleNormal="85" workbookViewId="0">
      <selection activeCell="E27" sqref="E27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45733</v>
      </c>
    </row>
    <row r="11" spans="2:7" x14ac:dyDescent="0.2">
      <c r="B11" s="48" t="s">
        <v>25</v>
      </c>
      <c r="C11" s="47" t="s">
        <v>189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191</v>
      </c>
      <c r="D13" s="42"/>
      <c r="E13" s="42"/>
      <c r="F13" s="43"/>
    </row>
    <row r="14" spans="2:7" ht="15" x14ac:dyDescent="0.25">
      <c r="B14" s="45"/>
      <c r="C14" s="42" t="s">
        <v>192</v>
      </c>
      <c r="D14" s="42"/>
      <c r="E14" s="42"/>
    </row>
    <row r="15" spans="2:7" ht="15" x14ac:dyDescent="0.25">
      <c r="B15" s="45"/>
      <c r="C15" s="43" t="s">
        <v>193</v>
      </c>
      <c r="D15" s="42"/>
      <c r="E15" s="42"/>
    </row>
    <row r="16" spans="2:7" ht="15" x14ac:dyDescent="0.25">
      <c r="B16" s="45"/>
      <c r="C16" s="43" t="s">
        <v>194</v>
      </c>
      <c r="D16" s="42"/>
      <c r="E16" s="42"/>
    </row>
    <row r="17" spans="2:16" ht="15" x14ac:dyDescent="0.25">
      <c r="B17" s="45"/>
      <c r="C17" s="83" t="s">
        <v>211</v>
      </c>
      <c r="D17"/>
      <c r="E17"/>
      <c r="F17" s="42"/>
    </row>
    <row r="18" spans="2:16" ht="15" x14ac:dyDescent="0.25">
      <c r="B18" s="45"/>
      <c r="C18" s="44"/>
      <c r="D18" s="42"/>
      <c r="E18" s="42"/>
      <c r="F18" s="42"/>
    </row>
    <row r="19" spans="2:16" ht="15" x14ac:dyDescent="0.25">
      <c r="B19" s="45"/>
      <c r="C19" s="44"/>
      <c r="D19" s="43"/>
      <c r="E19" s="43"/>
      <c r="F19" s="42"/>
    </row>
    <row r="20" spans="2:16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16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16" ht="20.25" customHeight="1" x14ac:dyDescent="0.25">
      <c r="C22"/>
      <c r="D22"/>
      <c r="E22"/>
      <c r="F22" s="32"/>
    </row>
    <row r="23" spans="2:16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16" s="3" customFormat="1" ht="20.100000000000001" customHeight="1" x14ac:dyDescent="0.25">
      <c r="B24" s="20">
        <v>25.02</v>
      </c>
      <c r="C24" s="28" t="s">
        <v>43</v>
      </c>
      <c r="D24" s="27"/>
      <c r="E24" s="27"/>
      <c r="F24" s="72">
        <v>120</v>
      </c>
      <c r="G24" s="11">
        <f>B24*F24</f>
        <v>3002.4</v>
      </c>
    </row>
    <row r="25" spans="2:16" s="3" customFormat="1" ht="20.100000000000001" customHeight="1" x14ac:dyDescent="0.25">
      <c r="B25" s="20"/>
      <c r="C25" s="93" t="s">
        <v>190</v>
      </c>
      <c r="D25" s="94"/>
      <c r="E25" s="95"/>
      <c r="F25" s="11"/>
      <c r="G25" s="11" t="str">
        <f>IF(F25="","",B25*F25)</f>
        <v/>
      </c>
      <c r="I25" s="25"/>
    </row>
    <row r="26" spans="2:16" s="3" customFormat="1" ht="20.100000000000001" customHeight="1" x14ac:dyDescent="0.25">
      <c r="B26" s="60">
        <v>1</v>
      </c>
      <c r="C26" s="59" t="s">
        <v>172</v>
      </c>
      <c r="D26" s="74"/>
      <c r="E26" s="73"/>
      <c r="F26" s="11">
        <v>61.42</v>
      </c>
      <c r="G26" s="11">
        <f>IF(F26="","",B26*F26)</f>
        <v>61.42</v>
      </c>
    </row>
    <row r="27" spans="2:16" s="3" customFormat="1" ht="20.100000000000001" customHeight="1" x14ac:dyDescent="0.2">
      <c r="B27" s="20"/>
      <c r="C27" s="81" t="s">
        <v>200</v>
      </c>
      <c r="D27" s="24"/>
      <c r="E27" s="24"/>
      <c r="F27" s="70"/>
      <c r="G27" s="11"/>
    </row>
    <row r="28" spans="2:16" s="3" customFormat="1" ht="20.100000000000001" customHeight="1" x14ac:dyDescent="0.2">
      <c r="B28" s="20"/>
      <c r="C28" s="1" t="s">
        <v>201</v>
      </c>
      <c r="D28" s="24"/>
      <c r="E28" s="24"/>
      <c r="F28" s="70"/>
      <c r="G28" s="11"/>
    </row>
    <row r="29" spans="2:16" s="3" customFormat="1" ht="20.100000000000001" customHeight="1" x14ac:dyDescent="0.25">
      <c r="B29" s="20"/>
      <c r="C29" s="102" t="s">
        <v>216</v>
      </c>
      <c r="D29" s="103"/>
      <c r="E29" s="104"/>
      <c r="F29" s="70"/>
      <c r="G29" s="11" t="str">
        <f>IF(F29="","",B29*F29)</f>
        <v/>
      </c>
      <c r="P29" s="3" t="s">
        <v>173</v>
      </c>
    </row>
    <row r="30" spans="2:16" s="3" customFormat="1" ht="20.100000000000001" customHeight="1" x14ac:dyDescent="0.25">
      <c r="B30" s="20"/>
      <c r="C30" s="102"/>
      <c r="D30" s="103"/>
      <c r="E30" s="104"/>
      <c r="F30" s="70"/>
      <c r="G30" s="11"/>
    </row>
    <row r="31" spans="2:16" s="3" customFormat="1" ht="20.100000000000001" customHeight="1" x14ac:dyDescent="0.25">
      <c r="B31" s="20"/>
      <c r="C31" s="102"/>
      <c r="D31" s="103"/>
      <c r="E31" s="104"/>
      <c r="F31" s="70"/>
      <c r="G31" s="11" t="str">
        <f>IF(F31="","",B31*F31)</f>
        <v/>
      </c>
    </row>
    <row r="32" spans="2:16" s="3" customFormat="1" ht="20.100000000000001" customHeight="1" x14ac:dyDescent="0.25">
      <c r="B32" s="20"/>
      <c r="C32" s="3" t="s">
        <v>198</v>
      </c>
      <c r="D32" s="8"/>
      <c r="E32" s="8"/>
      <c r="F32" s="70"/>
      <c r="G32" s="11" t="str">
        <f>IF(F32="","",B32*F32)</f>
        <v/>
      </c>
    </row>
    <row r="33" spans="2:7" s="3" customFormat="1" ht="20.100000000000001" customHeight="1" x14ac:dyDescent="0.25">
      <c r="B33" s="16"/>
      <c r="C33" s="15" t="s">
        <v>199</v>
      </c>
      <c r="D33" s="14"/>
      <c r="E33" s="14"/>
      <c r="F33" s="69"/>
      <c r="G33" s="11" t="str">
        <f>IF(F33="","",B33*F33)</f>
        <v/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6</v>
      </c>
      <c r="G34" s="10">
        <f>SUM(G24:G33)</f>
        <v>3063.82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5</v>
      </c>
      <c r="G35" s="9" t="s">
        <v>39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4</v>
      </c>
      <c r="G36" s="6">
        <f>IF(G35=10%,G34*10%,)</f>
        <v>0</v>
      </c>
    </row>
    <row r="37" spans="2:7" s="3" customFormat="1" ht="20.100000000000001" customHeight="1" x14ac:dyDescent="0.25">
      <c r="B37" s="8"/>
      <c r="C37" s="8"/>
      <c r="D37" s="8"/>
      <c r="E37" s="8"/>
      <c r="F37" s="7" t="s">
        <v>3</v>
      </c>
      <c r="G37" s="6"/>
    </row>
    <row r="38" spans="2:7" s="3" customFormat="1" ht="20.100000000000001" customHeight="1" x14ac:dyDescent="0.25">
      <c r="F38" s="5" t="s">
        <v>2</v>
      </c>
      <c r="G38" s="4">
        <f>G34+G36+G37</f>
        <v>3063.82</v>
      </c>
    </row>
    <row r="40" spans="2:7" x14ac:dyDescent="0.2">
      <c r="B40" s="2" t="s">
        <v>38</v>
      </c>
    </row>
    <row r="41" spans="2:7" x14ac:dyDescent="0.2">
      <c r="B41" s="2" t="s">
        <v>69</v>
      </c>
    </row>
  </sheetData>
  <mergeCells count="3">
    <mergeCell ref="F21:G21"/>
    <mergeCell ref="C25:E25"/>
    <mergeCell ref="C29:E31"/>
  </mergeCells>
  <phoneticPr fontId="12" type="noConversion"/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  <pageSetUpPr fitToPage="1"/>
  </sheetPr>
  <dimension ref="B1:I40"/>
  <sheetViews>
    <sheetView showGridLines="0" topLeftCell="A7" zoomScale="85" zoomScaleNormal="85" workbookViewId="0">
      <selection activeCell="K22" sqref="K22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45733</v>
      </c>
    </row>
    <row r="11" spans="2:7" x14ac:dyDescent="0.2">
      <c r="B11" s="48" t="s">
        <v>25</v>
      </c>
      <c r="C11" s="47" t="s">
        <v>195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119</v>
      </c>
      <c r="D13" s="42"/>
      <c r="E13" s="42"/>
      <c r="F13" s="43"/>
    </row>
    <row r="14" spans="2:7" ht="15" x14ac:dyDescent="0.25">
      <c r="B14" s="45"/>
      <c r="C14" s="42" t="s">
        <v>118</v>
      </c>
      <c r="D14" s="42"/>
      <c r="E14" s="42"/>
    </row>
    <row r="15" spans="2:7" ht="15" x14ac:dyDescent="0.25">
      <c r="B15" s="45"/>
      <c r="C15" s="42" t="s">
        <v>117</v>
      </c>
      <c r="D15" s="42"/>
      <c r="E15" s="42"/>
    </row>
    <row r="16" spans="2:7" ht="15" x14ac:dyDescent="0.25">
      <c r="B16" s="45"/>
      <c r="C16" s="42" t="s">
        <v>116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24.08</v>
      </c>
      <c r="C24" s="96" t="s">
        <v>115</v>
      </c>
      <c r="D24" s="97"/>
      <c r="E24" s="98"/>
      <c r="F24" s="11">
        <v>114</v>
      </c>
      <c r="G24" s="11">
        <f>B24*F24</f>
        <v>2745.12</v>
      </c>
    </row>
    <row r="25" spans="2:9" s="3" customFormat="1" ht="20.100000000000001" customHeight="1" x14ac:dyDescent="0.25">
      <c r="B25" s="20"/>
      <c r="C25" s="93" t="s">
        <v>196</v>
      </c>
      <c r="D25" s="94"/>
      <c r="E25" s="95"/>
      <c r="F25" s="11"/>
      <c r="G25" s="11"/>
      <c r="I25" s="25"/>
    </row>
    <row r="26" spans="2:9" s="3" customFormat="1" ht="20.100000000000001" customHeight="1" x14ac:dyDescent="0.25">
      <c r="B26" s="20">
        <v>23.98</v>
      </c>
      <c r="C26" s="96" t="s">
        <v>115</v>
      </c>
      <c r="D26" s="97"/>
      <c r="E26" s="98"/>
      <c r="F26" s="11">
        <v>114</v>
      </c>
      <c r="G26" s="11">
        <f>B26*F26</f>
        <v>2733.7200000000003</v>
      </c>
    </row>
    <row r="27" spans="2:9" s="3" customFormat="1" ht="20.100000000000001" customHeight="1" x14ac:dyDescent="0.25">
      <c r="B27" s="20"/>
      <c r="C27" s="93" t="s">
        <v>197</v>
      </c>
      <c r="D27" s="94"/>
      <c r="E27" s="95"/>
      <c r="F27" s="11"/>
      <c r="G27" s="11"/>
    </row>
    <row r="28" spans="2:9" s="3" customFormat="1" ht="20.100000000000001" customHeight="1" x14ac:dyDescent="0.25">
      <c r="B28" s="60">
        <v>1</v>
      </c>
      <c r="C28" s="96" t="s">
        <v>105</v>
      </c>
      <c r="D28" s="97"/>
      <c r="E28" s="98"/>
      <c r="F28" s="11">
        <v>61.42</v>
      </c>
      <c r="G28" s="11">
        <f>B28*F28</f>
        <v>61.42</v>
      </c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/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/>
    </row>
    <row r="31" spans="2:9" s="3" customFormat="1" ht="20.100000000000001" customHeight="1" x14ac:dyDescent="0.25">
      <c r="B31" s="20"/>
      <c r="C31" s="90" t="s">
        <v>40</v>
      </c>
      <c r="D31" s="91"/>
      <c r="E31" s="92"/>
      <c r="F31" s="56"/>
      <c r="G31" s="11"/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5540.26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5540.26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8">
    <mergeCell ref="C31:E31"/>
    <mergeCell ref="C32:E32"/>
    <mergeCell ref="F21:G21"/>
    <mergeCell ref="C24:E24"/>
    <mergeCell ref="C25:E25"/>
    <mergeCell ref="C26:E26"/>
    <mergeCell ref="C27:E27"/>
    <mergeCell ref="C28:E28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  <pageSetUpPr fitToPage="1"/>
  </sheetPr>
  <dimension ref="B1:I40"/>
  <sheetViews>
    <sheetView showGridLines="0" topLeftCell="A13" workbookViewId="0">
      <selection activeCell="L23" sqref="L23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45733</v>
      </c>
    </row>
    <row r="11" spans="2:7" x14ac:dyDescent="0.2">
      <c r="B11" s="48" t="s">
        <v>25</v>
      </c>
      <c r="C11" s="47" t="s">
        <v>207</v>
      </c>
    </row>
    <row r="12" spans="2:7" ht="21.75" customHeight="1" x14ac:dyDescent="0.25">
      <c r="B12"/>
    </row>
    <row r="13" spans="2:7" ht="15.75" x14ac:dyDescent="0.25">
      <c r="B13" s="46" t="s">
        <v>23</v>
      </c>
      <c r="C13" s="82" t="s">
        <v>202</v>
      </c>
      <c r="D13" s="42"/>
      <c r="E13" s="42"/>
      <c r="F13" s="43"/>
    </row>
    <row r="14" spans="2:7" ht="15.75" x14ac:dyDescent="0.25">
      <c r="B14" s="45"/>
      <c r="C14" s="82" t="s">
        <v>203</v>
      </c>
      <c r="D14" s="42"/>
      <c r="E14" s="42"/>
    </row>
    <row r="15" spans="2:7" ht="15.75" x14ac:dyDescent="0.25">
      <c r="B15" s="45"/>
      <c r="C15" s="82" t="s">
        <v>204</v>
      </c>
      <c r="D15" s="42"/>
      <c r="E15" s="42"/>
    </row>
    <row r="16" spans="2:7" ht="15" x14ac:dyDescent="0.25">
      <c r="B16" s="45"/>
      <c r="C16" s="46" t="s">
        <v>205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33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24.48</v>
      </c>
      <c r="C24" s="96" t="s">
        <v>43</v>
      </c>
      <c r="D24" s="97"/>
      <c r="E24" s="98"/>
      <c r="F24" s="17">
        <v>110</v>
      </c>
      <c r="G24" s="11">
        <f>B24*F24</f>
        <v>2692.8</v>
      </c>
    </row>
    <row r="25" spans="2:9" s="3" customFormat="1" ht="20.100000000000001" customHeight="1" x14ac:dyDescent="0.25">
      <c r="B25" s="20"/>
      <c r="C25" s="90"/>
      <c r="D25" s="91"/>
      <c r="E25" s="92"/>
      <c r="F25" s="56"/>
      <c r="G25" s="11"/>
      <c r="I25" s="25"/>
    </row>
    <row r="26" spans="2:9" s="3" customFormat="1" ht="20.100000000000001" customHeight="1" x14ac:dyDescent="0.25">
      <c r="B26" s="20"/>
      <c r="C26" s="19" t="s">
        <v>208</v>
      </c>
      <c r="D26" s="24"/>
      <c r="E26" s="23"/>
      <c r="F26" s="11"/>
      <c r="G26" s="11"/>
    </row>
    <row r="27" spans="2:9" s="3" customFormat="1" ht="20.100000000000001" customHeight="1" x14ac:dyDescent="0.25">
      <c r="B27" s="20"/>
      <c r="C27" s="19" t="s">
        <v>209</v>
      </c>
      <c r="D27" s="24"/>
      <c r="E27" s="23"/>
      <c r="F27" s="56"/>
      <c r="G27" s="11"/>
    </row>
    <row r="28" spans="2:9" s="3" customFormat="1" ht="20.100000000000001" customHeight="1" x14ac:dyDescent="0.25">
      <c r="B28" s="20"/>
      <c r="C28" s="19" t="s">
        <v>210</v>
      </c>
      <c r="D28" s="22"/>
      <c r="E28" s="18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 t="s">
        <v>170</v>
      </c>
      <c r="D29" s="21"/>
      <c r="E29" s="18"/>
      <c r="F29" s="56">
        <v>61.42</v>
      </c>
      <c r="G29" s="11">
        <v>61.42</v>
      </c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 t="str">
        <f>IF(F30="","",B30*F30)</f>
        <v/>
      </c>
    </row>
    <row r="31" spans="2:9" s="3" customFormat="1" ht="20.100000000000001" customHeight="1" x14ac:dyDescent="0.25">
      <c r="B31" s="20"/>
      <c r="C31" s="90" t="s">
        <v>40</v>
      </c>
      <c r="D31" s="91"/>
      <c r="E31" s="92"/>
      <c r="F31" s="56"/>
      <c r="G31" s="11" t="str">
        <f>IF(F31="","",B31*F31)</f>
        <v/>
      </c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2754.2200000000003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2754.2200000000003</v>
      </c>
    </row>
    <row r="39" spans="2:7" x14ac:dyDescent="0.2">
      <c r="B39" s="2" t="s">
        <v>38</v>
      </c>
    </row>
    <row r="40" spans="2:7" x14ac:dyDescent="0.2">
      <c r="B40" s="2" t="s">
        <v>206</v>
      </c>
    </row>
  </sheetData>
  <mergeCells count="5">
    <mergeCell ref="F21:G21"/>
    <mergeCell ref="C24:E24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  <pageSetUpPr fitToPage="1"/>
  </sheetPr>
  <dimension ref="B1:I40"/>
  <sheetViews>
    <sheetView showGridLines="0" topLeftCell="A7" zoomScale="85" zoomScaleNormal="85" workbookViewId="0">
      <selection activeCell="C29" sqref="C29:E2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45734</v>
      </c>
    </row>
    <row r="11" spans="2:7" x14ac:dyDescent="0.2">
      <c r="B11" s="48" t="s">
        <v>25</v>
      </c>
      <c r="C11" s="47" t="s">
        <v>212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54</v>
      </c>
      <c r="D13" s="42"/>
      <c r="E13" s="42"/>
      <c r="F13" s="43"/>
    </row>
    <row r="14" spans="2:7" ht="15" x14ac:dyDescent="0.25">
      <c r="B14" s="45"/>
      <c r="C14" s="42" t="s">
        <v>53</v>
      </c>
      <c r="D14" s="42"/>
      <c r="E14" s="42"/>
    </row>
    <row r="15" spans="2:7" ht="15" x14ac:dyDescent="0.25">
      <c r="B15" s="45"/>
      <c r="C15" s="43" t="s">
        <v>52</v>
      </c>
      <c r="D15" s="42"/>
      <c r="E15" s="42"/>
    </row>
    <row r="16" spans="2:7" ht="15" x14ac:dyDescent="0.25">
      <c r="B16" s="45"/>
      <c r="C16" s="43" t="s">
        <v>51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33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18.62</v>
      </c>
      <c r="C24" s="96" t="s">
        <v>163</v>
      </c>
      <c r="D24" s="97"/>
      <c r="E24" s="98"/>
      <c r="F24" s="11">
        <v>80</v>
      </c>
      <c r="G24" s="11">
        <f>B24*F24</f>
        <v>1489.6000000000001</v>
      </c>
    </row>
    <row r="25" spans="2:9" s="3" customFormat="1" ht="20.100000000000001" customHeight="1" x14ac:dyDescent="0.25">
      <c r="B25" s="20"/>
      <c r="C25" s="90" t="s">
        <v>213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20">
        <v>18.600000000000001</v>
      </c>
      <c r="C26" s="19" t="s">
        <v>61</v>
      </c>
      <c r="F26" s="11">
        <v>80</v>
      </c>
      <c r="G26" s="11">
        <f t="shared" ref="G26:G28" si="0">B26*F26</f>
        <v>1488</v>
      </c>
    </row>
    <row r="27" spans="2:9" s="3" customFormat="1" ht="20.100000000000001" customHeight="1" x14ac:dyDescent="0.25">
      <c r="B27" s="20"/>
      <c r="C27" s="90" t="s">
        <v>214</v>
      </c>
      <c r="D27" s="91"/>
      <c r="E27" s="92"/>
      <c r="F27" s="56"/>
      <c r="G27" s="11"/>
    </row>
    <row r="28" spans="2:9" s="3" customFormat="1" ht="20.100000000000001" customHeight="1" x14ac:dyDescent="0.25">
      <c r="B28" s="20">
        <v>19.02</v>
      </c>
      <c r="C28" s="19" t="s">
        <v>115</v>
      </c>
      <c r="D28" s="22"/>
      <c r="E28" s="18"/>
      <c r="F28" s="11">
        <v>80</v>
      </c>
      <c r="G28" s="11">
        <f t="shared" si="0"/>
        <v>1521.6</v>
      </c>
    </row>
    <row r="29" spans="2:9" s="3" customFormat="1" ht="20.100000000000001" customHeight="1" x14ac:dyDescent="0.25">
      <c r="B29" s="20"/>
      <c r="C29" s="90" t="s">
        <v>215</v>
      </c>
      <c r="D29" s="91"/>
      <c r="E29" s="92"/>
      <c r="F29" s="56"/>
      <c r="G29" s="11"/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 t="str">
        <f>IF(F30="","",B30*F30)</f>
        <v/>
      </c>
    </row>
    <row r="31" spans="2:9" s="3" customFormat="1" ht="20.100000000000001" customHeight="1" x14ac:dyDescent="0.25">
      <c r="B31" s="20"/>
      <c r="C31" s="90" t="s">
        <v>40</v>
      </c>
      <c r="D31" s="91"/>
      <c r="E31" s="92"/>
      <c r="F31" s="56"/>
      <c r="G31" s="11" t="str">
        <f>IF(F31="","",B31*F31)</f>
        <v/>
      </c>
    </row>
    <row r="32" spans="2:9" s="3" customFormat="1" ht="20.100000000000001" customHeight="1" x14ac:dyDescent="0.25">
      <c r="B32" s="16"/>
      <c r="C32" s="93" t="s">
        <v>217</v>
      </c>
      <c r="D32" s="94"/>
      <c r="E32" s="95"/>
      <c r="F32" s="55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4499.2000000000007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4499.2000000000007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7">
    <mergeCell ref="C32:E32"/>
    <mergeCell ref="F21:G21"/>
    <mergeCell ref="C24:E24"/>
    <mergeCell ref="C25:E25"/>
    <mergeCell ref="C27:E27"/>
    <mergeCell ref="C29:E29"/>
    <mergeCell ref="C31:E31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  <pageSetUpPr fitToPage="1"/>
  </sheetPr>
  <dimension ref="B1:I46"/>
  <sheetViews>
    <sheetView showGridLines="0" topLeftCell="A7" zoomScale="85" zoomScaleNormal="85" workbookViewId="0">
      <selection activeCell="Q38" sqref="Q38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45735</v>
      </c>
    </row>
    <row r="11" spans="2:7" x14ac:dyDescent="0.2">
      <c r="B11" s="48" t="s">
        <v>25</v>
      </c>
      <c r="C11" s="47" t="s">
        <v>221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85</v>
      </c>
      <c r="D13" s="42"/>
      <c r="E13" s="42"/>
      <c r="F13" s="43"/>
    </row>
    <row r="14" spans="2:7" ht="15" x14ac:dyDescent="0.25">
      <c r="B14" s="45"/>
      <c r="C14" s="42" t="s">
        <v>84</v>
      </c>
      <c r="D14" s="42"/>
      <c r="E14" s="42"/>
    </row>
    <row r="15" spans="2:7" ht="15" x14ac:dyDescent="0.25">
      <c r="B15" s="45"/>
      <c r="C15" s="43" t="s">
        <v>83</v>
      </c>
      <c r="D15" s="42"/>
      <c r="E15" s="42"/>
    </row>
    <row r="16" spans="2:7" ht="15" x14ac:dyDescent="0.25">
      <c r="B16" s="45"/>
      <c r="C16" s="43" t="s">
        <v>82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23.72</v>
      </c>
      <c r="C24" s="96" t="s">
        <v>141</v>
      </c>
      <c r="D24" s="97"/>
      <c r="E24" s="98"/>
      <c r="F24" s="11">
        <v>110</v>
      </c>
      <c r="G24" s="11">
        <f>B24*F24</f>
        <v>2609.1999999999998</v>
      </c>
    </row>
    <row r="25" spans="2:9" s="3" customFormat="1" ht="20.100000000000001" customHeight="1" x14ac:dyDescent="0.25">
      <c r="B25" s="20"/>
      <c r="C25" s="90" t="s">
        <v>80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62"/>
      <c r="C26" s="19"/>
      <c r="D26" s="8"/>
      <c r="E26" s="18"/>
      <c r="F26" s="66"/>
      <c r="G26" s="11"/>
      <c r="I26" s="25"/>
    </row>
    <row r="27" spans="2:9" s="3" customFormat="1" ht="20.100000000000001" customHeight="1" x14ac:dyDescent="0.25">
      <c r="B27" s="62"/>
      <c r="C27" s="19" t="s">
        <v>218</v>
      </c>
      <c r="D27" s="8"/>
      <c r="E27" s="23"/>
      <c r="F27" s="66"/>
      <c r="G27" s="11"/>
    </row>
    <row r="28" spans="2:9" s="3" customFormat="1" ht="20.100000000000001" customHeight="1" x14ac:dyDescent="0.25">
      <c r="B28" s="20"/>
      <c r="C28" s="19" t="s">
        <v>219</v>
      </c>
      <c r="D28" s="24"/>
      <c r="E28" s="18"/>
      <c r="F28" s="11"/>
      <c r="G28" s="11"/>
    </row>
    <row r="29" spans="2:9" s="3" customFormat="1" ht="20.100000000000001" customHeight="1" x14ac:dyDescent="0.25">
      <c r="B29" s="20"/>
      <c r="C29" s="19" t="s">
        <v>220</v>
      </c>
      <c r="D29" s="22"/>
      <c r="E29" s="18"/>
      <c r="F29" s="56"/>
      <c r="G29" s="11"/>
    </row>
    <row r="30" spans="2:9" s="3" customFormat="1" ht="20.100000000000001" customHeight="1" x14ac:dyDescent="0.25">
      <c r="B30" s="65"/>
      <c r="C30" s="15"/>
      <c r="D30" s="64"/>
      <c r="E30" s="13"/>
      <c r="F30" s="55"/>
      <c r="G30" s="4"/>
    </row>
    <row r="31" spans="2:9" s="3" customFormat="1" ht="20.100000000000001" customHeight="1" x14ac:dyDescent="0.25">
      <c r="B31" s="63">
        <v>1</v>
      </c>
      <c r="C31" s="19" t="s">
        <v>76</v>
      </c>
      <c r="D31" s="8"/>
      <c r="E31" s="18"/>
      <c r="F31" s="11">
        <v>61.42</v>
      </c>
      <c r="G31" s="11">
        <f>B31*F31</f>
        <v>61.42</v>
      </c>
    </row>
    <row r="32" spans="2:9" s="3" customFormat="1" ht="20.100000000000001" customHeight="1" x14ac:dyDescent="0.25">
      <c r="B32" s="62"/>
      <c r="C32" s="19"/>
      <c r="D32" s="8"/>
      <c r="E32" s="18"/>
      <c r="F32" s="61"/>
      <c r="G32" s="11"/>
    </row>
    <row r="33" spans="2:7" s="3" customFormat="1" ht="20.100000000000001" customHeight="1" x14ac:dyDescent="0.25">
      <c r="B33" s="20"/>
      <c r="C33" s="19" t="s">
        <v>75</v>
      </c>
      <c r="D33" s="8" t="s">
        <v>74</v>
      </c>
      <c r="E33" s="18"/>
      <c r="F33" s="56"/>
      <c r="G33" s="11"/>
    </row>
    <row r="34" spans="2:7" s="3" customFormat="1" ht="20.100000000000001" customHeight="1" x14ac:dyDescent="0.25">
      <c r="B34" s="20"/>
      <c r="C34" s="90" t="s">
        <v>73</v>
      </c>
      <c r="D34" s="91"/>
      <c r="E34" s="92"/>
      <c r="F34" s="56"/>
      <c r="G34" s="11"/>
    </row>
    <row r="35" spans="2:7" s="3" customFormat="1" ht="20.100000000000001" customHeight="1" x14ac:dyDescent="0.25">
      <c r="B35" s="20"/>
      <c r="C35" s="19" t="s">
        <v>72</v>
      </c>
      <c r="D35" s="8"/>
      <c r="E35" s="18"/>
      <c r="F35" s="56"/>
      <c r="G35" s="11"/>
    </row>
    <row r="36" spans="2:7" s="3" customFormat="1" ht="20.100000000000001" customHeight="1" x14ac:dyDescent="0.25">
      <c r="B36" s="20"/>
      <c r="D36" s="8"/>
      <c r="E36" s="18"/>
      <c r="F36" s="56"/>
      <c r="G36" s="11"/>
    </row>
    <row r="37" spans="2:7" s="3" customFormat="1" ht="20.100000000000001" customHeight="1" x14ac:dyDescent="0.25">
      <c r="B37" s="20"/>
      <c r="C37" s="19" t="s">
        <v>71</v>
      </c>
      <c r="D37" s="8"/>
      <c r="E37" s="18"/>
      <c r="F37" s="56"/>
      <c r="G37" s="11"/>
    </row>
    <row r="38" spans="2:7" s="3" customFormat="1" ht="20.100000000000001" customHeight="1" x14ac:dyDescent="0.25">
      <c r="B38" s="16"/>
      <c r="C38" s="93" t="s">
        <v>70</v>
      </c>
      <c r="D38" s="94"/>
      <c r="E38" s="95"/>
      <c r="F38" s="55"/>
      <c r="G38" s="11" t="str">
        <f>IF(F38="","",B38*F38)</f>
        <v/>
      </c>
    </row>
    <row r="39" spans="2:7" s="3" customFormat="1" ht="20.100000000000001" customHeight="1" x14ac:dyDescent="0.25">
      <c r="B39" s="8"/>
      <c r="C39" s="8"/>
      <c r="D39" s="8"/>
      <c r="F39" s="7" t="s">
        <v>6</v>
      </c>
      <c r="G39" s="10">
        <f>SUM(G24:G38)</f>
        <v>2670.62</v>
      </c>
    </row>
    <row r="40" spans="2:7" s="3" customFormat="1" ht="20.100000000000001" customHeight="1" x14ac:dyDescent="0.25">
      <c r="B40" s="8"/>
      <c r="C40" s="8"/>
      <c r="D40" s="8"/>
      <c r="F40" s="7" t="s">
        <v>5</v>
      </c>
      <c r="G40" s="9" t="s">
        <v>39</v>
      </c>
    </row>
    <row r="41" spans="2:7" s="3" customFormat="1" ht="20.100000000000001" customHeight="1" x14ac:dyDescent="0.25">
      <c r="B41" s="8"/>
      <c r="C41" s="8"/>
      <c r="D41" s="8"/>
      <c r="F41" s="7" t="s">
        <v>4</v>
      </c>
      <c r="G41" s="6">
        <f>IF(G40=10%,G39*10%,)</f>
        <v>0</v>
      </c>
    </row>
    <row r="42" spans="2:7" s="3" customFormat="1" ht="20.100000000000001" customHeight="1" x14ac:dyDescent="0.25">
      <c r="B42" s="8"/>
      <c r="C42" s="8"/>
      <c r="D42" s="8"/>
      <c r="F42" s="7" t="s">
        <v>3</v>
      </c>
      <c r="G42" s="6"/>
    </row>
    <row r="43" spans="2:7" s="3" customFormat="1" ht="20.100000000000001" customHeight="1" x14ac:dyDescent="0.25">
      <c r="F43" s="5" t="s">
        <v>2</v>
      </c>
      <c r="G43" s="4">
        <f>G39+G41+G42</f>
        <v>2670.62</v>
      </c>
    </row>
    <row r="45" spans="2:7" x14ac:dyDescent="0.2">
      <c r="B45" s="2" t="s">
        <v>38</v>
      </c>
    </row>
    <row r="46" spans="2:7" x14ac:dyDescent="0.2">
      <c r="B46" s="2" t="s">
        <v>69</v>
      </c>
    </row>
  </sheetData>
  <mergeCells count="5">
    <mergeCell ref="F21:G21"/>
    <mergeCell ref="C24:E24"/>
    <mergeCell ref="C25:E25"/>
    <mergeCell ref="C34:E34"/>
    <mergeCell ref="C38:E38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B1:I47"/>
  <sheetViews>
    <sheetView showGridLines="0" topLeftCell="A17" zoomScale="130" zoomScaleNormal="130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45719</v>
      </c>
    </row>
    <row r="11" spans="2:7" x14ac:dyDescent="0.2">
      <c r="B11" s="48" t="s">
        <v>25</v>
      </c>
      <c r="C11" s="47" t="s">
        <v>55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54</v>
      </c>
      <c r="D13" s="42"/>
      <c r="E13" s="42"/>
      <c r="F13" s="43"/>
    </row>
    <row r="14" spans="2:7" ht="15" x14ac:dyDescent="0.25">
      <c r="B14" s="45"/>
      <c r="C14" s="42" t="s">
        <v>53</v>
      </c>
      <c r="D14" s="42"/>
      <c r="E14" s="42"/>
    </row>
    <row r="15" spans="2:7" ht="15" x14ac:dyDescent="0.25">
      <c r="B15" s="45"/>
      <c r="C15" s="43" t="s">
        <v>52</v>
      </c>
      <c r="D15" s="42"/>
      <c r="E15" s="42"/>
    </row>
    <row r="16" spans="2:7" ht="15" x14ac:dyDescent="0.25">
      <c r="B16" s="45"/>
      <c r="C16" s="43" t="s">
        <v>51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33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23.9</v>
      </c>
      <c r="C24" s="96" t="s">
        <v>43</v>
      </c>
      <c r="D24" s="97"/>
      <c r="E24" s="98"/>
      <c r="F24" s="11">
        <v>107</v>
      </c>
      <c r="G24" s="11">
        <f>B24*F24</f>
        <v>2557.2999999999997</v>
      </c>
    </row>
    <row r="25" spans="2:9" s="3" customFormat="1" ht="20.100000000000001" customHeight="1" x14ac:dyDescent="0.25">
      <c r="B25" s="20"/>
      <c r="C25" s="19" t="s">
        <v>47</v>
      </c>
      <c r="D25" s="8"/>
      <c r="E25" s="18"/>
      <c r="F25" s="56"/>
      <c r="G25" s="11"/>
      <c r="I25" s="25"/>
    </row>
    <row r="26" spans="2:9" s="3" customFormat="1" ht="20.100000000000001" customHeight="1" x14ac:dyDescent="0.25">
      <c r="B26" s="20"/>
      <c r="C26" s="19" t="s">
        <v>46</v>
      </c>
      <c r="D26" s="8"/>
      <c r="E26" s="18"/>
      <c r="F26" s="56"/>
      <c r="G26" s="11"/>
      <c r="I26" s="25"/>
    </row>
    <row r="27" spans="2:9" s="3" customFormat="1" ht="20.100000000000001" customHeight="1" x14ac:dyDescent="0.25">
      <c r="B27" s="20"/>
      <c r="C27" s="19"/>
      <c r="D27" s="8"/>
      <c r="E27" s="18"/>
      <c r="F27" s="56"/>
      <c r="G27" s="11"/>
      <c r="I27" s="25"/>
    </row>
    <row r="28" spans="2:9" s="3" customFormat="1" ht="20.100000000000001" customHeight="1" x14ac:dyDescent="0.25">
      <c r="B28" s="20">
        <v>23.66</v>
      </c>
      <c r="C28" s="96" t="s">
        <v>43</v>
      </c>
      <c r="D28" s="97"/>
      <c r="E28" s="98"/>
      <c r="F28" s="11">
        <v>107</v>
      </c>
      <c r="G28" s="11">
        <f>B28*F28</f>
        <v>2531.62</v>
      </c>
      <c r="I28" s="25"/>
    </row>
    <row r="29" spans="2:9" s="3" customFormat="1" ht="20.100000000000001" customHeight="1" x14ac:dyDescent="0.25">
      <c r="B29" s="20"/>
      <c r="C29" s="19" t="s">
        <v>45</v>
      </c>
      <c r="D29" s="8"/>
      <c r="E29" s="18"/>
      <c r="F29" s="11"/>
      <c r="G29" s="11"/>
    </row>
    <row r="30" spans="2:9" s="3" customFormat="1" ht="20.100000000000001" customHeight="1" x14ac:dyDescent="0.25">
      <c r="B30" s="20"/>
      <c r="C30" s="19" t="s">
        <v>44</v>
      </c>
      <c r="D30" s="8"/>
      <c r="E30" s="18"/>
      <c r="F30" s="56"/>
      <c r="G30" s="11"/>
    </row>
    <row r="31" spans="2:9" s="3" customFormat="1" ht="20.100000000000001" customHeight="1" x14ac:dyDescent="0.25">
      <c r="B31" s="20"/>
      <c r="C31" s="19"/>
      <c r="D31" s="22"/>
      <c r="E31" s="18"/>
      <c r="F31" s="11"/>
      <c r="G31" s="11"/>
    </row>
    <row r="32" spans="2:9" s="3" customFormat="1" ht="20.100000000000001" customHeight="1" x14ac:dyDescent="0.25">
      <c r="B32" s="20">
        <v>24.14</v>
      </c>
      <c r="C32" s="96" t="s">
        <v>43</v>
      </c>
      <c r="D32" s="97"/>
      <c r="E32" s="98"/>
      <c r="F32" s="11">
        <v>107</v>
      </c>
      <c r="G32" s="11">
        <f>B32*F32</f>
        <v>2582.98</v>
      </c>
    </row>
    <row r="33" spans="2:7" s="3" customFormat="1" ht="20.100000000000001" customHeight="1" x14ac:dyDescent="0.25">
      <c r="B33" s="20"/>
      <c r="C33" s="19" t="s">
        <v>42</v>
      </c>
      <c r="D33" s="8"/>
      <c r="E33" s="18"/>
      <c r="F33" s="56"/>
      <c r="G33" s="11"/>
    </row>
    <row r="34" spans="2:7" s="3" customFormat="1" ht="20.100000000000001" customHeight="1" x14ac:dyDescent="0.25">
      <c r="B34" s="20"/>
      <c r="C34" s="19" t="s">
        <v>41</v>
      </c>
      <c r="D34" s="8"/>
      <c r="E34" s="18"/>
      <c r="F34" s="56"/>
      <c r="G34" s="11"/>
    </row>
    <row r="35" spans="2:7" s="3" customFormat="1" ht="20.100000000000001" customHeight="1" x14ac:dyDescent="0.25">
      <c r="B35" s="20"/>
      <c r="C35" s="19"/>
      <c r="D35" s="8"/>
      <c r="E35" s="18"/>
      <c r="F35" s="56"/>
      <c r="G35" s="11"/>
    </row>
    <row r="36" spans="2:7" s="3" customFormat="1" ht="20.100000000000001" customHeight="1" x14ac:dyDescent="0.25">
      <c r="B36" s="60">
        <v>2</v>
      </c>
      <c r="C36" s="19" t="s">
        <v>57</v>
      </c>
      <c r="D36" s="8"/>
      <c r="E36" s="18"/>
      <c r="F36" s="11">
        <v>61.42</v>
      </c>
      <c r="G36" s="11">
        <f>B36*F36</f>
        <v>122.84</v>
      </c>
    </row>
    <row r="37" spans="2:7" s="3" customFormat="1" ht="20.100000000000001" customHeight="1" x14ac:dyDescent="0.25">
      <c r="B37" s="20"/>
      <c r="C37" s="19"/>
      <c r="D37" s="8"/>
      <c r="E37" s="18"/>
      <c r="F37" s="56"/>
      <c r="G37" s="11"/>
    </row>
    <row r="38" spans="2:7" s="3" customFormat="1" ht="20.100000000000001" customHeight="1" x14ac:dyDescent="0.25">
      <c r="B38" s="20"/>
      <c r="C38" s="90" t="s">
        <v>40</v>
      </c>
      <c r="D38" s="91"/>
      <c r="E38" s="92"/>
      <c r="F38" s="56"/>
      <c r="G38" s="11"/>
    </row>
    <row r="39" spans="2:7" s="3" customFormat="1" ht="20.100000000000001" customHeight="1" x14ac:dyDescent="0.25">
      <c r="B39" s="16"/>
      <c r="C39" s="93"/>
      <c r="D39" s="94"/>
      <c r="E39" s="95"/>
      <c r="F39" s="55"/>
      <c r="G39" s="11"/>
    </row>
    <row r="40" spans="2:7" s="3" customFormat="1" ht="20.100000000000001" customHeight="1" x14ac:dyDescent="0.25">
      <c r="B40" s="8"/>
      <c r="C40" s="8"/>
      <c r="D40" s="8"/>
      <c r="F40" s="7" t="s">
        <v>6</v>
      </c>
      <c r="G40" s="10">
        <f>SUM(G24:G39)</f>
        <v>7794.74</v>
      </c>
    </row>
    <row r="41" spans="2:7" s="3" customFormat="1" ht="20.100000000000001" customHeight="1" x14ac:dyDescent="0.25">
      <c r="B41" s="8"/>
      <c r="C41" s="8"/>
      <c r="D41" s="8"/>
      <c r="F41" s="7" t="s">
        <v>5</v>
      </c>
      <c r="G41" s="9" t="s">
        <v>39</v>
      </c>
    </row>
    <row r="42" spans="2:7" s="3" customFormat="1" ht="20.100000000000001" customHeight="1" x14ac:dyDescent="0.25">
      <c r="B42" s="8"/>
      <c r="C42" s="8" t="s">
        <v>56</v>
      </c>
      <c r="D42" s="8"/>
      <c r="F42" s="7" t="s">
        <v>4</v>
      </c>
      <c r="G42" s="6">
        <f>IF(G41=10%,G40*10%,)</f>
        <v>0</v>
      </c>
    </row>
    <row r="43" spans="2:7" s="3" customFormat="1" ht="20.100000000000001" customHeight="1" x14ac:dyDescent="0.25">
      <c r="B43" s="8"/>
      <c r="C43" s="8"/>
      <c r="D43" s="8"/>
      <c r="F43" s="7" t="s">
        <v>3</v>
      </c>
      <c r="G43" s="6"/>
    </row>
    <row r="44" spans="2:7" s="3" customFormat="1" ht="20.100000000000001" customHeight="1" x14ac:dyDescent="0.25">
      <c r="F44" s="5" t="s">
        <v>2</v>
      </c>
      <c r="G44" s="4">
        <f>G40+G42+G43</f>
        <v>7794.74</v>
      </c>
    </row>
    <row r="46" spans="2:7" x14ac:dyDescent="0.2">
      <c r="B46" s="2" t="s">
        <v>38</v>
      </c>
    </row>
    <row r="47" spans="2:7" x14ac:dyDescent="0.2">
      <c r="B47" s="2" t="s">
        <v>37</v>
      </c>
    </row>
  </sheetData>
  <mergeCells count="6">
    <mergeCell ref="C39:E39"/>
    <mergeCell ref="F21:G21"/>
    <mergeCell ref="C24:E24"/>
    <mergeCell ref="C28:E28"/>
    <mergeCell ref="C32:E32"/>
    <mergeCell ref="C38:E38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  <pageSetUpPr fitToPage="1"/>
  </sheetPr>
  <dimension ref="B1:I40"/>
  <sheetViews>
    <sheetView showGridLines="0" topLeftCell="A4" zoomScale="85" zoomScaleNormal="85" workbookViewId="0">
      <selection activeCell="F18" sqref="F18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45735</v>
      </c>
    </row>
    <row r="11" spans="2:7" x14ac:dyDescent="0.2">
      <c r="B11" s="48" t="s">
        <v>25</v>
      </c>
      <c r="C11" s="47" t="s">
        <v>223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21.5</v>
      </c>
      <c r="C24" s="28" t="s">
        <v>43</v>
      </c>
      <c r="D24" s="27"/>
      <c r="E24" s="27"/>
      <c r="F24" s="72">
        <v>80</v>
      </c>
      <c r="G24" s="11">
        <f>B24*F24</f>
        <v>1720</v>
      </c>
    </row>
    <row r="25" spans="2:9" s="3" customFormat="1" ht="20.100000000000001" customHeight="1" x14ac:dyDescent="0.25">
      <c r="B25" s="20"/>
      <c r="C25" s="15" t="s">
        <v>107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21.7</v>
      </c>
      <c r="C26" s="59" t="s">
        <v>43</v>
      </c>
      <c r="D26" s="58"/>
      <c r="E26" s="58"/>
      <c r="F26" s="11">
        <v>80</v>
      </c>
      <c r="G26" s="11">
        <f>IF(F26="","",B26*F26)</f>
        <v>1736</v>
      </c>
    </row>
    <row r="27" spans="2:9" s="3" customFormat="1" ht="20.100000000000001" customHeight="1" x14ac:dyDescent="0.25">
      <c r="B27" s="20"/>
      <c r="C27" s="19" t="s">
        <v>222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/>
      <c r="C28" s="19"/>
      <c r="D28" s="22"/>
      <c r="E28" s="71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3456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3456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  <pageSetUpPr fitToPage="1"/>
  </sheetPr>
  <dimension ref="B1:N40"/>
  <sheetViews>
    <sheetView showGridLines="0" topLeftCell="A4" zoomScale="85" zoomScaleNormal="85" workbookViewId="0">
      <selection activeCell="P35" sqref="P35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14" ht="42.75" x14ac:dyDescent="0.8">
      <c r="B1" s="54" t="s">
        <v>36</v>
      </c>
      <c r="C1" s="54"/>
      <c r="D1" s="54"/>
      <c r="E1" s="54"/>
      <c r="G1" s="53" t="s">
        <v>35</v>
      </c>
    </row>
    <row r="2" spans="2:14" ht="15" x14ac:dyDescent="0.2">
      <c r="B2" s="52" t="s">
        <v>34</v>
      </c>
      <c r="C2" s="51"/>
    </row>
    <row r="3" spans="2:14" ht="15" customHeight="1" x14ac:dyDescent="0.2">
      <c r="B3" s="50"/>
    </row>
    <row r="4" spans="2:14" s="50" customFormat="1" ht="15" customHeight="1" x14ac:dyDescent="0.2">
      <c r="B4" s="50" t="s">
        <v>33</v>
      </c>
    </row>
    <row r="5" spans="2:14" s="50" customFormat="1" ht="15" x14ac:dyDescent="0.2">
      <c r="B5" s="50" t="s">
        <v>32</v>
      </c>
    </row>
    <row r="6" spans="2:14" s="50" customFormat="1" ht="15" x14ac:dyDescent="0.2">
      <c r="B6" s="50" t="s">
        <v>31</v>
      </c>
      <c r="C6" s="50" t="s">
        <v>30</v>
      </c>
    </row>
    <row r="7" spans="2:14" s="50" customFormat="1" ht="15" x14ac:dyDescent="0.2">
      <c r="B7" s="50" t="s">
        <v>29</v>
      </c>
    </row>
    <row r="8" spans="2:14" s="50" customFormat="1" ht="15" x14ac:dyDescent="0.2">
      <c r="B8" s="43" t="s">
        <v>28</v>
      </c>
      <c r="C8" s="43" t="s">
        <v>27</v>
      </c>
    </row>
    <row r="9" spans="2:14" ht="21.75" customHeight="1" x14ac:dyDescent="0.2"/>
    <row r="10" spans="2:14" x14ac:dyDescent="0.2">
      <c r="B10" s="46" t="s">
        <v>26</v>
      </c>
      <c r="C10" s="49">
        <v>45735</v>
      </c>
    </row>
    <row r="11" spans="2:14" x14ac:dyDescent="0.2">
      <c r="B11" s="48" t="s">
        <v>25</v>
      </c>
      <c r="C11" s="47" t="s">
        <v>223</v>
      </c>
    </row>
    <row r="12" spans="2:14" ht="21.75" customHeight="1" x14ac:dyDescent="0.25">
      <c r="B12"/>
    </row>
    <row r="13" spans="2:14" ht="15" x14ac:dyDescent="0.25">
      <c r="B13" s="46" t="s">
        <v>23</v>
      </c>
      <c r="C13" s="42" t="s">
        <v>103</v>
      </c>
      <c r="D13" s="42"/>
      <c r="E13" s="42"/>
      <c r="F13" s="43"/>
    </row>
    <row r="14" spans="2:14" ht="15" x14ac:dyDescent="0.25">
      <c r="B14" s="45"/>
      <c r="C14" s="42" t="s">
        <v>102</v>
      </c>
      <c r="D14" s="42"/>
      <c r="E14" s="42"/>
    </row>
    <row r="15" spans="2:14" ht="15" x14ac:dyDescent="0.25">
      <c r="B15" s="45"/>
      <c r="C15" s="43" t="s">
        <v>101</v>
      </c>
      <c r="D15" s="42"/>
      <c r="E15" s="42"/>
      <c r="N15" s="1" t="s">
        <v>173</v>
      </c>
    </row>
    <row r="16" spans="2:14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23.6</v>
      </c>
      <c r="C24" s="28" t="s">
        <v>43</v>
      </c>
      <c r="D24" s="27"/>
      <c r="E24" s="27"/>
      <c r="F24" s="11">
        <v>110</v>
      </c>
      <c r="G24" s="11">
        <f>B24*F24</f>
        <v>2596</v>
      </c>
    </row>
    <row r="25" spans="2:9" s="3" customFormat="1" ht="20.100000000000001" customHeight="1" x14ac:dyDescent="0.25">
      <c r="B25" s="20"/>
      <c r="C25" s="15" t="s">
        <v>107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23.88</v>
      </c>
      <c r="C26" s="59" t="s">
        <v>43</v>
      </c>
      <c r="D26" s="58"/>
      <c r="E26" s="58"/>
      <c r="F26" s="11">
        <v>110</v>
      </c>
      <c r="G26" s="11">
        <f>IF(F26="","",B26*F26)</f>
        <v>2626.7999999999997</v>
      </c>
    </row>
    <row r="27" spans="2:9" s="3" customFormat="1" ht="20.100000000000001" customHeight="1" x14ac:dyDescent="0.25">
      <c r="B27" s="20"/>
      <c r="C27" s="19" t="s">
        <v>222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>
        <v>1</v>
      </c>
      <c r="C28" s="59" t="s">
        <v>105</v>
      </c>
      <c r="D28" s="74"/>
      <c r="E28" s="73"/>
      <c r="F28" s="11">
        <v>61.42</v>
      </c>
      <c r="G28" s="11">
        <f>IF(F28="","",B28*F28)</f>
        <v>61.42</v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5284.2199999999993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 t="s">
        <v>171</v>
      </c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5284.2199999999993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  <pageSetUpPr fitToPage="1"/>
  </sheetPr>
  <dimension ref="B1:I40"/>
  <sheetViews>
    <sheetView showGridLines="0" zoomScale="85" zoomScaleNormal="85" workbookViewId="0">
      <selection activeCell="N28" sqref="N28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45736</v>
      </c>
    </row>
    <row r="11" spans="2:7" x14ac:dyDescent="0.2">
      <c r="B11" s="48" t="s">
        <v>25</v>
      </c>
      <c r="C11" s="47" t="s">
        <v>224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67</v>
      </c>
      <c r="D13" s="42"/>
      <c r="E13" s="42"/>
      <c r="F13" s="43"/>
    </row>
    <row r="14" spans="2:7" ht="15" x14ac:dyDescent="0.25">
      <c r="B14" s="45"/>
      <c r="C14" s="42" t="s">
        <v>66</v>
      </c>
      <c r="D14" s="42"/>
      <c r="E14" s="42"/>
    </row>
    <row r="15" spans="2:7" ht="15" x14ac:dyDescent="0.25">
      <c r="B15" s="45"/>
      <c r="C15" s="43" t="s">
        <v>65</v>
      </c>
      <c r="D15" s="42"/>
      <c r="E15" s="42"/>
    </row>
    <row r="16" spans="2:7" ht="15" x14ac:dyDescent="0.25">
      <c r="B16" s="45"/>
      <c r="C16" s="43" t="s">
        <v>64</v>
      </c>
      <c r="D16" s="42"/>
      <c r="E16" s="42"/>
    </row>
    <row r="17" spans="2:9" ht="15" x14ac:dyDescent="0.25">
      <c r="B17" s="45"/>
      <c r="C17" s="42" t="s">
        <v>63</v>
      </c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14</v>
      </c>
      <c r="F20" s="37"/>
      <c r="G20" s="36"/>
    </row>
    <row r="21" spans="2:9" s="3" customFormat="1" ht="20.100000000000001" customHeight="1" x14ac:dyDescent="0.25">
      <c r="B21" s="35" t="s">
        <v>62</v>
      </c>
      <c r="C21" s="34"/>
      <c r="D21" s="33"/>
      <c r="E21" s="33" t="s">
        <v>13</v>
      </c>
      <c r="F21" s="88" t="s">
        <v>12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22.76</v>
      </c>
      <c r="C24" s="96" t="s">
        <v>61</v>
      </c>
      <c r="D24" s="97"/>
      <c r="E24" s="98"/>
      <c r="F24" s="17">
        <v>135</v>
      </c>
      <c r="G24" s="11">
        <f>B24*F24</f>
        <v>3072.6000000000004</v>
      </c>
    </row>
    <row r="25" spans="2:9" s="3" customFormat="1" ht="20.100000000000001" customHeight="1" x14ac:dyDescent="0.25">
      <c r="B25" s="20"/>
      <c r="C25" s="90"/>
      <c r="D25" s="91"/>
      <c r="E25" s="92"/>
      <c r="F25" s="56"/>
      <c r="G25" s="11"/>
      <c r="I25" s="25"/>
    </row>
    <row r="26" spans="2:9" s="3" customFormat="1" ht="20.100000000000001" customHeight="1" x14ac:dyDescent="0.25">
      <c r="B26" s="20"/>
      <c r="C26" s="19" t="s">
        <v>225</v>
      </c>
      <c r="D26" s="24"/>
      <c r="E26" s="23"/>
      <c r="F26" s="11"/>
      <c r="G26" s="11"/>
    </row>
    <row r="27" spans="2:9" s="3" customFormat="1" ht="20.100000000000001" customHeight="1" x14ac:dyDescent="0.25">
      <c r="B27" s="20"/>
      <c r="C27" s="19" t="s">
        <v>226</v>
      </c>
      <c r="D27" s="24"/>
      <c r="E27" s="23"/>
      <c r="F27" s="56"/>
      <c r="G27" s="11"/>
    </row>
    <row r="28" spans="2:9" s="3" customFormat="1" ht="20.100000000000001" customHeight="1" x14ac:dyDescent="0.25">
      <c r="B28" s="20"/>
      <c r="C28" s="19" t="s">
        <v>58</v>
      </c>
      <c r="D28" s="22"/>
      <c r="E28" s="18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 t="str">
        <f>IF(F30="","",B30*F30)</f>
        <v/>
      </c>
    </row>
    <row r="31" spans="2:9" s="3" customFormat="1" ht="20.100000000000001" customHeight="1" x14ac:dyDescent="0.25">
      <c r="B31" s="20"/>
      <c r="C31" s="90"/>
      <c r="D31" s="91"/>
      <c r="E31" s="92"/>
      <c r="F31" s="56"/>
      <c r="G31" s="11" t="str">
        <f>IF(F31="","",B31*F31)</f>
        <v/>
      </c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3072.6000000000004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3072.6000000000004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5">
    <mergeCell ref="F21:G21"/>
    <mergeCell ref="C24:E24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  <pageSetUpPr fitToPage="1"/>
  </sheetPr>
  <dimension ref="B1:I40"/>
  <sheetViews>
    <sheetView showGridLines="0" topLeftCell="A4" workbookViewId="0">
      <selection activeCell="L28" sqref="L28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45740</v>
      </c>
    </row>
    <row r="11" spans="2:7" x14ac:dyDescent="0.2">
      <c r="B11" s="48" t="s">
        <v>25</v>
      </c>
      <c r="C11" s="47" t="s">
        <v>227</v>
      </c>
    </row>
    <row r="12" spans="2:7" ht="21.75" customHeight="1" x14ac:dyDescent="0.25">
      <c r="B12"/>
    </row>
    <row r="13" spans="2:7" ht="15.75" x14ac:dyDescent="0.25">
      <c r="B13" s="46" t="s">
        <v>23</v>
      </c>
      <c r="C13" s="82" t="s">
        <v>202</v>
      </c>
      <c r="D13" s="42"/>
      <c r="E13" s="42"/>
      <c r="F13" s="43"/>
    </row>
    <row r="14" spans="2:7" ht="15.75" x14ac:dyDescent="0.25">
      <c r="B14" s="45"/>
      <c r="C14" s="82" t="s">
        <v>203</v>
      </c>
      <c r="D14" s="42"/>
      <c r="E14" s="42"/>
    </row>
    <row r="15" spans="2:7" ht="15.75" x14ac:dyDescent="0.25">
      <c r="B15" s="45"/>
      <c r="C15" s="82" t="s">
        <v>204</v>
      </c>
      <c r="D15" s="42"/>
      <c r="E15" s="42"/>
    </row>
    <row r="16" spans="2:7" ht="15" x14ac:dyDescent="0.25">
      <c r="B16" s="45"/>
      <c r="C16" s="46" t="s">
        <v>205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33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23.98</v>
      </c>
      <c r="C24" s="96" t="s">
        <v>43</v>
      </c>
      <c r="D24" s="97"/>
      <c r="E24" s="98"/>
      <c r="F24" s="17">
        <v>110</v>
      </c>
      <c r="G24" s="11">
        <f>B24*F24</f>
        <v>2637.8</v>
      </c>
    </row>
    <row r="25" spans="2:9" s="3" customFormat="1" ht="20.100000000000001" customHeight="1" x14ac:dyDescent="0.25">
      <c r="B25" s="20"/>
      <c r="C25" s="90"/>
      <c r="D25" s="91"/>
      <c r="E25" s="92"/>
      <c r="F25" s="56"/>
      <c r="G25" s="11"/>
      <c r="I25" s="25"/>
    </row>
    <row r="26" spans="2:9" s="3" customFormat="1" ht="20.100000000000001" customHeight="1" x14ac:dyDescent="0.25">
      <c r="B26" s="20"/>
      <c r="C26" s="19" t="s">
        <v>229</v>
      </c>
      <c r="D26" s="24"/>
      <c r="E26" s="23"/>
      <c r="F26" s="11"/>
      <c r="G26" s="11"/>
    </row>
    <row r="27" spans="2:9" s="3" customFormat="1" ht="20.100000000000001" customHeight="1" x14ac:dyDescent="0.25">
      <c r="B27" s="20"/>
      <c r="C27" s="19" t="s">
        <v>228</v>
      </c>
      <c r="D27" s="24"/>
      <c r="E27" s="23"/>
      <c r="F27" s="56"/>
      <c r="G27" s="11"/>
    </row>
    <row r="28" spans="2:9" s="3" customFormat="1" ht="20.100000000000001" customHeight="1" x14ac:dyDescent="0.25">
      <c r="B28" s="20"/>
      <c r="C28" s="19" t="s">
        <v>210</v>
      </c>
      <c r="D28" s="22"/>
      <c r="E28" s="18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 t="s">
        <v>170</v>
      </c>
      <c r="D29" s="21"/>
      <c r="E29" s="18"/>
      <c r="F29" s="56">
        <v>26.33</v>
      </c>
      <c r="G29" s="11">
        <f>F29</f>
        <v>26.33</v>
      </c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 t="str">
        <f>IF(F30="","",B30*F30)</f>
        <v/>
      </c>
    </row>
    <row r="31" spans="2:9" s="3" customFormat="1" ht="20.100000000000001" customHeight="1" x14ac:dyDescent="0.25">
      <c r="B31" s="20"/>
      <c r="C31" s="90" t="s">
        <v>40</v>
      </c>
      <c r="D31" s="91"/>
      <c r="E31" s="92"/>
      <c r="F31" s="56"/>
      <c r="G31" s="11" t="str">
        <f>IF(F31="","",B31*F31)</f>
        <v/>
      </c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2664.13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2664.13</v>
      </c>
    </row>
    <row r="39" spans="2:7" x14ac:dyDescent="0.2">
      <c r="B39" s="2" t="s">
        <v>38</v>
      </c>
    </row>
    <row r="40" spans="2:7" x14ac:dyDescent="0.2">
      <c r="B40" s="2" t="s">
        <v>206</v>
      </c>
    </row>
  </sheetData>
  <mergeCells count="5">
    <mergeCell ref="F21:G21"/>
    <mergeCell ref="C24:E24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  <ignoredErrors>
    <ignoredError sqref="G29" formula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  <pageSetUpPr fitToPage="1"/>
  </sheetPr>
  <dimension ref="B1:P41"/>
  <sheetViews>
    <sheetView showGridLines="0" topLeftCell="A4" zoomScale="85" zoomScaleNormal="85" workbookViewId="0">
      <selection activeCell="N42" sqref="N42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45740</v>
      </c>
    </row>
    <row r="11" spans="2:7" x14ac:dyDescent="0.2">
      <c r="B11" s="48" t="s">
        <v>25</v>
      </c>
      <c r="C11" s="47" t="s">
        <v>231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232</v>
      </c>
      <c r="D13" s="42"/>
      <c r="E13" s="42"/>
      <c r="F13" s="43"/>
    </row>
    <row r="14" spans="2:7" ht="15" x14ac:dyDescent="0.25">
      <c r="B14" s="45"/>
      <c r="C14" s="42" t="s">
        <v>233</v>
      </c>
      <c r="D14" s="42"/>
      <c r="E14" s="42"/>
    </row>
    <row r="15" spans="2:7" ht="15" x14ac:dyDescent="0.25">
      <c r="B15" s="45"/>
      <c r="C15" s="43" t="s">
        <v>234</v>
      </c>
      <c r="D15" s="42"/>
      <c r="E15" s="42"/>
    </row>
    <row r="16" spans="2:7" ht="15" x14ac:dyDescent="0.25">
      <c r="B16" s="45"/>
      <c r="C16" s="43" t="s">
        <v>235</v>
      </c>
      <c r="D16" s="42"/>
      <c r="E16" s="42"/>
    </row>
    <row r="17" spans="2:16" ht="15" x14ac:dyDescent="0.25">
      <c r="B17" s="45"/>
      <c r="C17" s="83"/>
      <c r="D17"/>
      <c r="E17"/>
      <c r="F17" s="42"/>
    </row>
    <row r="18" spans="2:16" ht="15" x14ac:dyDescent="0.25">
      <c r="B18" s="45"/>
      <c r="C18" s="44"/>
      <c r="D18" s="42"/>
      <c r="E18" s="42"/>
      <c r="F18" s="42"/>
    </row>
    <row r="19" spans="2:16" ht="15" x14ac:dyDescent="0.25">
      <c r="B19" s="45"/>
      <c r="C19" s="44"/>
      <c r="D19" s="43"/>
      <c r="E19" s="43"/>
      <c r="F19" s="42"/>
    </row>
    <row r="20" spans="2:16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16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16" ht="20.25" customHeight="1" x14ac:dyDescent="0.25">
      <c r="C22"/>
      <c r="D22"/>
      <c r="E22"/>
      <c r="F22" s="32"/>
    </row>
    <row r="23" spans="2:16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16" s="3" customFormat="1" ht="20.100000000000001" customHeight="1" x14ac:dyDescent="0.25">
      <c r="B24" s="20">
        <v>24.34</v>
      </c>
      <c r="C24" s="28" t="s">
        <v>43</v>
      </c>
      <c r="D24" s="27"/>
      <c r="E24" s="27"/>
      <c r="F24" s="72">
        <v>145</v>
      </c>
      <c r="G24" s="11">
        <f>B24*F24</f>
        <v>3529.3</v>
      </c>
    </row>
    <row r="25" spans="2:16" s="3" customFormat="1" ht="20.100000000000001" customHeight="1" x14ac:dyDescent="0.25">
      <c r="B25" s="20"/>
      <c r="C25" s="93" t="s">
        <v>230</v>
      </c>
      <c r="D25" s="94"/>
      <c r="E25" s="95"/>
      <c r="F25" s="11"/>
      <c r="G25" s="11" t="str">
        <f>IF(F25="","",B25*F25)</f>
        <v/>
      </c>
      <c r="I25" s="25"/>
    </row>
    <row r="26" spans="2:16" s="3" customFormat="1" ht="20.100000000000001" customHeight="1" x14ac:dyDescent="0.25">
      <c r="B26" s="60">
        <v>1</v>
      </c>
      <c r="C26" s="59" t="s">
        <v>172</v>
      </c>
      <c r="D26" s="74"/>
      <c r="E26" s="73"/>
      <c r="F26" s="11">
        <v>26.33</v>
      </c>
      <c r="G26" s="11">
        <f>IF(F26="","",B26*F26)</f>
        <v>26.33</v>
      </c>
    </row>
    <row r="27" spans="2:16" s="3" customFormat="1" ht="20.100000000000001" customHeight="1" x14ac:dyDescent="0.2">
      <c r="B27" s="20"/>
      <c r="C27" s="81" t="s">
        <v>200</v>
      </c>
      <c r="D27" s="24"/>
      <c r="E27" s="24"/>
      <c r="F27" s="70"/>
      <c r="G27" s="11"/>
    </row>
    <row r="28" spans="2:16" s="3" customFormat="1" ht="20.100000000000001" customHeight="1" x14ac:dyDescent="0.2">
      <c r="B28" s="20"/>
      <c r="C28" s="1" t="s">
        <v>201</v>
      </c>
      <c r="D28" s="24"/>
      <c r="E28" s="24"/>
      <c r="F28" s="70"/>
      <c r="G28" s="11"/>
    </row>
    <row r="29" spans="2:16" s="3" customFormat="1" ht="20.100000000000001" customHeight="1" x14ac:dyDescent="0.25">
      <c r="B29" s="20"/>
      <c r="C29" s="102" t="s">
        <v>216</v>
      </c>
      <c r="D29" s="103"/>
      <c r="E29" s="104"/>
      <c r="F29" s="70"/>
      <c r="G29" s="11" t="str">
        <f>IF(F29="","",B29*F29)</f>
        <v/>
      </c>
      <c r="P29" s="3" t="s">
        <v>173</v>
      </c>
    </row>
    <row r="30" spans="2:16" s="3" customFormat="1" ht="20.100000000000001" customHeight="1" x14ac:dyDescent="0.25">
      <c r="B30" s="20"/>
      <c r="C30" s="102"/>
      <c r="D30" s="103"/>
      <c r="E30" s="104"/>
      <c r="F30" s="70"/>
      <c r="G30" s="11"/>
    </row>
    <row r="31" spans="2:16" s="3" customFormat="1" ht="20.100000000000001" customHeight="1" x14ac:dyDescent="0.25">
      <c r="B31" s="20"/>
      <c r="C31" s="102"/>
      <c r="D31" s="103"/>
      <c r="E31" s="104"/>
      <c r="F31" s="70"/>
      <c r="G31" s="11" t="str">
        <f>IF(F31="","",B31*F31)</f>
        <v/>
      </c>
    </row>
    <row r="32" spans="2:16" s="3" customFormat="1" ht="20.100000000000001" customHeight="1" x14ac:dyDescent="0.25">
      <c r="B32" s="20"/>
      <c r="C32" s="3" t="s">
        <v>198</v>
      </c>
      <c r="D32" s="8"/>
      <c r="E32" s="8"/>
      <c r="F32" s="70"/>
      <c r="G32" s="11" t="str">
        <f>IF(F32="","",B32*F32)</f>
        <v/>
      </c>
    </row>
    <row r="33" spans="2:7" s="3" customFormat="1" ht="20.100000000000001" customHeight="1" x14ac:dyDescent="0.25">
      <c r="B33" s="16"/>
      <c r="C33" s="15" t="s">
        <v>199</v>
      </c>
      <c r="D33" s="14"/>
      <c r="E33" s="14"/>
      <c r="F33" s="69"/>
      <c r="G33" s="11" t="str">
        <f>IF(F33="","",B33*F33)</f>
        <v/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6</v>
      </c>
      <c r="G34" s="10">
        <f>SUM(G24:G33)</f>
        <v>3555.63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5</v>
      </c>
      <c r="G35" s="9" t="s">
        <v>39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4</v>
      </c>
      <c r="G36" s="6">
        <f>IF(G35=10%,G34*10%,)</f>
        <v>0</v>
      </c>
    </row>
    <row r="37" spans="2:7" s="3" customFormat="1" ht="20.100000000000001" customHeight="1" x14ac:dyDescent="0.25">
      <c r="B37" s="8"/>
      <c r="C37" s="8"/>
      <c r="D37" s="8"/>
      <c r="E37" s="8"/>
      <c r="F37" s="7" t="s">
        <v>3</v>
      </c>
      <c r="G37" s="6"/>
    </row>
    <row r="38" spans="2:7" s="3" customFormat="1" ht="20.100000000000001" customHeight="1" x14ac:dyDescent="0.25">
      <c r="F38" s="5" t="s">
        <v>2</v>
      </c>
      <c r="G38" s="4">
        <f>G34+G36+G37</f>
        <v>3555.63</v>
      </c>
    </row>
    <row r="40" spans="2:7" x14ac:dyDescent="0.2">
      <c r="B40" s="2" t="s">
        <v>38</v>
      </c>
    </row>
    <row r="41" spans="2:7" x14ac:dyDescent="0.2">
      <c r="B41" s="2" t="s">
        <v>69</v>
      </c>
    </row>
  </sheetData>
  <mergeCells count="3">
    <mergeCell ref="F21:G21"/>
    <mergeCell ref="C25:E25"/>
    <mergeCell ref="C29:E3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  <pageSetUpPr fitToPage="1"/>
  </sheetPr>
  <dimension ref="B1:P41"/>
  <sheetViews>
    <sheetView showGridLines="0" topLeftCell="A4" zoomScale="85" zoomScaleNormal="85" workbookViewId="0">
      <selection activeCell="B42" sqref="B42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45741</v>
      </c>
    </row>
    <row r="11" spans="2:7" x14ac:dyDescent="0.2">
      <c r="B11" s="48" t="s">
        <v>25</v>
      </c>
      <c r="C11" s="47" t="s">
        <v>237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191</v>
      </c>
      <c r="D13" s="42"/>
      <c r="E13" s="42"/>
      <c r="F13" s="43"/>
    </row>
    <row r="14" spans="2:7" ht="15" x14ac:dyDescent="0.25">
      <c r="B14" s="45"/>
      <c r="C14" s="42" t="s">
        <v>192</v>
      </c>
      <c r="D14" s="42"/>
      <c r="E14" s="42"/>
    </row>
    <row r="15" spans="2:7" ht="15" x14ac:dyDescent="0.25">
      <c r="B15" s="45"/>
      <c r="C15" s="43" t="s">
        <v>193</v>
      </c>
      <c r="D15" s="42"/>
      <c r="E15" s="42"/>
    </row>
    <row r="16" spans="2:7" ht="15" x14ac:dyDescent="0.25">
      <c r="B16" s="45"/>
      <c r="C16" s="43" t="s">
        <v>194</v>
      </c>
      <c r="D16" s="42"/>
      <c r="E16" s="42"/>
    </row>
    <row r="17" spans="2:16" ht="15" x14ac:dyDescent="0.25">
      <c r="B17" s="45"/>
      <c r="C17" s="83" t="s">
        <v>211</v>
      </c>
      <c r="D17"/>
      <c r="E17"/>
      <c r="F17" s="42"/>
    </row>
    <row r="18" spans="2:16" ht="15" x14ac:dyDescent="0.25">
      <c r="B18" s="45"/>
      <c r="C18" s="44"/>
      <c r="D18" s="42"/>
      <c r="E18" s="42"/>
      <c r="F18" s="42"/>
    </row>
    <row r="19" spans="2:16" ht="15" x14ac:dyDescent="0.25">
      <c r="B19" s="45"/>
      <c r="C19" s="44"/>
      <c r="D19" s="43"/>
      <c r="E19" s="43"/>
      <c r="F19" s="42"/>
    </row>
    <row r="20" spans="2:16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16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16" ht="20.25" customHeight="1" x14ac:dyDescent="0.25">
      <c r="C22"/>
      <c r="D22"/>
      <c r="E22"/>
      <c r="F22" s="32"/>
    </row>
    <row r="23" spans="2:16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16" s="3" customFormat="1" ht="20.100000000000001" customHeight="1" x14ac:dyDescent="0.25">
      <c r="B24" s="20">
        <v>25.1</v>
      </c>
      <c r="C24" s="28" t="s">
        <v>115</v>
      </c>
      <c r="D24" s="27"/>
      <c r="E24" s="27"/>
      <c r="F24" s="72">
        <v>120</v>
      </c>
      <c r="G24" s="11">
        <f>B24*F24</f>
        <v>3012</v>
      </c>
    </row>
    <row r="25" spans="2:16" s="3" customFormat="1" ht="20.100000000000001" customHeight="1" x14ac:dyDescent="0.25">
      <c r="B25" s="20"/>
      <c r="C25" s="93" t="s">
        <v>236</v>
      </c>
      <c r="D25" s="94"/>
      <c r="E25" s="95"/>
      <c r="F25" s="11"/>
      <c r="G25" s="11" t="str">
        <f>IF(F25="","",B25*F25)</f>
        <v/>
      </c>
      <c r="I25" s="25"/>
    </row>
    <row r="26" spans="2:16" s="3" customFormat="1" ht="20.100000000000001" customHeight="1" x14ac:dyDescent="0.25">
      <c r="B26" s="60">
        <v>1</v>
      </c>
      <c r="C26" s="59" t="s">
        <v>172</v>
      </c>
      <c r="D26" s="74"/>
      <c r="E26" s="73"/>
      <c r="F26" s="11">
        <v>61.42</v>
      </c>
      <c r="G26" s="11">
        <f>IF(F26="","",B26*F26)</f>
        <v>61.42</v>
      </c>
    </row>
    <row r="27" spans="2:16" s="3" customFormat="1" ht="20.100000000000001" customHeight="1" x14ac:dyDescent="0.2">
      <c r="B27" s="20"/>
      <c r="C27" s="81" t="s">
        <v>200</v>
      </c>
      <c r="D27" s="24"/>
      <c r="E27" s="24"/>
      <c r="F27" s="70"/>
      <c r="G27" s="11"/>
    </row>
    <row r="28" spans="2:16" s="3" customFormat="1" ht="20.100000000000001" customHeight="1" x14ac:dyDescent="0.2">
      <c r="B28" s="20"/>
      <c r="C28" s="1" t="s">
        <v>201</v>
      </c>
      <c r="D28" s="24"/>
      <c r="E28" s="24"/>
      <c r="F28" s="70"/>
      <c r="G28" s="11"/>
    </row>
    <row r="29" spans="2:16" s="3" customFormat="1" ht="20.100000000000001" customHeight="1" x14ac:dyDescent="0.25">
      <c r="B29" s="20"/>
      <c r="C29" s="102" t="s">
        <v>216</v>
      </c>
      <c r="D29" s="103"/>
      <c r="E29" s="104"/>
      <c r="F29" s="70"/>
      <c r="G29" s="11" t="str">
        <f>IF(F29="","",B29*F29)</f>
        <v/>
      </c>
      <c r="P29" s="3" t="s">
        <v>173</v>
      </c>
    </row>
    <row r="30" spans="2:16" s="3" customFormat="1" ht="20.100000000000001" customHeight="1" x14ac:dyDescent="0.25">
      <c r="B30" s="20"/>
      <c r="C30" s="102"/>
      <c r="D30" s="103"/>
      <c r="E30" s="104"/>
      <c r="F30" s="70"/>
      <c r="G30" s="11"/>
    </row>
    <row r="31" spans="2:16" s="3" customFormat="1" ht="20.100000000000001" customHeight="1" x14ac:dyDescent="0.25">
      <c r="B31" s="20"/>
      <c r="C31" s="102"/>
      <c r="D31" s="103"/>
      <c r="E31" s="104"/>
      <c r="F31" s="70"/>
      <c r="G31" s="11" t="str">
        <f>IF(F31="","",B31*F31)</f>
        <v/>
      </c>
    </row>
    <row r="32" spans="2:16" s="3" customFormat="1" ht="20.100000000000001" customHeight="1" x14ac:dyDescent="0.25">
      <c r="B32" s="20"/>
      <c r="C32" s="3" t="s">
        <v>198</v>
      </c>
      <c r="D32" s="8"/>
      <c r="E32" s="8"/>
      <c r="F32" s="70"/>
      <c r="G32" s="11" t="str">
        <f>IF(F32="","",B32*F32)</f>
        <v/>
      </c>
    </row>
    <row r="33" spans="2:7" s="3" customFormat="1" ht="20.100000000000001" customHeight="1" x14ac:dyDescent="0.25">
      <c r="B33" s="16"/>
      <c r="C33" s="15" t="s">
        <v>199</v>
      </c>
      <c r="D33" s="14"/>
      <c r="E33" s="14"/>
      <c r="F33" s="69"/>
      <c r="G33" s="11" t="str">
        <f>IF(F33="","",B33*F33)</f>
        <v/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6</v>
      </c>
      <c r="G34" s="10">
        <f>SUM(G24:G33)</f>
        <v>3073.42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5</v>
      </c>
      <c r="G35" s="9" t="s">
        <v>39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4</v>
      </c>
      <c r="G36" s="6">
        <f>IF(G35=10%,G34*10%,)</f>
        <v>0</v>
      </c>
    </row>
    <row r="37" spans="2:7" s="3" customFormat="1" ht="20.100000000000001" customHeight="1" x14ac:dyDescent="0.25">
      <c r="B37" s="8"/>
      <c r="C37" s="8"/>
      <c r="D37" s="8"/>
      <c r="E37" s="8"/>
      <c r="F37" s="7" t="s">
        <v>3</v>
      </c>
      <c r="G37" s="6"/>
    </row>
    <row r="38" spans="2:7" s="3" customFormat="1" ht="20.100000000000001" customHeight="1" x14ac:dyDescent="0.25">
      <c r="F38" s="5" t="s">
        <v>2</v>
      </c>
      <c r="G38" s="4">
        <f>G34+G36+G37</f>
        <v>3073.42</v>
      </c>
    </row>
    <row r="40" spans="2:7" x14ac:dyDescent="0.2">
      <c r="B40" s="2" t="s">
        <v>38</v>
      </c>
    </row>
    <row r="41" spans="2:7" x14ac:dyDescent="0.2">
      <c r="B41" s="2" t="s">
        <v>69</v>
      </c>
    </row>
  </sheetData>
  <mergeCells count="3">
    <mergeCell ref="F21:G21"/>
    <mergeCell ref="C25:E25"/>
    <mergeCell ref="C29:E3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0000"/>
    <pageSetUpPr fitToPage="1"/>
  </sheetPr>
  <dimension ref="B1:I40"/>
  <sheetViews>
    <sheetView showGridLines="0" topLeftCell="A7" zoomScale="85" zoomScaleNormal="85" workbookViewId="0">
      <selection activeCell="J41" sqref="J41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45742</v>
      </c>
    </row>
    <row r="11" spans="2:7" x14ac:dyDescent="0.2">
      <c r="B11" s="48" t="s">
        <v>25</v>
      </c>
      <c r="C11" s="47" t="s">
        <v>238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119</v>
      </c>
      <c r="D13" s="42"/>
      <c r="E13" s="42"/>
      <c r="F13" s="43"/>
    </row>
    <row r="14" spans="2:7" ht="15" x14ac:dyDescent="0.25">
      <c r="B14" s="45"/>
      <c r="C14" s="42" t="s">
        <v>118</v>
      </c>
      <c r="D14" s="42"/>
      <c r="E14" s="42"/>
    </row>
    <row r="15" spans="2:7" ht="15" x14ac:dyDescent="0.25">
      <c r="B15" s="45"/>
      <c r="C15" s="42" t="s">
        <v>117</v>
      </c>
      <c r="D15" s="42"/>
      <c r="E15" s="42"/>
    </row>
    <row r="16" spans="2:7" ht="15" x14ac:dyDescent="0.25">
      <c r="B16" s="45"/>
      <c r="C16" s="42" t="s">
        <v>116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25.48</v>
      </c>
      <c r="C24" s="96" t="s">
        <v>115</v>
      </c>
      <c r="D24" s="97"/>
      <c r="E24" s="98"/>
      <c r="F24" s="11">
        <v>114</v>
      </c>
      <c r="G24" s="11">
        <f>B24*F24</f>
        <v>2904.7200000000003</v>
      </c>
    </row>
    <row r="25" spans="2:9" s="3" customFormat="1" ht="20.100000000000001" customHeight="1" x14ac:dyDescent="0.25">
      <c r="B25" s="20"/>
      <c r="C25" s="93" t="s">
        <v>196</v>
      </c>
      <c r="D25" s="94"/>
      <c r="E25" s="95"/>
      <c r="F25" s="11"/>
      <c r="G25" s="11"/>
      <c r="I25" s="25"/>
    </row>
    <row r="26" spans="2:9" s="3" customFormat="1" ht="20.100000000000001" customHeight="1" x14ac:dyDescent="0.25">
      <c r="B26" s="20"/>
      <c r="C26" s="96"/>
      <c r="D26" s="97"/>
      <c r="E26" s="98"/>
      <c r="F26" s="11"/>
      <c r="G26" s="11"/>
    </row>
    <row r="27" spans="2:9" s="3" customFormat="1" ht="20.100000000000001" customHeight="1" x14ac:dyDescent="0.25">
      <c r="B27" s="20"/>
      <c r="C27" s="90"/>
      <c r="D27" s="91"/>
      <c r="E27" s="92"/>
      <c r="F27" s="11"/>
      <c r="G27" s="11"/>
    </row>
    <row r="28" spans="2:9" s="3" customFormat="1" ht="20.100000000000001" customHeight="1" x14ac:dyDescent="0.25">
      <c r="B28" s="60">
        <v>1</v>
      </c>
      <c r="C28" s="90" t="s">
        <v>105</v>
      </c>
      <c r="D28" s="91"/>
      <c r="E28" s="92"/>
      <c r="F28" s="11">
        <v>26.33</v>
      </c>
      <c r="G28" s="11">
        <f>B28*F28</f>
        <v>26.33</v>
      </c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/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/>
    </row>
    <row r="31" spans="2:9" s="3" customFormat="1" ht="20.100000000000001" customHeight="1" x14ac:dyDescent="0.25">
      <c r="B31" s="20"/>
      <c r="C31" s="90" t="s">
        <v>40</v>
      </c>
      <c r="D31" s="91"/>
      <c r="E31" s="92"/>
      <c r="F31" s="56"/>
      <c r="G31" s="11"/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2931.05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2931.05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8">
    <mergeCell ref="C31:E31"/>
    <mergeCell ref="C32:E32"/>
    <mergeCell ref="F21:G21"/>
    <mergeCell ref="C24:E24"/>
    <mergeCell ref="C25:E25"/>
    <mergeCell ref="C26:E26"/>
    <mergeCell ref="C27:E27"/>
    <mergeCell ref="C28:E28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  <pageSetUpPr fitToPage="1"/>
  </sheetPr>
  <dimension ref="B1:P40"/>
  <sheetViews>
    <sheetView showGridLines="0" topLeftCell="A7" zoomScale="85" zoomScaleNormal="85" workbookViewId="0">
      <selection activeCell="I12" sqref="I12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45743</v>
      </c>
    </row>
    <row r="11" spans="2:7" x14ac:dyDescent="0.2">
      <c r="B11" s="48" t="s">
        <v>25</v>
      </c>
      <c r="C11" s="47" t="s">
        <v>239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175</v>
      </c>
      <c r="D13" s="42"/>
      <c r="E13" s="42"/>
      <c r="F13" s="43"/>
    </row>
    <row r="14" spans="2:7" ht="15" x14ac:dyDescent="0.25">
      <c r="B14" s="45"/>
      <c r="C14" s="42" t="s">
        <v>176</v>
      </c>
      <c r="D14" s="42"/>
      <c r="E14" s="42"/>
    </row>
    <row r="15" spans="2:7" ht="15" x14ac:dyDescent="0.25">
      <c r="B15" s="45"/>
      <c r="C15" s="43" t="s">
        <v>177</v>
      </c>
      <c r="D15" s="42"/>
      <c r="E15" s="42"/>
    </row>
    <row r="16" spans="2:7" ht="15" x14ac:dyDescent="0.25">
      <c r="B16" s="45"/>
      <c r="C16" s="43" t="s">
        <v>178</v>
      </c>
      <c r="D16" s="42"/>
      <c r="E16" s="42"/>
    </row>
    <row r="17" spans="2:16" ht="15" x14ac:dyDescent="0.25">
      <c r="B17" s="45"/>
      <c r="C17" s="42" t="s">
        <v>179</v>
      </c>
      <c r="D17"/>
      <c r="E17"/>
      <c r="F17" s="42"/>
    </row>
    <row r="18" spans="2:16" ht="15" x14ac:dyDescent="0.25">
      <c r="B18" s="45"/>
      <c r="C18" s="44"/>
      <c r="D18" s="42"/>
      <c r="E18" s="42"/>
      <c r="F18" s="42"/>
    </row>
    <row r="19" spans="2:16" ht="15" x14ac:dyDescent="0.25">
      <c r="B19" s="45"/>
      <c r="C19" s="44"/>
      <c r="D19" s="43"/>
      <c r="E19" s="43"/>
      <c r="F19" s="42"/>
    </row>
    <row r="20" spans="2:16" s="3" customFormat="1" ht="20.100000000000001" customHeight="1" x14ac:dyDescent="0.25">
      <c r="B20" s="41" t="s">
        <v>17</v>
      </c>
      <c r="C20" s="40"/>
      <c r="D20" s="84" t="s">
        <v>244</v>
      </c>
      <c r="E20" s="85">
        <f>C10+30</f>
        <v>45773</v>
      </c>
      <c r="F20" s="37"/>
      <c r="G20" s="36"/>
    </row>
    <row r="21" spans="2:16" s="3" customFormat="1" ht="20.100000000000001" customHeight="1" x14ac:dyDescent="0.25">
      <c r="B21" s="35" t="s">
        <v>62</v>
      </c>
      <c r="C21" s="34"/>
      <c r="D21" s="67"/>
      <c r="E21" s="67"/>
      <c r="F21" s="88" t="s">
        <v>12</v>
      </c>
      <c r="G21" s="89"/>
    </row>
    <row r="22" spans="2:16" ht="20.25" customHeight="1" x14ac:dyDescent="0.25">
      <c r="C22"/>
      <c r="D22"/>
      <c r="E22"/>
      <c r="F22" s="32"/>
    </row>
    <row r="23" spans="2:16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16" s="3" customFormat="1" ht="20.100000000000001" customHeight="1" x14ac:dyDescent="0.25">
      <c r="B24" s="20">
        <v>24.92</v>
      </c>
      <c r="C24" s="28" t="s">
        <v>240</v>
      </c>
      <c r="D24" s="27"/>
      <c r="E24" s="27"/>
      <c r="F24" s="72">
        <v>200</v>
      </c>
      <c r="G24" s="11">
        <f>B24*F24</f>
        <v>4984</v>
      </c>
    </row>
    <row r="25" spans="2:16" s="3" customFormat="1" ht="20.100000000000001" customHeight="1" x14ac:dyDescent="0.25">
      <c r="B25" s="20"/>
      <c r="C25" s="15"/>
      <c r="D25" s="14"/>
      <c r="E25" s="14"/>
      <c r="F25" s="11"/>
      <c r="G25" s="11" t="str">
        <f>IF(F25="","",B25*F25)</f>
        <v/>
      </c>
      <c r="I25" s="25"/>
    </row>
    <row r="26" spans="2:16" s="3" customFormat="1" ht="20.100000000000001" customHeight="1" x14ac:dyDescent="0.25">
      <c r="B26" s="20"/>
      <c r="C26" s="59" t="s">
        <v>241</v>
      </c>
      <c r="D26" s="58"/>
      <c r="E26" s="58"/>
      <c r="F26" s="11"/>
      <c r="G26" s="11" t="str">
        <f>IF(F26="","",B26*F26)</f>
        <v/>
      </c>
    </row>
    <row r="27" spans="2:16" s="3" customFormat="1" ht="20.100000000000001" customHeight="1" x14ac:dyDescent="0.25">
      <c r="B27" s="20"/>
      <c r="C27" s="19"/>
      <c r="D27" s="24"/>
      <c r="E27" s="24"/>
      <c r="F27" s="70" t="s">
        <v>96</v>
      </c>
      <c r="G27" s="11"/>
    </row>
    <row r="28" spans="2:16" s="3" customFormat="1" ht="20.100000000000001" customHeight="1" x14ac:dyDescent="0.25">
      <c r="B28" s="60"/>
      <c r="C28" s="59" t="s">
        <v>242</v>
      </c>
      <c r="D28" s="74"/>
      <c r="E28" s="73"/>
      <c r="F28" s="11"/>
      <c r="G28" s="11" t="str">
        <f>IF(F28="","",B28*F28)</f>
        <v/>
      </c>
    </row>
    <row r="29" spans="2:16" s="3" customFormat="1" ht="20.100000000000001" customHeight="1" x14ac:dyDescent="0.25">
      <c r="B29" s="20"/>
      <c r="C29" s="19" t="s">
        <v>243</v>
      </c>
      <c r="D29" s="21"/>
      <c r="E29" s="21"/>
      <c r="F29" s="70"/>
      <c r="G29" s="11" t="str">
        <f>IF(F29="","",B29*F29)</f>
        <v/>
      </c>
      <c r="P29" s="3" t="s">
        <v>173</v>
      </c>
    </row>
    <row r="30" spans="2:16" s="3" customFormat="1" ht="20.100000000000001" customHeight="1" x14ac:dyDescent="0.25">
      <c r="B30" s="20"/>
      <c r="C30" s="19" t="s">
        <v>183</v>
      </c>
      <c r="D30" s="8"/>
      <c r="E30" s="8"/>
      <c r="F30" s="70"/>
      <c r="G30" s="11" t="str">
        <f>IF(F30="","",B30*F30)</f>
        <v/>
      </c>
    </row>
    <row r="31" spans="2:16" s="3" customFormat="1" ht="20.100000000000001" customHeight="1" x14ac:dyDescent="0.25">
      <c r="B31" s="20"/>
      <c r="C31" s="19" t="s">
        <v>184</v>
      </c>
      <c r="D31" s="8"/>
      <c r="E31" s="8"/>
      <c r="F31" s="70"/>
      <c r="G31" s="11" t="str">
        <f>IF(F31="","",B31*F31)</f>
        <v/>
      </c>
    </row>
    <row r="32" spans="2:16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4984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4984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0000"/>
    <pageSetUpPr fitToPage="1"/>
  </sheetPr>
  <dimension ref="B1:X40"/>
  <sheetViews>
    <sheetView showGridLines="0" topLeftCell="A4" zoomScale="85" zoomScaleNormal="85" workbookViewId="0">
      <selection activeCell="I24" sqref="I24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45743</v>
      </c>
    </row>
    <row r="11" spans="2:7" x14ac:dyDescent="0.2">
      <c r="B11" s="48" t="s">
        <v>25</v>
      </c>
      <c r="C11" s="47" t="s">
        <v>247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22</v>
      </c>
      <c r="D13" s="42"/>
      <c r="E13" s="42"/>
      <c r="F13" s="43"/>
    </row>
    <row r="14" spans="2:7" ht="15" x14ac:dyDescent="0.25">
      <c r="B14" s="45"/>
      <c r="C14" s="42" t="s">
        <v>21</v>
      </c>
      <c r="D14" s="42"/>
      <c r="E14" s="42"/>
    </row>
    <row r="15" spans="2:7" ht="15" x14ac:dyDescent="0.25">
      <c r="B15" s="45"/>
      <c r="C15" s="43" t="s">
        <v>20</v>
      </c>
      <c r="D15" s="42"/>
      <c r="E15" s="42"/>
    </row>
    <row r="16" spans="2:7" ht="15" x14ac:dyDescent="0.25">
      <c r="B16" s="45"/>
      <c r="C16" s="43" t="s">
        <v>19</v>
      </c>
      <c r="D16" s="42"/>
      <c r="E16" s="42"/>
    </row>
    <row r="17" spans="2:24" ht="15" x14ac:dyDescent="0.25">
      <c r="B17" s="45"/>
      <c r="C17" s="42" t="s">
        <v>18</v>
      </c>
      <c r="D17"/>
      <c r="E17"/>
      <c r="F17" s="42"/>
    </row>
    <row r="18" spans="2:24" ht="15" x14ac:dyDescent="0.25">
      <c r="B18" s="45"/>
      <c r="C18" s="44"/>
      <c r="D18" s="42"/>
      <c r="E18" s="42"/>
      <c r="F18" s="42"/>
    </row>
    <row r="19" spans="2:24" ht="15" x14ac:dyDescent="0.25">
      <c r="B19" s="45"/>
      <c r="C19" s="44"/>
      <c r="D19" s="43"/>
      <c r="E19" s="42"/>
      <c r="F19" s="42"/>
    </row>
    <row r="20" spans="2:24" s="3" customFormat="1" ht="20.100000000000001" customHeight="1" x14ac:dyDescent="0.25">
      <c r="B20" s="41" t="s">
        <v>17</v>
      </c>
      <c r="C20" s="40"/>
      <c r="D20" s="39" t="s">
        <v>16</v>
      </c>
      <c r="E20" s="38">
        <f>C10+30</f>
        <v>45773</v>
      </c>
      <c r="F20" s="37"/>
      <c r="G20" s="36"/>
    </row>
    <row r="21" spans="2:24" s="3" customFormat="1" ht="20.100000000000001" customHeight="1" x14ac:dyDescent="0.2">
      <c r="B21" s="35" t="s">
        <v>15</v>
      </c>
      <c r="C21" s="34"/>
      <c r="D21" s="33" t="s">
        <v>14</v>
      </c>
      <c r="E21" s="33" t="s">
        <v>13</v>
      </c>
      <c r="F21" s="88" t="s">
        <v>12</v>
      </c>
      <c r="G21" s="89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4" ht="20.25" customHeight="1" x14ac:dyDescent="0.25">
      <c r="C22"/>
      <c r="D22"/>
      <c r="E22"/>
      <c r="F22" s="32"/>
    </row>
    <row r="23" spans="2:24" s="3" customFormat="1" ht="20.100000000000001" customHeight="1" x14ac:dyDescent="0.2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4" s="3" customFormat="1" ht="20.100000000000001" customHeight="1" x14ac:dyDescent="0.2">
      <c r="B24" s="20">
        <v>25.52</v>
      </c>
      <c r="C24" s="28" t="s">
        <v>245</v>
      </c>
      <c r="D24" s="27"/>
      <c r="E24" s="26"/>
      <c r="F24" s="11">
        <v>91</v>
      </c>
      <c r="G24" s="11">
        <f>B24*F24</f>
        <v>2322.3200000000002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4" s="3" customFormat="1" ht="20.100000000000001" customHeight="1" x14ac:dyDescent="0.2">
      <c r="B25" s="20"/>
      <c r="C25" s="90" t="s">
        <v>246</v>
      </c>
      <c r="D25" s="91"/>
      <c r="E25" s="92"/>
      <c r="F25" s="17"/>
      <c r="G25" s="11" t="str">
        <f>IF(F25="","",B25*F25)</f>
        <v/>
      </c>
      <c r="I25" s="2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s="3" customFormat="1" ht="20.100000000000001" customHeight="1" x14ac:dyDescent="0.2">
      <c r="B26" s="20"/>
      <c r="C26" s="19"/>
      <c r="D26" s="24"/>
      <c r="E26" s="23"/>
      <c r="F26" s="17"/>
      <c r="G26" s="11" t="str">
        <f>IF(F26="","",B26*F26)</f>
        <v/>
      </c>
      <c r="O26" s="1"/>
      <c r="P26" s="1"/>
      <c r="Q26" s="1"/>
      <c r="R26" s="1"/>
      <c r="S26" s="1"/>
      <c r="T26" s="1"/>
      <c r="X26" s="1"/>
    </row>
    <row r="27" spans="2:24" s="3" customFormat="1" ht="20.100000000000001" customHeight="1" x14ac:dyDescent="0.2">
      <c r="B27" s="20"/>
      <c r="C27" s="19"/>
      <c r="D27" s="24"/>
      <c r="E27" s="23"/>
      <c r="F27" s="17"/>
      <c r="G27" s="11"/>
      <c r="O27" s="1"/>
      <c r="P27" s="1"/>
      <c r="Q27" s="1"/>
      <c r="R27" s="1"/>
      <c r="S27" s="1"/>
      <c r="T27" s="1"/>
      <c r="X27" s="1"/>
    </row>
    <row r="28" spans="2:24" s="3" customFormat="1" ht="20.100000000000001" customHeight="1" x14ac:dyDescent="0.2">
      <c r="B28" s="20"/>
      <c r="C28" s="19"/>
      <c r="D28" s="22"/>
      <c r="E28" s="18"/>
      <c r="F28" s="17"/>
      <c r="G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3" customFormat="1" ht="20.100000000000001" customHeight="1" x14ac:dyDescent="0.25">
      <c r="B29" s="20"/>
      <c r="C29" s="19"/>
      <c r="D29" s="21"/>
      <c r="E29" s="18"/>
      <c r="F29" s="17"/>
      <c r="G29" s="11"/>
    </row>
    <row r="30" spans="2:24" s="3" customFormat="1" ht="20.100000000000001" customHeight="1" x14ac:dyDescent="0.25">
      <c r="B30" s="20"/>
      <c r="C30" s="19"/>
      <c r="D30" s="8"/>
      <c r="E30" s="18"/>
      <c r="F30" s="17"/>
      <c r="G30" s="11"/>
    </row>
    <row r="31" spans="2:24" s="3" customFormat="1" ht="20.100000000000001" customHeight="1" x14ac:dyDescent="0.2">
      <c r="B31" s="20"/>
      <c r="C31" s="90"/>
      <c r="D31" s="91"/>
      <c r="E31" s="92"/>
      <c r="F31" s="17"/>
      <c r="G31" s="1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s="3" customFormat="1" ht="20.100000000000001" customHeight="1" x14ac:dyDescent="0.2">
      <c r="B32" s="16"/>
      <c r="C32" s="93"/>
      <c r="D32" s="94"/>
      <c r="E32" s="95"/>
      <c r="F32" s="12"/>
      <c r="G32" s="11" t="str">
        <f>IF(F32="","",B32*F32)</f>
        <v/>
      </c>
      <c r="U32" s="1"/>
      <c r="V32" s="1"/>
      <c r="W32" s="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2322.3200000000002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>
        <v>0.1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232.23200000000003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2554.5520000000001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4">
    <mergeCell ref="F21:G21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F0000"/>
    <pageSetUpPr fitToPage="1"/>
  </sheetPr>
  <dimension ref="B1:X40"/>
  <sheetViews>
    <sheetView showGridLines="0" topLeftCell="A7" zoomScale="85" zoomScaleNormal="85" workbookViewId="0">
      <selection activeCell="E19" sqref="E1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45744</v>
      </c>
    </row>
    <row r="11" spans="2:7" x14ac:dyDescent="0.2">
      <c r="B11" s="48" t="s">
        <v>25</v>
      </c>
      <c r="C11" s="47" t="s">
        <v>249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250</v>
      </c>
      <c r="D13" s="42"/>
      <c r="E13" s="42"/>
      <c r="F13" s="43"/>
    </row>
    <row r="14" spans="2:7" ht="15" x14ac:dyDescent="0.25">
      <c r="B14" s="45"/>
      <c r="C14" s="42" t="s">
        <v>251</v>
      </c>
      <c r="D14" s="42"/>
      <c r="E14" s="42"/>
    </row>
    <row r="15" spans="2:7" ht="15" x14ac:dyDescent="0.25">
      <c r="B15" s="45"/>
      <c r="C15" s="43" t="s">
        <v>252</v>
      </c>
      <c r="D15" s="42"/>
      <c r="E15" s="42"/>
    </row>
    <row r="16" spans="2:7" ht="15" x14ac:dyDescent="0.25">
      <c r="B16" s="45"/>
      <c r="C16" s="43" t="s">
        <v>253</v>
      </c>
      <c r="D16" s="42"/>
      <c r="E16" s="42"/>
    </row>
    <row r="17" spans="2:24" ht="15" x14ac:dyDescent="0.25">
      <c r="B17" s="45"/>
      <c r="C17" s="42"/>
      <c r="D17"/>
      <c r="E17"/>
      <c r="F17" s="42"/>
    </row>
    <row r="18" spans="2:24" ht="15" x14ac:dyDescent="0.25">
      <c r="B18" s="45"/>
      <c r="C18" s="44"/>
      <c r="D18" s="42"/>
      <c r="E18" s="42"/>
      <c r="F18" s="42"/>
    </row>
    <row r="19" spans="2:24" ht="15" x14ac:dyDescent="0.25">
      <c r="B19" s="45"/>
      <c r="C19" s="44"/>
      <c r="D19" s="43"/>
      <c r="E19" s="42"/>
      <c r="F19" s="42"/>
    </row>
    <row r="20" spans="2:24" s="3" customFormat="1" ht="20.100000000000001" customHeight="1" x14ac:dyDescent="0.25">
      <c r="B20" s="41" t="s">
        <v>17</v>
      </c>
      <c r="C20" s="40"/>
      <c r="D20" s="39"/>
      <c r="E20" s="38"/>
      <c r="F20" s="37"/>
      <c r="G20" s="36"/>
    </row>
    <row r="21" spans="2:24" s="3" customFormat="1" ht="20.100000000000001" customHeight="1" x14ac:dyDescent="0.2">
      <c r="B21" s="35" t="s">
        <v>15</v>
      </c>
      <c r="C21" s="34"/>
      <c r="D21" s="33" t="s">
        <v>14</v>
      </c>
      <c r="E21" s="33" t="s">
        <v>13</v>
      </c>
      <c r="F21" s="88" t="s">
        <v>12</v>
      </c>
      <c r="G21" s="89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4" ht="20.25" customHeight="1" x14ac:dyDescent="0.25">
      <c r="C22"/>
      <c r="D22"/>
      <c r="E22"/>
      <c r="F22" s="32"/>
    </row>
    <row r="23" spans="2:24" s="3" customFormat="1" ht="20.100000000000001" customHeight="1" x14ac:dyDescent="0.2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4" s="3" customFormat="1" ht="20.100000000000001" customHeight="1" x14ac:dyDescent="0.2">
      <c r="B24" s="20">
        <v>143960</v>
      </c>
      <c r="C24" s="28" t="s">
        <v>248</v>
      </c>
      <c r="D24" s="27"/>
      <c r="E24" s="26"/>
      <c r="F24" s="17">
        <v>0.23499999999999999</v>
      </c>
      <c r="G24" s="11">
        <f>B24*F24</f>
        <v>33830.6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4" s="3" customFormat="1" ht="20.100000000000001" customHeight="1" x14ac:dyDescent="0.2">
      <c r="B25" s="20"/>
      <c r="C25" s="90"/>
      <c r="D25" s="91"/>
      <c r="E25" s="92"/>
      <c r="F25" s="17"/>
      <c r="G25" s="11" t="str">
        <f>IF(F25="","",B25*F25)</f>
        <v/>
      </c>
      <c r="I25" s="2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s="3" customFormat="1" ht="20.100000000000001" customHeight="1" x14ac:dyDescent="0.2">
      <c r="B26" s="20"/>
      <c r="C26" s="19"/>
      <c r="D26" s="24"/>
      <c r="E26" s="23"/>
      <c r="F26" s="17"/>
      <c r="G26" s="11" t="str">
        <f>IF(F26="","",B26*F26)</f>
        <v/>
      </c>
      <c r="O26" s="1"/>
      <c r="P26" s="1"/>
      <c r="Q26" s="1"/>
      <c r="R26" s="1"/>
      <c r="S26" s="1"/>
      <c r="T26" s="1"/>
      <c r="X26" s="1"/>
    </row>
    <row r="27" spans="2:24" s="3" customFormat="1" ht="20.100000000000001" customHeight="1" x14ac:dyDescent="0.2">
      <c r="B27" s="20"/>
      <c r="C27" s="19"/>
      <c r="D27" s="24"/>
      <c r="E27" s="23"/>
      <c r="F27" s="17"/>
      <c r="G27" s="11"/>
      <c r="O27" s="1"/>
      <c r="P27" s="1"/>
      <c r="Q27" s="1"/>
      <c r="R27" s="1"/>
      <c r="S27" s="1"/>
      <c r="T27" s="1"/>
      <c r="X27" s="1"/>
    </row>
    <row r="28" spans="2:24" s="3" customFormat="1" ht="20.100000000000001" customHeight="1" x14ac:dyDescent="0.2">
      <c r="B28" s="20"/>
      <c r="C28" s="19"/>
      <c r="D28" s="22"/>
      <c r="E28" s="18"/>
      <c r="F28" s="17"/>
      <c r="G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3" customFormat="1" ht="20.100000000000001" customHeight="1" x14ac:dyDescent="0.25">
      <c r="B29" s="20"/>
      <c r="C29" s="19"/>
      <c r="D29" s="21"/>
      <c r="E29" s="18"/>
      <c r="F29" s="17"/>
      <c r="G29" s="11"/>
    </row>
    <row r="30" spans="2:24" s="3" customFormat="1" ht="20.100000000000001" customHeight="1" x14ac:dyDescent="0.25">
      <c r="B30" s="20"/>
      <c r="C30" s="19"/>
      <c r="D30" s="8"/>
      <c r="E30" s="18"/>
      <c r="F30" s="17"/>
      <c r="G30" s="11"/>
    </row>
    <row r="31" spans="2:24" s="3" customFormat="1" ht="20.100000000000001" customHeight="1" x14ac:dyDescent="0.2">
      <c r="B31" s="20"/>
      <c r="C31" s="90"/>
      <c r="D31" s="91"/>
      <c r="E31" s="92"/>
      <c r="F31" s="17"/>
      <c r="G31" s="1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s="3" customFormat="1" ht="20.100000000000001" customHeight="1" x14ac:dyDescent="0.2">
      <c r="B32" s="16"/>
      <c r="C32" s="93"/>
      <c r="D32" s="94"/>
      <c r="E32" s="95"/>
      <c r="F32" s="12"/>
      <c r="G32" s="11" t="str">
        <f>IF(F32="","",B32*F32)</f>
        <v/>
      </c>
      <c r="U32" s="1"/>
      <c r="V32" s="1"/>
      <c r="W32" s="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33830.6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>
        <v>0.04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G33*G34</f>
        <v>1353.2239999999999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35183.824000000001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4">
    <mergeCell ref="F21:G21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B1:I40"/>
  <sheetViews>
    <sheetView showGridLines="0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45719</v>
      </c>
    </row>
    <row r="11" spans="2:7" x14ac:dyDescent="0.2">
      <c r="B11" s="48" t="s">
        <v>25</v>
      </c>
      <c r="C11" s="47" t="s">
        <v>68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67</v>
      </c>
      <c r="D13" s="42"/>
      <c r="E13" s="42"/>
      <c r="F13" s="43"/>
    </row>
    <row r="14" spans="2:7" ht="15" x14ac:dyDescent="0.25">
      <c r="B14" s="45"/>
      <c r="C14" s="42" t="s">
        <v>66</v>
      </c>
      <c r="D14" s="42"/>
      <c r="E14" s="42"/>
    </row>
    <row r="15" spans="2:7" ht="15" x14ac:dyDescent="0.25">
      <c r="B15" s="45"/>
      <c r="C15" s="43" t="s">
        <v>65</v>
      </c>
      <c r="D15" s="42"/>
      <c r="E15" s="42"/>
    </row>
    <row r="16" spans="2:7" ht="15" x14ac:dyDescent="0.25">
      <c r="B16" s="45"/>
      <c r="C16" s="43" t="s">
        <v>64</v>
      </c>
      <c r="D16" s="42"/>
      <c r="E16" s="42"/>
    </row>
    <row r="17" spans="2:9" ht="15" x14ac:dyDescent="0.25">
      <c r="B17" s="45"/>
      <c r="C17" s="42" t="s">
        <v>63</v>
      </c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14</v>
      </c>
      <c r="F20" s="37"/>
      <c r="G20" s="36"/>
    </row>
    <row r="21" spans="2:9" s="3" customFormat="1" ht="20.100000000000001" customHeight="1" x14ac:dyDescent="0.25">
      <c r="B21" s="35" t="s">
        <v>62</v>
      </c>
      <c r="C21" s="34"/>
      <c r="D21" s="33"/>
      <c r="E21" s="33" t="s">
        <v>13</v>
      </c>
      <c r="F21" s="88" t="s">
        <v>12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22.7</v>
      </c>
      <c r="C24" s="96" t="s">
        <v>61</v>
      </c>
      <c r="D24" s="97"/>
      <c r="E24" s="98"/>
      <c r="F24" s="17">
        <v>135</v>
      </c>
      <c r="G24" s="11">
        <f>B24*F24</f>
        <v>3064.5</v>
      </c>
    </row>
    <row r="25" spans="2:9" s="3" customFormat="1" ht="20.100000000000001" customHeight="1" x14ac:dyDescent="0.25">
      <c r="B25" s="20"/>
      <c r="C25" s="90"/>
      <c r="D25" s="91"/>
      <c r="E25" s="92"/>
      <c r="F25" s="56"/>
      <c r="G25" s="11"/>
      <c r="I25" s="25"/>
    </row>
    <row r="26" spans="2:9" s="3" customFormat="1" ht="20.100000000000001" customHeight="1" x14ac:dyDescent="0.25">
      <c r="B26" s="20"/>
      <c r="C26" s="19" t="s">
        <v>60</v>
      </c>
      <c r="D26" s="24"/>
      <c r="E26" s="23"/>
      <c r="F26" s="11"/>
      <c r="G26" s="11"/>
    </row>
    <row r="27" spans="2:9" s="3" customFormat="1" ht="20.100000000000001" customHeight="1" x14ac:dyDescent="0.25">
      <c r="B27" s="20"/>
      <c r="C27" s="19" t="s">
        <v>59</v>
      </c>
      <c r="D27" s="24"/>
      <c r="E27" s="23"/>
      <c r="F27" s="56"/>
      <c r="G27" s="11"/>
    </row>
    <row r="28" spans="2:9" s="3" customFormat="1" ht="20.100000000000001" customHeight="1" x14ac:dyDescent="0.25">
      <c r="B28" s="20"/>
      <c r="C28" s="19" t="s">
        <v>58</v>
      </c>
      <c r="D28" s="22"/>
      <c r="E28" s="18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 t="str">
        <f>IF(F30="","",B30*F30)</f>
        <v/>
      </c>
    </row>
    <row r="31" spans="2:9" s="3" customFormat="1" ht="20.100000000000001" customHeight="1" x14ac:dyDescent="0.25">
      <c r="B31" s="20"/>
      <c r="C31" s="90"/>
      <c r="D31" s="91"/>
      <c r="E31" s="92"/>
      <c r="F31" s="56"/>
      <c r="G31" s="11" t="str">
        <f>IF(F31="","",B31*F31)</f>
        <v/>
      </c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3064.5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3064.5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5">
    <mergeCell ref="F21:G21"/>
    <mergeCell ref="C24:E24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  <pageSetUpPr fitToPage="1"/>
  </sheetPr>
  <dimension ref="B1:P41"/>
  <sheetViews>
    <sheetView showGridLines="0" topLeftCell="A10" zoomScale="85" zoomScaleNormal="85" workbookViewId="0">
      <selection activeCell="C25" sqref="C25:E25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45744</v>
      </c>
    </row>
    <row r="11" spans="2:7" x14ac:dyDescent="0.2">
      <c r="B11" s="48" t="s">
        <v>25</v>
      </c>
      <c r="C11" s="47" t="s">
        <v>254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232</v>
      </c>
      <c r="D13" s="42"/>
      <c r="E13" s="42"/>
      <c r="F13" s="43"/>
    </row>
    <row r="14" spans="2:7" ht="15" x14ac:dyDescent="0.25">
      <c r="B14" s="45"/>
      <c r="C14" s="42" t="s">
        <v>233</v>
      </c>
      <c r="D14" s="42"/>
      <c r="E14" s="42"/>
    </row>
    <row r="15" spans="2:7" ht="15" x14ac:dyDescent="0.25">
      <c r="B15" s="45"/>
      <c r="C15" s="43" t="s">
        <v>234</v>
      </c>
      <c r="D15" s="42"/>
      <c r="E15" s="42"/>
    </row>
    <row r="16" spans="2:7" ht="15" x14ac:dyDescent="0.25">
      <c r="B16" s="45"/>
      <c r="C16" s="43" t="s">
        <v>235</v>
      </c>
      <c r="D16" s="42"/>
      <c r="E16" s="42"/>
    </row>
    <row r="17" spans="2:16" ht="15" x14ac:dyDescent="0.25">
      <c r="B17" s="45"/>
      <c r="C17" s="83"/>
      <c r="D17"/>
      <c r="E17"/>
      <c r="F17" s="42"/>
    </row>
    <row r="18" spans="2:16" ht="15" x14ac:dyDescent="0.25">
      <c r="B18" s="45"/>
      <c r="C18" s="44"/>
      <c r="D18" s="42"/>
      <c r="E18" s="42"/>
      <c r="F18" s="42"/>
    </row>
    <row r="19" spans="2:16" ht="15" x14ac:dyDescent="0.25">
      <c r="B19" s="45"/>
      <c r="C19" s="44"/>
      <c r="D19" s="43"/>
      <c r="E19" s="43"/>
      <c r="F19" s="42"/>
    </row>
    <row r="20" spans="2:16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16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16" ht="20.25" customHeight="1" x14ac:dyDescent="0.25">
      <c r="C22"/>
      <c r="D22"/>
      <c r="E22"/>
      <c r="F22" s="32"/>
    </row>
    <row r="23" spans="2:16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16" s="3" customFormat="1" ht="20.100000000000001" customHeight="1" x14ac:dyDescent="0.25">
      <c r="B24" s="20">
        <v>23.92</v>
      </c>
      <c r="C24" s="28" t="s">
        <v>43</v>
      </c>
      <c r="D24" s="27"/>
      <c r="E24" s="27"/>
      <c r="F24" s="72">
        <v>120</v>
      </c>
      <c r="G24" s="11">
        <f>B24*F24</f>
        <v>2870.4</v>
      </c>
    </row>
    <row r="25" spans="2:16" s="3" customFormat="1" ht="20.100000000000001" customHeight="1" x14ac:dyDescent="0.25">
      <c r="B25" s="20"/>
      <c r="C25" s="93" t="s">
        <v>255</v>
      </c>
      <c r="D25" s="94"/>
      <c r="E25" s="95"/>
      <c r="F25" s="11"/>
      <c r="G25" s="11" t="str">
        <f>IF(F25="","",B25*F25)</f>
        <v/>
      </c>
      <c r="I25" s="25"/>
    </row>
    <row r="26" spans="2:16" s="3" customFormat="1" ht="20.100000000000001" customHeight="1" x14ac:dyDescent="0.25">
      <c r="B26" s="60">
        <v>1</v>
      </c>
      <c r="C26" s="59" t="s">
        <v>172</v>
      </c>
      <c r="D26" s="74"/>
      <c r="E26" s="73"/>
      <c r="F26" s="11">
        <v>26.33</v>
      </c>
      <c r="G26" s="11">
        <f>IF(F26="","",B26*F26)</f>
        <v>26.33</v>
      </c>
    </row>
    <row r="27" spans="2:16" s="3" customFormat="1" ht="20.100000000000001" customHeight="1" x14ac:dyDescent="0.2">
      <c r="B27" s="20"/>
      <c r="C27" s="81" t="s">
        <v>200</v>
      </c>
      <c r="D27" s="24"/>
      <c r="E27" s="24"/>
      <c r="F27" s="70"/>
      <c r="G27" s="11"/>
    </row>
    <row r="28" spans="2:16" s="3" customFormat="1" ht="20.100000000000001" customHeight="1" x14ac:dyDescent="0.2">
      <c r="B28" s="20"/>
      <c r="C28" s="1" t="s">
        <v>201</v>
      </c>
      <c r="D28" s="24"/>
      <c r="E28" s="24"/>
      <c r="F28" s="70"/>
      <c r="G28" s="11"/>
    </row>
    <row r="29" spans="2:16" s="3" customFormat="1" ht="20.100000000000001" customHeight="1" x14ac:dyDescent="0.25">
      <c r="B29" s="20"/>
      <c r="C29" s="102" t="s">
        <v>216</v>
      </c>
      <c r="D29" s="103"/>
      <c r="E29" s="104"/>
      <c r="F29" s="70"/>
      <c r="G29" s="11" t="str">
        <f>IF(F29="","",B29*F29)</f>
        <v/>
      </c>
      <c r="P29" s="3" t="s">
        <v>173</v>
      </c>
    </row>
    <row r="30" spans="2:16" s="3" customFormat="1" ht="20.100000000000001" customHeight="1" x14ac:dyDescent="0.25">
      <c r="B30" s="20"/>
      <c r="C30" s="102"/>
      <c r="D30" s="103"/>
      <c r="E30" s="104"/>
      <c r="F30" s="70"/>
      <c r="G30" s="11"/>
    </row>
    <row r="31" spans="2:16" s="3" customFormat="1" ht="20.100000000000001" customHeight="1" x14ac:dyDescent="0.25">
      <c r="B31" s="20"/>
      <c r="C31" s="102"/>
      <c r="D31" s="103"/>
      <c r="E31" s="104"/>
      <c r="F31" s="70"/>
      <c r="G31" s="11" t="str">
        <f>IF(F31="","",B31*F31)</f>
        <v/>
      </c>
    </row>
    <row r="32" spans="2:16" s="3" customFormat="1" ht="20.100000000000001" customHeight="1" x14ac:dyDescent="0.25">
      <c r="B32" s="20"/>
      <c r="C32" s="3" t="s">
        <v>198</v>
      </c>
      <c r="D32" s="8"/>
      <c r="E32" s="8"/>
      <c r="F32" s="70"/>
      <c r="G32" s="11" t="str">
        <f>IF(F32="","",B32*F32)</f>
        <v/>
      </c>
    </row>
    <row r="33" spans="2:7" s="3" customFormat="1" ht="20.100000000000001" customHeight="1" x14ac:dyDescent="0.25">
      <c r="B33" s="16"/>
      <c r="C33" s="15" t="s">
        <v>199</v>
      </c>
      <c r="D33" s="14"/>
      <c r="E33" s="14"/>
      <c r="F33" s="69"/>
      <c r="G33" s="11" t="str">
        <f>IF(F33="","",B33*F33)</f>
        <v/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6</v>
      </c>
      <c r="G34" s="10">
        <f>SUM(G24:G33)</f>
        <v>2896.73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5</v>
      </c>
      <c r="G35" s="9" t="s">
        <v>39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4</v>
      </c>
      <c r="G36" s="6">
        <f>IF(G35=10%,G34*10%,)</f>
        <v>0</v>
      </c>
    </row>
    <row r="37" spans="2:7" s="3" customFormat="1" ht="20.100000000000001" customHeight="1" x14ac:dyDescent="0.25">
      <c r="B37" s="8"/>
      <c r="C37" s="8"/>
      <c r="D37" s="8"/>
      <c r="E37" s="8"/>
      <c r="F37" s="7" t="s">
        <v>3</v>
      </c>
      <c r="G37" s="6"/>
    </row>
    <row r="38" spans="2:7" s="3" customFormat="1" ht="20.100000000000001" customHeight="1" x14ac:dyDescent="0.25">
      <c r="F38" s="5" t="s">
        <v>2</v>
      </c>
      <c r="G38" s="4">
        <f>G34+G36+G37</f>
        <v>2896.73</v>
      </c>
    </row>
    <row r="40" spans="2:7" x14ac:dyDescent="0.2">
      <c r="B40" s="2" t="s">
        <v>38</v>
      </c>
    </row>
    <row r="41" spans="2:7" x14ac:dyDescent="0.2">
      <c r="B41" s="2" t="s">
        <v>69</v>
      </c>
    </row>
  </sheetData>
  <mergeCells count="3">
    <mergeCell ref="F21:G21"/>
    <mergeCell ref="C25:E25"/>
    <mergeCell ref="C29:E3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0000"/>
    <pageSetUpPr fitToPage="1"/>
  </sheetPr>
  <dimension ref="B1:I42"/>
  <sheetViews>
    <sheetView showGridLines="0" zoomScale="85" zoomScaleNormal="85" workbookViewId="0">
      <selection activeCell="H30" sqref="H30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45747</v>
      </c>
    </row>
    <row r="11" spans="2:7" x14ac:dyDescent="0.2">
      <c r="B11" s="48" t="s">
        <v>25</v>
      </c>
      <c r="C11" s="47" t="s">
        <v>256</v>
      </c>
    </row>
    <row r="12" spans="2:7" ht="21.75" customHeight="1" x14ac:dyDescent="0.25">
      <c r="B12"/>
    </row>
    <row r="13" spans="2:7" ht="15.75" x14ac:dyDescent="0.25">
      <c r="B13" s="46" t="s">
        <v>23</v>
      </c>
      <c r="C13" s="86" t="s">
        <v>257</v>
      </c>
      <c r="D13" s="42"/>
      <c r="E13" s="42"/>
      <c r="F13" s="43"/>
    </row>
    <row r="14" spans="2:7" ht="15.75" x14ac:dyDescent="0.25">
      <c r="B14" s="45"/>
      <c r="C14" s="86" t="s">
        <v>258</v>
      </c>
      <c r="D14" s="42"/>
      <c r="E14" s="42"/>
    </row>
    <row r="15" spans="2:7" ht="15.75" x14ac:dyDescent="0.25">
      <c r="B15" s="45"/>
      <c r="C15" s="86" t="s">
        <v>259</v>
      </c>
      <c r="D15" s="42"/>
      <c r="E15" s="42"/>
    </row>
    <row r="16" spans="2:7" ht="15.75" x14ac:dyDescent="0.25">
      <c r="B16" s="45"/>
      <c r="C16" s="86" t="s">
        <v>260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22.84</v>
      </c>
      <c r="C24" s="96" t="s">
        <v>261</v>
      </c>
      <c r="D24" s="97"/>
      <c r="E24" s="98"/>
      <c r="F24" s="11">
        <v>156</v>
      </c>
      <c r="G24" s="11">
        <f>B24*F24</f>
        <v>3563.04</v>
      </c>
    </row>
    <row r="25" spans="2:9" s="3" customFormat="1" ht="20.100000000000001" customHeight="1" x14ac:dyDescent="0.25">
      <c r="B25" s="20"/>
      <c r="C25" s="90" t="s">
        <v>262</v>
      </c>
      <c r="D25" s="91"/>
      <c r="E25" s="92"/>
      <c r="F25" s="11"/>
      <c r="G25" s="11"/>
      <c r="I25" s="25"/>
    </row>
    <row r="26" spans="2:9" s="3" customFormat="1" ht="20.100000000000001" customHeight="1" x14ac:dyDescent="0.25">
      <c r="B26" s="87">
        <v>24.88</v>
      </c>
      <c r="C26" s="96" t="s">
        <v>261</v>
      </c>
      <c r="D26" s="97"/>
      <c r="E26" s="98"/>
      <c r="F26" s="72">
        <v>156</v>
      </c>
      <c r="G26" s="72">
        <f>B26*F26</f>
        <v>3881.2799999999997</v>
      </c>
    </row>
    <row r="27" spans="2:9" s="3" customFormat="1" ht="20.100000000000001" customHeight="1" x14ac:dyDescent="0.25">
      <c r="B27" s="20"/>
      <c r="C27" s="90" t="s">
        <v>263</v>
      </c>
      <c r="D27" s="91"/>
      <c r="E27" s="92"/>
      <c r="F27" s="11"/>
      <c r="G27" s="11"/>
    </row>
    <row r="28" spans="2:9" s="3" customFormat="1" ht="20.100000000000001" customHeight="1" x14ac:dyDescent="0.25">
      <c r="B28" s="87">
        <v>22.94</v>
      </c>
      <c r="C28" s="96" t="s">
        <v>261</v>
      </c>
      <c r="D28" s="97"/>
      <c r="E28" s="98"/>
      <c r="F28" s="72">
        <v>156</v>
      </c>
      <c r="G28" s="72">
        <f>B28*F28</f>
        <v>3578.6400000000003</v>
      </c>
    </row>
    <row r="29" spans="2:9" s="3" customFormat="1" ht="20.100000000000001" customHeight="1" x14ac:dyDescent="0.25">
      <c r="B29" s="20"/>
      <c r="C29" s="93" t="s">
        <v>264</v>
      </c>
      <c r="D29" s="94"/>
      <c r="E29" s="95"/>
      <c r="F29" s="11"/>
      <c r="G29" s="11"/>
    </row>
    <row r="30" spans="2:9" s="3" customFormat="1" ht="20.100000000000001" customHeight="1" x14ac:dyDescent="0.25">
      <c r="B30" s="75"/>
      <c r="C30" s="96"/>
      <c r="D30" s="97"/>
      <c r="E30" s="98"/>
      <c r="F30" s="72"/>
      <c r="G30" s="72"/>
    </row>
    <row r="31" spans="2:9" s="3" customFormat="1" ht="20.100000000000001" customHeight="1" x14ac:dyDescent="0.25">
      <c r="B31" s="20"/>
      <c r="C31" s="90"/>
      <c r="D31" s="91"/>
      <c r="E31" s="92"/>
      <c r="F31" s="11"/>
      <c r="G31" s="11"/>
    </row>
    <row r="32" spans="2:9" s="3" customFormat="1" ht="20.100000000000001" customHeight="1" x14ac:dyDescent="0.25">
      <c r="B32" s="20"/>
      <c r="C32" s="90" t="s">
        <v>40</v>
      </c>
      <c r="D32" s="91"/>
      <c r="E32" s="92"/>
      <c r="F32" s="56"/>
      <c r="G32" s="11"/>
    </row>
    <row r="33" spans="2:7" s="3" customFormat="1" ht="20.100000000000001" customHeight="1" x14ac:dyDescent="0.25">
      <c r="B33" s="20"/>
      <c r="C33" s="90" t="s">
        <v>265</v>
      </c>
      <c r="D33" s="91"/>
      <c r="E33" s="92"/>
      <c r="F33" s="56"/>
      <c r="G33" s="11"/>
    </row>
    <row r="34" spans="2:7" s="3" customFormat="1" ht="20.100000000000001" customHeight="1" x14ac:dyDescent="0.25">
      <c r="B34" s="16"/>
      <c r="C34" s="93" t="s">
        <v>266</v>
      </c>
      <c r="D34" s="94"/>
      <c r="E34" s="95"/>
      <c r="F34" s="55"/>
      <c r="G34" s="11"/>
    </row>
    <row r="35" spans="2:7" s="3" customFormat="1" ht="20.25" customHeight="1" x14ac:dyDescent="0.25">
      <c r="B35" s="8"/>
      <c r="C35" s="8"/>
      <c r="D35" s="8"/>
      <c r="F35" s="7" t="s">
        <v>6</v>
      </c>
      <c r="G35" s="10">
        <f>SUM(G24:G34)</f>
        <v>11022.96</v>
      </c>
    </row>
    <row r="36" spans="2:7" ht="20.25" customHeight="1" x14ac:dyDescent="0.2">
      <c r="B36" s="8"/>
      <c r="C36" s="8"/>
      <c r="D36" s="8"/>
      <c r="E36" s="3"/>
      <c r="F36" s="7" t="s">
        <v>5</v>
      </c>
      <c r="G36" s="9" t="s">
        <v>39</v>
      </c>
    </row>
    <row r="37" spans="2:7" ht="20.25" customHeight="1" x14ac:dyDescent="0.2">
      <c r="B37" s="8"/>
      <c r="C37" s="8"/>
      <c r="D37" s="8"/>
      <c r="E37" s="3"/>
      <c r="F37" s="7" t="s">
        <v>4</v>
      </c>
      <c r="G37" s="6">
        <f>IF(G36=10%,G35*10%,)</f>
        <v>0</v>
      </c>
    </row>
    <row r="38" spans="2:7" ht="20.25" customHeight="1" x14ac:dyDescent="0.2">
      <c r="B38" s="8"/>
      <c r="C38" s="8"/>
      <c r="D38" s="8"/>
      <c r="E38" s="3"/>
      <c r="F38" s="7" t="s">
        <v>3</v>
      </c>
      <c r="G38" s="6"/>
    </row>
    <row r="39" spans="2:7" ht="20.25" customHeight="1" x14ac:dyDescent="0.2">
      <c r="B39" s="3"/>
      <c r="C39" s="3"/>
      <c r="D39" s="3"/>
      <c r="E39" s="3"/>
      <c r="F39" s="5" t="s">
        <v>2</v>
      </c>
      <c r="G39" s="4">
        <f>G35+G37+G38</f>
        <v>11022.96</v>
      </c>
    </row>
    <row r="41" spans="2:7" x14ac:dyDescent="0.2">
      <c r="B41" s="2" t="s">
        <v>38</v>
      </c>
    </row>
    <row r="42" spans="2:7" x14ac:dyDescent="0.2">
      <c r="B42" s="2" t="s">
        <v>69</v>
      </c>
    </row>
  </sheetData>
  <mergeCells count="12">
    <mergeCell ref="C32:E32"/>
    <mergeCell ref="C34:E34"/>
    <mergeCell ref="C26:E26"/>
    <mergeCell ref="C27:E27"/>
    <mergeCell ref="C28:E28"/>
    <mergeCell ref="C29:E29"/>
    <mergeCell ref="C33:E33"/>
    <mergeCell ref="F21:G21"/>
    <mergeCell ref="C24:E24"/>
    <mergeCell ref="C25:E25"/>
    <mergeCell ref="C31:E31"/>
    <mergeCell ref="C30:E30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F0000"/>
    <pageSetUpPr fitToPage="1"/>
  </sheetPr>
  <dimension ref="B1:P46"/>
  <sheetViews>
    <sheetView showGridLines="0" topLeftCell="A7" zoomScale="85" zoomScaleNormal="85" workbookViewId="0">
      <selection activeCell="E12" sqref="E12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45748</v>
      </c>
    </row>
    <row r="11" spans="2:7" x14ac:dyDescent="0.2">
      <c r="B11" s="48" t="s">
        <v>25</v>
      </c>
      <c r="C11" s="47" t="s">
        <v>270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232</v>
      </c>
      <c r="D13" s="42"/>
      <c r="E13" s="42"/>
      <c r="F13" s="43"/>
    </row>
    <row r="14" spans="2:7" ht="15" x14ac:dyDescent="0.25">
      <c r="B14" s="45"/>
      <c r="C14" s="42" t="s">
        <v>233</v>
      </c>
      <c r="D14" s="42"/>
      <c r="E14" s="42"/>
    </row>
    <row r="15" spans="2:7" ht="15" x14ac:dyDescent="0.25">
      <c r="B15" s="45"/>
      <c r="C15" s="43" t="s">
        <v>234</v>
      </c>
      <c r="D15" s="42"/>
      <c r="E15" s="42"/>
    </row>
    <row r="16" spans="2:7" ht="15" x14ac:dyDescent="0.25">
      <c r="B16" s="45"/>
      <c r="C16" s="43" t="s">
        <v>235</v>
      </c>
      <c r="D16" s="42"/>
      <c r="E16" s="42"/>
    </row>
    <row r="17" spans="2:9" ht="15" x14ac:dyDescent="0.25">
      <c r="B17" s="45"/>
      <c r="C17" s="83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22.86</v>
      </c>
      <c r="C24" s="28" t="s">
        <v>115</v>
      </c>
      <c r="D24" s="27"/>
      <c r="E24" s="27"/>
      <c r="F24" s="72">
        <v>120</v>
      </c>
      <c r="G24" s="11">
        <f>B24*F24</f>
        <v>2743.2</v>
      </c>
    </row>
    <row r="25" spans="2:9" s="3" customFormat="1" ht="20.100000000000001" customHeight="1" x14ac:dyDescent="0.25">
      <c r="B25" s="20"/>
      <c r="C25" s="93" t="s">
        <v>267</v>
      </c>
      <c r="D25" s="94"/>
      <c r="E25" s="95"/>
      <c r="F25" s="11"/>
      <c r="G25" s="11"/>
      <c r="I25" s="25"/>
    </row>
    <row r="26" spans="2:9" s="3" customFormat="1" ht="20.100000000000001" customHeight="1" x14ac:dyDescent="0.25">
      <c r="B26" s="20">
        <v>23.34</v>
      </c>
      <c r="C26" s="28" t="s">
        <v>43</v>
      </c>
      <c r="D26" s="27"/>
      <c r="E26" s="26"/>
      <c r="F26" s="72">
        <v>120</v>
      </c>
      <c r="G26" s="11">
        <f>B26*F26</f>
        <v>2800.8</v>
      </c>
    </row>
    <row r="27" spans="2:9" s="3" customFormat="1" ht="20.100000000000001" customHeight="1" x14ac:dyDescent="0.25">
      <c r="B27" s="60"/>
      <c r="C27" s="93" t="s">
        <v>268</v>
      </c>
      <c r="D27" s="94"/>
      <c r="E27" s="95"/>
      <c r="F27" s="11"/>
      <c r="G27" s="11"/>
    </row>
    <row r="28" spans="2:9" s="3" customFormat="1" ht="20.100000000000001" customHeight="1" x14ac:dyDescent="0.25">
      <c r="B28" s="20">
        <v>23.46</v>
      </c>
      <c r="C28" s="28" t="s">
        <v>43</v>
      </c>
      <c r="D28" s="27"/>
      <c r="E28" s="27"/>
      <c r="F28" s="72">
        <v>120</v>
      </c>
      <c r="G28" s="11">
        <f>B28*F28</f>
        <v>2815.2000000000003</v>
      </c>
    </row>
    <row r="29" spans="2:9" s="3" customFormat="1" ht="20.100000000000001" customHeight="1" x14ac:dyDescent="0.25">
      <c r="B29" s="60"/>
      <c r="C29" s="93" t="s">
        <v>269</v>
      </c>
      <c r="D29" s="94"/>
      <c r="E29" s="95"/>
      <c r="F29" s="11"/>
      <c r="G29" s="11"/>
    </row>
    <row r="30" spans="2:9" s="3" customFormat="1" ht="20.100000000000001" customHeight="1" x14ac:dyDescent="0.25">
      <c r="B30" s="60"/>
      <c r="C30" s="8"/>
      <c r="D30" s="22"/>
      <c r="E30" s="22"/>
      <c r="F30" s="11"/>
      <c r="G30" s="11"/>
    </row>
    <row r="31" spans="2:9" s="3" customFormat="1" ht="20.100000000000001" customHeight="1" x14ac:dyDescent="0.25">
      <c r="B31" s="60">
        <v>1</v>
      </c>
      <c r="C31" s="19" t="s">
        <v>172</v>
      </c>
      <c r="D31" s="22"/>
      <c r="E31" s="22"/>
      <c r="F31" s="11">
        <v>26.33</v>
      </c>
      <c r="G31" s="11">
        <f>IF(F31="","",B31*F31)</f>
        <v>26.33</v>
      </c>
    </row>
    <row r="32" spans="2:9" s="3" customFormat="1" ht="20.100000000000001" customHeight="1" x14ac:dyDescent="0.2">
      <c r="B32" s="20"/>
      <c r="C32" s="81" t="s">
        <v>200</v>
      </c>
      <c r="D32" s="24"/>
      <c r="E32" s="24"/>
      <c r="F32" s="70"/>
      <c r="G32" s="11"/>
    </row>
    <row r="33" spans="2:16" s="3" customFormat="1" ht="20.100000000000001" customHeight="1" x14ac:dyDescent="0.2">
      <c r="B33" s="20"/>
      <c r="C33" s="1" t="s">
        <v>201</v>
      </c>
      <c r="D33" s="24"/>
      <c r="E33" s="24"/>
      <c r="F33" s="70"/>
      <c r="G33" s="11"/>
    </row>
    <row r="34" spans="2:16" s="3" customFormat="1" ht="20.100000000000001" customHeight="1" x14ac:dyDescent="0.25">
      <c r="B34" s="20"/>
      <c r="C34" s="102" t="s">
        <v>216</v>
      </c>
      <c r="D34" s="103"/>
      <c r="E34" s="104"/>
      <c r="F34" s="70"/>
      <c r="G34" s="11" t="str">
        <f>IF(F34="","",B34*F34)</f>
        <v/>
      </c>
      <c r="P34" s="3" t="s">
        <v>173</v>
      </c>
    </row>
    <row r="35" spans="2:16" s="3" customFormat="1" ht="20.100000000000001" customHeight="1" x14ac:dyDescent="0.25">
      <c r="B35" s="20"/>
      <c r="C35" s="102"/>
      <c r="D35" s="103"/>
      <c r="E35" s="104"/>
      <c r="F35" s="70"/>
      <c r="G35" s="11"/>
    </row>
    <row r="36" spans="2:16" s="3" customFormat="1" ht="20.100000000000001" customHeight="1" x14ac:dyDescent="0.25">
      <c r="B36" s="20"/>
      <c r="C36" s="102"/>
      <c r="D36" s="103"/>
      <c r="E36" s="104"/>
      <c r="F36" s="70"/>
      <c r="G36" s="11" t="str">
        <f>IF(F36="","",B36*F36)</f>
        <v/>
      </c>
    </row>
    <row r="37" spans="2:16" s="3" customFormat="1" ht="20.100000000000001" customHeight="1" x14ac:dyDescent="0.25">
      <c r="B37" s="20"/>
      <c r="C37" s="3" t="s">
        <v>198</v>
      </c>
      <c r="D37" s="8"/>
      <c r="E37" s="8"/>
      <c r="F37" s="70"/>
      <c r="G37" s="11" t="str">
        <f>IF(F37="","",B37*F37)</f>
        <v/>
      </c>
    </row>
    <row r="38" spans="2:16" s="3" customFormat="1" ht="20.100000000000001" customHeight="1" x14ac:dyDescent="0.25">
      <c r="B38" s="16"/>
      <c r="C38" s="15" t="s">
        <v>199</v>
      </c>
      <c r="D38" s="14"/>
      <c r="E38" s="14"/>
      <c r="F38" s="69"/>
      <c r="G38" s="11" t="str">
        <f>IF(F38="","",B38*F38)</f>
        <v/>
      </c>
    </row>
    <row r="39" spans="2:16" s="3" customFormat="1" ht="20.100000000000001" customHeight="1" x14ac:dyDescent="0.25">
      <c r="B39" s="8"/>
      <c r="C39" s="8"/>
      <c r="D39" s="8"/>
      <c r="E39" s="8"/>
      <c r="F39" s="7" t="s">
        <v>6</v>
      </c>
      <c r="G39" s="10">
        <f>SUM(G24:G38)</f>
        <v>8385.5300000000007</v>
      </c>
    </row>
    <row r="40" spans="2:16" s="3" customFormat="1" ht="20.100000000000001" customHeight="1" x14ac:dyDescent="0.25">
      <c r="B40" s="8"/>
      <c r="C40" s="8"/>
      <c r="D40" s="8"/>
      <c r="E40" s="8"/>
      <c r="F40" s="7" t="s">
        <v>5</v>
      </c>
      <c r="G40" s="9" t="s">
        <v>39</v>
      </c>
    </row>
    <row r="41" spans="2:16" s="3" customFormat="1" ht="20.100000000000001" customHeight="1" x14ac:dyDescent="0.25">
      <c r="B41" s="8"/>
      <c r="C41" s="8"/>
      <c r="D41" s="8"/>
      <c r="E41" s="8"/>
      <c r="F41" s="7" t="s">
        <v>4</v>
      </c>
      <c r="G41" s="6">
        <f>IF(G40=10%,G39*10%,)</f>
        <v>0</v>
      </c>
    </row>
    <row r="42" spans="2:16" s="3" customFormat="1" ht="20.100000000000001" customHeight="1" x14ac:dyDescent="0.25">
      <c r="B42" s="8"/>
      <c r="C42" s="8"/>
      <c r="D42" s="8"/>
      <c r="E42" s="8"/>
      <c r="F42" s="7" t="s">
        <v>3</v>
      </c>
      <c r="G42" s="6"/>
    </row>
    <row r="43" spans="2:16" s="3" customFormat="1" ht="20.100000000000001" customHeight="1" x14ac:dyDescent="0.25">
      <c r="F43" s="5" t="s">
        <v>2</v>
      </c>
      <c r="G43" s="4">
        <f>G39+G41+G42</f>
        <v>8385.5300000000007</v>
      </c>
    </row>
    <row r="45" spans="2:16" x14ac:dyDescent="0.2">
      <c r="B45" s="2" t="s">
        <v>38</v>
      </c>
    </row>
    <row r="46" spans="2:16" x14ac:dyDescent="0.2">
      <c r="B46" s="2" t="s">
        <v>69</v>
      </c>
    </row>
  </sheetData>
  <mergeCells count="5">
    <mergeCell ref="F21:G21"/>
    <mergeCell ref="C25:E25"/>
    <mergeCell ref="C34:E36"/>
    <mergeCell ref="C27:E27"/>
    <mergeCell ref="C29:E29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2C40-FDA9-4510-81E0-D65DBC5DD352}">
  <sheetPr>
    <tabColor rgb="FFFF0000"/>
    <pageSetUpPr fitToPage="1"/>
  </sheetPr>
  <dimension ref="B1:I40"/>
  <sheetViews>
    <sheetView showGridLines="0" topLeftCell="A19" zoomScale="85" zoomScaleNormal="85" workbookViewId="0">
      <selection activeCell="C24" sqref="C24:E24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45749</v>
      </c>
    </row>
    <row r="11" spans="2:7" x14ac:dyDescent="0.2">
      <c r="B11" s="48" t="s">
        <v>25</v>
      </c>
      <c r="C11" s="47" t="s">
        <v>271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67</v>
      </c>
      <c r="D13" s="42"/>
      <c r="E13" s="42"/>
      <c r="F13" s="43"/>
    </row>
    <row r="14" spans="2:7" ht="15" x14ac:dyDescent="0.25">
      <c r="B14" s="45"/>
      <c r="C14" s="42" t="s">
        <v>66</v>
      </c>
      <c r="D14" s="42"/>
      <c r="E14" s="42"/>
    </row>
    <row r="15" spans="2:7" ht="15" x14ac:dyDescent="0.25">
      <c r="B15" s="45"/>
      <c r="C15" s="43" t="s">
        <v>65</v>
      </c>
      <c r="D15" s="42"/>
      <c r="E15" s="42"/>
    </row>
    <row r="16" spans="2:7" ht="15" x14ac:dyDescent="0.25">
      <c r="B16" s="45"/>
      <c r="C16" s="43" t="s">
        <v>64</v>
      </c>
      <c r="D16" s="42"/>
      <c r="E16" s="42"/>
    </row>
    <row r="17" spans="2:9" ht="15" x14ac:dyDescent="0.25">
      <c r="B17" s="45"/>
      <c r="C17" s="42" t="s">
        <v>63</v>
      </c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8" t="s">
        <v>14</v>
      </c>
      <c r="F20" s="37"/>
      <c r="G20" s="36"/>
    </row>
    <row r="21" spans="2:9" s="3" customFormat="1" ht="20.100000000000001" customHeight="1" x14ac:dyDescent="0.25">
      <c r="B21" s="35" t="s">
        <v>62</v>
      </c>
      <c r="C21" s="34"/>
      <c r="D21" s="33"/>
      <c r="E21" s="33" t="s">
        <v>13</v>
      </c>
      <c r="F21" s="88" t="s">
        <v>12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22.1</v>
      </c>
      <c r="C24" s="96" t="s">
        <v>61</v>
      </c>
      <c r="D24" s="97"/>
      <c r="E24" s="98"/>
      <c r="F24" s="17">
        <v>135</v>
      </c>
      <c r="G24" s="11">
        <f>B24*F24</f>
        <v>2983.5</v>
      </c>
    </row>
    <row r="25" spans="2:9" s="3" customFormat="1" ht="20.100000000000001" customHeight="1" x14ac:dyDescent="0.25">
      <c r="B25" s="20"/>
      <c r="C25" s="90"/>
      <c r="D25" s="91"/>
      <c r="E25" s="92"/>
      <c r="F25" s="56"/>
      <c r="G25" s="11"/>
      <c r="I25" s="25"/>
    </row>
    <row r="26" spans="2:9" s="3" customFormat="1" ht="20.100000000000001" customHeight="1" x14ac:dyDescent="0.25">
      <c r="B26" s="20"/>
      <c r="C26" s="19" t="s">
        <v>272</v>
      </c>
      <c r="D26" s="24"/>
      <c r="E26" s="23"/>
      <c r="F26" s="11"/>
      <c r="G26" s="11"/>
    </row>
    <row r="27" spans="2:9" s="3" customFormat="1" ht="20.100000000000001" customHeight="1" x14ac:dyDescent="0.25">
      <c r="B27" s="20"/>
      <c r="C27" s="19" t="s">
        <v>273</v>
      </c>
      <c r="D27" s="24"/>
      <c r="E27" s="23"/>
      <c r="F27" s="56"/>
      <c r="G27" s="11"/>
    </row>
    <row r="28" spans="2:9" s="3" customFormat="1" ht="20.100000000000001" customHeight="1" x14ac:dyDescent="0.25">
      <c r="B28" s="20"/>
      <c r="C28" s="19" t="s">
        <v>58</v>
      </c>
      <c r="D28" s="22"/>
      <c r="E28" s="18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 t="str">
        <f>IF(F30="","",B30*F30)</f>
        <v/>
      </c>
    </row>
    <row r="31" spans="2:9" s="3" customFormat="1" ht="20.100000000000001" customHeight="1" x14ac:dyDescent="0.25">
      <c r="B31" s="20"/>
      <c r="C31" s="90"/>
      <c r="D31" s="91"/>
      <c r="E31" s="92"/>
      <c r="F31" s="56"/>
      <c r="G31" s="11" t="str">
        <f>IF(F31="","",B31*F31)</f>
        <v/>
      </c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2983.5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2983.5</v>
      </c>
    </row>
    <row r="39" spans="2:7" x14ac:dyDescent="0.2">
      <c r="B39" s="2" t="s">
        <v>1</v>
      </c>
    </row>
    <row r="40" spans="2:7" x14ac:dyDescent="0.2">
      <c r="B40" s="2" t="s">
        <v>0</v>
      </c>
    </row>
  </sheetData>
  <mergeCells count="5">
    <mergeCell ref="F21:G21"/>
    <mergeCell ref="C24:E24"/>
    <mergeCell ref="C25:E25"/>
    <mergeCell ref="C31:E31"/>
    <mergeCell ref="C32:E32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B359-B8F9-43A9-A352-731D051C9892}">
  <sheetPr>
    <tabColor rgb="FFFF0000"/>
    <pageSetUpPr fitToPage="1"/>
  </sheetPr>
  <dimension ref="B1:I40"/>
  <sheetViews>
    <sheetView showGridLines="0" zoomScale="85" zoomScaleNormal="85" workbookViewId="0">
      <selection activeCell="G29" sqref="G2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45749</v>
      </c>
    </row>
    <row r="11" spans="2:7" x14ac:dyDescent="0.2">
      <c r="B11" s="48" t="s">
        <v>25</v>
      </c>
      <c r="C11" s="47" t="s">
        <v>274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119</v>
      </c>
      <c r="D13" s="42"/>
      <c r="E13" s="42"/>
      <c r="F13" s="43"/>
    </row>
    <row r="14" spans="2:7" ht="15" x14ac:dyDescent="0.25">
      <c r="B14" s="45"/>
      <c r="C14" s="42" t="s">
        <v>118</v>
      </c>
      <c r="D14" s="42"/>
      <c r="E14" s="42"/>
    </row>
    <row r="15" spans="2:7" ht="15" x14ac:dyDescent="0.25">
      <c r="B15" s="45"/>
      <c r="C15" s="42" t="s">
        <v>117</v>
      </c>
      <c r="D15" s="42"/>
      <c r="E15" s="42"/>
    </row>
    <row r="16" spans="2:7" ht="15" x14ac:dyDescent="0.25">
      <c r="B16" s="45"/>
      <c r="C16" s="42" t="s">
        <v>116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21.36</v>
      </c>
      <c r="C24" s="96" t="s">
        <v>115</v>
      </c>
      <c r="D24" s="97"/>
      <c r="E24" s="98"/>
      <c r="F24" s="11">
        <v>114</v>
      </c>
      <c r="G24" s="11">
        <f>B24*F24</f>
        <v>2435.04</v>
      </c>
    </row>
    <row r="25" spans="2:9" s="3" customFormat="1" ht="20.100000000000001" customHeight="1" x14ac:dyDescent="0.25">
      <c r="B25" s="20"/>
      <c r="C25" s="93" t="s">
        <v>196</v>
      </c>
      <c r="D25" s="94"/>
      <c r="E25" s="95"/>
      <c r="F25" s="11"/>
      <c r="G25" s="11"/>
      <c r="I25" s="25"/>
    </row>
    <row r="26" spans="2:9" s="3" customFormat="1" ht="20.100000000000001" customHeight="1" x14ac:dyDescent="0.25">
      <c r="B26" s="20"/>
      <c r="C26" s="96"/>
      <c r="D26" s="97"/>
      <c r="E26" s="98"/>
      <c r="F26" s="11"/>
      <c r="G26" s="11"/>
    </row>
    <row r="27" spans="2:9" s="3" customFormat="1" ht="20.100000000000001" customHeight="1" x14ac:dyDescent="0.25">
      <c r="B27" s="20"/>
      <c r="C27" s="90"/>
      <c r="D27" s="91"/>
      <c r="E27" s="92"/>
      <c r="F27" s="11"/>
      <c r="G27" s="11"/>
    </row>
    <row r="28" spans="2:9" s="3" customFormat="1" ht="20.100000000000001" customHeight="1" x14ac:dyDescent="0.25">
      <c r="B28" s="60">
        <v>1</v>
      </c>
      <c r="C28" s="90" t="s">
        <v>105</v>
      </c>
      <c r="D28" s="91"/>
      <c r="E28" s="92"/>
      <c r="F28" s="11">
        <v>26.33</v>
      </c>
      <c r="G28" s="11">
        <f>B28*F28</f>
        <v>26.33</v>
      </c>
    </row>
    <row r="29" spans="2:9" s="3" customFormat="1" ht="20.100000000000001" customHeight="1" x14ac:dyDescent="0.25">
      <c r="B29" s="20"/>
      <c r="C29" s="19"/>
      <c r="D29" s="21"/>
      <c r="E29" s="18"/>
      <c r="F29" s="56"/>
      <c r="G29" s="11"/>
    </row>
    <row r="30" spans="2:9" s="3" customFormat="1" ht="20.100000000000001" customHeight="1" x14ac:dyDescent="0.25">
      <c r="B30" s="20"/>
      <c r="C30" s="19"/>
      <c r="D30" s="8"/>
      <c r="E30" s="18"/>
      <c r="F30" s="56"/>
      <c r="G30" s="11"/>
    </row>
    <row r="31" spans="2:9" s="3" customFormat="1" ht="20.100000000000001" customHeight="1" x14ac:dyDescent="0.25">
      <c r="B31" s="20"/>
      <c r="C31" s="90" t="s">
        <v>40</v>
      </c>
      <c r="D31" s="91"/>
      <c r="E31" s="92"/>
      <c r="F31" s="56"/>
      <c r="G31" s="11"/>
    </row>
    <row r="32" spans="2:9" s="3" customFormat="1" ht="20.100000000000001" customHeight="1" x14ac:dyDescent="0.25">
      <c r="B32" s="16"/>
      <c r="C32" s="93"/>
      <c r="D32" s="94"/>
      <c r="E32" s="95"/>
      <c r="F32" s="55"/>
      <c r="G32" s="11"/>
    </row>
    <row r="33" spans="2:7" s="3" customFormat="1" ht="20.100000000000001" customHeight="1" x14ac:dyDescent="0.25">
      <c r="B33" s="8"/>
      <c r="C33" s="8"/>
      <c r="D33" s="8"/>
      <c r="F33" s="7" t="s">
        <v>6</v>
      </c>
      <c r="G33" s="10">
        <f>SUM(G24:G32)</f>
        <v>2461.37</v>
      </c>
    </row>
    <row r="34" spans="2:7" s="3" customFormat="1" ht="20.100000000000001" customHeight="1" x14ac:dyDescent="0.25">
      <c r="B34" s="8"/>
      <c r="C34" s="8"/>
      <c r="D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2461.37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8">
    <mergeCell ref="C31:E31"/>
    <mergeCell ref="C32:E32"/>
    <mergeCell ref="F21:G21"/>
    <mergeCell ref="C24:E24"/>
    <mergeCell ref="C25:E25"/>
    <mergeCell ref="C26:E26"/>
    <mergeCell ref="C27:E27"/>
    <mergeCell ref="C28:E28"/>
  </mergeCells>
  <printOptions horizontalCentered="1"/>
  <pageMargins left="0.5" right="0.5" top="0.5" bottom="0.5" header="0.5" footer="0.5"/>
  <pageSetup paperSize="9" scale="84" fitToHeight="0" orientation="portrait" vertic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B8E-AA37-4CBC-9695-AB5CC8FEB709}">
  <sheetPr>
    <tabColor rgb="FFFF0000"/>
    <pageSetUpPr fitToPage="1"/>
  </sheetPr>
  <dimension ref="B1:I40"/>
  <sheetViews>
    <sheetView showGridLines="0" topLeftCell="A19" zoomScale="85" zoomScaleNormal="85" workbookViewId="0">
      <selection activeCell="D47" sqref="D47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45750</v>
      </c>
    </row>
    <row r="11" spans="2:7" x14ac:dyDescent="0.2">
      <c r="B11" s="48" t="s">
        <v>25</v>
      </c>
      <c r="C11" s="47" t="s">
        <v>275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3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21.82</v>
      </c>
      <c r="C24" s="28" t="s">
        <v>43</v>
      </c>
      <c r="D24" s="27"/>
      <c r="E24" s="27"/>
      <c r="F24" s="72">
        <v>80</v>
      </c>
      <c r="G24" s="11">
        <f>B24*F24</f>
        <v>1745.6</v>
      </c>
    </row>
    <row r="25" spans="2:9" s="3" customFormat="1" ht="20.100000000000001" customHeight="1" x14ac:dyDescent="0.25">
      <c r="B25" s="20"/>
      <c r="C25" s="15" t="s">
        <v>276</v>
      </c>
      <c r="D25" s="14"/>
      <c r="E25" s="14"/>
      <c r="F25" s="11"/>
      <c r="G25" s="11" t="str">
        <f>IF(F25="","",B25*F25)</f>
        <v/>
      </c>
      <c r="I25" s="25"/>
    </row>
    <row r="26" spans="2:9" s="3" customFormat="1" ht="20.100000000000001" customHeight="1" x14ac:dyDescent="0.25">
      <c r="B26" s="20">
        <v>21.8</v>
      </c>
      <c r="C26" s="59" t="s">
        <v>43</v>
      </c>
      <c r="D26" s="58"/>
      <c r="E26" s="58"/>
      <c r="F26" s="11">
        <v>80</v>
      </c>
      <c r="G26" s="11">
        <f>IF(F26="","",B26*F26)</f>
        <v>1744</v>
      </c>
    </row>
    <row r="27" spans="2:9" s="3" customFormat="1" ht="20.100000000000001" customHeight="1" x14ac:dyDescent="0.25">
      <c r="B27" s="20"/>
      <c r="C27" s="19" t="s">
        <v>106</v>
      </c>
      <c r="D27" s="24"/>
      <c r="E27" s="24"/>
      <c r="F27" s="70" t="s">
        <v>96</v>
      </c>
      <c r="G27" s="11"/>
    </row>
    <row r="28" spans="2:9" s="3" customFormat="1" ht="20.100000000000001" customHeight="1" x14ac:dyDescent="0.25">
      <c r="B28" s="60"/>
      <c r="C28" s="19"/>
      <c r="D28" s="22"/>
      <c r="E28" s="71"/>
      <c r="F28" s="11"/>
      <c r="G28" s="11" t="str">
        <f>IF(F28="","",B28*F28)</f>
        <v/>
      </c>
    </row>
    <row r="29" spans="2:9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9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9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9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3489.6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3489.6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48FB-F00D-445A-9CED-ADEEBC291717}">
  <sheetPr>
    <tabColor rgb="FFFF0000"/>
    <pageSetUpPr fitToPage="1"/>
  </sheetPr>
  <dimension ref="B1:L40"/>
  <sheetViews>
    <sheetView showGridLines="0" tabSelected="1" topLeftCell="A16" zoomScale="85" zoomScaleNormal="85" workbookViewId="0">
      <selection activeCell="B26" sqref="B26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6.5703125" style="1" customWidth="1"/>
    <col min="6" max="6" width="19.42578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54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45750</v>
      </c>
    </row>
    <row r="11" spans="2:7" x14ac:dyDescent="0.2">
      <c r="B11" s="48" t="s">
        <v>25</v>
      </c>
      <c r="C11" s="47" t="s">
        <v>277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103</v>
      </c>
      <c r="D13" s="42"/>
      <c r="E13" s="42"/>
      <c r="F13" s="43"/>
    </row>
    <row r="14" spans="2:7" ht="15" x14ac:dyDescent="0.25">
      <c r="B14" s="45"/>
      <c r="C14" s="42" t="s">
        <v>102</v>
      </c>
      <c r="D14" s="42"/>
      <c r="E14" s="42"/>
    </row>
    <row r="15" spans="2:7" ht="15" x14ac:dyDescent="0.25">
      <c r="B15" s="45"/>
      <c r="C15" s="43" t="s">
        <v>101</v>
      </c>
      <c r="D15" s="42"/>
      <c r="E15" s="42"/>
    </row>
    <row r="16" spans="2:7" ht="15" x14ac:dyDescent="0.25">
      <c r="B16" s="45"/>
      <c r="C16" s="43" t="s">
        <v>100</v>
      </c>
      <c r="D16" s="42"/>
      <c r="E16" s="42"/>
    </row>
    <row r="17" spans="2:12" ht="15" x14ac:dyDescent="0.25">
      <c r="B17" s="45"/>
      <c r="C17" s="42"/>
      <c r="D17"/>
      <c r="E17"/>
      <c r="F17" s="42"/>
    </row>
    <row r="18" spans="2:12" ht="15" x14ac:dyDescent="0.25">
      <c r="B18" s="45"/>
      <c r="C18" s="44"/>
      <c r="D18" s="42"/>
      <c r="E18" s="42"/>
      <c r="F18" s="42"/>
    </row>
    <row r="19" spans="2:12" ht="15" x14ac:dyDescent="0.25">
      <c r="B19" s="45"/>
      <c r="C19" s="44"/>
      <c r="D19" s="43"/>
      <c r="E19" s="43"/>
      <c r="F19" s="42"/>
    </row>
    <row r="20" spans="2:12" s="3" customFormat="1" ht="20.100000000000001" customHeight="1" x14ac:dyDescent="0.25">
      <c r="B20" s="41" t="s">
        <v>17</v>
      </c>
      <c r="C20" s="40"/>
      <c r="D20" s="39"/>
      <c r="E20" s="39"/>
      <c r="F20" s="37"/>
      <c r="G20" s="36"/>
    </row>
    <row r="21" spans="2:12" s="3" customFormat="1" ht="20.100000000000001" customHeight="1" x14ac:dyDescent="0.25">
      <c r="B21" s="35" t="s">
        <v>49</v>
      </c>
      <c r="C21" s="34"/>
      <c r="D21" s="67" t="s">
        <v>99</v>
      </c>
      <c r="E21" s="67"/>
      <c r="F21" s="88" t="s">
        <v>48</v>
      </c>
      <c r="G21" s="89"/>
    </row>
    <row r="22" spans="2:12" ht="20.25" customHeight="1" x14ac:dyDescent="0.25">
      <c r="C22"/>
      <c r="D22"/>
      <c r="E22"/>
      <c r="F22" s="32"/>
    </row>
    <row r="23" spans="2:12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12" s="3" customFormat="1" ht="20.100000000000001" customHeight="1" x14ac:dyDescent="0.25">
      <c r="B24" s="20">
        <v>21.64</v>
      </c>
      <c r="C24" s="28" t="s">
        <v>115</v>
      </c>
      <c r="D24" s="27"/>
      <c r="E24" s="27"/>
      <c r="F24" s="72">
        <v>80</v>
      </c>
      <c r="G24" s="11">
        <f>B24*F24</f>
        <v>1731.2</v>
      </c>
      <c r="L24" s="3" t="s">
        <v>173</v>
      </c>
    </row>
    <row r="25" spans="2:12" s="3" customFormat="1" ht="20.100000000000001" customHeight="1" x14ac:dyDescent="0.25">
      <c r="B25" s="20"/>
      <c r="C25" s="15" t="s">
        <v>278</v>
      </c>
      <c r="D25" s="14"/>
      <c r="E25" s="14"/>
      <c r="F25" s="11"/>
      <c r="G25" s="11" t="str">
        <f>IF(F25="","",B25*F25)</f>
        <v/>
      </c>
      <c r="I25" s="25"/>
    </row>
    <row r="26" spans="2:12" s="3" customFormat="1" ht="20.100000000000001" customHeight="1" x14ac:dyDescent="0.25">
      <c r="B26" s="20">
        <v>21.58</v>
      </c>
      <c r="C26" s="59" t="s">
        <v>115</v>
      </c>
      <c r="D26" s="58"/>
      <c r="E26" s="58"/>
      <c r="F26" s="11">
        <v>80</v>
      </c>
      <c r="G26" s="11">
        <f>IF(F26="","",B26*F26)</f>
        <v>1726.3999999999999</v>
      </c>
    </row>
    <row r="27" spans="2:12" s="3" customFormat="1" ht="20.100000000000001" customHeight="1" x14ac:dyDescent="0.25">
      <c r="B27" s="20"/>
      <c r="C27" s="19" t="s">
        <v>279</v>
      </c>
      <c r="D27" s="24"/>
      <c r="E27" s="24"/>
      <c r="F27" s="70" t="s">
        <v>96</v>
      </c>
      <c r="G27" s="11"/>
    </row>
    <row r="28" spans="2:12" s="3" customFormat="1" ht="20.100000000000001" customHeight="1" x14ac:dyDescent="0.25">
      <c r="B28" s="60"/>
      <c r="C28" s="19"/>
      <c r="D28" s="22"/>
      <c r="E28" s="71"/>
      <c r="F28" s="11"/>
      <c r="G28" s="11" t="str">
        <f>IF(F28="","",B28*F28)</f>
        <v/>
      </c>
    </row>
    <row r="29" spans="2:12" s="3" customFormat="1" ht="20.100000000000001" customHeight="1" x14ac:dyDescent="0.25">
      <c r="B29" s="20"/>
      <c r="C29" s="19"/>
      <c r="D29" s="21"/>
      <c r="E29" s="21"/>
      <c r="F29" s="70"/>
      <c r="G29" s="11" t="str">
        <f>IF(F29="","",B29*F29)</f>
        <v/>
      </c>
    </row>
    <row r="30" spans="2:12" s="3" customFormat="1" ht="20.100000000000001" customHeight="1" x14ac:dyDescent="0.25">
      <c r="B30" s="20"/>
      <c r="C30" s="19"/>
      <c r="D30" s="8"/>
      <c r="E30" s="8"/>
      <c r="F30" s="70"/>
      <c r="G30" s="11" t="str">
        <f>IF(F30="","",B30*F30)</f>
        <v/>
      </c>
    </row>
    <row r="31" spans="2:12" s="3" customFormat="1" ht="20.100000000000001" customHeight="1" x14ac:dyDescent="0.25">
      <c r="B31" s="20"/>
      <c r="C31" s="19" t="s">
        <v>40</v>
      </c>
      <c r="D31" s="8"/>
      <c r="E31" s="8"/>
      <c r="F31" s="70"/>
      <c r="G31" s="11" t="str">
        <f>IF(F31="","",B31*F31)</f>
        <v/>
      </c>
    </row>
    <row r="32" spans="2:12" s="3" customFormat="1" ht="20.100000000000001" customHeight="1" x14ac:dyDescent="0.25">
      <c r="B32" s="16"/>
      <c r="C32" s="15"/>
      <c r="D32" s="14"/>
      <c r="E32" s="14"/>
      <c r="F32" s="69"/>
      <c r="G32" s="11" t="str">
        <f>IF(F32="","",B32*F32)</f>
        <v/>
      </c>
    </row>
    <row r="33" spans="2:7" s="3" customFormat="1" ht="20.100000000000001" customHeight="1" x14ac:dyDescent="0.25">
      <c r="B33" s="8"/>
      <c r="C33" s="8"/>
      <c r="D33" s="8"/>
      <c r="E33" s="8"/>
      <c r="F33" s="7" t="s">
        <v>6</v>
      </c>
      <c r="G33" s="10">
        <f>SUM(G24:G32)</f>
        <v>3457.6</v>
      </c>
    </row>
    <row r="34" spans="2:7" s="3" customFormat="1" ht="20.100000000000001" customHeight="1" x14ac:dyDescent="0.25">
      <c r="B34" s="8"/>
      <c r="C34" s="8"/>
      <c r="D34" s="8"/>
      <c r="E34" s="8"/>
      <c r="F34" s="7" t="s">
        <v>5</v>
      </c>
      <c r="G34" s="9" t="s">
        <v>39</v>
      </c>
    </row>
    <row r="35" spans="2:7" s="3" customFormat="1" ht="20.100000000000001" customHeight="1" x14ac:dyDescent="0.25">
      <c r="B35" s="8"/>
      <c r="C35" s="8"/>
      <c r="D35" s="8"/>
      <c r="E35" s="8"/>
      <c r="F35" s="7" t="s">
        <v>4</v>
      </c>
      <c r="G35" s="6">
        <f>IF(G34=10%,G33*10%,)</f>
        <v>0</v>
      </c>
    </row>
    <row r="36" spans="2:7" s="3" customFormat="1" ht="20.100000000000001" customHeight="1" x14ac:dyDescent="0.25">
      <c r="B36" s="8"/>
      <c r="C36" s="8"/>
      <c r="D36" s="8"/>
      <c r="E36" s="8"/>
      <c r="F36" s="7" t="s">
        <v>3</v>
      </c>
      <c r="G36" s="6"/>
    </row>
    <row r="37" spans="2:7" s="3" customFormat="1" ht="20.100000000000001" customHeight="1" x14ac:dyDescent="0.25">
      <c r="F37" s="5" t="s">
        <v>2</v>
      </c>
      <c r="G37" s="4">
        <f>G33+G35+G36</f>
        <v>3457.6</v>
      </c>
    </row>
    <row r="39" spans="2:7" x14ac:dyDescent="0.2">
      <c r="B39" s="2" t="s">
        <v>38</v>
      </c>
    </row>
    <row r="40" spans="2:7" x14ac:dyDescent="0.2">
      <c r="B40" s="2" t="s">
        <v>69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B1:I46"/>
  <sheetViews>
    <sheetView showGridLines="0" topLeftCell="A9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45720</v>
      </c>
    </row>
    <row r="11" spans="2:7" x14ac:dyDescent="0.2">
      <c r="B11" s="48" t="s">
        <v>25</v>
      </c>
      <c r="C11" s="47" t="s">
        <v>86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85</v>
      </c>
      <c r="D13" s="42"/>
      <c r="E13" s="42"/>
      <c r="F13" s="43"/>
    </row>
    <row r="14" spans="2:7" ht="15" x14ac:dyDescent="0.25">
      <c r="B14" s="45"/>
      <c r="C14" s="42" t="s">
        <v>84</v>
      </c>
      <c r="D14" s="42"/>
      <c r="E14" s="42"/>
    </row>
    <row r="15" spans="2:7" ht="15" x14ac:dyDescent="0.25">
      <c r="B15" s="45"/>
      <c r="C15" s="43" t="s">
        <v>83</v>
      </c>
      <c r="D15" s="42"/>
      <c r="E15" s="42"/>
    </row>
    <row r="16" spans="2:7" ht="15" x14ac:dyDescent="0.25">
      <c r="B16" s="45"/>
      <c r="C16" s="43" t="s">
        <v>82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24.44</v>
      </c>
      <c r="C24" s="96" t="s">
        <v>81</v>
      </c>
      <c r="D24" s="97"/>
      <c r="E24" s="98"/>
      <c r="F24" s="11">
        <v>110</v>
      </c>
      <c r="G24" s="11">
        <f>B24*F24</f>
        <v>2688.4</v>
      </c>
    </row>
    <row r="25" spans="2:9" s="3" customFormat="1" ht="20.100000000000001" customHeight="1" x14ac:dyDescent="0.25">
      <c r="B25" s="20"/>
      <c r="C25" s="90" t="s">
        <v>80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62"/>
      <c r="C26" s="19"/>
      <c r="D26" s="8"/>
      <c r="E26" s="18"/>
      <c r="F26" s="66"/>
      <c r="G26" s="11"/>
      <c r="I26" s="25"/>
    </row>
    <row r="27" spans="2:9" s="3" customFormat="1" ht="20.100000000000001" customHeight="1" x14ac:dyDescent="0.25">
      <c r="B27" s="62"/>
      <c r="C27" s="19" t="s">
        <v>79</v>
      </c>
      <c r="D27" s="8"/>
      <c r="E27" s="23"/>
      <c r="F27" s="66"/>
      <c r="G27" s="11"/>
    </row>
    <row r="28" spans="2:9" s="3" customFormat="1" ht="20.100000000000001" customHeight="1" x14ac:dyDescent="0.25">
      <c r="B28" s="20"/>
      <c r="C28" s="19" t="s">
        <v>78</v>
      </c>
      <c r="D28" s="24"/>
      <c r="E28" s="18"/>
      <c r="F28" s="11"/>
      <c r="G28" s="11"/>
    </row>
    <row r="29" spans="2:9" s="3" customFormat="1" ht="20.100000000000001" customHeight="1" x14ac:dyDescent="0.25">
      <c r="B29" s="20"/>
      <c r="C29" s="19" t="s">
        <v>77</v>
      </c>
      <c r="D29" s="22"/>
      <c r="E29" s="18"/>
      <c r="F29" s="56"/>
      <c r="G29" s="11"/>
    </row>
    <row r="30" spans="2:9" s="3" customFormat="1" ht="20.100000000000001" customHeight="1" x14ac:dyDescent="0.25">
      <c r="B30" s="65"/>
      <c r="C30" s="15"/>
      <c r="D30" s="64"/>
      <c r="E30" s="13"/>
      <c r="F30" s="55"/>
      <c r="G30" s="4"/>
    </row>
    <row r="31" spans="2:9" s="3" customFormat="1" ht="20.100000000000001" customHeight="1" x14ac:dyDescent="0.25">
      <c r="B31" s="63">
        <v>1</v>
      </c>
      <c r="C31" s="19" t="s">
        <v>76</v>
      </c>
      <c r="D31" s="8"/>
      <c r="E31" s="18"/>
      <c r="F31" s="11">
        <v>61.42</v>
      </c>
      <c r="G31" s="11">
        <f>B31*F31</f>
        <v>61.42</v>
      </c>
    </row>
    <row r="32" spans="2:9" s="3" customFormat="1" ht="20.100000000000001" customHeight="1" x14ac:dyDescent="0.25">
      <c r="B32" s="62"/>
      <c r="C32" s="19"/>
      <c r="D32" s="8"/>
      <c r="E32" s="18"/>
      <c r="F32" s="61"/>
      <c r="G32" s="11"/>
    </row>
    <row r="33" spans="2:7" s="3" customFormat="1" ht="20.100000000000001" customHeight="1" x14ac:dyDescent="0.25">
      <c r="B33" s="20"/>
      <c r="C33" s="19" t="s">
        <v>75</v>
      </c>
      <c r="D33" s="8" t="s">
        <v>74</v>
      </c>
      <c r="E33" s="18"/>
      <c r="F33" s="56"/>
      <c r="G33" s="11"/>
    </row>
    <row r="34" spans="2:7" s="3" customFormat="1" ht="20.100000000000001" customHeight="1" x14ac:dyDescent="0.25">
      <c r="B34" s="20"/>
      <c r="C34" s="90" t="s">
        <v>73</v>
      </c>
      <c r="D34" s="91"/>
      <c r="E34" s="92"/>
      <c r="F34" s="56"/>
      <c r="G34" s="11"/>
    </row>
    <row r="35" spans="2:7" s="3" customFormat="1" ht="20.100000000000001" customHeight="1" x14ac:dyDescent="0.25">
      <c r="B35" s="20"/>
      <c r="C35" s="19" t="s">
        <v>72</v>
      </c>
      <c r="D35" s="8"/>
      <c r="E35" s="18"/>
      <c r="F35" s="56"/>
      <c r="G35" s="11"/>
    </row>
    <row r="36" spans="2:7" s="3" customFormat="1" ht="20.100000000000001" customHeight="1" x14ac:dyDescent="0.25">
      <c r="B36" s="20"/>
      <c r="D36" s="8"/>
      <c r="E36" s="18"/>
      <c r="F36" s="56"/>
      <c r="G36" s="11"/>
    </row>
    <row r="37" spans="2:7" s="3" customFormat="1" ht="20.100000000000001" customHeight="1" x14ac:dyDescent="0.25">
      <c r="B37" s="20"/>
      <c r="C37" s="19" t="s">
        <v>71</v>
      </c>
      <c r="D37" s="8"/>
      <c r="E37" s="18"/>
      <c r="F37" s="56"/>
      <c r="G37" s="11"/>
    </row>
    <row r="38" spans="2:7" s="3" customFormat="1" ht="20.100000000000001" customHeight="1" x14ac:dyDescent="0.25">
      <c r="B38" s="16"/>
      <c r="C38" s="93" t="s">
        <v>70</v>
      </c>
      <c r="D38" s="94"/>
      <c r="E38" s="95"/>
      <c r="F38" s="55"/>
      <c r="G38" s="11" t="str">
        <f>IF(F38="","",B38*F38)</f>
        <v/>
      </c>
    </row>
    <row r="39" spans="2:7" s="3" customFormat="1" ht="20.100000000000001" customHeight="1" x14ac:dyDescent="0.25">
      <c r="B39" s="8"/>
      <c r="C39" s="8"/>
      <c r="D39" s="8"/>
      <c r="F39" s="7" t="s">
        <v>6</v>
      </c>
      <c r="G39" s="10">
        <f>SUM(G24:G38)</f>
        <v>2749.82</v>
      </c>
    </row>
    <row r="40" spans="2:7" s="3" customFormat="1" ht="20.100000000000001" customHeight="1" x14ac:dyDescent="0.25">
      <c r="B40" s="8"/>
      <c r="C40" s="8"/>
      <c r="D40" s="8"/>
      <c r="F40" s="7" t="s">
        <v>5</v>
      </c>
      <c r="G40" s="9" t="s">
        <v>39</v>
      </c>
    </row>
    <row r="41" spans="2:7" s="3" customFormat="1" ht="20.100000000000001" customHeight="1" x14ac:dyDescent="0.25">
      <c r="B41" s="8"/>
      <c r="C41" s="8"/>
      <c r="D41" s="8"/>
      <c r="F41" s="7" t="s">
        <v>4</v>
      </c>
      <c r="G41" s="6">
        <f>IF(G40=10%,G39*10%,)</f>
        <v>0</v>
      </c>
    </row>
    <row r="42" spans="2:7" s="3" customFormat="1" ht="20.100000000000001" customHeight="1" x14ac:dyDescent="0.25">
      <c r="B42" s="8"/>
      <c r="C42" s="8"/>
      <c r="D42" s="8"/>
      <c r="F42" s="7" t="s">
        <v>3</v>
      </c>
      <c r="G42" s="6"/>
    </row>
    <row r="43" spans="2:7" s="3" customFormat="1" ht="20.100000000000001" customHeight="1" x14ac:dyDescent="0.25">
      <c r="F43" s="5" t="s">
        <v>2</v>
      </c>
      <c r="G43" s="4">
        <f>G39+G41+G42</f>
        <v>2749.82</v>
      </c>
    </row>
    <row r="45" spans="2:7" x14ac:dyDescent="0.2">
      <c r="B45" s="2" t="s">
        <v>38</v>
      </c>
    </row>
    <row r="46" spans="2:7" x14ac:dyDescent="0.2">
      <c r="B46" s="2" t="s">
        <v>69</v>
      </c>
    </row>
  </sheetData>
  <mergeCells count="5">
    <mergeCell ref="F21:G21"/>
    <mergeCell ref="C24:E24"/>
    <mergeCell ref="C25:E25"/>
    <mergeCell ref="C34:E34"/>
    <mergeCell ref="C38:E38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B1:I46"/>
  <sheetViews>
    <sheetView showGridLines="0" topLeftCell="A7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45720</v>
      </c>
    </row>
    <row r="11" spans="2:7" x14ac:dyDescent="0.2">
      <c r="B11" s="48" t="s">
        <v>25</v>
      </c>
      <c r="C11" s="47" t="s">
        <v>89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85</v>
      </c>
      <c r="D13" s="42"/>
      <c r="E13" s="42"/>
      <c r="F13" s="43"/>
    </row>
    <row r="14" spans="2:7" ht="15" x14ac:dyDescent="0.25">
      <c r="B14" s="45"/>
      <c r="C14" s="42" t="s">
        <v>84</v>
      </c>
      <c r="D14" s="42"/>
      <c r="E14" s="42"/>
    </row>
    <row r="15" spans="2:7" ht="15" x14ac:dyDescent="0.25">
      <c r="B15" s="45"/>
      <c r="C15" s="43" t="s">
        <v>83</v>
      </c>
      <c r="D15" s="42"/>
      <c r="E15" s="42"/>
    </row>
    <row r="16" spans="2:7" ht="15" x14ac:dyDescent="0.25">
      <c r="B16" s="45"/>
      <c r="C16" s="43" t="s">
        <v>82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23.14</v>
      </c>
      <c r="C24" s="96" t="s">
        <v>81</v>
      </c>
      <c r="D24" s="97"/>
      <c r="E24" s="98"/>
      <c r="F24" s="11">
        <v>110</v>
      </c>
      <c r="G24" s="11">
        <f>B24*F24</f>
        <v>2545.4</v>
      </c>
    </row>
    <row r="25" spans="2:9" s="3" customFormat="1" ht="20.100000000000001" customHeight="1" x14ac:dyDescent="0.25">
      <c r="B25" s="20"/>
      <c r="C25" s="90" t="s">
        <v>80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62"/>
      <c r="C26" s="19"/>
      <c r="D26" s="8"/>
      <c r="E26" s="18"/>
      <c r="F26" s="66"/>
      <c r="G26" s="11"/>
      <c r="I26" s="25"/>
    </row>
    <row r="27" spans="2:9" s="3" customFormat="1" ht="20.100000000000001" customHeight="1" x14ac:dyDescent="0.25">
      <c r="B27" s="62"/>
      <c r="C27" s="19" t="s">
        <v>88</v>
      </c>
      <c r="D27" s="8"/>
      <c r="E27" s="23"/>
      <c r="F27" s="66"/>
      <c r="G27" s="11"/>
    </row>
    <row r="28" spans="2:9" s="3" customFormat="1" ht="20.100000000000001" customHeight="1" x14ac:dyDescent="0.25">
      <c r="B28" s="20"/>
      <c r="C28" s="19" t="s">
        <v>87</v>
      </c>
      <c r="D28" s="24"/>
      <c r="E28" s="18"/>
      <c r="F28" s="11"/>
      <c r="G28" s="11"/>
    </row>
    <row r="29" spans="2:9" s="3" customFormat="1" ht="20.100000000000001" customHeight="1" x14ac:dyDescent="0.25">
      <c r="B29" s="20"/>
      <c r="C29" s="19" t="s">
        <v>77</v>
      </c>
      <c r="D29" s="22"/>
      <c r="E29" s="18"/>
      <c r="F29" s="56"/>
      <c r="G29" s="11"/>
    </row>
    <row r="30" spans="2:9" s="3" customFormat="1" ht="20.100000000000001" customHeight="1" x14ac:dyDescent="0.25">
      <c r="B30" s="65"/>
      <c r="C30" s="15"/>
      <c r="D30" s="64"/>
      <c r="E30" s="13"/>
      <c r="F30" s="55"/>
      <c r="G30" s="4"/>
    </row>
    <row r="31" spans="2:9" s="3" customFormat="1" ht="20.100000000000001" customHeight="1" x14ac:dyDescent="0.25">
      <c r="B31" s="63">
        <v>1</v>
      </c>
      <c r="C31" s="19" t="s">
        <v>76</v>
      </c>
      <c r="D31" s="8"/>
      <c r="E31" s="18"/>
      <c r="F31" s="11">
        <v>61.42</v>
      </c>
      <c r="G31" s="11">
        <f>B31*F31</f>
        <v>61.42</v>
      </c>
    </row>
    <row r="32" spans="2:9" s="3" customFormat="1" ht="20.100000000000001" customHeight="1" x14ac:dyDescent="0.25">
      <c r="B32" s="62"/>
      <c r="C32" s="19"/>
      <c r="D32" s="8"/>
      <c r="E32" s="18"/>
      <c r="F32" s="61"/>
      <c r="G32" s="11"/>
    </row>
    <row r="33" spans="2:7" s="3" customFormat="1" ht="20.100000000000001" customHeight="1" x14ac:dyDescent="0.25">
      <c r="B33" s="20"/>
      <c r="C33" s="19" t="s">
        <v>75</v>
      </c>
      <c r="D33" s="8" t="s">
        <v>74</v>
      </c>
      <c r="E33" s="18"/>
      <c r="F33" s="56"/>
      <c r="G33" s="11"/>
    </row>
    <row r="34" spans="2:7" s="3" customFormat="1" ht="20.100000000000001" customHeight="1" x14ac:dyDescent="0.25">
      <c r="B34" s="20"/>
      <c r="C34" s="90" t="s">
        <v>73</v>
      </c>
      <c r="D34" s="91"/>
      <c r="E34" s="92"/>
      <c r="F34" s="56"/>
      <c r="G34" s="11"/>
    </row>
    <row r="35" spans="2:7" s="3" customFormat="1" ht="20.100000000000001" customHeight="1" x14ac:dyDescent="0.25">
      <c r="B35" s="20"/>
      <c r="C35" s="19" t="s">
        <v>72</v>
      </c>
      <c r="D35" s="8"/>
      <c r="E35" s="18"/>
      <c r="F35" s="56"/>
      <c r="G35" s="11"/>
    </row>
    <row r="36" spans="2:7" s="3" customFormat="1" ht="20.100000000000001" customHeight="1" x14ac:dyDescent="0.25">
      <c r="B36" s="20"/>
      <c r="D36" s="8"/>
      <c r="E36" s="18"/>
      <c r="F36" s="56"/>
      <c r="G36" s="11"/>
    </row>
    <row r="37" spans="2:7" s="3" customFormat="1" ht="20.100000000000001" customHeight="1" x14ac:dyDescent="0.25">
      <c r="B37" s="20"/>
      <c r="C37" s="19" t="s">
        <v>71</v>
      </c>
      <c r="D37" s="8"/>
      <c r="E37" s="18"/>
      <c r="F37" s="56"/>
      <c r="G37" s="11"/>
    </row>
    <row r="38" spans="2:7" s="3" customFormat="1" ht="20.100000000000001" customHeight="1" x14ac:dyDescent="0.25">
      <c r="B38" s="16"/>
      <c r="C38" s="93" t="s">
        <v>70</v>
      </c>
      <c r="D38" s="94"/>
      <c r="E38" s="95"/>
      <c r="F38" s="55"/>
      <c r="G38" s="11" t="str">
        <f>IF(F38="","",B38*F38)</f>
        <v/>
      </c>
    </row>
    <row r="39" spans="2:7" s="3" customFormat="1" ht="20.100000000000001" customHeight="1" x14ac:dyDescent="0.25">
      <c r="B39" s="8"/>
      <c r="C39" s="8"/>
      <c r="D39" s="8"/>
      <c r="F39" s="7" t="s">
        <v>6</v>
      </c>
      <c r="G39" s="10">
        <f>SUM(G24:G38)</f>
        <v>2606.8200000000002</v>
      </c>
    </row>
    <row r="40" spans="2:7" s="3" customFormat="1" ht="20.100000000000001" customHeight="1" x14ac:dyDescent="0.25">
      <c r="B40" s="8"/>
      <c r="C40" s="8"/>
      <c r="D40" s="8"/>
      <c r="F40" s="7" t="s">
        <v>5</v>
      </c>
      <c r="G40" s="9" t="s">
        <v>39</v>
      </c>
    </row>
    <row r="41" spans="2:7" s="3" customFormat="1" ht="20.100000000000001" customHeight="1" x14ac:dyDescent="0.25">
      <c r="B41" s="8"/>
      <c r="C41" s="8"/>
      <c r="D41" s="8"/>
      <c r="F41" s="7" t="s">
        <v>4</v>
      </c>
      <c r="G41" s="6">
        <f>IF(G40=10%,G39*10%,)</f>
        <v>0</v>
      </c>
    </row>
    <row r="42" spans="2:7" s="3" customFormat="1" ht="20.100000000000001" customHeight="1" x14ac:dyDescent="0.25">
      <c r="B42" s="8"/>
      <c r="C42" s="8"/>
      <c r="D42" s="8"/>
      <c r="F42" s="7" t="s">
        <v>3</v>
      </c>
      <c r="G42" s="6"/>
    </row>
    <row r="43" spans="2:7" s="3" customFormat="1" ht="20.100000000000001" customHeight="1" x14ac:dyDescent="0.25">
      <c r="F43" s="5" t="s">
        <v>2</v>
      </c>
      <c r="G43" s="4">
        <f>G39+G41+G42</f>
        <v>2606.8200000000002</v>
      </c>
    </row>
    <row r="45" spans="2:7" x14ac:dyDescent="0.2">
      <c r="B45" s="2" t="s">
        <v>38</v>
      </c>
    </row>
    <row r="46" spans="2:7" x14ac:dyDescent="0.2">
      <c r="B46" s="2" t="s">
        <v>69</v>
      </c>
    </row>
  </sheetData>
  <mergeCells count="5">
    <mergeCell ref="F21:G21"/>
    <mergeCell ref="C24:E24"/>
    <mergeCell ref="C25:E25"/>
    <mergeCell ref="C34:E34"/>
    <mergeCell ref="C38:E38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B1:I46"/>
  <sheetViews>
    <sheetView showGridLines="0" topLeftCell="A7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45720</v>
      </c>
    </row>
    <row r="11" spans="2:7" x14ac:dyDescent="0.2">
      <c r="B11" s="48" t="s">
        <v>25</v>
      </c>
      <c r="C11" s="47" t="s">
        <v>92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85</v>
      </c>
      <c r="D13" s="42"/>
      <c r="E13" s="42"/>
      <c r="F13" s="43"/>
    </row>
    <row r="14" spans="2:7" ht="15" x14ac:dyDescent="0.25">
      <c r="B14" s="45"/>
      <c r="C14" s="42" t="s">
        <v>84</v>
      </c>
      <c r="D14" s="42"/>
      <c r="E14" s="42"/>
    </row>
    <row r="15" spans="2:7" ht="15" x14ac:dyDescent="0.25">
      <c r="B15" s="45"/>
      <c r="C15" s="43" t="s">
        <v>83</v>
      </c>
      <c r="D15" s="42"/>
      <c r="E15" s="42"/>
    </row>
    <row r="16" spans="2:7" ht="15" x14ac:dyDescent="0.25">
      <c r="B16" s="45"/>
      <c r="C16" s="43" t="s">
        <v>82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23.18</v>
      </c>
      <c r="C24" s="96" t="s">
        <v>81</v>
      </c>
      <c r="D24" s="97"/>
      <c r="E24" s="98"/>
      <c r="F24" s="11">
        <v>110</v>
      </c>
      <c r="G24" s="11">
        <f>B24*F24</f>
        <v>2549.8000000000002</v>
      </c>
    </row>
    <row r="25" spans="2:9" s="3" customFormat="1" ht="20.100000000000001" customHeight="1" x14ac:dyDescent="0.25">
      <c r="B25" s="20"/>
      <c r="C25" s="90" t="s">
        <v>80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62"/>
      <c r="C26" s="19"/>
      <c r="D26" s="8"/>
      <c r="E26" s="18"/>
      <c r="F26" s="66"/>
      <c r="G26" s="11"/>
      <c r="I26" s="25"/>
    </row>
    <row r="27" spans="2:9" s="3" customFormat="1" ht="20.100000000000001" customHeight="1" x14ac:dyDescent="0.25">
      <c r="B27" s="62"/>
      <c r="C27" s="19" t="s">
        <v>91</v>
      </c>
      <c r="D27" s="8"/>
      <c r="E27" s="23"/>
      <c r="F27" s="66"/>
      <c r="G27" s="11"/>
    </row>
    <row r="28" spans="2:9" s="3" customFormat="1" ht="20.100000000000001" customHeight="1" x14ac:dyDescent="0.25">
      <c r="B28" s="20"/>
      <c r="C28" s="19" t="s">
        <v>90</v>
      </c>
      <c r="D28" s="24"/>
      <c r="E28" s="18"/>
      <c r="F28" s="11"/>
      <c r="G28" s="11"/>
    </row>
    <row r="29" spans="2:9" s="3" customFormat="1" ht="20.100000000000001" customHeight="1" x14ac:dyDescent="0.25">
      <c r="B29" s="20"/>
      <c r="C29" s="19" t="s">
        <v>77</v>
      </c>
      <c r="D29" s="22"/>
      <c r="E29" s="18"/>
      <c r="F29" s="56"/>
      <c r="G29" s="11"/>
    </row>
    <row r="30" spans="2:9" s="3" customFormat="1" ht="20.100000000000001" customHeight="1" x14ac:dyDescent="0.25">
      <c r="B30" s="65"/>
      <c r="C30" s="15"/>
      <c r="D30" s="64"/>
      <c r="E30" s="13"/>
      <c r="F30" s="55"/>
      <c r="G30" s="4"/>
    </row>
    <row r="31" spans="2:9" s="3" customFormat="1" ht="20.100000000000001" customHeight="1" x14ac:dyDescent="0.25">
      <c r="B31" s="63">
        <v>1</v>
      </c>
      <c r="C31" s="19" t="s">
        <v>76</v>
      </c>
      <c r="D31" s="8"/>
      <c r="E31" s="18"/>
      <c r="F31" s="11">
        <v>61.42</v>
      </c>
      <c r="G31" s="11">
        <f>B31*F31</f>
        <v>61.42</v>
      </c>
    </row>
    <row r="32" spans="2:9" s="3" customFormat="1" ht="20.100000000000001" customHeight="1" x14ac:dyDescent="0.25">
      <c r="B32" s="62"/>
      <c r="C32" s="19"/>
      <c r="D32" s="8"/>
      <c r="E32" s="18"/>
      <c r="F32" s="61"/>
      <c r="G32" s="11"/>
    </row>
    <row r="33" spans="2:7" s="3" customFormat="1" ht="20.100000000000001" customHeight="1" x14ac:dyDescent="0.25">
      <c r="B33" s="20"/>
      <c r="C33" s="19" t="s">
        <v>75</v>
      </c>
      <c r="D33" s="8" t="s">
        <v>74</v>
      </c>
      <c r="E33" s="18"/>
      <c r="F33" s="56"/>
      <c r="G33" s="11"/>
    </row>
    <row r="34" spans="2:7" s="3" customFormat="1" ht="20.100000000000001" customHeight="1" x14ac:dyDescent="0.25">
      <c r="B34" s="20"/>
      <c r="C34" s="90" t="s">
        <v>73</v>
      </c>
      <c r="D34" s="91"/>
      <c r="E34" s="92"/>
      <c r="F34" s="56"/>
      <c r="G34" s="11"/>
    </row>
    <row r="35" spans="2:7" s="3" customFormat="1" ht="20.100000000000001" customHeight="1" x14ac:dyDescent="0.25">
      <c r="B35" s="20"/>
      <c r="C35" s="19" t="s">
        <v>72</v>
      </c>
      <c r="D35" s="8"/>
      <c r="E35" s="18"/>
      <c r="F35" s="56"/>
      <c r="G35" s="11"/>
    </row>
    <row r="36" spans="2:7" s="3" customFormat="1" ht="20.100000000000001" customHeight="1" x14ac:dyDescent="0.25">
      <c r="B36" s="20"/>
      <c r="D36" s="8"/>
      <c r="E36" s="18"/>
      <c r="F36" s="56"/>
      <c r="G36" s="11"/>
    </row>
    <row r="37" spans="2:7" s="3" customFormat="1" ht="20.100000000000001" customHeight="1" x14ac:dyDescent="0.25">
      <c r="B37" s="20"/>
      <c r="C37" s="19" t="s">
        <v>71</v>
      </c>
      <c r="D37" s="8"/>
      <c r="E37" s="18"/>
      <c r="F37" s="56"/>
      <c r="G37" s="11"/>
    </row>
    <row r="38" spans="2:7" s="3" customFormat="1" ht="20.100000000000001" customHeight="1" x14ac:dyDescent="0.25">
      <c r="B38" s="16"/>
      <c r="C38" s="93" t="s">
        <v>70</v>
      </c>
      <c r="D38" s="94"/>
      <c r="E38" s="95"/>
      <c r="F38" s="55"/>
      <c r="G38" s="11" t="str">
        <f>IF(F38="","",B38*F38)</f>
        <v/>
      </c>
    </row>
    <row r="39" spans="2:7" s="3" customFormat="1" ht="20.100000000000001" customHeight="1" x14ac:dyDescent="0.25">
      <c r="B39" s="8"/>
      <c r="C39" s="8"/>
      <c r="D39" s="8"/>
      <c r="F39" s="7" t="s">
        <v>6</v>
      </c>
      <c r="G39" s="10">
        <f>SUM(G24:G38)</f>
        <v>2611.2200000000003</v>
      </c>
    </row>
    <row r="40" spans="2:7" s="3" customFormat="1" ht="20.100000000000001" customHeight="1" x14ac:dyDescent="0.25">
      <c r="B40" s="8"/>
      <c r="C40" s="8"/>
      <c r="D40" s="8"/>
      <c r="F40" s="7" t="s">
        <v>5</v>
      </c>
      <c r="G40" s="9" t="s">
        <v>39</v>
      </c>
    </row>
    <row r="41" spans="2:7" s="3" customFormat="1" ht="20.100000000000001" customHeight="1" x14ac:dyDescent="0.25">
      <c r="B41" s="8"/>
      <c r="C41" s="8"/>
      <c r="D41" s="8"/>
      <c r="F41" s="7" t="s">
        <v>4</v>
      </c>
      <c r="G41" s="6">
        <f>IF(G40=10%,G39*10%,)</f>
        <v>0</v>
      </c>
    </row>
    <row r="42" spans="2:7" s="3" customFormat="1" ht="20.100000000000001" customHeight="1" x14ac:dyDescent="0.25">
      <c r="B42" s="8"/>
      <c r="C42" s="8"/>
      <c r="D42" s="8"/>
      <c r="F42" s="7" t="s">
        <v>3</v>
      </c>
      <c r="G42" s="6"/>
    </row>
    <row r="43" spans="2:7" s="3" customFormat="1" ht="20.100000000000001" customHeight="1" x14ac:dyDescent="0.25">
      <c r="F43" s="5" t="s">
        <v>2</v>
      </c>
      <c r="G43" s="4">
        <f>G39+G41+G42</f>
        <v>2611.2200000000003</v>
      </c>
    </row>
    <row r="45" spans="2:7" x14ac:dyDescent="0.2">
      <c r="B45" s="2" t="s">
        <v>38</v>
      </c>
    </row>
    <row r="46" spans="2:7" x14ac:dyDescent="0.2">
      <c r="B46" s="2" t="s">
        <v>69</v>
      </c>
    </row>
  </sheetData>
  <mergeCells count="5">
    <mergeCell ref="F21:G21"/>
    <mergeCell ref="C24:E24"/>
    <mergeCell ref="C25:E25"/>
    <mergeCell ref="C34:E34"/>
    <mergeCell ref="C38:E38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fitToPage="1"/>
  </sheetPr>
  <dimension ref="B1:I46"/>
  <sheetViews>
    <sheetView showGridLines="0" zoomScale="85" zoomScaleNormal="85" workbookViewId="0">
      <selection activeCell="I39" sqref="I39"/>
    </sheetView>
  </sheetViews>
  <sheetFormatPr baseColWidth="10" defaultColWidth="9.42578125" defaultRowHeight="12.75" x14ac:dyDescent="0.2"/>
  <cols>
    <col min="1" max="1" width="4.5703125" style="1" customWidth="1"/>
    <col min="2" max="3" width="16.42578125" style="1" customWidth="1"/>
    <col min="4" max="4" width="16.5703125" style="1" bestFit="1" customWidth="1"/>
    <col min="5" max="5" width="17.42578125" style="1" bestFit="1" customWidth="1"/>
    <col min="6" max="6" width="21.5703125" style="1" customWidth="1"/>
    <col min="7" max="7" width="16.42578125" style="1" customWidth="1"/>
    <col min="8" max="8" width="9.42578125" style="1" customWidth="1"/>
    <col min="9" max="9" width="11.5703125" style="1" bestFit="1" customWidth="1"/>
    <col min="10" max="257" width="9.42578125" style="1"/>
    <col min="258" max="259" width="16.42578125" style="1" customWidth="1"/>
    <col min="260" max="260" width="16.5703125" style="1" bestFit="1" customWidth="1"/>
    <col min="261" max="261" width="17.42578125" style="1" bestFit="1" customWidth="1"/>
    <col min="262" max="262" width="21.5703125" style="1" customWidth="1"/>
    <col min="263" max="263" width="16.42578125" style="1" customWidth="1"/>
    <col min="264" max="264" width="9.42578125" style="1" customWidth="1"/>
    <col min="265" max="513" width="9.42578125" style="1"/>
    <col min="514" max="515" width="16.42578125" style="1" customWidth="1"/>
    <col min="516" max="516" width="16.5703125" style="1" bestFit="1" customWidth="1"/>
    <col min="517" max="517" width="17.42578125" style="1" bestFit="1" customWidth="1"/>
    <col min="518" max="518" width="21.5703125" style="1" customWidth="1"/>
    <col min="519" max="519" width="16.42578125" style="1" customWidth="1"/>
    <col min="520" max="520" width="9.42578125" style="1" customWidth="1"/>
    <col min="521" max="769" width="9.42578125" style="1"/>
    <col min="770" max="771" width="16.42578125" style="1" customWidth="1"/>
    <col min="772" max="772" width="16.5703125" style="1" bestFit="1" customWidth="1"/>
    <col min="773" max="773" width="17.42578125" style="1" bestFit="1" customWidth="1"/>
    <col min="774" max="774" width="21.5703125" style="1" customWidth="1"/>
    <col min="775" max="775" width="16.42578125" style="1" customWidth="1"/>
    <col min="776" max="776" width="9.42578125" style="1" customWidth="1"/>
    <col min="777" max="1025" width="9.42578125" style="1"/>
    <col min="1026" max="1027" width="16.42578125" style="1" customWidth="1"/>
    <col min="1028" max="1028" width="16.5703125" style="1" bestFit="1" customWidth="1"/>
    <col min="1029" max="1029" width="17.42578125" style="1" bestFit="1" customWidth="1"/>
    <col min="1030" max="1030" width="21.5703125" style="1" customWidth="1"/>
    <col min="1031" max="1031" width="16.42578125" style="1" customWidth="1"/>
    <col min="1032" max="1032" width="9.42578125" style="1" customWidth="1"/>
    <col min="1033" max="1281" width="9.42578125" style="1"/>
    <col min="1282" max="1283" width="16.42578125" style="1" customWidth="1"/>
    <col min="1284" max="1284" width="16.5703125" style="1" bestFit="1" customWidth="1"/>
    <col min="1285" max="1285" width="17.42578125" style="1" bestFit="1" customWidth="1"/>
    <col min="1286" max="1286" width="21.5703125" style="1" customWidth="1"/>
    <col min="1287" max="1287" width="16.42578125" style="1" customWidth="1"/>
    <col min="1288" max="1288" width="9.42578125" style="1" customWidth="1"/>
    <col min="1289" max="1537" width="9.42578125" style="1"/>
    <col min="1538" max="1539" width="16.42578125" style="1" customWidth="1"/>
    <col min="1540" max="1540" width="16.5703125" style="1" bestFit="1" customWidth="1"/>
    <col min="1541" max="1541" width="17.42578125" style="1" bestFit="1" customWidth="1"/>
    <col min="1542" max="1542" width="21.5703125" style="1" customWidth="1"/>
    <col min="1543" max="1543" width="16.42578125" style="1" customWidth="1"/>
    <col min="1544" max="1544" width="9.42578125" style="1" customWidth="1"/>
    <col min="1545" max="1793" width="9.42578125" style="1"/>
    <col min="1794" max="1795" width="16.42578125" style="1" customWidth="1"/>
    <col min="1796" max="1796" width="16.5703125" style="1" bestFit="1" customWidth="1"/>
    <col min="1797" max="1797" width="17.42578125" style="1" bestFit="1" customWidth="1"/>
    <col min="1798" max="1798" width="21.5703125" style="1" customWidth="1"/>
    <col min="1799" max="1799" width="16.42578125" style="1" customWidth="1"/>
    <col min="1800" max="1800" width="9.42578125" style="1" customWidth="1"/>
    <col min="1801" max="2049" width="9.42578125" style="1"/>
    <col min="2050" max="2051" width="16.42578125" style="1" customWidth="1"/>
    <col min="2052" max="2052" width="16.5703125" style="1" bestFit="1" customWidth="1"/>
    <col min="2053" max="2053" width="17.42578125" style="1" bestFit="1" customWidth="1"/>
    <col min="2054" max="2054" width="21.5703125" style="1" customWidth="1"/>
    <col min="2055" max="2055" width="16.42578125" style="1" customWidth="1"/>
    <col min="2056" max="2056" width="9.42578125" style="1" customWidth="1"/>
    <col min="2057" max="2305" width="9.42578125" style="1"/>
    <col min="2306" max="2307" width="16.42578125" style="1" customWidth="1"/>
    <col min="2308" max="2308" width="16.5703125" style="1" bestFit="1" customWidth="1"/>
    <col min="2309" max="2309" width="17.42578125" style="1" bestFit="1" customWidth="1"/>
    <col min="2310" max="2310" width="21.5703125" style="1" customWidth="1"/>
    <col min="2311" max="2311" width="16.42578125" style="1" customWidth="1"/>
    <col min="2312" max="2312" width="9.42578125" style="1" customWidth="1"/>
    <col min="2313" max="2561" width="9.42578125" style="1"/>
    <col min="2562" max="2563" width="16.42578125" style="1" customWidth="1"/>
    <col min="2564" max="2564" width="16.5703125" style="1" bestFit="1" customWidth="1"/>
    <col min="2565" max="2565" width="17.42578125" style="1" bestFit="1" customWidth="1"/>
    <col min="2566" max="2566" width="21.5703125" style="1" customWidth="1"/>
    <col min="2567" max="2567" width="16.42578125" style="1" customWidth="1"/>
    <col min="2568" max="2568" width="9.42578125" style="1" customWidth="1"/>
    <col min="2569" max="2817" width="9.42578125" style="1"/>
    <col min="2818" max="2819" width="16.42578125" style="1" customWidth="1"/>
    <col min="2820" max="2820" width="16.5703125" style="1" bestFit="1" customWidth="1"/>
    <col min="2821" max="2821" width="17.42578125" style="1" bestFit="1" customWidth="1"/>
    <col min="2822" max="2822" width="21.5703125" style="1" customWidth="1"/>
    <col min="2823" max="2823" width="16.42578125" style="1" customWidth="1"/>
    <col min="2824" max="2824" width="9.42578125" style="1" customWidth="1"/>
    <col min="2825" max="3073" width="9.42578125" style="1"/>
    <col min="3074" max="3075" width="16.42578125" style="1" customWidth="1"/>
    <col min="3076" max="3076" width="16.5703125" style="1" bestFit="1" customWidth="1"/>
    <col min="3077" max="3077" width="17.42578125" style="1" bestFit="1" customWidth="1"/>
    <col min="3078" max="3078" width="21.5703125" style="1" customWidth="1"/>
    <col min="3079" max="3079" width="16.42578125" style="1" customWidth="1"/>
    <col min="3080" max="3080" width="9.42578125" style="1" customWidth="1"/>
    <col min="3081" max="3329" width="9.42578125" style="1"/>
    <col min="3330" max="3331" width="16.42578125" style="1" customWidth="1"/>
    <col min="3332" max="3332" width="16.5703125" style="1" bestFit="1" customWidth="1"/>
    <col min="3333" max="3333" width="17.42578125" style="1" bestFit="1" customWidth="1"/>
    <col min="3334" max="3334" width="21.5703125" style="1" customWidth="1"/>
    <col min="3335" max="3335" width="16.42578125" style="1" customWidth="1"/>
    <col min="3336" max="3336" width="9.42578125" style="1" customWidth="1"/>
    <col min="3337" max="3585" width="9.42578125" style="1"/>
    <col min="3586" max="3587" width="16.42578125" style="1" customWidth="1"/>
    <col min="3588" max="3588" width="16.5703125" style="1" bestFit="1" customWidth="1"/>
    <col min="3589" max="3589" width="17.42578125" style="1" bestFit="1" customWidth="1"/>
    <col min="3590" max="3590" width="21.5703125" style="1" customWidth="1"/>
    <col min="3591" max="3591" width="16.42578125" style="1" customWidth="1"/>
    <col min="3592" max="3592" width="9.42578125" style="1" customWidth="1"/>
    <col min="3593" max="3841" width="9.42578125" style="1"/>
    <col min="3842" max="3843" width="16.42578125" style="1" customWidth="1"/>
    <col min="3844" max="3844" width="16.5703125" style="1" bestFit="1" customWidth="1"/>
    <col min="3845" max="3845" width="17.42578125" style="1" bestFit="1" customWidth="1"/>
    <col min="3846" max="3846" width="21.5703125" style="1" customWidth="1"/>
    <col min="3847" max="3847" width="16.42578125" style="1" customWidth="1"/>
    <col min="3848" max="3848" width="9.42578125" style="1" customWidth="1"/>
    <col min="3849" max="4097" width="9.42578125" style="1"/>
    <col min="4098" max="4099" width="16.42578125" style="1" customWidth="1"/>
    <col min="4100" max="4100" width="16.5703125" style="1" bestFit="1" customWidth="1"/>
    <col min="4101" max="4101" width="17.42578125" style="1" bestFit="1" customWidth="1"/>
    <col min="4102" max="4102" width="21.5703125" style="1" customWidth="1"/>
    <col min="4103" max="4103" width="16.42578125" style="1" customWidth="1"/>
    <col min="4104" max="4104" width="9.42578125" style="1" customWidth="1"/>
    <col min="4105" max="4353" width="9.42578125" style="1"/>
    <col min="4354" max="4355" width="16.42578125" style="1" customWidth="1"/>
    <col min="4356" max="4356" width="16.5703125" style="1" bestFit="1" customWidth="1"/>
    <col min="4357" max="4357" width="17.42578125" style="1" bestFit="1" customWidth="1"/>
    <col min="4358" max="4358" width="21.5703125" style="1" customWidth="1"/>
    <col min="4359" max="4359" width="16.42578125" style="1" customWidth="1"/>
    <col min="4360" max="4360" width="9.42578125" style="1" customWidth="1"/>
    <col min="4361" max="4609" width="9.42578125" style="1"/>
    <col min="4610" max="4611" width="16.42578125" style="1" customWidth="1"/>
    <col min="4612" max="4612" width="16.5703125" style="1" bestFit="1" customWidth="1"/>
    <col min="4613" max="4613" width="17.42578125" style="1" bestFit="1" customWidth="1"/>
    <col min="4614" max="4614" width="21.5703125" style="1" customWidth="1"/>
    <col min="4615" max="4615" width="16.42578125" style="1" customWidth="1"/>
    <col min="4616" max="4616" width="9.42578125" style="1" customWidth="1"/>
    <col min="4617" max="4865" width="9.42578125" style="1"/>
    <col min="4866" max="4867" width="16.42578125" style="1" customWidth="1"/>
    <col min="4868" max="4868" width="16.5703125" style="1" bestFit="1" customWidth="1"/>
    <col min="4869" max="4869" width="17.42578125" style="1" bestFit="1" customWidth="1"/>
    <col min="4870" max="4870" width="21.5703125" style="1" customWidth="1"/>
    <col min="4871" max="4871" width="16.42578125" style="1" customWidth="1"/>
    <col min="4872" max="4872" width="9.42578125" style="1" customWidth="1"/>
    <col min="4873" max="5121" width="9.42578125" style="1"/>
    <col min="5122" max="5123" width="16.42578125" style="1" customWidth="1"/>
    <col min="5124" max="5124" width="16.5703125" style="1" bestFit="1" customWidth="1"/>
    <col min="5125" max="5125" width="17.42578125" style="1" bestFit="1" customWidth="1"/>
    <col min="5126" max="5126" width="21.5703125" style="1" customWidth="1"/>
    <col min="5127" max="5127" width="16.42578125" style="1" customWidth="1"/>
    <col min="5128" max="5128" width="9.42578125" style="1" customWidth="1"/>
    <col min="5129" max="5377" width="9.42578125" style="1"/>
    <col min="5378" max="5379" width="16.42578125" style="1" customWidth="1"/>
    <col min="5380" max="5380" width="16.5703125" style="1" bestFit="1" customWidth="1"/>
    <col min="5381" max="5381" width="17.42578125" style="1" bestFit="1" customWidth="1"/>
    <col min="5382" max="5382" width="21.5703125" style="1" customWidth="1"/>
    <col min="5383" max="5383" width="16.42578125" style="1" customWidth="1"/>
    <col min="5384" max="5384" width="9.42578125" style="1" customWidth="1"/>
    <col min="5385" max="5633" width="9.42578125" style="1"/>
    <col min="5634" max="5635" width="16.42578125" style="1" customWidth="1"/>
    <col min="5636" max="5636" width="16.5703125" style="1" bestFit="1" customWidth="1"/>
    <col min="5637" max="5637" width="17.42578125" style="1" bestFit="1" customWidth="1"/>
    <col min="5638" max="5638" width="21.5703125" style="1" customWidth="1"/>
    <col min="5639" max="5639" width="16.42578125" style="1" customWidth="1"/>
    <col min="5640" max="5640" width="9.42578125" style="1" customWidth="1"/>
    <col min="5641" max="5889" width="9.42578125" style="1"/>
    <col min="5890" max="5891" width="16.42578125" style="1" customWidth="1"/>
    <col min="5892" max="5892" width="16.5703125" style="1" bestFit="1" customWidth="1"/>
    <col min="5893" max="5893" width="17.42578125" style="1" bestFit="1" customWidth="1"/>
    <col min="5894" max="5894" width="21.5703125" style="1" customWidth="1"/>
    <col min="5895" max="5895" width="16.42578125" style="1" customWidth="1"/>
    <col min="5896" max="5896" width="9.42578125" style="1" customWidth="1"/>
    <col min="5897" max="6145" width="9.42578125" style="1"/>
    <col min="6146" max="6147" width="16.42578125" style="1" customWidth="1"/>
    <col min="6148" max="6148" width="16.5703125" style="1" bestFit="1" customWidth="1"/>
    <col min="6149" max="6149" width="17.42578125" style="1" bestFit="1" customWidth="1"/>
    <col min="6150" max="6150" width="21.5703125" style="1" customWidth="1"/>
    <col min="6151" max="6151" width="16.42578125" style="1" customWidth="1"/>
    <col min="6152" max="6152" width="9.42578125" style="1" customWidth="1"/>
    <col min="6153" max="6401" width="9.42578125" style="1"/>
    <col min="6402" max="6403" width="16.42578125" style="1" customWidth="1"/>
    <col min="6404" max="6404" width="16.5703125" style="1" bestFit="1" customWidth="1"/>
    <col min="6405" max="6405" width="17.42578125" style="1" bestFit="1" customWidth="1"/>
    <col min="6406" max="6406" width="21.5703125" style="1" customWidth="1"/>
    <col min="6407" max="6407" width="16.42578125" style="1" customWidth="1"/>
    <col min="6408" max="6408" width="9.42578125" style="1" customWidth="1"/>
    <col min="6409" max="6657" width="9.42578125" style="1"/>
    <col min="6658" max="6659" width="16.42578125" style="1" customWidth="1"/>
    <col min="6660" max="6660" width="16.5703125" style="1" bestFit="1" customWidth="1"/>
    <col min="6661" max="6661" width="17.42578125" style="1" bestFit="1" customWidth="1"/>
    <col min="6662" max="6662" width="21.5703125" style="1" customWidth="1"/>
    <col min="6663" max="6663" width="16.42578125" style="1" customWidth="1"/>
    <col min="6664" max="6664" width="9.42578125" style="1" customWidth="1"/>
    <col min="6665" max="6913" width="9.42578125" style="1"/>
    <col min="6914" max="6915" width="16.42578125" style="1" customWidth="1"/>
    <col min="6916" max="6916" width="16.5703125" style="1" bestFit="1" customWidth="1"/>
    <col min="6917" max="6917" width="17.42578125" style="1" bestFit="1" customWidth="1"/>
    <col min="6918" max="6918" width="21.5703125" style="1" customWidth="1"/>
    <col min="6919" max="6919" width="16.42578125" style="1" customWidth="1"/>
    <col min="6920" max="6920" width="9.42578125" style="1" customWidth="1"/>
    <col min="6921" max="7169" width="9.42578125" style="1"/>
    <col min="7170" max="7171" width="16.42578125" style="1" customWidth="1"/>
    <col min="7172" max="7172" width="16.5703125" style="1" bestFit="1" customWidth="1"/>
    <col min="7173" max="7173" width="17.42578125" style="1" bestFit="1" customWidth="1"/>
    <col min="7174" max="7174" width="21.5703125" style="1" customWidth="1"/>
    <col min="7175" max="7175" width="16.42578125" style="1" customWidth="1"/>
    <col min="7176" max="7176" width="9.42578125" style="1" customWidth="1"/>
    <col min="7177" max="7425" width="9.42578125" style="1"/>
    <col min="7426" max="7427" width="16.42578125" style="1" customWidth="1"/>
    <col min="7428" max="7428" width="16.5703125" style="1" bestFit="1" customWidth="1"/>
    <col min="7429" max="7429" width="17.42578125" style="1" bestFit="1" customWidth="1"/>
    <col min="7430" max="7430" width="21.5703125" style="1" customWidth="1"/>
    <col min="7431" max="7431" width="16.42578125" style="1" customWidth="1"/>
    <col min="7432" max="7432" width="9.42578125" style="1" customWidth="1"/>
    <col min="7433" max="7681" width="9.42578125" style="1"/>
    <col min="7682" max="7683" width="16.42578125" style="1" customWidth="1"/>
    <col min="7684" max="7684" width="16.5703125" style="1" bestFit="1" customWidth="1"/>
    <col min="7685" max="7685" width="17.42578125" style="1" bestFit="1" customWidth="1"/>
    <col min="7686" max="7686" width="21.5703125" style="1" customWidth="1"/>
    <col min="7687" max="7687" width="16.42578125" style="1" customWidth="1"/>
    <col min="7688" max="7688" width="9.42578125" style="1" customWidth="1"/>
    <col min="7689" max="7937" width="9.42578125" style="1"/>
    <col min="7938" max="7939" width="16.42578125" style="1" customWidth="1"/>
    <col min="7940" max="7940" width="16.5703125" style="1" bestFit="1" customWidth="1"/>
    <col min="7941" max="7941" width="17.42578125" style="1" bestFit="1" customWidth="1"/>
    <col min="7942" max="7942" width="21.5703125" style="1" customWidth="1"/>
    <col min="7943" max="7943" width="16.42578125" style="1" customWidth="1"/>
    <col min="7944" max="7944" width="9.42578125" style="1" customWidth="1"/>
    <col min="7945" max="8193" width="9.42578125" style="1"/>
    <col min="8194" max="8195" width="16.42578125" style="1" customWidth="1"/>
    <col min="8196" max="8196" width="16.5703125" style="1" bestFit="1" customWidth="1"/>
    <col min="8197" max="8197" width="17.42578125" style="1" bestFit="1" customWidth="1"/>
    <col min="8198" max="8198" width="21.5703125" style="1" customWidth="1"/>
    <col min="8199" max="8199" width="16.42578125" style="1" customWidth="1"/>
    <col min="8200" max="8200" width="9.42578125" style="1" customWidth="1"/>
    <col min="8201" max="8449" width="9.42578125" style="1"/>
    <col min="8450" max="8451" width="16.42578125" style="1" customWidth="1"/>
    <col min="8452" max="8452" width="16.5703125" style="1" bestFit="1" customWidth="1"/>
    <col min="8453" max="8453" width="17.42578125" style="1" bestFit="1" customWidth="1"/>
    <col min="8454" max="8454" width="21.5703125" style="1" customWidth="1"/>
    <col min="8455" max="8455" width="16.42578125" style="1" customWidth="1"/>
    <col min="8456" max="8456" width="9.42578125" style="1" customWidth="1"/>
    <col min="8457" max="8705" width="9.42578125" style="1"/>
    <col min="8706" max="8707" width="16.42578125" style="1" customWidth="1"/>
    <col min="8708" max="8708" width="16.5703125" style="1" bestFit="1" customWidth="1"/>
    <col min="8709" max="8709" width="17.42578125" style="1" bestFit="1" customWidth="1"/>
    <col min="8710" max="8710" width="21.5703125" style="1" customWidth="1"/>
    <col min="8711" max="8711" width="16.42578125" style="1" customWidth="1"/>
    <col min="8712" max="8712" width="9.42578125" style="1" customWidth="1"/>
    <col min="8713" max="8961" width="9.42578125" style="1"/>
    <col min="8962" max="8963" width="16.42578125" style="1" customWidth="1"/>
    <col min="8964" max="8964" width="16.5703125" style="1" bestFit="1" customWidth="1"/>
    <col min="8965" max="8965" width="17.42578125" style="1" bestFit="1" customWidth="1"/>
    <col min="8966" max="8966" width="21.5703125" style="1" customWidth="1"/>
    <col min="8967" max="8967" width="16.42578125" style="1" customWidth="1"/>
    <col min="8968" max="8968" width="9.42578125" style="1" customWidth="1"/>
    <col min="8969" max="9217" width="9.42578125" style="1"/>
    <col min="9218" max="9219" width="16.42578125" style="1" customWidth="1"/>
    <col min="9220" max="9220" width="16.5703125" style="1" bestFit="1" customWidth="1"/>
    <col min="9221" max="9221" width="17.42578125" style="1" bestFit="1" customWidth="1"/>
    <col min="9222" max="9222" width="21.5703125" style="1" customWidth="1"/>
    <col min="9223" max="9223" width="16.42578125" style="1" customWidth="1"/>
    <col min="9224" max="9224" width="9.42578125" style="1" customWidth="1"/>
    <col min="9225" max="9473" width="9.42578125" style="1"/>
    <col min="9474" max="9475" width="16.42578125" style="1" customWidth="1"/>
    <col min="9476" max="9476" width="16.5703125" style="1" bestFit="1" customWidth="1"/>
    <col min="9477" max="9477" width="17.42578125" style="1" bestFit="1" customWidth="1"/>
    <col min="9478" max="9478" width="21.5703125" style="1" customWidth="1"/>
    <col min="9479" max="9479" width="16.42578125" style="1" customWidth="1"/>
    <col min="9480" max="9480" width="9.42578125" style="1" customWidth="1"/>
    <col min="9481" max="9729" width="9.42578125" style="1"/>
    <col min="9730" max="9731" width="16.42578125" style="1" customWidth="1"/>
    <col min="9732" max="9732" width="16.5703125" style="1" bestFit="1" customWidth="1"/>
    <col min="9733" max="9733" width="17.42578125" style="1" bestFit="1" customWidth="1"/>
    <col min="9734" max="9734" width="21.5703125" style="1" customWidth="1"/>
    <col min="9735" max="9735" width="16.42578125" style="1" customWidth="1"/>
    <col min="9736" max="9736" width="9.42578125" style="1" customWidth="1"/>
    <col min="9737" max="9985" width="9.42578125" style="1"/>
    <col min="9986" max="9987" width="16.42578125" style="1" customWidth="1"/>
    <col min="9988" max="9988" width="16.5703125" style="1" bestFit="1" customWidth="1"/>
    <col min="9989" max="9989" width="17.42578125" style="1" bestFit="1" customWidth="1"/>
    <col min="9990" max="9990" width="21.5703125" style="1" customWidth="1"/>
    <col min="9991" max="9991" width="16.42578125" style="1" customWidth="1"/>
    <col min="9992" max="9992" width="9.42578125" style="1" customWidth="1"/>
    <col min="9993" max="10241" width="9.42578125" style="1"/>
    <col min="10242" max="10243" width="16.42578125" style="1" customWidth="1"/>
    <col min="10244" max="10244" width="16.5703125" style="1" bestFit="1" customWidth="1"/>
    <col min="10245" max="10245" width="17.42578125" style="1" bestFit="1" customWidth="1"/>
    <col min="10246" max="10246" width="21.5703125" style="1" customWidth="1"/>
    <col min="10247" max="10247" width="16.42578125" style="1" customWidth="1"/>
    <col min="10248" max="10248" width="9.42578125" style="1" customWidth="1"/>
    <col min="10249" max="10497" width="9.42578125" style="1"/>
    <col min="10498" max="10499" width="16.42578125" style="1" customWidth="1"/>
    <col min="10500" max="10500" width="16.5703125" style="1" bestFit="1" customWidth="1"/>
    <col min="10501" max="10501" width="17.42578125" style="1" bestFit="1" customWidth="1"/>
    <col min="10502" max="10502" width="21.5703125" style="1" customWidth="1"/>
    <col min="10503" max="10503" width="16.42578125" style="1" customWidth="1"/>
    <col min="10504" max="10504" width="9.42578125" style="1" customWidth="1"/>
    <col min="10505" max="10753" width="9.42578125" style="1"/>
    <col min="10754" max="10755" width="16.42578125" style="1" customWidth="1"/>
    <col min="10756" max="10756" width="16.5703125" style="1" bestFit="1" customWidth="1"/>
    <col min="10757" max="10757" width="17.42578125" style="1" bestFit="1" customWidth="1"/>
    <col min="10758" max="10758" width="21.5703125" style="1" customWidth="1"/>
    <col min="10759" max="10759" width="16.42578125" style="1" customWidth="1"/>
    <col min="10760" max="10760" width="9.42578125" style="1" customWidth="1"/>
    <col min="10761" max="11009" width="9.42578125" style="1"/>
    <col min="11010" max="11011" width="16.42578125" style="1" customWidth="1"/>
    <col min="11012" max="11012" width="16.5703125" style="1" bestFit="1" customWidth="1"/>
    <col min="11013" max="11013" width="17.42578125" style="1" bestFit="1" customWidth="1"/>
    <col min="11014" max="11014" width="21.5703125" style="1" customWidth="1"/>
    <col min="11015" max="11015" width="16.42578125" style="1" customWidth="1"/>
    <col min="11016" max="11016" width="9.42578125" style="1" customWidth="1"/>
    <col min="11017" max="11265" width="9.42578125" style="1"/>
    <col min="11266" max="11267" width="16.42578125" style="1" customWidth="1"/>
    <col min="11268" max="11268" width="16.5703125" style="1" bestFit="1" customWidth="1"/>
    <col min="11269" max="11269" width="17.42578125" style="1" bestFit="1" customWidth="1"/>
    <col min="11270" max="11270" width="21.5703125" style="1" customWidth="1"/>
    <col min="11271" max="11271" width="16.42578125" style="1" customWidth="1"/>
    <col min="11272" max="11272" width="9.42578125" style="1" customWidth="1"/>
    <col min="11273" max="11521" width="9.42578125" style="1"/>
    <col min="11522" max="11523" width="16.42578125" style="1" customWidth="1"/>
    <col min="11524" max="11524" width="16.5703125" style="1" bestFit="1" customWidth="1"/>
    <col min="11525" max="11525" width="17.42578125" style="1" bestFit="1" customWidth="1"/>
    <col min="11526" max="11526" width="21.5703125" style="1" customWidth="1"/>
    <col min="11527" max="11527" width="16.42578125" style="1" customWidth="1"/>
    <col min="11528" max="11528" width="9.42578125" style="1" customWidth="1"/>
    <col min="11529" max="11777" width="9.42578125" style="1"/>
    <col min="11778" max="11779" width="16.42578125" style="1" customWidth="1"/>
    <col min="11780" max="11780" width="16.5703125" style="1" bestFit="1" customWidth="1"/>
    <col min="11781" max="11781" width="17.42578125" style="1" bestFit="1" customWidth="1"/>
    <col min="11782" max="11782" width="21.5703125" style="1" customWidth="1"/>
    <col min="11783" max="11783" width="16.42578125" style="1" customWidth="1"/>
    <col min="11784" max="11784" width="9.42578125" style="1" customWidth="1"/>
    <col min="11785" max="12033" width="9.42578125" style="1"/>
    <col min="12034" max="12035" width="16.42578125" style="1" customWidth="1"/>
    <col min="12036" max="12036" width="16.5703125" style="1" bestFit="1" customWidth="1"/>
    <col min="12037" max="12037" width="17.42578125" style="1" bestFit="1" customWidth="1"/>
    <col min="12038" max="12038" width="21.5703125" style="1" customWidth="1"/>
    <col min="12039" max="12039" width="16.42578125" style="1" customWidth="1"/>
    <col min="12040" max="12040" width="9.42578125" style="1" customWidth="1"/>
    <col min="12041" max="12289" width="9.42578125" style="1"/>
    <col min="12290" max="12291" width="16.42578125" style="1" customWidth="1"/>
    <col min="12292" max="12292" width="16.5703125" style="1" bestFit="1" customWidth="1"/>
    <col min="12293" max="12293" width="17.42578125" style="1" bestFit="1" customWidth="1"/>
    <col min="12294" max="12294" width="21.5703125" style="1" customWidth="1"/>
    <col min="12295" max="12295" width="16.42578125" style="1" customWidth="1"/>
    <col min="12296" max="12296" width="9.42578125" style="1" customWidth="1"/>
    <col min="12297" max="12545" width="9.42578125" style="1"/>
    <col min="12546" max="12547" width="16.42578125" style="1" customWidth="1"/>
    <col min="12548" max="12548" width="16.5703125" style="1" bestFit="1" customWidth="1"/>
    <col min="12549" max="12549" width="17.42578125" style="1" bestFit="1" customWidth="1"/>
    <col min="12550" max="12550" width="21.5703125" style="1" customWidth="1"/>
    <col min="12551" max="12551" width="16.42578125" style="1" customWidth="1"/>
    <col min="12552" max="12552" width="9.42578125" style="1" customWidth="1"/>
    <col min="12553" max="12801" width="9.42578125" style="1"/>
    <col min="12802" max="12803" width="16.42578125" style="1" customWidth="1"/>
    <col min="12804" max="12804" width="16.5703125" style="1" bestFit="1" customWidth="1"/>
    <col min="12805" max="12805" width="17.42578125" style="1" bestFit="1" customWidth="1"/>
    <col min="12806" max="12806" width="21.5703125" style="1" customWidth="1"/>
    <col min="12807" max="12807" width="16.42578125" style="1" customWidth="1"/>
    <col min="12808" max="12808" width="9.42578125" style="1" customWidth="1"/>
    <col min="12809" max="13057" width="9.42578125" style="1"/>
    <col min="13058" max="13059" width="16.42578125" style="1" customWidth="1"/>
    <col min="13060" max="13060" width="16.5703125" style="1" bestFit="1" customWidth="1"/>
    <col min="13061" max="13061" width="17.42578125" style="1" bestFit="1" customWidth="1"/>
    <col min="13062" max="13062" width="21.5703125" style="1" customWidth="1"/>
    <col min="13063" max="13063" width="16.42578125" style="1" customWidth="1"/>
    <col min="13064" max="13064" width="9.42578125" style="1" customWidth="1"/>
    <col min="13065" max="13313" width="9.42578125" style="1"/>
    <col min="13314" max="13315" width="16.42578125" style="1" customWidth="1"/>
    <col min="13316" max="13316" width="16.5703125" style="1" bestFit="1" customWidth="1"/>
    <col min="13317" max="13317" width="17.42578125" style="1" bestFit="1" customWidth="1"/>
    <col min="13318" max="13318" width="21.5703125" style="1" customWidth="1"/>
    <col min="13319" max="13319" width="16.42578125" style="1" customWidth="1"/>
    <col min="13320" max="13320" width="9.42578125" style="1" customWidth="1"/>
    <col min="13321" max="13569" width="9.42578125" style="1"/>
    <col min="13570" max="13571" width="16.42578125" style="1" customWidth="1"/>
    <col min="13572" max="13572" width="16.5703125" style="1" bestFit="1" customWidth="1"/>
    <col min="13573" max="13573" width="17.42578125" style="1" bestFit="1" customWidth="1"/>
    <col min="13574" max="13574" width="21.5703125" style="1" customWidth="1"/>
    <col min="13575" max="13575" width="16.42578125" style="1" customWidth="1"/>
    <col min="13576" max="13576" width="9.42578125" style="1" customWidth="1"/>
    <col min="13577" max="13825" width="9.42578125" style="1"/>
    <col min="13826" max="13827" width="16.42578125" style="1" customWidth="1"/>
    <col min="13828" max="13828" width="16.5703125" style="1" bestFit="1" customWidth="1"/>
    <col min="13829" max="13829" width="17.42578125" style="1" bestFit="1" customWidth="1"/>
    <col min="13830" max="13830" width="21.5703125" style="1" customWidth="1"/>
    <col min="13831" max="13831" width="16.42578125" style="1" customWidth="1"/>
    <col min="13832" max="13832" width="9.42578125" style="1" customWidth="1"/>
    <col min="13833" max="14081" width="9.42578125" style="1"/>
    <col min="14082" max="14083" width="16.42578125" style="1" customWidth="1"/>
    <col min="14084" max="14084" width="16.5703125" style="1" bestFit="1" customWidth="1"/>
    <col min="14085" max="14085" width="17.42578125" style="1" bestFit="1" customWidth="1"/>
    <col min="14086" max="14086" width="21.5703125" style="1" customWidth="1"/>
    <col min="14087" max="14087" width="16.42578125" style="1" customWidth="1"/>
    <col min="14088" max="14088" width="9.42578125" style="1" customWidth="1"/>
    <col min="14089" max="14337" width="9.42578125" style="1"/>
    <col min="14338" max="14339" width="16.42578125" style="1" customWidth="1"/>
    <col min="14340" max="14340" width="16.5703125" style="1" bestFit="1" customWidth="1"/>
    <col min="14341" max="14341" width="17.42578125" style="1" bestFit="1" customWidth="1"/>
    <col min="14342" max="14342" width="21.5703125" style="1" customWidth="1"/>
    <col min="14343" max="14343" width="16.42578125" style="1" customWidth="1"/>
    <col min="14344" max="14344" width="9.42578125" style="1" customWidth="1"/>
    <col min="14345" max="14593" width="9.42578125" style="1"/>
    <col min="14594" max="14595" width="16.42578125" style="1" customWidth="1"/>
    <col min="14596" max="14596" width="16.5703125" style="1" bestFit="1" customWidth="1"/>
    <col min="14597" max="14597" width="17.42578125" style="1" bestFit="1" customWidth="1"/>
    <col min="14598" max="14598" width="21.5703125" style="1" customWidth="1"/>
    <col min="14599" max="14599" width="16.42578125" style="1" customWidth="1"/>
    <col min="14600" max="14600" width="9.42578125" style="1" customWidth="1"/>
    <col min="14601" max="14849" width="9.42578125" style="1"/>
    <col min="14850" max="14851" width="16.42578125" style="1" customWidth="1"/>
    <col min="14852" max="14852" width="16.5703125" style="1" bestFit="1" customWidth="1"/>
    <col min="14853" max="14853" width="17.42578125" style="1" bestFit="1" customWidth="1"/>
    <col min="14854" max="14854" width="21.5703125" style="1" customWidth="1"/>
    <col min="14855" max="14855" width="16.42578125" style="1" customWidth="1"/>
    <col min="14856" max="14856" width="9.42578125" style="1" customWidth="1"/>
    <col min="14857" max="15105" width="9.42578125" style="1"/>
    <col min="15106" max="15107" width="16.42578125" style="1" customWidth="1"/>
    <col min="15108" max="15108" width="16.5703125" style="1" bestFit="1" customWidth="1"/>
    <col min="15109" max="15109" width="17.42578125" style="1" bestFit="1" customWidth="1"/>
    <col min="15110" max="15110" width="21.5703125" style="1" customWidth="1"/>
    <col min="15111" max="15111" width="16.42578125" style="1" customWidth="1"/>
    <col min="15112" max="15112" width="9.42578125" style="1" customWidth="1"/>
    <col min="15113" max="15361" width="9.42578125" style="1"/>
    <col min="15362" max="15363" width="16.42578125" style="1" customWidth="1"/>
    <col min="15364" max="15364" width="16.5703125" style="1" bestFit="1" customWidth="1"/>
    <col min="15365" max="15365" width="17.42578125" style="1" bestFit="1" customWidth="1"/>
    <col min="15366" max="15366" width="21.5703125" style="1" customWidth="1"/>
    <col min="15367" max="15367" width="16.42578125" style="1" customWidth="1"/>
    <col min="15368" max="15368" width="9.42578125" style="1" customWidth="1"/>
    <col min="15369" max="15617" width="9.42578125" style="1"/>
    <col min="15618" max="15619" width="16.42578125" style="1" customWidth="1"/>
    <col min="15620" max="15620" width="16.5703125" style="1" bestFit="1" customWidth="1"/>
    <col min="15621" max="15621" width="17.42578125" style="1" bestFit="1" customWidth="1"/>
    <col min="15622" max="15622" width="21.5703125" style="1" customWidth="1"/>
    <col min="15623" max="15623" width="16.42578125" style="1" customWidth="1"/>
    <col min="15624" max="15624" width="9.42578125" style="1" customWidth="1"/>
    <col min="15625" max="15873" width="9.42578125" style="1"/>
    <col min="15874" max="15875" width="16.42578125" style="1" customWidth="1"/>
    <col min="15876" max="15876" width="16.5703125" style="1" bestFit="1" customWidth="1"/>
    <col min="15877" max="15877" width="17.42578125" style="1" bestFit="1" customWidth="1"/>
    <col min="15878" max="15878" width="21.5703125" style="1" customWidth="1"/>
    <col min="15879" max="15879" width="16.42578125" style="1" customWidth="1"/>
    <col min="15880" max="15880" width="9.42578125" style="1" customWidth="1"/>
    <col min="15881" max="16129" width="9.42578125" style="1"/>
    <col min="16130" max="16131" width="16.42578125" style="1" customWidth="1"/>
    <col min="16132" max="16132" width="16.5703125" style="1" bestFit="1" customWidth="1"/>
    <col min="16133" max="16133" width="17.42578125" style="1" bestFit="1" customWidth="1"/>
    <col min="16134" max="16134" width="21.5703125" style="1" customWidth="1"/>
    <col min="16135" max="16135" width="16.42578125" style="1" customWidth="1"/>
    <col min="16136" max="16136" width="9.42578125" style="1" customWidth="1"/>
    <col min="16137" max="16384" width="9.42578125" style="1"/>
  </cols>
  <sheetData>
    <row r="1" spans="2:7" ht="42.75" x14ac:dyDescent="0.8">
      <c r="B1" s="54" t="s">
        <v>36</v>
      </c>
      <c r="C1" s="54"/>
      <c r="D1" s="54"/>
      <c r="E1" s="43"/>
      <c r="G1" s="53" t="s">
        <v>35</v>
      </c>
    </row>
    <row r="2" spans="2:7" ht="15" x14ac:dyDescent="0.2">
      <c r="B2" s="52" t="s">
        <v>34</v>
      </c>
      <c r="C2" s="51"/>
    </row>
    <row r="3" spans="2:7" ht="15" customHeight="1" x14ac:dyDescent="0.2">
      <c r="B3" s="50"/>
    </row>
    <row r="4" spans="2:7" s="50" customFormat="1" ht="15" customHeight="1" x14ac:dyDescent="0.2">
      <c r="B4" s="50" t="s">
        <v>33</v>
      </c>
    </row>
    <row r="5" spans="2:7" s="50" customFormat="1" ht="15" x14ac:dyDescent="0.2">
      <c r="B5" s="50" t="s">
        <v>32</v>
      </c>
    </row>
    <row r="6" spans="2:7" s="50" customFormat="1" ht="15" x14ac:dyDescent="0.2">
      <c r="B6" s="50" t="s">
        <v>31</v>
      </c>
      <c r="C6" s="50" t="s">
        <v>30</v>
      </c>
    </row>
    <row r="7" spans="2:7" s="50" customFormat="1" ht="15" x14ac:dyDescent="0.2">
      <c r="B7" s="50" t="s">
        <v>29</v>
      </c>
    </row>
    <row r="8" spans="2:7" s="50" customFormat="1" ht="15" x14ac:dyDescent="0.2">
      <c r="B8" s="43" t="s">
        <v>28</v>
      </c>
      <c r="C8" s="43" t="s">
        <v>27</v>
      </c>
    </row>
    <row r="9" spans="2:7" ht="21.75" customHeight="1" x14ac:dyDescent="0.2"/>
    <row r="10" spans="2:7" x14ac:dyDescent="0.2">
      <c r="B10" s="46" t="s">
        <v>26</v>
      </c>
      <c r="C10" s="49">
        <v>45720</v>
      </c>
    </row>
    <row r="11" spans="2:7" x14ac:dyDescent="0.2">
      <c r="B11" s="48" t="s">
        <v>25</v>
      </c>
      <c r="C11" s="47" t="s">
        <v>95</v>
      </c>
    </row>
    <row r="12" spans="2:7" ht="21.75" customHeight="1" x14ac:dyDescent="0.25">
      <c r="B12"/>
    </row>
    <row r="13" spans="2:7" ht="15" x14ac:dyDescent="0.25">
      <c r="B13" s="46" t="s">
        <v>23</v>
      </c>
      <c r="C13" s="42" t="s">
        <v>85</v>
      </c>
      <c r="D13" s="42"/>
      <c r="E13" s="42"/>
      <c r="F13" s="43"/>
    </row>
    <row r="14" spans="2:7" ht="15" x14ac:dyDescent="0.25">
      <c r="B14" s="45"/>
      <c r="C14" s="42" t="s">
        <v>84</v>
      </c>
      <c r="D14" s="42"/>
      <c r="E14" s="42"/>
    </row>
    <row r="15" spans="2:7" ht="15" x14ac:dyDescent="0.25">
      <c r="B15" s="45"/>
      <c r="C15" s="43" t="s">
        <v>83</v>
      </c>
      <c r="D15" s="42"/>
      <c r="E15" s="42"/>
    </row>
    <row r="16" spans="2:7" ht="15" x14ac:dyDescent="0.25">
      <c r="B16" s="45"/>
      <c r="C16" s="43" t="s">
        <v>82</v>
      </c>
      <c r="D16" s="42"/>
      <c r="E16" s="42"/>
    </row>
    <row r="17" spans="2:9" ht="15" x14ac:dyDescent="0.25">
      <c r="B17" s="45"/>
      <c r="C17" s="42"/>
      <c r="D17"/>
      <c r="E17"/>
      <c r="F17" s="42"/>
    </row>
    <row r="18" spans="2:9" ht="15" x14ac:dyDescent="0.25">
      <c r="B18" s="45"/>
      <c r="C18" s="44"/>
      <c r="D18" s="42"/>
      <c r="E18" s="42"/>
      <c r="F18" s="42"/>
    </row>
    <row r="19" spans="2:9" ht="15" x14ac:dyDescent="0.25">
      <c r="B19" s="45"/>
      <c r="C19" s="44"/>
      <c r="D19" s="43"/>
      <c r="E19" s="42"/>
      <c r="F19" s="42"/>
    </row>
    <row r="20" spans="2:9" s="3" customFormat="1" ht="20.100000000000001" customHeight="1" x14ac:dyDescent="0.25">
      <c r="B20" s="41" t="s">
        <v>17</v>
      </c>
      <c r="C20" s="40"/>
      <c r="D20" s="39"/>
      <c r="E20" s="68" t="s">
        <v>50</v>
      </c>
      <c r="F20" s="37"/>
      <c r="G20" s="36"/>
    </row>
    <row r="21" spans="2:9" s="3" customFormat="1" ht="20.100000000000001" customHeight="1" x14ac:dyDescent="0.25">
      <c r="B21" s="35" t="s">
        <v>49</v>
      </c>
      <c r="C21" s="34"/>
      <c r="D21" s="67"/>
      <c r="E21" s="33" t="s">
        <v>13</v>
      </c>
      <c r="F21" s="88" t="s">
        <v>48</v>
      </c>
      <c r="G21" s="89"/>
    </row>
    <row r="22" spans="2:9" ht="20.25" customHeight="1" x14ac:dyDescent="0.25">
      <c r="C22"/>
      <c r="D22"/>
      <c r="E22"/>
      <c r="F22" s="32"/>
    </row>
    <row r="23" spans="2:9" s="3" customFormat="1" ht="20.100000000000001" customHeight="1" x14ac:dyDescent="0.25">
      <c r="B23" s="29" t="s">
        <v>9</v>
      </c>
      <c r="C23" s="31"/>
      <c r="D23" s="31" t="s">
        <v>11</v>
      </c>
      <c r="E23" s="31"/>
      <c r="F23" s="30" t="s">
        <v>10</v>
      </c>
      <c r="G23" s="29" t="s">
        <v>9</v>
      </c>
    </row>
    <row r="24" spans="2:9" s="3" customFormat="1" ht="20.100000000000001" customHeight="1" x14ac:dyDescent="0.25">
      <c r="B24" s="20">
        <v>23.16</v>
      </c>
      <c r="C24" s="96" t="s">
        <v>81</v>
      </c>
      <c r="D24" s="97"/>
      <c r="E24" s="98"/>
      <c r="F24" s="11">
        <v>110</v>
      </c>
      <c r="G24" s="11">
        <f>B24*F24</f>
        <v>2547.6</v>
      </c>
    </row>
    <row r="25" spans="2:9" s="3" customFormat="1" ht="20.100000000000001" customHeight="1" x14ac:dyDescent="0.25">
      <c r="B25" s="20"/>
      <c r="C25" s="90" t="s">
        <v>80</v>
      </c>
      <c r="D25" s="91"/>
      <c r="E25" s="92"/>
      <c r="F25" s="56"/>
      <c r="G25" s="11"/>
      <c r="I25" s="25"/>
    </row>
    <row r="26" spans="2:9" s="3" customFormat="1" ht="20.100000000000001" customHeight="1" x14ac:dyDescent="0.25">
      <c r="B26" s="62"/>
      <c r="C26" s="19"/>
      <c r="D26" s="8"/>
      <c r="E26" s="18"/>
      <c r="F26" s="66"/>
      <c r="G26" s="11"/>
      <c r="I26" s="25"/>
    </row>
    <row r="27" spans="2:9" s="3" customFormat="1" ht="20.100000000000001" customHeight="1" x14ac:dyDescent="0.25">
      <c r="B27" s="62"/>
      <c r="C27" s="19" t="s">
        <v>94</v>
      </c>
      <c r="D27" s="8"/>
      <c r="E27" s="23"/>
      <c r="F27" s="66"/>
      <c r="G27" s="11"/>
    </row>
    <row r="28" spans="2:9" s="3" customFormat="1" ht="20.100000000000001" customHeight="1" x14ac:dyDescent="0.25">
      <c r="B28" s="20"/>
      <c r="C28" s="19" t="s">
        <v>93</v>
      </c>
      <c r="D28" s="24"/>
      <c r="E28" s="18"/>
      <c r="F28" s="11"/>
      <c r="G28" s="11"/>
    </row>
    <row r="29" spans="2:9" s="3" customFormat="1" ht="20.100000000000001" customHeight="1" x14ac:dyDescent="0.25">
      <c r="B29" s="20"/>
      <c r="C29" s="19" t="s">
        <v>77</v>
      </c>
      <c r="D29" s="22"/>
      <c r="E29" s="18"/>
      <c r="F29" s="56"/>
      <c r="G29" s="11"/>
    </row>
    <row r="30" spans="2:9" s="3" customFormat="1" ht="20.100000000000001" customHeight="1" x14ac:dyDescent="0.25">
      <c r="B30" s="65"/>
      <c r="C30" s="15"/>
      <c r="D30" s="64"/>
      <c r="E30" s="13"/>
      <c r="F30" s="55"/>
      <c r="G30" s="4"/>
    </row>
    <row r="31" spans="2:9" s="3" customFormat="1" ht="20.100000000000001" customHeight="1" x14ac:dyDescent="0.25">
      <c r="B31" s="63">
        <v>1</v>
      </c>
      <c r="C31" s="19" t="s">
        <v>76</v>
      </c>
      <c r="D31" s="8"/>
      <c r="E31" s="18"/>
      <c r="F31" s="11">
        <v>61.42</v>
      </c>
      <c r="G31" s="11">
        <f>B31*F31</f>
        <v>61.42</v>
      </c>
    </row>
    <row r="32" spans="2:9" s="3" customFormat="1" ht="20.100000000000001" customHeight="1" x14ac:dyDescent="0.25">
      <c r="B32" s="62"/>
      <c r="C32" s="19"/>
      <c r="D32" s="8"/>
      <c r="E32" s="18"/>
      <c r="F32" s="61"/>
      <c r="G32" s="11"/>
    </row>
    <row r="33" spans="2:7" s="3" customFormat="1" ht="20.100000000000001" customHeight="1" x14ac:dyDescent="0.25">
      <c r="B33" s="20"/>
      <c r="C33" s="19" t="s">
        <v>75</v>
      </c>
      <c r="D33" s="8" t="s">
        <v>74</v>
      </c>
      <c r="E33" s="18"/>
      <c r="F33" s="56"/>
      <c r="G33" s="11"/>
    </row>
    <row r="34" spans="2:7" s="3" customFormat="1" ht="20.100000000000001" customHeight="1" x14ac:dyDescent="0.25">
      <c r="B34" s="20"/>
      <c r="C34" s="90" t="s">
        <v>73</v>
      </c>
      <c r="D34" s="91"/>
      <c r="E34" s="92"/>
      <c r="F34" s="56"/>
      <c r="G34" s="11"/>
    </row>
    <row r="35" spans="2:7" s="3" customFormat="1" ht="20.100000000000001" customHeight="1" x14ac:dyDescent="0.25">
      <c r="B35" s="20"/>
      <c r="C35" s="19" t="s">
        <v>72</v>
      </c>
      <c r="D35" s="8"/>
      <c r="E35" s="18"/>
      <c r="F35" s="56"/>
      <c r="G35" s="11"/>
    </row>
    <row r="36" spans="2:7" s="3" customFormat="1" ht="20.100000000000001" customHeight="1" x14ac:dyDescent="0.25">
      <c r="B36" s="20"/>
      <c r="D36" s="8"/>
      <c r="E36" s="18"/>
      <c r="F36" s="56"/>
      <c r="G36" s="11"/>
    </row>
    <row r="37" spans="2:7" s="3" customFormat="1" ht="20.100000000000001" customHeight="1" x14ac:dyDescent="0.25">
      <c r="B37" s="20"/>
      <c r="C37" s="19" t="s">
        <v>71</v>
      </c>
      <c r="D37" s="8"/>
      <c r="E37" s="18"/>
      <c r="F37" s="56"/>
      <c r="G37" s="11"/>
    </row>
    <row r="38" spans="2:7" s="3" customFormat="1" ht="20.100000000000001" customHeight="1" x14ac:dyDescent="0.25">
      <c r="B38" s="16"/>
      <c r="C38" s="93" t="s">
        <v>70</v>
      </c>
      <c r="D38" s="94"/>
      <c r="E38" s="95"/>
      <c r="F38" s="55"/>
      <c r="G38" s="11" t="str">
        <f>IF(F38="","",B38*F38)</f>
        <v/>
      </c>
    </row>
    <row r="39" spans="2:7" s="3" customFormat="1" ht="20.100000000000001" customHeight="1" x14ac:dyDescent="0.25">
      <c r="B39" s="8"/>
      <c r="C39" s="8"/>
      <c r="D39" s="8"/>
      <c r="F39" s="7" t="s">
        <v>6</v>
      </c>
      <c r="G39" s="10">
        <f>SUM(G24:G38)</f>
        <v>2609.02</v>
      </c>
    </row>
    <row r="40" spans="2:7" s="3" customFormat="1" ht="20.100000000000001" customHeight="1" x14ac:dyDescent="0.25">
      <c r="B40" s="8"/>
      <c r="C40" s="8"/>
      <c r="D40" s="8"/>
      <c r="F40" s="7" t="s">
        <v>5</v>
      </c>
      <c r="G40" s="9" t="s">
        <v>39</v>
      </c>
    </row>
    <row r="41" spans="2:7" s="3" customFormat="1" ht="20.100000000000001" customHeight="1" x14ac:dyDescent="0.25">
      <c r="B41" s="8"/>
      <c r="C41" s="8"/>
      <c r="D41" s="8"/>
      <c r="F41" s="7" t="s">
        <v>4</v>
      </c>
      <c r="G41" s="6">
        <f>IF(G40=10%,G39*10%,)</f>
        <v>0</v>
      </c>
    </row>
    <row r="42" spans="2:7" s="3" customFormat="1" ht="20.100000000000001" customHeight="1" x14ac:dyDescent="0.25">
      <c r="B42" s="8"/>
      <c r="C42" s="8"/>
      <c r="D42" s="8"/>
      <c r="F42" s="7" t="s">
        <v>3</v>
      </c>
      <c r="G42" s="6"/>
    </row>
    <row r="43" spans="2:7" s="3" customFormat="1" ht="20.100000000000001" customHeight="1" x14ac:dyDescent="0.25">
      <c r="F43" s="5" t="s">
        <v>2</v>
      </c>
      <c r="G43" s="4">
        <f>G39+G41+G42</f>
        <v>2609.02</v>
      </c>
    </row>
    <row r="45" spans="2:7" x14ac:dyDescent="0.2">
      <c r="B45" s="2" t="s">
        <v>38</v>
      </c>
    </row>
    <row r="46" spans="2:7" x14ac:dyDescent="0.2">
      <c r="B46" s="2" t="s">
        <v>69</v>
      </c>
    </row>
  </sheetData>
  <mergeCells count="5">
    <mergeCell ref="F21:G21"/>
    <mergeCell ref="C24:E24"/>
    <mergeCell ref="C25:E25"/>
    <mergeCell ref="C34:E34"/>
    <mergeCell ref="C38:E38"/>
  </mergeCells>
  <printOptions horizontalCentered="1"/>
  <pageMargins left="0.5" right="0.5" top="0.5" bottom="0.5" header="0.5" footer="0.5"/>
  <pageSetup paperSize="9" scale="84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56</vt:i4>
      </vt:variant>
      <vt:variant>
        <vt:lpstr>Rangos con nombre</vt:lpstr>
      </vt:variant>
      <vt:variant>
        <vt:i4>55</vt:i4>
      </vt:variant>
    </vt:vector>
  </HeadingPairs>
  <TitlesOfParts>
    <vt:vector size="111" baseType="lpstr">
      <vt:lpstr>Hoja1</vt:lpstr>
      <vt:lpstr>NUAL F99</vt:lpstr>
      <vt:lpstr>VOYAGE F100</vt:lpstr>
      <vt:lpstr>VOYAGE F100 (real)</vt:lpstr>
      <vt:lpstr>POUSA F101</vt:lpstr>
      <vt:lpstr>LE GRAND F102</vt:lpstr>
      <vt:lpstr>LE GRAND F103</vt:lpstr>
      <vt:lpstr>LE GRAND F104</vt:lpstr>
      <vt:lpstr>LE GRAND F105</vt:lpstr>
      <vt:lpstr>PROJ FRIO F106</vt:lpstr>
      <vt:lpstr>PROJ FRIO F106 REAL</vt:lpstr>
      <vt:lpstr>PROJ FRIO F107</vt:lpstr>
      <vt:lpstr>PROJ FRIO F107 REAL</vt:lpstr>
      <vt:lpstr>PROJ FRIO F108</vt:lpstr>
      <vt:lpstr>PROJ FRIO F108 REAL</vt:lpstr>
      <vt:lpstr>NUAL F109</vt:lpstr>
      <vt:lpstr>EXOSUN33 F110</vt:lpstr>
      <vt:lpstr>LE GRAND F111</vt:lpstr>
      <vt:lpstr>PROJ FRIO F112</vt:lpstr>
      <vt:lpstr>PROJ FRIO F112 REAL</vt:lpstr>
      <vt:lpstr>LE GRAND F113</vt:lpstr>
      <vt:lpstr>POUSA F114</vt:lpstr>
      <vt:lpstr>EXOSUN33 F115</vt:lpstr>
      <vt:lpstr>LE GRAND F117</vt:lpstr>
      <vt:lpstr>ALDAHRA F118</vt:lpstr>
      <vt:lpstr>LE GRAND F119</vt:lpstr>
      <vt:lpstr>NUAL F120</vt:lpstr>
      <vt:lpstr>POUSA F121</vt:lpstr>
      <vt:lpstr>PROJ FRIO F122</vt:lpstr>
      <vt:lpstr>PROJ FRIO F122 (R)</vt:lpstr>
      <vt:lpstr>PROJ FRIO F123</vt:lpstr>
      <vt:lpstr>PROJ FRIO F123 (R)</vt:lpstr>
      <vt:lpstr>COEXFUR 124</vt:lpstr>
      <vt:lpstr>NUAL F125</vt:lpstr>
      <vt:lpstr>INES Y HENOS F126</vt:lpstr>
      <vt:lpstr>EXOSUN33 F127</vt:lpstr>
      <vt:lpstr>EUROAFRICA F128</vt:lpstr>
      <vt:lpstr>VOYAGE F129</vt:lpstr>
      <vt:lpstr>LE GRAND F130</vt:lpstr>
      <vt:lpstr>PROJ FRIO F131</vt:lpstr>
      <vt:lpstr>PROJ FRIO F131 real</vt:lpstr>
      <vt:lpstr>POUSA F132</vt:lpstr>
      <vt:lpstr>EUROAFRICA F133</vt:lpstr>
      <vt:lpstr>INES Y HENOS F134</vt:lpstr>
      <vt:lpstr>INES Y HENOS F135</vt:lpstr>
      <vt:lpstr>EXOSUN33 F136</vt:lpstr>
      <vt:lpstr>COEXFUR F137</vt:lpstr>
      <vt:lpstr>NUAL F138</vt:lpstr>
      <vt:lpstr>LUCAS RAMOS F139</vt:lpstr>
      <vt:lpstr>INES Y HENOS F140</vt:lpstr>
      <vt:lpstr>LATAM AGRO F141</vt:lpstr>
      <vt:lpstr>INES Y HENOS F142</vt:lpstr>
      <vt:lpstr>POUSA F143</vt:lpstr>
      <vt:lpstr>EXOSUN33 F144</vt:lpstr>
      <vt:lpstr>PROJ FRIO F145</vt:lpstr>
      <vt:lpstr>PROJ FRIO F146</vt:lpstr>
      <vt:lpstr>'ALDAHRA F118'!Área_de_impresión</vt:lpstr>
      <vt:lpstr>'COEXFUR 124'!Área_de_impresión</vt:lpstr>
      <vt:lpstr>'COEXFUR F137'!Área_de_impresión</vt:lpstr>
      <vt:lpstr>'EUROAFRICA F128'!Área_de_impresión</vt:lpstr>
      <vt:lpstr>'EUROAFRICA F133'!Área_de_impresión</vt:lpstr>
      <vt:lpstr>'EXOSUN33 F110'!Área_de_impresión</vt:lpstr>
      <vt:lpstr>'EXOSUN33 F115'!Área_de_impresión</vt:lpstr>
      <vt:lpstr>'EXOSUN33 F127'!Área_de_impresión</vt:lpstr>
      <vt:lpstr>'EXOSUN33 F136'!Área_de_impresión</vt:lpstr>
      <vt:lpstr>'EXOSUN33 F144'!Área_de_impresión</vt:lpstr>
      <vt:lpstr>'INES Y HENOS F126'!Área_de_impresión</vt:lpstr>
      <vt:lpstr>'INES Y HENOS F134'!Área_de_impresión</vt:lpstr>
      <vt:lpstr>'INES Y HENOS F135'!Área_de_impresión</vt:lpstr>
      <vt:lpstr>'INES Y HENOS F140'!Área_de_impresión</vt:lpstr>
      <vt:lpstr>'INES Y HENOS F142'!Área_de_impresión</vt:lpstr>
      <vt:lpstr>'LATAM AGRO F141'!Área_de_impresión</vt:lpstr>
      <vt:lpstr>'LE GRAND F102'!Área_de_impresión</vt:lpstr>
      <vt:lpstr>'LE GRAND F103'!Área_de_impresión</vt:lpstr>
      <vt:lpstr>'LE GRAND F104'!Área_de_impresión</vt:lpstr>
      <vt:lpstr>'LE GRAND F105'!Área_de_impresión</vt:lpstr>
      <vt:lpstr>'LE GRAND F111'!Área_de_impresión</vt:lpstr>
      <vt:lpstr>'LE GRAND F113'!Área_de_impresión</vt:lpstr>
      <vt:lpstr>'LE GRAND F117'!Área_de_impresión</vt:lpstr>
      <vt:lpstr>'LE GRAND F119'!Área_de_impresión</vt:lpstr>
      <vt:lpstr>'LE GRAND F130'!Área_de_impresión</vt:lpstr>
      <vt:lpstr>'LUCAS RAMOS F139'!Área_de_impresión</vt:lpstr>
      <vt:lpstr>'NUAL F109'!Área_de_impresión</vt:lpstr>
      <vt:lpstr>'NUAL F120'!Área_de_impresión</vt:lpstr>
      <vt:lpstr>'NUAL F125'!Área_de_impresión</vt:lpstr>
      <vt:lpstr>'NUAL F138'!Área_de_impresión</vt:lpstr>
      <vt:lpstr>'NUAL F99'!Área_de_impresión</vt:lpstr>
      <vt:lpstr>'POUSA F101'!Área_de_impresión</vt:lpstr>
      <vt:lpstr>'POUSA F114'!Área_de_impresión</vt:lpstr>
      <vt:lpstr>'POUSA F121'!Área_de_impresión</vt:lpstr>
      <vt:lpstr>'POUSA F132'!Área_de_impresión</vt:lpstr>
      <vt:lpstr>'POUSA F143'!Área_de_impresión</vt:lpstr>
      <vt:lpstr>'PROJ FRIO F106'!Área_de_impresión</vt:lpstr>
      <vt:lpstr>'PROJ FRIO F106 REAL'!Área_de_impresión</vt:lpstr>
      <vt:lpstr>'PROJ FRIO F107'!Área_de_impresión</vt:lpstr>
      <vt:lpstr>'PROJ FRIO F107 REAL'!Área_de_impresión</vt:lpstr>
      <vt:lpstr>'PROJ FRIO F108'!Área_de_impresión</vt:lpstr>
      <vt:lpstr>'PROJ FRIO F108 REAL'!Área_de_impresión</vt:lpstr>
      <vt:lpstr>'PROJ FRIO F112'!Área_de_impresión</vt:lpstr>
      <vt:lpstr>'PROJ FRIO F112 REAL'!Área_de_impresión</vt:lpstr>
      <vt:lpstr>'PROJ FRIO F122'!Área_de_impresión</vt:lpstr>
      <vt:lpstr>'PROJ FRIO F122 (R)'!Área_de_impresión</vt:lpstr>
      <vt:lpstr>'PROJ FRIO F123'!Área_de_impresión</vt:lpstr>
      <vt:lpstr>'PROJ FRIO F123 (R)'!Área_de_impresión</vt:lpstr>
      <vt:lpstr>'PROJ FRIO F131'!Área_de_impresión</vt:lpstr>
      <vt:lpstr>'PROJ FRIO F131 real'!Área_de_impresión</vt:lpstr>
      <vt:lpstr>'PROJ FRIO F145'!Área_de_impresión</vt:lpstr>
      <vt:lpstr>'PROJ FRIO F146'!Área_de_impresión</vt:lpstr>
      <vt:lpstr>'VOYAGE F100'!Área_de_impresión</vt:lpstr>
      <vt:lpstr>'VOYAGE F100 (real)'!Área_de_impresión</vt:lpstr>
      <vt:lpstr>'VOYAGE F129'!Área_de_impresión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transformaciones.subagri@gmail.com</cp:lastModifiedBy>
  <cp:lastPrinted>2025-04-03T14:44:12Z</cp:lastPrinted>
  <dcterms:created xsi:type="dcterms:W3CDTF">2015-06-05T18:19:34Z</dcterms:created>
  <dcterms:modified xsi:type="dcterms:W3CDTF">2025-04-03T15:12:42Z</dcterms:modified>
</cp:coreProperties>
</file>