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sunny\"/>
    </mc:Choice>
  </mc:AlternateContent>
  <bookViews>
    <workbookView xWindow="0" yWindow="0" windowWidth="21600" windowHeight="9510" firstSheet="17" activeTab="22"/>
  </bookViews>
  <sheets>
    <sheet name="Sheet1" sheetId="1" state="hidden" r:id="rId1"/>
    <sheet name="Sheet2" sheetId="2" state="hidden" r:id="rId2"/>
    <sheet name="Sheet2 (2)" sheetId="3" state="hidden" r:id="rId3"/>
    <sheet name="SEPT-19 (2)" sheetId="9" state="hidden" r:id="rId4"/>
    <sheet name="SEPT-19" sheetId="7" state="hidden" r:id="rId5"/>
    <sheet name="AUG-19" sheetId="6" state="hidden" r:id="rId6"/>
    <sheet name="T.FEE GST " sheetId="4" state="hidden" r:id="rId7"/>
    <sheet name="Sheet3" sheetId="5" state="hidden" r:id="rId8"/>
    <sheet name="Sheet4" sheetId="8" state="hidden" r:id="rId9"/>
    <sheet name="MAY -2019" sheetId="17" state="hidden" r:id="rId10"/>
    <sheet name="FEB-2020" sheetId="15" state="hidden" r:id="rId11"/>
    <sheet name="JAN-2020" sheetId="13" state="hidden" r:id="rId12"/>
    <sheet name="DEC-2019" sheetId="12" state="hidden" r:id="rId13"/>
    <sheet name="OCT-2019" sheetId="11" state="hidden" r:id="rId14"/>
    <sheet name="SEPTEMBER  -2022" sheetId="18" r:id="rId15"/>
    <sheet name="OCTOBER -2022" sheetId="19" r:id="rId16"/>
    <sheet name="NOVEMBER -2022" sheetId="20" r:id="rId17"/>
    <sheet name="JANUARY 2023" sheetId="21" r:id="rId18"/>
    <sheet name="February  2023" sheetId="22" r:id="rId19"/>
    <sheet name="march 2023" sheetId="23" r:id="rId20"/>
    <sheet name="APRIL 2023" sheetId="24" r:id="rId21"/>
    <sheet name="may 2023" sheetId="25" r:id="rId22"/>
    <sheet name="JUNE 2023" sheetId="26" r:id="rId23"/>
  </sheets>
  <definedNames>
    <definedName name="_xlnm._FilterDatabase" localSheetId="5" hidden="1">'AUG-19'!$A$5:$J$9</definedName>
    <definedName name="_xlnm._FilterDatabase" localSheetId="4" hidden="1">'SEPT-19'!$A$4:$H$31</definedName>
    <definedName name="_xlnm._FilterDatabase" localSheetId="3" hidden="1">'SEPT-19 (2)'!$A$2:$F$29</definedName>
    <definedName name="_xlnm._FilterDatabase" localSheetId="6" hidden="1">'T.FEE GST '!$B$3:$H$28</definedName>
    <definedName name="_xlnm.Print_Area" localSheetId="5">'AUG-19'!$A$1:$K$10</definedName>
    <definedName name="_xlnm.Print_Area" localSheetId="4">'SEPT-19'!$A$1:$M$33</definedName>
    <definedName name="_xlnm.Print_Area" localSheetId="3">'SEPT-19 (2)'!$A$1:$K$30</definedName>
    <definedName name="_xlnm.Print_Titles" localSheetId="4">'SEPT-19'!$4:$4</definedName>
    <definedName name="_xlnm.Print_Titles" localSheetId="3">'SEPT-19 (2)'!$2:$2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6" l="1"/>
  <c r="K8" i="26"/>
  <c r="K9" i="26"/>
  <c r="K10" i="26"/>
  <c r="K11" i="26"/>
  <c r="K12" i="26"/>
  <c r="K13" i="26"/>
  <c r="K14" i="26"/>
  <c r="K15" i="26"/>
  <c r="K16" i="26"/>
  <c r="K17" i="26"/>
  <c r="K18" i="26"/>
  <c r="K19" i="26"/>
  <c r="K6" i="26" l="1"/>
  <c r="J21" i="26"/>
  <c r="I21" i="26"/>
  <c r="H21" i="26"/>
  <c r="G21" i="26"/>
  <c r="K20" i="26"/>
  <c r="I9" i="25"/>
  <c r="K21" i="26" l="1"/>
  <c r="K6" i="25"/>
  <c r="K7" i="25"/>
  <c r="J9" i="25"/>
  <c r="H9" i="25"/>
  <c r="G9" i="25"/>
  <c r="K8" i="25"/>
  <c r="J12" i="24"/>
  <c r="I12" i="24"/>
  <c r="H12" i="24"/>
  <c r="G12" i="24"/>
  <c r="K10" i="24"/>
  <c r="K9" i="24"/>
  <c r="K8" i="24"/>
  <c r="K7" i="24"/>
  <c r="K6" i="24"/>
  <c r="K12" i="24" s="1"/>
  <c r="K11" i="24"/>
  <c r="K10" i="23"/>
  <c r="K9" i="25" l="1"/>
  <c r="J12" i="23"/>
  <c r="G12" i="23"/>
  <c r="K11" i="23"/>
  <c r="I9" i="23"/>
  <c r="I12" i="23" s="1"/>
  <c r="H9" i="23"/>
  <c r="H12" i="23" s="1"/>
  <c r="I8" i="22"/>
  <c r="H8" i="22"/>
  <c r="I10" i="22"/>
  <c r="I7" i="22"/>
  <c r="H7" i="22"/>
  <c r="K7" i="22" s="1"/>
  <c r="J10" i="22"/>
  <c r="G10" i="22"/>
  <c r="K9" i="22"/>
  <c r="J9" i="21"/>
  <c r="G9" i="21"/>
  <c r="I6" i="21"/>
  <c r="I9" i="21" s="1"/>
  <c r="H6" i="21"/>
  <c r="H9" i="21" s="1"/>
  <c r="K8" i="21"/>
  <c r="I7" i="21"/>
  <c r="H7" i="21"/>
  <c r="I6" i="20"/>
  <c r="I8" i="20" s="1"/>
  <c r="H6" i="20"/>
  <c r="H8" i="20" s="1"/>
  <c r="J8" i="20"/>
  <c r="G8" i="20"/>
  <c r="K7" i="20"/>
  <c r="I8" i="19"/>
  <c r="H8" i="19"/>
  <c r="K7" i="19"/>
  <c r="K6" i="19"/>
  <c r="K8" i="19" s="1"/>
  <c r="J8" i="19"/>
  <c r="G8" i="19"/>
  <c r="J8" i="18"/>
  <c r="I8" i="18"/>
  <c r="H8" i="18"/>
  <c r="G8" i="18"/>
  <c r="K6" i="18"/>
  <c r="K8" i="18" s="1"/>
  <c r="K7" i="18"/>
  <c r="H10" i="22" l="1"/>
  <c r="K9" i="23"/>
  <c r="K6" i="21"/>
  <c r="K9" i="21" s="1"/>
  <c r="K8" i="23"/>
  <c r="K12" i="23" s="1"/>
  <c r="K8" i="22"/>
  <c r="K10" i="22" s="1"/>
  <c r="K7" i="21"/>
  <c r="K6" i="20"/>
  <c r="K8" i="20" s="1"/>
  <c r="L8" i="17"/>
  <c r="K8" i="17"/>
  <c r="J8" i="17"/>
  <c r="I8" i="17"/>
  <c r="M7" i="17"/>
  <c r="M6" i="17"/>
  <c r="M5" i="17"/>
  <c r="N12" i="15"/>
  <c r="N11" i="15"/>
  <c r="N10" i="15"/>
  <c r="M13" i="15"/>
  <c r="L13" i="15"/>
  <c r="K13" i="15"/>
  <c r="J13" i="15"/>
  <c r="N9" i="15"/>
  <c r="N8" i="15"/>
  <c r="N7" i="15"/>
  <c r="N6" i="15"/>
  <c r="N5" i="15"/>
  <c r="O9" i="13"/>
  <c r="O8" i="13"/>
  <c r="O7" i="13"/>
  <c r="O6" i="13"/>
  <c r="O5" i="13"/>
  <c r="N10" i="13"/>
  <c r="M10" i="13"/>
  <c r="L10" i="13"/>
  <c r="K10" i="13"/>
  <c r="L15" i="12"/>
  <c r="K15" i="12"/>
  <c r="J15" i="12"/>
  <c r="M14" i="12"/>
  <c r="I15" i="12"/>
  <c r="M13" i="12"/>
  <c r="M12" i="12"/>
  <c r="M11" i="12"/>
  <c r="M10" i="12"/>
  <c r="M9" i="12"/>
  <c r="M8" i="12"/>
  <c r="M7" i="12"/>
  <c r="M6" i="12"/>
  <c r="M5" i="12"/>
  <c r="L9" i="11"/>
  <c r="K9" i="11"/>
  <c r="J9" i="11"/>
  <c r="M8" i="11"/>
  <c r="M7" i="11"/>
  <c r="M6" i="11"/>
  <c r="I33" i="7"/>
  <c r="L33" i="7"/>
  <c r="K33" i="7"/>
  <c r="J33" i="7"/>
  <c r="K29" i="9"/>
  <c r="K28" i="9"/>
  <c r="K27" i="9"/>
  <c r="K26" i="9"/>
  <c r="K25" i="9"/>
  <c r="K24" i="9"/>
  <c r="K23" i="9"/>
  <c r="K22" i="9"/>
  <c r="G21" i="9"/>
  <c r="K21" i="9" s="1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G7" i="9"/>
  <c r="K7" i="9" s="1"/>
  <c r="K6" i="9"/>
  <c r="K5" i="9"/>
  <c r="K4" i="9"/>
  <c r="K3" i="9"/>
  <c r="M9" i="7"/>
  <c r="M23" i="7"/>
  <c r="M31" i="7"/>
  <c r="M30" i="7"/>
  <c r="M29" i="7"/>
  <c r="M28" i="7"/>
  <c r="M27" i="7"/>
  <c r="M26" i="7"/>
  <c r="M25" i="7"/>
  <c r="M24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8" i="7"/>
  <c r="M7" i="7"/>
  <c r="M6" i="7"/>
  <c r="M5" i="7"/>
  <c r="D10" i="6"/>
  <c r="G7" i="5"/>
  <c r="L10" i="5"/>
  <c r="N13" i="15" l="1"/>
  <c r="M32" i="7"/>
  <c r="M33" i="7" s="1"/>
  <c r="M15" i="12"/>
  <c r="M8" i="17"/>
  <c r="O10" i="13"/>
  <c r="F7" i="5"/>
  <c r="I7" i="5" l="1"/>
  <c r="L7" i="5" s="1"/>
  <c r="E29" i="4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G35" i="3"/>
  <c r="H35" i="3"/>
  <c r="J34" i="2"/>
  <c r="H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9" i="2"/>
  <c r="K8" i="2"/>
  <c r="K7" i="2"/>
  <c r="K11" i="2"/>
  <c r="K10" i="2"/>
  <c r="K6" i="2"/>
  <c r="K5" i="2"/>
  <c r="F36" i="1"/>
  <c r="E36" i="1"/>
  <c r="I35" i="3" l="1"/>
  <c r="K34" i="2"/>
</calcChain>
</file>

<file path=xl/sharedStrings.xml><?xml version="1.0" encoding="utf-8"?>
<sst xmlns="http://schemas.openxmlformats.org/spreadsheetml/2006/main" count="1529" uniqueCount="511">
  <si>
    <t xml:space="preserve">TENDER FEES AND EMD RECEIVED VENDOR WISE IN HDFC BANK </t>
  </si>
  <si>
    <t xml:space="preserve">VENDOR NAME </t>
  </si>
  <si>
    <t xml:space="preserve">DATE OF CREDIT IN BANK </t>
  </si>
  <si>
    <t>TENDER FEES ( Rs)</t>
  </si>
  <si>
    <t>EMD (Rs)</t>
  </si>
  <si>
    <t>VALUE DATE</t>
  </si>
  <si>
    <t xml:space="preserve">AAXIS NANO TECHNMOLOGIES PVT LTD </t>
  </si>
  <si>
    <t>MODE OF PAYMENT CHQ/ DD/NEFT/ UTR/ RTGS</t>
  </si>
  <si>
    <t>12.07.2019</t>
  </si>
  <si>
    <t>SMART BIKE MOBILITY PVT LTD</t>
  </si>
  <si>
    <t>RTGS</t>
  </si>
  <si>
    <t>RADHIKA ENTERPRISES</t>
  </si>
  <si>
    <t xml:space="preserve">NEFT </t>
  </si>
  <si>
    <t>RHYTHM AUTOMATION CONTROL PVT LTD</t>
  </si>
  <si>
    <t>10.07.2019</t>
  </si>
  <si>
    <t>000958</t>
  </si>
  <si>
    <t>000957</t>
  </si>
  <si>
    <t>006974</t>
  </si>
  <si>
    <t xml:space="preserve">SMS LTD </t>
  </si>
  <si>
    <t>CIMCON  SOFTWARE (INDIA) PVT LTD</t>
  </si>
  <si>
    <t>000310</t>
  </si>
  <si>
    <t xml:space="preserve">PRABHDYAL OM PARKSH </t>
  </si>
  <si>
    <t>20.06.2019</t>
  </si>
  <si>
    <t xml:space="preserve">ERNST &amp; YOUNG </t>
  </si>
  <si>
    <t xml:space="preserve">TOTAL </t>
  </si>
  <si>
    <t xml:space="preserve">CHANDIGARH SMART CITY LTD </t>
  </si>
  <si>
    <t xml:space="preserve">VIKAS INTERNATIONAL </t>
  </si>
  <si>
    <t xml:space="preserve">TECH CULTURE SOLUTION PVT LTD </t>
  </si>
  <si>
    <t>15.07.2019</t>
  </si>
  <si>
    <t>VARA INFROVATE PVT LTD</t>
  </si>
  <si>
    <t xml:space="preserve">ZIGMA GLOBAL </t>
  </si>
  <si>
    <t>13.07.2019</t>
  </si>
  <si>
    <t>IMPS</t>
  </si>
  <si>
    <t xml:space="preserve">VISHVARAJ ENVIROMENT </t>
  </si>
  <si>
    <t xml:space="preserve">TPT </t>
  </si>
  <si>
    <t>ICAM SYSTEMS LLP</t>
  </si>
  <si>
    <t>08.07.2019</t>
  </si>
  <si>
    <t>03.07.2019</t>
  </si>
  <si>
    <t>TENDER</t>
  </si>
  <si>
    <t>S.NO.</t>
  </si>
  <si>
    <t>PRICE WATER HOUSE COPPERS</t>
  </si>
  <si>
    <t>EDIQUE SOLUTIONS PVTLTD</t>
  </si>
  <si>
    <t>SPESALIT SYS LTD</t>
  </si>
  <si>
    <t>MICRO TEKNIK</t>
  </si>
  <si>
    <t>AGMATEL INDIA</t>
  </si>
  <si>
    <t>BANK</t>
  </si>
  <si>
    <t>SUSAJJA ENTERPRISES PVT LTD</t>
  </si>
  <si>
    <t xml:space="preserve">SBI </t>
  </si>
  <si>
    <t>11.07.2019</t>
  </si>
  <si>
    <t xml:space="preserve">DD/CHQ DATE </t>
  </si>
  <si>
    <t>ZIGMA GLOBAL ENVIRON SOLUTIONS PVT LTD</t>
  </si>
  <si>
    <t>TENDER FEE (Rs.)</t>
  </si>
  <si>
    <t>IOB</t>
  </si>
  <si>
    <t>PRABH DAYAL OM PARKASH INFRAST</t>
  </si>
  <si>
    <t xml:space="preserve">Total </t>
  </si>
  <si>
    <t xml:space="preserve"> Tender </t>
  </si>
  <si>
    <t>Mining of legacy waste and recovery of land at  the Daddu Majra Dumping Ground,Chandigarh</t>
  </si>
  <si>
    <t>same as above</t>
  </si>
  <si>
    <t>SMS LTD</t>
  </si>
  <si>
    <t>BOI</t>
  </si>
  <si>
    <t>VALIDITY  OF DD'S</t>
  </si>
  <si>
    <t xml:space="preserve">3 MONTHS </t>
  </si>
  <si>
    <t>Validity of BG</t>
  </si>
  <si>
    <t>BG Amount &amp; NO.</t>
  </si>
  <si>
    <t>VALID TILL 03.01.2020</t>
  </si>
  <si>
    <t>VALID TILL 13.10.2019</t>
  </si>
  <si>
    <t>VALID TILL 15.10.2019</t>
  </si>
  <si>
    <t>267071219000023, DT 12.07.2019 OF RS.30 LAKHS INDIAN OVERSEAS BANK</t>
  </si>
  <si>
    <t xml:space="preserve">4074719BG0000626, DT 12.07.2019 OF RS.30 LAKHS BY SBI </t>
  </si>
  <si>
    <t xml:space="preserve">8700IPEBG190092 DT 04.07.2019, RS.30 LAKHS BY BANK OF INDIA </t>
  </si>
  <si>
    <t>NA</t>
  </si>
  <si>
    <t xml:space="preserve">Aaxis Nano Technologies Pvt Ltd </t>
  </si>
  <si>
    <t>Design &amp; Development maintain the SCADA System</t>
  </si>
  <si>
    <t xml:space="preserve">CIMCON Software (india) PVT Ltd </t>
  </si>
  <si>
    <t>hdfc</t>
  </si>
  <si>
    <t>12.07.2019 11.07.2019</t>
  </si>
  <si>
    <t>ICAM SYSTEM LLP</t>
  </si>
  <si>
    <t xml:space="preserve">0407719BG0000237 DT 12.07.2019 RS. 5LAKH SBI </t>
  </si>
  <si>
    <t>31.10.2019</t>
  </si>
  <si>
    <t>HDFC</t>
  </si>
  <si>
    <t>VISHVARAJ ENVIORNMENT PVT LTD</t>
  </si>
  <si>
    <t>INDUS IND</t>
  </si>
  <si>
    <t>09.07.2019 13.07.2019</t>
  </si>
  <si>
    <t>190126IBGB00164 DT 10.07.2019 RS.5 LAKHS</t>
  </si>
  <si>
    <t>13.10.2019</t>
  </si>
  <si>
    <t>NEFT</t>
  </si>
  <si>
    <t>12.07.2019  13.07.2019</t>
  </si>
  <si>
    <t xml:space="preserve">ABM KNOWLEDGE WARE LTD </t>
  </si>
  <si>
    <t xml:space="preserve">CANARA BANK </t>
  </si>
  <si>
    <t>18.07.2019 10.07.2019</t>
  </si>
  <si>
    <t xml:space="preserve">Bharat Electronics Ltd </t>
  </si>
  <si>
    <t>11.07.2019 15.07.2019</t>
  </si>
  <si>
    <t xml:space="preserve"> 30.11.2019</t>
  </si>
  <si>
    <t>SYSTEM INTEGRATOR FOR IMPLEMENTATION OF e-Governance services of CSCL</t>
  </si>
  <si>
    <t>std.chartered bank</t>
  </si>
  <si>
    <t xml:space="preserve">EMD REFUND </t>
  </si>
  <si>
    <t>REMARKS</t>
  </si>
  <si>
    <t>S.N</t>
  </si>
  <si>
    <t>STESALIT SYS LTD</t>
  </si>
  <si>
    <t>GIS CONSORTIUM INDIA PVT LTD</t>
  </si>
  <si>
    <t xml:space="preserve">MS BS JAIN </t>
  </si>
  <si>
    <t>18.07.2019</t>
  </si>
  <si>
    <t>JAI MAA ENGG</t>
  </si>
  <si>
    <t>22.07.2019</t>
  </si>
  <si>
    <t>TENDER FEES AND EMD RECEIVED FROM VENDORS</t>
  </si>
  <si>
    <t>BBGI01001900183,DT 11.07.2019 RBL BANK RS.12.50 LAKHS</t>
  </si>
  <si>
    <t>PUBLIC BIKE SHARING</t>
  </si>
  <si>
    <t>ANIMAL CARCASSES</t>
  </si>
  <si>
    <t xml:space="preserve">UNDER SUE MAPPING </t>
  </si>
  <si>
    <t>SMART SCHOOL</t>
  </si>
  <si>
    <t>MODE</t>
  </si>
  <si>
    <t>CHQ/DD 525414</t>
  </si>
  <si>
    <t>CHQ/DD 525415</t>
  </si>
  <si>
    <t>CHQ/DD 310484</t>
  </si>
  <si>
    <t>CHQ/DD 310485</t>
  </si>
  <si>
    <t>CHQ/DD 310486</t>
  </si>
  <si>
    <t>CHQ/DD 914681</t>
  </si>
  <si>
    <t>CHQ/DD 616050</t>
  </si>
  <si>
    <t>CHQ/DD 000957</t>
  </si>
  <si>
    <t>CHQ/DD '000958</t>
  </si>
  <si>
    <t>CHQ /DD 01168</t>
  </si>
  <si>
    <t>NEFT/RTGS</t>
  </si>
  <si>
    <t>CHQ/DD  489844</t>
  </si>
  <si>
    <t>CHQ/DD  005694</t>
  </si>
  <si>
    <t>CHQ/DD  301521</t>
  </si>
  <si>
    <t>CHQ /DD 218070</t>
  </si>
  <si>
    <t>CHQ/DD 716740</t>
  </si>
  <si>
    <t>CHQ /DD 655954</t>
  </si>
  <si>
    <t>CHQ/DD  778195</t>
  </si>
  <si>
    <t>CHQ/DD  101919</t>
  </si>
  <si>
    <t>Tender_ID</t>
  </si>
  <si>
    <t xml:space="preserve">Work </t>
  </si>
  <si>
    <t xml:space="preserve">TENDER FEE </t>
  </si>
  <si>
    <t xml:space="preserve">EMD </t>
  </si>
  <si>
    <t>Form of Payment</t>
  </si>
  <si>
    <t>NEFT/RTGS/DD</t>
  </si>
  <si>
    <t>RTGS/BG</t>
  </si>
  <si>
    <t>Instrument No.</t>
  </si>
  <si>
    <t>Cheque or DD No./RTGS</t>
  </si>
  <si>
    <t>BG No./RTGS No.</t>
  </si>
  <si>
    <t>Bank of the Instrument</t>
  </si>
  <si>
    <t>SBI</t>
  </si>
  <si>
    <t>PNB</t>
  </si>
  <si>
    <t>Legacy Waste</t>
  </si>
  <si>
    <t>Validity of Instrument</t>
  </si>
  <si>
    <t>Verification from Bank Recd.</t>
  </si>
  <si>
    <t>DD</t>
  </si>
  <si>
    <t>AMOUNT</t>
  </si>
  <si>
    <t>ZIGMA GLOBAL ENVIORMENT SOLUTIONS PVT LT D</t>
  </si>
  <si>
    <t>525414/11.07.2019</t>
  </si>
  <si>
    <t>SBIN419193904121/12.07.2019</t>
  </si>
  <si>
    <t>IMPS-919418691734/13.07.2019</t>
  </si>
  <si>
    <t>BKIDN19191551973/10.07.2019</t>
  </si>
  <si>
    <t>AAXIS NANO TECHNOLOGIES PVT LTD</t>
  </si>
  <si>
    <t>000958/12.07.2019</t>
  </si>
  <si>
    <t>ONLINE FUND TRF</t>
  </si>
  <si>
    <t>CIMCON SOFTWARE ( INDIA ) PVT LTD</t>
  </si>
  <si>
    <t>000310/12.07.2019</t>
  </si>
  <si>
    <t>SBIN119193274387/ 12.07.2019</t>
  </si>
  <si>
    <t>0006974/10.07.2019</t>
  </si>
  <si>
    <t>919418298960/13.07.2019</t>
  </si>
  <si>
    <t>ALLAH19193542398/12.07.2019</t>
  </si>
  <si>
    <t>AXIC191937824471/12.07.2019</t>
  </si>
  <si>
    <t>ERNST &amp; YOUNG</t>
  </si>
  <si>
    <t>SIN19586Q0073524/20.06.2019</t>
  </si>
  <si>
    <t>PUNBH19184269937/03.07.2019</t>
  </si>
  <si>
    <t>KKBKH19196771385/15.07.2019</t>
  </si>
  <si>
    <t>TENDER FEE</t>
  </si>
  <si>
    <t>000237655954/13.07.2019</t>
  </si>
  <si>
    <t>TRF</t>
  </si>
  <si>
    <t xml:space="preserve">PRICE WATER HOUSE COPPERS </t>
  </si>
  <si>
    <t>907124941482/15.07.2019</t>
  </si>
  <si>
    <t>AXISF19196095367/15.07.2019</t>
  </si>
  <si>
    <t>SBIN119196624973</t>
  </si>
  <si>
    <t xml:space="preserve">EDIQUE SOLUTIONS PVT LTD </t>
  </si>
  <si>
    <t>000174/15.07.2019</t>
  </si>
  <si>
    <t>ABM KNOWLEDGE WARE LTD</t>
  </si>
  <si>
    <t>BHARAT ELECTRONICS LTD</t>
  </si>
  <si>
    <t>PUNBH19201225913/20.07.2019</t>
  </si>
  <si>
    <t>SBIN119196756848/15.07.2019</t>
  </si>
  <si>
    <t xml:space="preserve">GIS CONSORTIUM INDIA PVT LTD </t>
  </si>
  <si>
    <t>JAA MAA ENGG</t>
  </si>
  <si>
    <t>P19071578694201/15.07.2019</t>
  </si>
  <si>
    <t>CBINH19199142937/18.07.2019</t>
  </si>
  <si>
    <t>MAHBAH19203446896/22.07.2019</t>
  </si>
  <si>
    <t>907089081103</t>
  </si>
  <si>
    <t>RIDINGS CONSULTING ENGINEERS INDIA LTD &amp; TECH CULTURE SOLUTIONS PVT LTD</t>
  </si>
  <si>
    <t xml:space="preserve">TOJO VIKAS INTERNATIONAL </t>
  </si>
  <si>
    <t xml:space="preserve">STESALIT SYS LTD and Vara Infrovate Pvt Ltd </t>
  </si>
  <si>
    <t>R.G INDUSTRIES (TPT)</t>
  </si>
  <si>
    <t>GST No.</t>
  </si>
  <si>
    <t>Instrument No./ Date</t>
  </si>
  <si>
    <t xml:space="preserve">Date </t>
  </si>
  <si>
    <t>Centre</t>
  </si>
  <si>
    <t>Project</t>
  </si>
  <si>
    <t>A&amp;O E</t>
  </si>
  <si>
    <t xml:space="preserve">State </t>
  </si>
  <si>
    <t xml:space="preserve">Project </t>
  </si>
  <si>
    <t>Dr</t>
  </si>
  <si>
    <t>Cr</t>
  </si>
  <si>
    <t>A&amp; OE</t>
  </si>
  <si>
    <t>A</t>
  </si>
  <si>
    <t>B</t>
  </si>
  <si>
    <t>C</t>
  </si>
  <si>
    <t>D</t>
  </si>
  <si>
    <t>E</t>
  </si>
  <si>
    <t>F</t>
  </si>
  <si>
    <t>G</t>
  </si>
  <si>
    <t>Balance</t>
  </si>
  <si>
    <t>Total</t>
  </si>
  <si>
    <t xml:space="preserve">Intt </t>
  </si>
  <si>
    <t>A+B+C</t>
  </si>
  <si>
    <t>D+E</t>
  </si>
  <si>
    <t>FD MV</t>
  </si>
  <si>
    <t>FD VALUE</t>
  </si>
  <si>
    <t>INTT</t>
  </si>
  <si>
    <t>17.02.2016 &amp; JULY 2019</t>
  </si>
  <si>
    <t>Project &amp; A &amp;OE</t>
  </si>
  <si>
    <t>KRISHANA EQUIPMENT &amp; CONS TECHNOLOGIE</t>
  </si>
  <si>
    <t>R.G INDUSTRIES</t>
  </si>
  <si>
    <t>KULBHUSHAN CHHURA ( R.G INDUSTRIES)</t>
  </si>
  <si>
    <t>N21719089313128/05.08.19</t>
  </si>
  <si>
    <t>KARBN19218020843/06.08.19</t>
  </si>
  <si>
    <t>N234190907900338/ 22.08.19</t>
  </si>
  <si>
    <t>IN/92351613375/ 23.08.19</t>
  </si>
  <si>
    <t>04AFAPG7364L1ZF</t>
  </si>
  <si>
    <t>03AAIFR8753P1ZI</t>
  </si>
  <si>
    <t>GSTR 1</t>
  </si>
  <si>
    <t xml:space="preserve">Punjab </t>
  </si>
  <si>
    <t>Chandigarh</t>
  </si>
  <si>
    <t xml:space="preserve">MDP INFRA INDIA PVT LTD </t>
  </si>
  <si>
    <t>FT</t>
  </si>
  <si>
    <t>50200031982157/0000173/  04.09.19</t>
  </si>
  <si>
    <t>23AAHCM7589G1Z3</t>
  </si>
  <si>
    <t xml:space="preserve">VASU CONSTRUCTIONS </t>
  </si>
  <si>
    <t>50200032603087/000414/ 07.09.19</t>
  </si>
  <si>
    <t>06AAQFV6337D1ZX</t>
  </si>
  <si>
    <t>ICIC0000935/07.09.2019</t>
  </si>
  <si>
    <t>04AABFP1803F1ZX</t>
  </si>
  <si>
    <t xml:space="preserve">HANS RAJ KOHLI </t>
  </si>
  <si>
    <t>PYRAMID BUILDERS</t>
  </si>
  <si>
    <t>ESFB0015005/07.09.19</t>
  </si>
  <si>
    <t>04AACFH1345K1Z0</t>
  </si>
  <si>
    <t>LARSEN TOUBRO LTD</t>
  </si>
  <si>
    <t>R.K CONSTRUCTION</t>
  </si>
  <si>
    <t>04AGGPK9081K1Z3</t>
  </si>
  <si>
    <t>AMRIT KUMAR S/O KRISHAN LAL</t>
  </si>
  <si>
    <t>GORJA CONSTRUCTION CO</t>
  </si>
  <si>
    <t>06AGCPB8590J1ZA</t>
  </si>
  <si>
    <t>S R ASHOK AND  ASSO</t>
  </si>
  <si>
    <t>07AAKCS2069Q1ZM</t>
  </si>
  <si>
    <t>ESQUIRE CONSTRUCTION CO</t>
  </si>
  <si>
    <t>SANDEEP SHARMA CONTRACTOR</t>
  </si>
  <si>
    <t>FAIRBUILD FABRICATOR</t>
  </si>
  <si>
    <t>RAJIV KUMAR</t>
  </si>
  <si>
    <t>VASU CONSTRUCTION</t>
  </si>
  <si>
    <t>CIMCON SOFTWARE INDIA PVT LTD</t>
  </si>
  <si>
    <t>VA TECH WABAG LTD</t>
  </si>
  <si>
    <t>07.09.2019/PNB</t>
  </si>
  <si>
    <t>09.09.2019/PNB</t>
  </si>
  <si>
    <t>10.09.2019/PNB</t>
  </si>
  <si>
    <t>16.09.2019/PNB</t>
  </si>
  <si>
    <t>18.09.2019/PNB</t>
  </si>
  <si>
    <t>Shyamlal Gupta &amp;  Sons( Vikun mittal)</t>
  </si>
  <si>
    <t>04ABNFS6935L1ZK</t>
  </si>
  <si>
    <t>BAJAJ ELECTRICALSL</t>
  </si>
  <si>
    <t>19.09.2019/ PNB</t>
  </si>
  <si>
    <t xml:space="preserve">PCP INTERNATIONAL </t>
  </si>
  <si>
    <t>25.09.2019/ PNB</t>
  </si>
  <si>
    <t>SUVEG ELECTRONICS</t>
  </si>
  <si>
    <t>26.09.2019/PNB</t>
  </si>
  <si>
    <t>CHEEMA CONSTRUCTION</t>
  </si>
  <si>
    <t xml:space="preserve">ANUSHA TECHNOVISIO </t>
  </si>
  <si>
    <t>JAI MAA ENGINEERS</t>
  </si>
  <si>
    <t>27.09.2019/PNB</t>
  </si>
  <si>
    <t xml:space="preserve">NAME OF WORK </t>
  </si>
  <si>
    <t>Augmentation of LED Street Lights in ABD Areas</t>
  </si>
  <si>
    <t xml:space="preserve">Surya Roshni ltd </t>
  </si>
  <si>
    <t xml:space="preserve">Tender Fee </t>
  </si>
  <si>
    <t>Integrated Command &amp; Control Centre Building (ICCC)</t>
  </si>
  <si>
    <t>24AABCC1410E1ZL</t>
  </si>
  <si>
    <t>04AAACP9910B2ZV</t>
  </si>
  <si>
    <t>24AAGFS1608A1ZU</t>
  </si>
  <si>
    <t>07AADCA7459D1ZQ</t>
  </si>
  <si>
    <t>03AAACS3558C1ZT</t>
  </si>
  <si>
    <t>04AAGFJ0685G1ZI</t>
  </si>
  <si>
    <t>33AABCV0225G1ZW</t>
  </si>
  <si>
    <t>CGST</t>
  </si>
  <si>
    <t xml:space="preserve">UTGST </t>
  </si>
  <si>
    <t>IGST</t>
  </si>
  <si>
    <t>04AAACL0140P3ZP</t>
  </si>
  <si>
    <t>04AQPPK2008K1ZW</t>
  </si>
  <si>
    <t>PUBLIC TOILET IN ABD AREA PACKAGE-III</t>
  </si>
  <si>
    <t>PUBLIC TOILET IN ABD AREA PACKAGE-I</t>
  </si>
  <si>
    <t>04ACTPB4294L1Z8</t>
  </si>
  <si>
    <t>04ACIFS1568F1Z5</t>
  </si>
  <si>
    <t>PUBLIC TOILET IN ABD AREA PACKAGE-II</t>
  </si>
  <si>
    <t>04AAMPG9060C1ZZ</t>
  </si>
  <si>
    <t>04AGWPK3939Q1ZG</t>
  </si>
  <si>
    <t>04AGPC0100D1ZU</t>
  </si>
  <si>
    <t>STP</t>
  </si>
  <si>
    <t>BASIC INFRASTRUCTURE IN SMART SCHOOLS IN ABD AREA CHD</t>
  </si>
  <si>
    <t>GSTR 1 DATA SEPT-2019</t>
  </si>
  <si>
    <t>27AAACB2484Q1Z8</t>
  </si>
  <si>
    <t xml:space="preserve">STREET LIGHTS </t>
  </si>
  <si>
    <t>04AGAPC0100D1ZU</t>
  </si>
  <si>
    <t xml:space="preserve">VA TECH WABAG </t>
  </si>
  <si>
    <t xml:space="preserve">DD NO.549591/ 03.10.2019//  ICICI </t>
  </si>
  <si>
    <t xml:space="preserve">19830014/ 09.10.2019/ </t>
  </si>
  <si>
    <t>10.10.2019 / NEFT</t>
  </si>
  <si>
    <t>SMART BIKE MOBILITY</t>
  </si>
  <si>
    <t>DELHI CYCLES PVT LTD</t>
  </si>
  <si>
    <t xml:space="preserve">SLS CONSTRUCTIONS PVT LTD </t>
  </si>
  <si>
    <t>04.12.2019/N33819099848540</t>
  </si>
  <si>
    <t>ALLAH19339763603/19339720094 DT 05.12.2019</t>
  </si>
  <si>
    <t>29AAUCS3452R1Z7</t>
  </si>
  <si>
    <t xml:space="preserve">PBS </t>
  </si>
  <si>
    <t>07AADCD2732J1ZS</t>
  </si>
  <si>
    <t>IMPS 0933911050607/ 05.12.2019</t>
  </si>
  <si>
    <t>29500      (25000+4500)</t>
  </si>
  <si>
    <t>36AAYCS5009G1ZY</t>
  </si>
  <si>
    <t>VASU CONSTRUCTION CO</t>
  </si>
  <si>
    <t>NEFT N345191006497372/11.12.2019</t>
  </si>
  <si>
    <t>MRF CUM GTS STATION</t>
  </si>
  <si>
    <t xml:space="preserve">HANS RAJ KOHLI AND CO </t>
  </si>
  <si>
    <t>NEFT N346190004296075/12.12.2019</t>
  </si>
  <si>
    <t>04AACFH1345K1ZO</t>
  </si>
  <si>
    <t>NEFT 13.12.2019</t>
  </si>
  <si>
    <t>DK INFRASTRUCTURE MUMBAI</t>
  </si>
  <si>
    <t>CHIRANJI LAL GUPTA PANCHKULA</t>
  </si>
  <si>
    <t>SPS INFRABUILD PRIVATE LTD                            CHANDIGARH</t>
  </si>
  <si>
    <t>04AAUCS2634R1ZL</t>
  </si>
  <si>
    <t>04AABCC9147L2ZH</t>
  </si>
  <si>
    <t>27AACCD8127E1ZT</t>
  </si>
  <si>
    <t>NEFT  19.12.2019</t>
  </si>
  <si>
    <t>MRF MECHNICAL WORKS</t>
  </si>
  <si>
    <t>08AAACT3227D1ZQ</t>
  </si>
  <si>
    <t xml:space="preserve">TPS INFRASTRUCTURE LTD </t>
  </si>
  <si>
    <t xml:space="preserve">HYVA INDIA PVT LTD </t>
  </si>
  <si>
    <t>NEFT 26.12.2019</t>
  </si>
  <si>
    <t>27AAACH2006C1ZD</t>
  </si>
  <si>
    <t>static compaction system with loading mechanism</t>
  </si>
  <si>
    <t>CHANDIGARH SMART CITY LIMITED</t>
  </si>
  <si>
    <t>06.01.2020</t>
  </si>
  <si>
    <t>IMPS-IN/000917439427/9855662211/A</t>
  </si>
  <si>
    <t>09.01.2020</t>
  </si>
  <si>
    <t>10.01.2020</t>
  </si>
  <si>
    <t>IMPS-IN/001011402298</t>
  </si>
  <si>
    <t>IMPS-IN/001011412603</t>
  </si>
  <si>
    <t>ESQUIRE CONSTRUCTION &amp; CO.</t>
  </si>
  <si>
    <t>Pb.toilet ABD Area</t>
  </si>
  <si>
    <t>AMRIT KUMAR S/O Krishan Lal</t>
  </si>
  <si>
    <t xml:space="preserve">INVOICE NO </t>
  </si>
  <si>
    <t>INVOICE DATE</t>
  </si>
  <si>
    <t>077</t>
  </si>
  <si>
    <t>078</t>
  </si>
  <si>
    <t>079</t>
  </si>
  <si>
    <t>080</t>
  </si>
  <si>
    <t>081</t>
  </si>
  <si>
    <t xml:space="preserve">VASU CONSTRUCTION </t>
  </si>
  <si>
    <t>N041201060210133/10.02.2020</t>
  </si>
  <si>
    <t>3CONST.MR-CUM-TS</t>
  </si>
  <si>
    <t>58300/10.02.2020</t>
  </si>
  <si>
    <t>SAA81000395/10.02.2020</t>
  </si>
  <si>
    <t>SANJEEV KUMAR GOYAL CONTRACTOR</t>
  </si>
  <si>
    <t>SHAM LAL GUPTA AND SONS</t>
  </si>
  <si>
    <t>SAA81011697/11.02.2020</t>
  </si>
  <si>
    <t>BY</t>
  </si>
  <si>
    <t>03ABSFS2837A3Z9</t>
  </si>
  <si>
    <t xml:space="preserve">AMRIT KUMAR CONTRACTOR </t>
  </si>
  <si>
    <t>IN:000082289285/14.02.2020</t>
  </si>
  <si>
    <t>ESQUIRE CONSTRUCTION NO</t>
  </si>
  <si>
    <t>PB.TOILET</t>
  </si>
  <si>
    <t>NEFT_IN:P20021865681816</t>
  </si>
  <si>
    <t>NEFT/18.02.2020</t>
  </si>
  <si>
    <t>NEFT /18.02.2020</t>
  </si>
  <si>
    <t>UTGST</t>
  </si>
  <si>
    <t>BASIC AMOUNT</t>
  </si>
  <si>
    <t>UTGST 9%</t>
  </si>
  <si>
    <t>IGST 18%</t>
  </si>
  <si>
    <t>CGST           9%</t>
  </si>
  <si>
    <t xml:space="preserve">DATE </t>
  </si>
  <si>
    <t>PARTICULARS</t>
  </si>
  <si>
    <t>Invoice Details</t>
  </si>
  <si>
    <t>RA-10</t>
  </si>
  <si>
    <t>04AAHCP1410F1Z2</t>
  </si>
  <si>
    <t xml:space="preserve">PASSAVANT ENERGIES PVT LTD </t>
  </si>
  <si>
    <t>RA-9</t>
  </si>
  <si>
    <t>08.09.22</t>
  </si>
  <si>
    <t>19.09.22</t>
  </si>
  <si>
    <t>GSTR -1 for the month of  September  -2022</t>
  </si>
  <si>
    <t xml:space="preserve">STP_3BRD PROJECT </t>
  </si>
  <si>
    <t>GSTR -1 for the month of  OCTOBER  -2022</t>
  </si>
  <si>
    <t>04AAACG6001G1ZB</t>
  </si>
  <si>
    <t>STP RAIPUR KALAN &amp; KHURD</t>
  </si>
  <si>
    <t>10.10.2022</t>
  </si>
  <si>
    <t>GSJ ENVO LIMITED RA-11</t>
  </si>
  <si>
    <t>CSCL/2022-2023/019</t>
  </si>
  <si>
    <t>CSCL/2022-2023/020</t>
  </si>
  <si>
    <t>11.11.2022</t>
  </si>
  <si>
    <t>GSJ ENVO LIMITED RA-12</t>
  </si>
  <si>
    <t>GSTR -1 for the month of  NOVEMBER  -2022</t>
  </si>
  <si>
    <t>GSTR -1 for the month of  JANUARY   -2023</t>
  </si>
  <si>
    <t>CSCL/2022-2023/021</t>
  </si>
  <si>
    <t>CSCL/2022-2023/022</t>
  </si>
  <si>
    <t>08.12.2022</t>
  </si>
  <si>
    <t xml:space="preserve">Chandigarh Lift &amp; shift P Ltd </t>
  </si>
  <si>
    <t>04AAACC9112CIZD</t>
  </si>
  <si>
    <t>8VOLT GOLF CART OLD USED SCRAP BATTERIES</t>
  </si>
  <si>
    <t>16.01.2023</t>
  </si>
  <si>
    <t>GSJ ENVO LIMITED RA-13</t>
  </si>
  <si>
    <t>GSTR -1 for the month of  February -2023</t>
  </si>
  <si>
    <t>CSCL/2022-23/024</t>
  </si>
  <si>
    <t>01.02.2023</t>
  </si>
  <si>
    <t xml:space="preserve">Smart Bike Tech Private Ltd </t>
  </si>
  <si>
    <t>04ABDCS5522L1ZB</t>
  </si>
  <si>
    <t>Penalty for Delay @ 0.1% of Rs.30,00,000 for 13 days vide letter no.952/31.01.2023</t>
  </si>
  <si>
    <t>CSCL/2022-23/025</t>
  </si>
  <si>
    <t>14.02.2023</t>
  </si>
  <si>
    <t>No. of site visited for public bike sharing project independent engineer as per clause of contract 20.01.3</t>
  </si>
  <si>
    <t>CSCL/2022-23/023</t>
  </si>
  <si>
    <t xml:space="preserve">CANCELLED </t>
  </si>
  <si>
    <t>GSTR -1 for the month of  March -2023</t>
  </si>
  <si>
    <t>CSCL/2022-23/026</t>
  </si>
  <si>
    <t>CSCL/2022-23/027</t>
  </si>
  <si>
    <t>20.02.2023</t>
  </si>
  <si>
    <t>CSCL/2022-23/028</t>
  </si>
  <si>
    <t>01.03.2023</t>
  </si>
  <si>
    <t xml:space="preserve">Penalty on delay of ACF@1.5% on 12,00,000 for 16 days </t>
  </si>
  <si>
    <t>CSCL/2022-23/029</t>
  </si>
  <si>
    <t xml:space="preserve">Annual Concession fee </t>
  </si>
  <si>
    <t>31.03.2023</t>
  </si>
  <si>
    <t>GSJ ENVO LIMITED RA-14</t>
  </si>
  <si>
    <t>CSCL/2022-23/030</t>
  </si>
  <si>
    <t>GSTR -1 for the month of  APRIL -2023</t>
  </si>
  <si>
    <t>CSCL/2023-24/01</t>
  </si>
  <si>
    <t>CSCL/2023-24/02</t>
  </si>
  <si>
    <t>CSCL/2023-24/03</t>
  </si>
  <si>
    <t>CSCL/2023-24/04</t>
  </si>
  <si>
    <t>CSCL/2023-24/05</t>
  </si>
  <si>
    <t>03ACKPN1358E1ZV</t>
  </si>
  <si>
    <t>SHREE LAKSHMI METAL</t>
  </si>
  <si>
    <t>Sale of old used scrapped batteries</t>
  </si>
  <si>
    <t>26.04.2023</t>
  </si>
  <si>
    <t>02.04.2023</t>
  </si>
  <si>
    <t>13.04.2023</t>
  </si>
  <si>
    <t>JBS EVENT MANAGEMENT GROUP</t>
  </si>
  <si>
    <t xml:space="preserve">B2B HOSPITALITY PVT LTD </t>
  </si>
  <si>
    <t>04BJPPS3972Q2Z5</t>
  </si>
  <si>
    <t>07AAGCB6713J1ZM</t>
  </si>
  <si>
    <t>TENDER FEE FOR DATA AND TECHNOLOGY</t>
  </si>
  <si>
    <t>Innovative Solutions pvt ltd</t>
  </si>
  <si>
    <t>04AABCI3638Q1ZA</t>
  </si>
  <si>
    <t>GSTR -1 for the month of May -2023</t>
  </si>
  <si>
    <t>CSCL/2023-24/06</t>
  </si>
  <si>
    <t>CSCL/2023-24/07</t>
  </si>
  <si>
    <t>02.05.2023</t>
  </si>
  <si>
    <t>GSJ ENVO LIMITED RA-15</t>
  </si>
  <si>
    <t>GSJ ENVO LIMITED RA-16</t>
  </si>
  <si>
    <t>23.05.2023</t>
  </si>
  <si>
    <t>STP RAIPUR KALAN &amp; KHURD PENALTY ON ACCOUNT OF  MANPOWER</t>
  </si>
  <si>
    <t>GSTR -1 for the month of June -2023</t>
  </si>
  <si>
    <t>CSCL/2023-24/08</t>
  </si>
  <si>
    <t>9.06.2023</t>
  </si>
  <si>
    <t>Nav &amp; Co</t>
  </si>
  <si>
    <t>04AAIFN8151B1ZL</t>
  </si>
  <si>
    <t>Tender Fee for Internal Audit for the F.Y 2023-2024</t>
  </si>
  <si>
    <t>CSCL/2023-24/09</t>
  </si>
  <si>
    <t>CSCL/2023-24/10</t>
  </si>
  <si>
    <t>CSCL/2023-24/11</t>
  </si>
  <si>
    <t>CSCL/2023-24/12</t>
  </si>
  <si>
    <t>CSCL/2023-24/13</t>
  </si>
  <si>
    <t>CSCL/2023-24/14</t>
  </si>
  <si>
    <t>CSCL/2023-24/15</t>
  </si>
  <si>
    <t>CSCL/2023-24/16</t>
  </si>
  <si>
    <t>CSCL/2023-24/17</t>
  </si>
  <si>
    <t>CSCL/2023-24/18</t>
  </si>
  <si>
    <t>CSCL/2023-24/19</t>
  </si>
  <si>
    <t>CSCL/2023-24/20</t>
  </si>
  <si>
    <t>CSCL/2023-24/21</t>
  </si>
  <si>
    <t>Tender Fee for Internal Audit for the F.Y 2023-2025</t>
  </si>
  <si>
    <t>Tender Fee for Internal Audit for the F.Y 2023-2026</t>
  </si>
  <si>
    <t>Tender Fee for Internal Audit for the F.Y 2023-2027</t>
  </si>
  <si>
    <t>Tender Fee for Internal Audit for the F.Y 2023-2028</t>
  </si>
  <si>
    <t>Tender Fee for Internal Audit for the F.Y 2023-2029</t>
  </si>
  <si>
    <t>Tender Fee for Internal Audit for the F.Y 2023-2030</t>
  </si>
  <si>
    <t>Tender Fee for Internal Audit for the F.Y 2023-2031</t>
  </si>
  <si>
    <t>Tender Fee for Internal Audit for the F.Y 2023-2032</t>
  </si>
  <si>
    <t>Tender Fee for Internal Audit for the F.Y 2023-2033</t>
  </si>
  <si>
    <t>RSM &amp; ASSOCIATES</t>
  </si>
  <si>
    <t>07AAIFR2466D1Z9</t>
  </si>
  <si>
    <t>GOYAL PARUL &amp; CO.</t>
  </si>
  <si>
    <t>05ABAFS8554N1ZO</t>
  </si>
  <si>
    <t>RAJ GUPTA &amp; CO.</t>
  </si>
  <si>
    <t>04AADFR0095H1ZF</t>
  </si>
  <si>
    <t>CHARANJIT SINGH &amp; ASSOCIATES</t>
  </si>
  <si>
    <t>03AAHFC5656K1ZC</t>
  </si>
  <si>
    <t>RAJIV GOEL &amp; ASSOCIATES</t>
  </si>
  <si>
    <t>04AABFR3747E2ZH</t>
  </si>
  <si>
    <t>RAJNI ANIL &amp; ASSOCIATES</t>
  </si>
  <si>
    <t>03AAKFR8006M1Z0</t>
  </si>
  <si>
    <t>DAVINDER PAL SINGH &amp; CO.</t>
  </si>
  <si>
    <t>03AACFD9127D1ZX</t>
  </si>
  <si>
    <t>04AAAFB7800K1ZS</t>
  </si>
  <si>
    <t>B.M. VARMA &amp; CO.</t>
  </si>
  <si>
    <t>NAVNEET &amp; COMPANY</t>
  </si>
  <si>
    <t>04AAEFN6887G1Z0</t>
  </si>
  <si>
    <t>23.06.2023</t>
  </si>
  <si>
    <t>04AAACB5985C1ZX</t>
  </si>
  <si>
    <t>PENALTY INCOME(RA33)</t>
  </si>
  <si>
    <t>PRI LINES RA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</si>
</sst>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vertical="top" wrapText="1" shrinkToFit="1"/>
    </xf>
    <xf numFmtId="0" fontId="0" fillId="0" borderId="1" xfId="0" applyBorder="1" applyAlignment="1">
      <alignment vertical="top" wrapText="1" shrinkToFit="1"/>
    </xf>
    <xf numFmtId="0" fontId="0" fillId="0" borderId="1" xfId="0" applyFont="1" applyBorder="1" applyAlignment="1">
      <alignment horizontal="left" vertical="top" wrapText="1" shrinkToFit="1"/>
    </xf>
    <xf numFmtId="164" fontId="0" fillId="0" borderId="1" xfId="1" applyFont="1" applyBorder="1" applyAlignment="1">
      <alignment vertical="top" wrapText="1" shrinkToFit="1"/>
    </xf>
    <xf numFmtId="0" fontId="0" fillId="0" borderId="1" xfId="0" applyBorder="1"/>
    <xf numFmtId="164" fontId="0" fillId="0" borderId="5" xfId="1" applyFont="1" applyBorder="1" applyAlignment="1">
      <alignment vertical="top" wrapText="1" shrinkToFit="1"/>
    </xf>
    <xf numFmtId="0" fontId="1" fillId="0" borderId="1" xfId="0" applyFont="1" applyBorder="1" applyAlignment="1">
      <alignment horizontal="center" vertical="top" wrapText="1" shrinkToFit="1"/>
    </xf>
    <xf numFmtId="0" fontId="0" fillId="0" borderId="1" xfId="0" applyFont="1" applyBorder="1" applyAlignment="1">
      <alignment horizontal="center" vertical="top" wrapText="1" shrinkToFit="1"/>
    </xf>
    <xf numFmtId="0" fontId="0" fillId="0" borderId="0" xfId="0" applyAlignment="1">
      <alignment horizontal="center"/>
    </xf>
    <xf numFmtId="165" fontId="0" fillId="0" borderId="5" xfId="1" applyNumberFormat="1" applyFont="1" applyBorder="1" applyAlignment="1">
      <alignment vertical="top" wrapText="1" shrinkToFit="1"/>
    </xf>
    <xf numFmtId="0" fontId="0" fillId="0" borderId="6" xfId="0" applyBorder="1" applyAlignment="1">
      <alignment vertical="top" wrapText="1" shrinkToFit="1"/>
    </xf>
    <xf numFmtId="164" fontId="0" fillId="0" borderId="1" xfId="1" applyFont="1" applyBorder="1" applyAlignment="1">
      <alignment horizontal="left" vertical="top" wrapText="1" shrinkToFit="1"/>
    </xf>
    <xf numFmtId="164" fontId="3" fillId="0" borderId="7" xfId="0" applyNumberFormat="1" applyFont="1" applyBorder="1"/>
    <xf numFmtId="0" fontId="1" fillId="0" borderId="1" xfId="0" applyFont="1" applyFill="1" applyBorder="1" applyAlignment="1">
      <alignment horizontal="center" vertical="top" wrapText="1" shrinkToFit="1"/>
    </xf>
    <xf numFmtId="0" fontId="1" fillId="0" borderId="0" xfId="0" applyFont="1"/>
    <xf numFmtId="0" fontId="0" fillId="2" borderId="1" xfId="0" applyFont="1" applyFill="1" applyBorder="1" applyAlignment="1">
      <alignment horizontal="left" vertical="top" wrapText="1" shrinkToFit="1"/>
    </xf>
    <xf numFmtId="0" fontId="0" fillId="0" borderId="1" xfId="0" applyFont="1" applyFill="1" applyBorder="1" applyAlignment="1">
      <alignment horizontal="center" vertical="top" wrapText="1" shrinkToFit="1"/>
    </xf>
    <xf numFmtId="0" fontId="0" fillId="0" borderId="1" xfId="0" applyFont="1" applyFill="1" applyBorder="1" applyAlignment="1">
      <alignment vertical="top" wrapText="1" shrinkToFit="1"/>
    </xf>
    <xf numFmtId="164" fontId="0" fillId="0" borderId="1" xfId="1" applyFont="1" applyFill="1" applyBorder="1" applyAlignment="1">
      <alignment vertical="top" wrapText="1" shrinkToFit="1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top" wrapText="1" shrinkToFit="1"/>
    </xf>
    <xf numFmtId="164" fontId="0" fillId="0" borderId="5" xfId="1" applyFont="1" applyFill="1" applyBorder="1" applyAlignment="1">
      <alignment vertical="top" wrapText="1" shrinkToFit="1"/>
    </xf>
    <xf numFmtId="165" fontId="0" fillId="0" borderId="5" xfId="1" applyNumberFormat="1" applyFont="1" applyFill="1" applyBorder="1" applyAlignment="1">
      <alignment vertical="top" wrapText="1" shrinkToFit="1"/>
    </xf>
    <xf numFmtId="0" fontId="0" fillId="0" borderId="1" xfId="0" applyFont="1" applyFill="1" applyBorder="1" applyAlignment="1">
      <alignment horizontal="left" vertical="top" wrapText="1" shrinkToFit="1"/>
    </xf>
    <xf numFmtId="0" fontId="0" fillId="0" borderId="1" xfId="0" applyFont="1" applyBorder="1"/>
    <xf numFmtId="0" fontId="0" fillId="3" borderId="1" xfId="0" applyFont="1" applyFill="1" applyBorder="1" applyAlignment="1">
      <alignment vertical="top" wrapText="1" shrinkToFit="1"/>
    </xf>
    <xf numFmtId="0" fontId="0" fillId="3" borderId="1" xfId="0" applyFont="1" applyFill="1" applyBorder="1" applyAlignment="1">
      <alignment horizontal="left" vertical="top" wrapText="1" shrinkToFit="1"/>
    </xf>
    <xf numFmtId="0" fontId="1" fillId="3" borderId="1" xfId="0" applyFont="1" applyFill="1" applyBorder="1" applyAlignment="1">
      <alignment horizontal="left" vertical="top" wrapText="1" shrinkToFit="1"/>
    </xf>
    <xf numFmtId="0" fontId="0" fillId="0" borderId="1" xfId="0" applyBorder="1" applyAlignment="1">
      <alignment horizontal="left" vertical="top" wrapText="1" shrinkToFit="1"/>
    </xf>
    <xf numFmtId="0" fontId="0" fillId="2" borderId="1" xfId="0" applyFill="1" applyBorder="1" applyAlignment="1">
      <alignment horizontal="left" vertical="top" wrapText="1" shrinkToFit="1"/>
    </xf>
    <xf numFmtId="0" fontId="0" fillId="3" borderId="1" xfId="0" applyFill="1" applyBorder="1" applyAlignment="1">
      <alignment horizontal="left" vertical="top" wrapText="1" shrinkToFit="1"/>
    </xf>
    <xf numFmtId="0" fontId="1" fillId="0" borderId="1" xfId="0" applyFont="1" applyBorder="1" applyAlignment="1">
      <alignment horizontal="center" vertical="top" wrapText="1" shrinkToFit="1"/>
    </xf>
    <xf numFmtId="0" fontId="0" fillId="0" borderId="1" xfId="0" applyFont="1" applyBorder="1" applyAlignment="1">
      <alignment horizontal="center" vertical="top" wrapText="1" shrinkToFit="1"/>
    </xf>
    <xf numFmtId="0" fontId="0" fillId="0" borderId="1" xfId="0" applyFont="1" applyBorder="1" applyAlignment="1">
      <alignment horizontal="left" vertical="top" wrapText="1" shrinkToFit="1"/>
    </xf>
    <xf numFmtId="0" fontId="0" fillId="3" borderId="1" xfId="0" applyFont="1" applyFill="1" applyBorder="1" applyAlignment="1">
      <alignment horizontal="center" vertical="top" wrapText="1" shrinkToFi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2" fontId="4" fillId="0" borderId="1" xfId="0" applyNumberFormat="1" applyFont="1" applyBorder="1"/>
    <xf numFmtId="0" fontId="1" fillId="0" borderId="1" xfId="0" applyFont="1" applyBorder="1" applyAlignment="1">
      <alignment horizontal="center" vertical="top" wrapText="1" shrinkToFit="1"/>
    </xf>
    <xf numFmtId="0" fontId="0" fillId="2" borderId="1" xfId="0" applyFont="1" applyFill="1" applyBorder="1" applyAlignment="1">
      <alignment horizontal="left" vertical="top" wrapText="1" shrinkToFit="1"/>
    </xf>
    <xf numFmtId="0" fontId="0" fillId="0" borderId="1" xfId="0" applyFont="1" applyBorder="1" applyAlignment="1">
      <alignment horizontal="left" vertical="top" wrapText="1" shrinkToFit="1"/>
    </xf>
    <xf numFmtId="0" fontId="0" fillId="0" borderId="1" xfId="0" applyFont="1" applyBorder="1" applyAlignment="1">
      <alignment horizontal="center" vertical="top" wrapText="1" shrinkToFit="1"/>
    </xf>
    <xf numFmtId="0" fontId="1" fillId="0" borderId="1" xfId="0" applyFont="1" applyBorder="1" applyAlignment="1">
      <alignment horizontal="center" vertical="top" wrapText="1" shrinkToFit="1"/>
    </xf>
    <xf numFmtId="0" fontId="0" fillId="0" borderId="1" xfId="0" applyFont="1" applyBorder="1" applyAlignment="1">
      <alignment horizontal="left" vertical="top" wrapText="1" shrinkToFit="1"/>
    </xf>
    <xf numFmtId="0" fontId="0" fillId="0" borderId="1" xfId="0" applyFont="1" applyBorder="1" applyAlignment="1">
      <alignment horizontal="center" vertical="top" wrapText="1" shrinkToFit="1"/>
    </xf>
    <xf numFmtId="0" fontId="1" fillId="0" borderId="1" xfId="0" applyFont="1" applyBorder="1" applyAlignment="1">
      <alignment horizontal="center" vertical="top" wrapText="1" shrinkToFit="1"/>
    </xf>
    <xf numFmtId="0" fontId="0" fillId="0" borderId="1" xfId="0" applyFont="1" applyBorder="1" applyAlignment="1">
      <alignment horizontal="left" vertical="top" wrapText="1" shrinkToFit="1"/>
    </xf>
    <xf numFmtId="0" fontId="0" fillId="0" borderId="5" xfId="0" applyFont="1" applyBorder="1" applyAlignment="1">
      <alignment horizontal="center" vertical="top" wrapText="1" shrinkToFit="1"/>
    </xf>
    <xf numFmtId="0" fontId="0" fillId="0" borderId="8" xfId="0" applyFont="1" applyBorder="1" applyAlignment="1">
      <alignment horizontal="center" vertical="top" wrapText="1" shrinkToFit="1"/>
    </xf>
    <xf numFmtId="0" fontId="6" fillId="4" borderId="1" xfId="0" applyFont="1" applyFill="1" applyBorder="1" applyAlignment="1">
      <alignment horizontal="center" vertical="top" wrapText="1" shrinkToFit="1"/>
    </xf>
    <xf numFmtId="0" fontId="5" fillId="4" borderId="1" xfId="0" applyFont="1" applyFill="1" applyBorder="1" applyAlignment="1">
      <alignment horizontal="left" vertical="top" wrapText="1" shrinkToFit="1"/>
    </xf>
    <xf numFmtId="0" fontId="0" fillId="0" borderId="1" xfId="0" applyBorder="1" applyAlignment="1">
      <alignment horizontal="center" vertical="top" wrapText="1" shrinkToFi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>
      <alignment vertical="top" wrapText="1" shrinkToFit="1"/>
    </xf>
    <xf numFmtId="0" fontId="1" fillId="0" borderId="3" xfId="0" applyFont="1" applyBorder="1" applyAlignment="1">
      <alignment vertical="top" wrapText="1" shrinkToFit="1"/>
    </xf>
    <xf numFmtId="0" fontId="8" fillId="0" borderId="1" xfId="0" applyFont="1" applyBorder="1"/>
    <xf numFmtId="0" fontId="7" fillId="0" borderId="1" xfId="0" applyFont="1" applyFill="1" applyBorder="1" applyAlignment="1">
      <alignment horizontal="center" vertical="top" wrapText="1" shrinkToFit="1"/>
    </xf>
    <xf numFmtId="0" fontId="8" fillId="0" borderId="1" xfId="0" applyFont="1" applyBorder="1" applyAlignment="1">
      <alignment horizontal="center" vertical="top" wrapText="1" shrinkToFit="1"/>
    </xf>
    <xf numFmtId="0" fontId="8" fillId="0" borderId="1" xfId="0" applyFont="1" applyBorder="1" applyAlignment="1">
      <alignment horizontal="left" vertical="top" wrapText="1" shrinkToFit="1"/>
    </xf>
    <xf numFmtId="0" fontId="8" fillId="0" borderId="1" xfId="0" applyFont="1" applyFill="1" applyBorder="1" applyAlignment="1">
      <alignment horizontal="center" vertical="top" wrapText="1" shrinkToFit="1"/>
    </xf>
    <xf numFmtId="0" fontId="8" fillId="0" borderId="1" xfId="0" applyFont="1" applyFill="1" applyBorder="1" applyAlignment="1">
      <alignment horizontal="left" vertical="top" wrapText="1" shrinkToFit="1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 vertical="top" wrapText="1" shrinkToFit="1"/>
    </xf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left" vertical="top" wrapText="1" shrinkToFit="1"/>
    </xf>
    <xf numFmtId="0" fontId="8" fillId="0" borderId="1" xfId="0" applyFont="1" applyBorder="1" applyAlignment="1">
      <alignment horizontal="center" vertical="top" wrapText="1" shrinkToFit="1"/>
    </xf>
    <xf numFmtId="0" fontId="0" fillId="0" borderId="0" xfId="0" applyBorder="1"/>
    <xf numFmtId="0" fontId="8" fillId="0" borderId="0" xfId="0" applyFont="1" applyBorder="1" applyAlignment="1">
      <alignment horizontal="left" vertical="top" wrapText="1" shrinkToFit="1"/>
    </xf>
    <xf numFmtId="0" fontId="8" fillId="0" borderId="0" xfId="0" applyFont="1" applyFill="1" applyBorder="1" applyAlignment="1">
      <alignment horizontal="center" vertical="top" wrapText="1" shrinkToFit="1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top" wrapText="1" shrinkToFit="1"/>
    </xf>
    <xf numFmtId="0" fontId="9" fillId="0" borderId="1" xfId="0" applyFont="1" applyBorder="1" applyAlignment="1">
      <alignment horizontal="center" vertical="top" wrapText="1" shrinkToFit="1"/>
    </xf>
    <xf numFmtId="0" fontId="9" fillId="0" borderId="1" xfId="0" applyFont="1" applyFill="1" applyBorder="1" applyAlignment="1">
      <alignment horizontal="center" vertical="top" wrapText="1" shrinkToFit="1"/>
    </xf>
    <xf numFmtId="0" fontId="8" fillId="0" borderId="1" xfId="0" applyFont="1" applyBorder="1" applyAlignment="1">
      <alignment horizontal="left" vertical="top" wrapText="1" shrinkToFit="1"/>
    </xf>
    <xf numFmtId="0" fontId="8" fillId="0" borderId="1" xfId="0" applyFont="1" applyBorder="1" applyAlignment="1">
      <alignment horizontal="center" vertical="top" wrapText="1" shrinkToFit="1"/>
    </xf>
    <xf numFmtId="0" fontId="8" fillId="0" borderId="5" xfId="0" applyFont="1" applyBorder="1" applyAlignment="1">
      <alignment horizontal="center" vertical="top" wrapText="1" shrinkToFit="1"/>
    </xf>
    <xf numFmtId="0" fontId="8" fillId="0" borderId="5" xfId="0" applyFont="1" applyBorder="1" applyAlignment="1">
      <alignment horizontal="left" vertical="top" wrapText="1" shrinkToFit="1"/>
    </xf>
    <xf numFmtId="0" fontId="7" fillId="0" borderId="10" xfId="0" applyFont="1" applyFill="1" applyBorder="1" applyAlignment="1">
      <alignment horizontal="left" vertical="top" wrapText="1" shrinkToFit="1"/>
    </xf>
    <xf numFmtId="43" fontId="0" fillId="0" borderId="0" xfId="1" applyNumberFormat="1" applyFont="1"/>
    <xf numFmtId="164" fontId="0" fillId="0" borderId="0" xfId="1" applyFont="1" applyAlignment="1">
      <alignment vertical="top" wrapText="1" shrinkToFit="1"/>
    </xf>
    <xf numFmtId="164" fontId="0" fillId="0" borderId="0" xfId="1" applyFont="1"/>
    <xf numFmtId="0" fontId="0" fillId="0" borderId="0" xfId="0" applyNumberFormat="1"/>
    <xf numFmtId="0" fontId="0" fillId="0" borderId="0" xfId="0" applyNumberFormat="1" applyAlignment="1">
      <alignment vertical="top" wrapText="1" shrinkToFit="1"/>
    </xf>
    <xf numFmtId="0" fontId="0" fillId="0" borderId="0" xfId="1" applyNumberFormat="1" applyFont="1" applyAlignment="1">
      <alignment vertical="top" wrapText="1" shrinkToFit="1"/>
    </xf>
    <xf numFmtId="0" fontId="0" fillId="0" borderId="0" xfId="1" applyNumberFormat="1" applyFont="1"/>
    <xf numFmtId="43" fontId="0" fillId="0" borderId="0" xfId="0" applyNumberFormat="1"/>
    <xf numFmtId="164" fontId="0" fillId="0" borderId="0" xfId="1" applyFont="1" applyAlignment="1">
      <alignment horizontal="center" vertical="top" wrapText="1" shrinkToFit="1"/>
    </xf>
    <xf numFmtId="164" fontId="0" fillId="0" borderId="0" xfId="1" applyFont="1" applyAlignment="1">
      <alignment horizontal="left" vertical="top" wrapText="1" shrinkToFi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1" xfId="0" applyFill="1" applyBorder="1" applyAlignment="1">
      <alignment horizontal="left" vertical="top" wrapText="1" shrinkToFit="1"/>
    </xf>
    <xf numFmtId="0" fontId="7" fillId="0" borderId="10" xfId="0" applyFont="1" applyFill="1" applyBorder="1" applyAlignment="1">
      <alignment horizontal="right" vertical="top" wrapText="1" shrinkToFi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1" xfId="0" applyFont="1" applyFill="1" applyBorder="1" applyAlignment="1">
      <alignment horizontal="left" vertical="top" wrapText="1" shrinkToFit="1"/>
    </xf>
    <xf numFmtId="0" fontId="0" fillId="0" borderId="0" xfId="0" applyAlignment="1">
      <alignment vertical="top" wrapText="1" shrinkToFit="1"/>
    </xf>
    <xf numFmtId="0" fontId="9" fillId="0" borderId="1" xfId="0" applyFont="1" applyFill="1" applyBorder="1" applyAlignment="1">
      <alignment vertical="top" wrapText="1" shrinkToFit="1"/>
    </xf>
    <xf numFmtId="0" fontId="10" fillId="0" borderId="1" xfId="0" applyFont="1" applyFill="1" applyBorder="1" applyAlignment="1">
      <alignment vertical="top" wrapText="1" shrinkToFit="1"/>
    </xf>
    <xf numFmtId="0" fontId="10" fillId="0" borderId="1" xfId="0" applyFont="1" applyFill="1" applyBorder="1" applyAlignment="1">
      <alignment horizontal="center" vertical="top" wrapText="1" shrinkToFit="1"/>
    </xf>
    <xf numFmtId="0" fontId="10" fillId="0" borderId="1" xfId="0" applyFont="1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10" xfId="0" applyFont="1" applyBorder="1"/>
    <xf numFmtId="0" fontId="0" fillId="0" borderId="9" xfId="0" applyFill="1" applyBorder="1" applyAlignment="1">
      <alignment vertical="top" wrapText="1" shrinkToFi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1" xfId="0" quotePrefix="1" applyFont="1" applyFill="1" applyBorder="1" applyAlignment="1">
      <alignment horizontal="center" vertical="top" wrapText="1" shrinkToFi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Fill="1" applyBorder="1" applyAlignment="1">
      <alignment horizontal="right" vertical="top" wrapText="1" shrinkToFi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0" fillId="0" borderId="1" xfId="1" applyFont="1" applyBorder="1"/>
    <xf numFmtId="164" fontId="1" fillId="0" borderId="10" xfId="1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3" fontId="9" fillId="0" borderId="1" xfId="0" applyNumberFormat="1" applyFont="1" applyFill="1" applyBorder="1" applyAlignment="1">
      <alignment horizontal="center" vertical="top" wrapText="1" shrinkToFi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1" xfId="0" applyFont="1" applyBorder="1" applyAlignment="1">
      <alignment vertical="top" wrapText="1" shrinkToFit="1"/>
    </xf>
    <xf numFmtId="43" fontId="9" fillId="0" borderId="1" xfId="0" applyNumberFormat="1" applyFont="1" applyFill="1" applyBorder="1" applyAlignment="1">
      <alignment vertical="top" wrapText="1" shrinkToFi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 shrinkToFit="1"/>
    </xf>
    <xf numFmtId="0" fontId="4" fillId="0" borderId="1" xfId="0" applyFont="1" applyFill="1" applyBorder="1" applyAlignment="1">
      <alignment horizontal="center" vertical="top" wrapText="1" shrinkToFit="1"/>
    </xf>
    <xf numFmtId="0" fontId="4" fillId="0" borderId="1" xfId="0" applyFont="1" applyFill="1" applyBorder="1" applyAlignment="1">
      <alignment vertical="top" wrapText="1" shrinkToFit="1"/>
    </xf>
    <xf numFmtId="164" fontId="4" fillId="0" borderId="1" xfId="1" applyFont="1" applyFill="1" applyBorder="1" applyAlignment="1">
      <alignment vertical="top" wrapText="1" shrinkToFit="1"/>
    </xf>
    <xf numFmtId="164" fontId="4" fillId="0" borderId="1" xfId="1" applyFont="1" applyFill="1" applyBorder="1" applyAlignment="1">
      <alignment horizontal="center" vertical="top" wrapText="1" shrinkToFit="1"/>
    </xf>
    <xf numFmtId="164" fontId="2" fillId="0" borderId="1" xfId="1" applyFont="1" applyBorder="1" applyAlignment="1">
      <alignment vertical="top" wrapText="1" shrinkToFit="1"/>
    </xf>
    <xf numFmtId="164" fontId="2" fillId="0" borderId="1" xfId="1" applyFont="1" applyBorder="1"/>
    <xf numFmtId="43" fontId="4" fillId="0" borderId="1" xfId="0" applyNumberFormat="1" applyFont="1" applyFill="1" applyBorder="1" applyAlignment="1">
      <alignment horizontal="center" vertical="top" wrapText="1" shrinkToFit="1"/>
    </xf>
    <xf numFmtId="0" fontId="0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 shrinkToFit="1"/>
    </xf>
    <xf numFmtId="0" fontId="0" fillId="2" borderId="1" xfId="0" applyFont="1" applyFill="1" applyBorder="1" applyAlignment="1">
      <alignment horizontal="left" vertical="top" wrapText="1" shrinkToFit="1"/>
    </xf>
    <xf numFmtId="0" fontId="0" fillId="0" borderId="1" xfId="0" applyFont="1" applyBorder="1" applyAlignment="1">
      <alignment horizontal="left" vertical="top" wrapText="1" shrinkToFit="1"/>
    </xf>
    <xf numFmtId="0" fontId="0" fillId="0" borderId="1" xfId="0" applyFont="1" applyBorder="1" applyAlignment="1">
      <alignment horizontal="center" vertical="top" wrapText="1" shrinkToFit="1"/>
    </xf>
    <xf numFmtId="0" fontId="0" fillId="0" borderId="5" xfId="0" applyBorder="1" applyAlignment="1">
      <alignment horizontal="center" vertical="top" wrapText="1" shrinkToFit="1"/>
    </xf>
    <xf numFmtId="0" fontId="0" fillId="0" borderId="8" xfId="0" applyBorder="1" applyAlignment="1">
      <alignment horizontal="center" vertical="top" wrapText="1" shrinkToFit="1"/>
    </xf>
    <xf numFmtId="0" fontId="0" fillId="0" borderId="5" xfId="0" applyFont="1" applyBorder="1" applyAlignment="1">
      <alignment horizontal="center" vertical="top" wrapText="1" shrinkToFit="1"/>
    </xf>
    <xf numFmtId="0" fontId="0" fillId="0" borderId="8" xfId="0" applyFont="1" applyBorder="1" applyAlignment="1">
      <alignment horizontal="center" vertical="top" wrapText="1" shrinkToFit="1"/>
    </xf>
    <xf numFmtId="0" fontId="0" fillId="2" borderId="5" xfId="0" applyFont="1" applyFill="1" applyBorder="1" applyAlignment="1">
      <alignment horizontal="left" vertical="top" wrapText="1" shrinkToFit="1"/>
    </xf>
    <xf numFmtId="0" fontId="0" fillId="2" borderId="9" xfId="0" applyFont="1" applyFill="1" applyBorder="1" applyAlignment="1">
      <alignment horizontal="left" vertical="top" wrapText="1" shrinkToFit="1"/>
    </xf>
    <xf numFmtId="0" fontId="0" fillId="2" borderId="8" xfId="0" applyFont="1" applyFill="1" applyBorder="1" applyAlignment="1">
      <alignment horizontal="left" vertical="top" wrapText="1" shrinkToFit="1"/>
    </xf>
    <xf numFmtId="0" fontId="0" fillId="0" borderId="5" xfId="0" applyFont="1" applyBorder="1" applyAlignment="1">
      <alignment horizontal="left" vertical="top" wrapText="1" shrinkToFit="1"/>
    </xf>
    <xf numFmtId="0" fontId="0" fillId="0" borderId="9" xfId="0" applyFont="1" applyBorder="1" applyAlignment="1">
      <alignment horizontal="left" vertical="top" wrapText="1" shrinkToFit="1"/>
    </xf>
    <xf numFmtId="0" fontId="0" fillId="0" borderId="8" xfId="0" applyFont="1" applyBorder="1" applyAlignment="1">
      <alignment horizontal="left" vertical="top" wrapText="1" shrinkToFit="1"/>
    </xf>
    <xf numFmtId="0" fontId="7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7" fontId="7" fillId="0" borderId="2" xfId="0" applyNumberFormat="1" applyFont="1" applyBorder="1" applyAlignment="1">
      <alignment horizontal="center"/>
    </xf>
    <xf numFmtId="17" fontId="7" fillId="0" borderId="3" xfId="0" applyNumberFormat="1" applyFont="1" applyBorder="1" applyAlignment="1">
      <alignment horizontal="center"/>
    </xf>
    <xf numFmtId="17" fontId="7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17" fontId="12" fillId="5" borderId="3" xfId="0" applyNumberFormat="1" applyFont="1" applyFill="1" applyBorder="1" applyAlignment="1">
      <alignment horizontal="center"/>
    </xf>
    <xf numFmtId="17" fontId="12" fillId="5" borderId="4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 vertical="top" wrapText="1" shrinkToFit="1"/>
    </xf>
    <xf numFmtId="0" fontId="13" fillId="6" borderId="3" xfId="0" applyFont="1" applyFill="1" applyBorder="1" applyAlignment="1">
      <alignment horizontal="center" vertical="top" wrapText="1" shrinkToFit="1"/>
    </xf>
    <xf numFmtId="0" fontId="13" fillId="6" borderId="4" xfId="0" applyFont="1" applyFill="1" applyBorder="1" applyAlignment="1">
      <alignment horizontal="center" vertical="top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7"/>
  <sheetViews>
    <sheetView topLeftCell="A10" workbookViewId="0">
      <selection activeCell="J26" sqref="J26"/>
    </sheetView>
  </sheetViews>
  <sheetFormatPr defaultRowHeight="15" x14ac:dyDescent="0.25"/>
  <cols>
    <col min="1" max="1" width="6.7109375" style="10" customWidth="1"/>
    <col min="2" max="2" width="19.28515625" customWidth="1"/>
    <col min="3" max="4" width="11.85546875" customWidth="1"/>
    <col min="5" max="5" width="11.140625" bestFit="1" customWidth="1"/>
    <col min="6" max="6" width="14.28515625" customWidth="1"/>
    <col min="7" max="7" width="13.7109375" customWidth="1"/>
    <col min="8" max="8" width="26.140625" customWidth="1"/>
  </cols>
  <sheetData>
    <row r="2" spans="1:8" x14ac:dyDescent="0.25">
      <c r="A2" s="153" t="s">
        <v>25</v>
      </c>
      <c r="B2" s="153"/>
      <c r="C2" s="153"/>
      <c r="D2" s="153"/>
      <c r="E2" s="153"/>
      <c r="F2" s="153"/>
      <c r="G2" s="153"/>
      <c r="H2" s="6"/>
    </row>
    <row r="3" spans="1:8" x14ac:dyDescent="0.25">
      <c r="A3" s="153" t="s">
        <v>0</v>
      </c>
      <c r="B3" s="153"/>
      <c r="C3" s="153"/>
      <c r="D3" s="153"/>
      <c r="E3" s="153"/>
      <c r="F3" s="153"/>
      <c r="G3" s="153"/>
      <c r="H3" s="6"/>
    </row>
    <row r="4" spans="1:8" x14ac:dyDescent="0.25">
      <c r="A4" s="155"/>
      <c r="B4" s="156"/>
      <c r="C4" s="156"/>
      <c r="D4" s="156"/>
      <c r="E4" s="156"/>
      <c r="F4" s="156"/>
      <c r="G4" s="157"/>
      <c r="H4" s="6"/>
    </row>
    <row r="5" spans="1:8" s="1" customFormat="1" ht="115.9" customHeight="1" x14ac:dyDescent="0.25">
      <c r="A5" s="8" t="s">
        <v>39</v>
      </c>
      <c r="B5" s="8" t="s">
        <v>1</v>
      </c>
      <c r="C5" s="8" t="s">
        <v>5</v>
      </c>
      <c r="D5" s="8" t="s">
        <v>7</v>
      </c>
      <c r="E5" s="8" t="s">
        <v>3</v>
      </c>
      <c r="F5" s="8" t="s">
        <v>4</v>
      </c>
      <c r="G5" s="8" t="s">
        <v>2</v>
      </c>
      <c r="H5" s="8" t="s">
        <v>38</v>
      </c>
    </row>
    <row r="6" spans="1:8" s="22" customFormat="1" ht="45" x14ac:dyDescent="0.25">
      <c r="A6" s="18">
        <v>1</v>
      </c>
      <c r="B6" s="19" t="s">
        <v>6</v>
      </c>
      <c r="C6" s="19" t="s">
        <v>8</v>
      </c>
      <c r="D6" s="19" t="s">
        <v>15</v>
      </c>
      <c r="E6" s="20">
        <v>11800</v>
      </c>
      <c r="F6" s="20">
        <v>0</v>
      </c>
      <c r="G6" s="19" t="s">
        <v>8</v>
      </c>
      <c r="H6" s="21"/>
    </row>
    <row r="7" spans="1:8" s="22" customFormat="1" ht="45" x14ac:dyDescent="0.25">
      <c r="A7" s="18">
        <v>2</v>
      </c>
      <c r="B7" s="19" t="s">
        <v>6</v>
      </c>
      <c r="C7" s="19" t="s">
        <v>8</v>
      </c>
      <c r="D7" s="19" t="s">
        <v>16</v>
      </c>
      <c r="E7" s="20">
        <v>0</v>
      </c>
      <c r="F7" s="20">
        <v>1000000</v>
      </c>
      <c r="G7" s="19" t="s">
        <v>8</v>
      </c>
      <c r="H7" s="21"/>
    </row>
    <row r="8" spans="1:8" s="22" customFormat="1" ht="30" x14ac:dyDescent="0.25">
      <c r="A8" s="18">
        <v>3</v>
      </c>
      <c r="B8" s="19" t="s">
        <v>9</v>
      </c>
      <c r="C8" s="19" t="s">
        <v>8</v>
      </c>
      <c r="D8" s="19" t="s">
        <v>10</v>
      </c>
      <c r="E8" s="20">
        <v>0</v>
      </c>
      <c r="F8" s="20">
        <v>3000000</v>
      </c>
      <c r="G8" s="19" t="s">
        <v>8</v>
      </c>
      <c r="H8" s="21"/>
    </row>
    <row r="9" spans="1:8" s="22" customFormat="1" ht="30" x14ac:dyDescent="0.25">
      <c r="A9" s="18">
        <v>4</v>
      </c>
      <c r="B9" s="19" t="s">
        <v>9</v>
      </c>
      <c r="C9" s="19" t="s">
        <v>8</v>
      </c>
      <c r="D9" s="19" t="s">
        <v>10</v>
      </c>
      <c r="E9" s="20">
        <v>29500</v>
      </c>
      <c r="F9" s="20">
        <v>0</v>
      </c>
      <c r="G9" s="19" t="s">
        <v>8</v>
      </c>
      <c r="H9" s="21"/>
    </row>
    <row r="10" spans="1:8" s="22" customFormat="1" ht="30" x14ac:dyDescent="0.25">
      <c r="A10" s="18">
        <v>5</v>
      </c>
      <c r="B10" s="19" t="s">
        <v>11</v>
      </c>
      <c r="C10" s="19" t="s">
        <v>8</v>
      </c>
      <c r="D10" s="19" t="s">
        <v>12</v>
      </c>
      <c r="E10" s="20">
        <v>11800</v>
      </c>
      <c r="F10" s="20">
        <v>0</v>
      </c>
      <c r="G10" s="19" t="s">
        <v>8</v>
      </c>
      <c r="H10" s="21"/>
    </row>
    <row r="11" spans="1:8" s="22" customFormat="1" ht="30" x14ac:dyDescent="0.25">
      <c r="A11" s="18">
        <v>6</v>
      </c>
      <c r="B11" s="19" t="s">
        <v>11</v>
      </c>
      <c r="C11" s="19" t="s">
        <v>8</v>
      </c>
      <c r="D11" s="19" t="s">
        <v>12</v>
      </c>
      <c r="E11" s="20">
        <v>0</v>
      </c>
      <c r="F11" s="20">
        <v>360000</v>
      </c>
      <c r="G11" s="19" t="s">
        <v>8</v>
      </c>
      <c r="H11" s="21"/>
    </row>
    <row r="12" spans="1:8" s="22" customFormat="1" ht="45" x14ac:dyDescent="0.25">
      <c r="A12" s="18">
        <v>7</v>
      </c>
      <c r="B12" s="19" t="s">
        <v>13</v>
      </c>
      <c r="C12" s="19" t="s">
        <v>14</v>
      </c>
      <c r="D12" s="19" t="s">
        <v>17</v>
      </c>
      <c r="E12" s="20">
        <v>11800</v>
      </c>
      <c r="F12" s="20">
        <v>0</v>
      </c>
      <c r="G12" s="19" t="s">
        <v>14</v>
      </c>
      <c r="H12" s="21"/>
    </row>
    <row r="13" spans="1:8" s="22" customFormat="1" x14ac:dyDescent="0.25">
      <c r="A13" s="18">
        <v>8</v>
      </c>
      <c r="B13" s="19" t="s">
        <v>18</v>
      </c>
      <c r="C13" s="19" t="s">
        <v>14</v>
      </c>
      <c r="D13" s="19" t="s">
        <v>12</v>
      </c>
      <c r="E13" s="20">
        <v>29500</v>
      </c>
      <c r="F13" s="20">
        <v>0</v>
      </c>
      <c r="G13" s="19" t="s">
        <v>14</v>
      </c>
      <c r="H13" s="21"/>
    </row>
    <row r="14" spans="1:8" s="22" customFormat="1" ht="30" x14ac:dyDescent="0.25">
      <c r="A14" s="18">
        <v>9</v>
      </c>
      <c r="B14" s="19" t="s">
        <v>19</v>
      </c>
      <c r="C14" s="19" t="s">
        <v>8</v>
      </c>
      <c r="D14" s="19" t="s">
        <v>20</v>
      </c>
      <c r="E14" s="20">
        <v>11800</v>
      </c>
      <c r="F14" s="20">
        <v>0</v>
      </c>
      <c r="G14" s="19" t="s">
        <v>8</v>
      </c>
      <c r="H14" s="21"/>
    </row>
    <row r="15" spans="1:8" s="22" customFormat="1" ht="30" x14ac:dyDescent="0.25">
      <c r="A15" s="18">
        <v>10</v>
      </c>
      <c r="B15" s="19" t="s">
        <v>21</v>
      </c>
      <c r="C15" s="19" t="s">
        <v>8</v>
      </c>
      <c r="D15" s="19" t="s">
        <v>12</v>
      </c>
      <c r="E15" s="20">
        <v>29500</v>
      </c>
      <c r="F15" s="20">
        <v>0</v>
      </c>
      <c r="G15" s="19" t="s">
        <v>8</v>
      </c>
      <c r="H15" s="21"/>
    </row>
    <row r="16" spans="1:8" s="22" customFormat="1" x14ac:dyDescent="0.25">
      <c r="A16" s="18">
        <v>11</v>
      </c>
      <c r="B16" s="23" t="s">
        <v>23</v>
      </c>
      <c r="C16" s="23" t="s">
        <v>22</v>
      </c>
      <c r="D16" s="19" t="s">
        <v>12</v>
      </c>
      <c r="E16" s="20">
        <v>29500</v>
      </c>
      <c r="F16" s="20">
        <v>0</v>
      </c>
      <c r="G16" s="23" t="s">
        <v>22</v>
      </c>
      <c r="H16" s="21"/>
    </row>
    <row r="17" spans="1:8" s="22" customFormat="1" ht="30" x14ac:dyDescent="0.25">
      <c r="A17" s="18">
        <v>12</v>
      </c>
      <c r="B17" s="23" t="s">
        <v>26</v>
      </c>
      <c r="C17" s="23" t="s">
        <v>37</v>
      </c>
      <c r="D17" s="19" t="s">
        <v>12</v>
      </c>
      <c r="E17" s="20">
        <v>11800</v>
      </c>
      <c r="F17" s="20">
        <v>0</v>
      </c>
      <c r="G17" s="23" t="s">
        <v>37</v>
      </c>
      <c r="H17" s="21"/>
    </row>
    <row r="18" spans="1:8" s="22" customFormat="1" ht="30" x14ac:dyDescent="0.25">
      <c r="A18" s="18">
        <v>13</v>
      </c>
      <c r="B18" s="23" t="s">
        <v>27</v>
      </c>
      <c r="C18" s="23" t="s">
        <v>28</v>
      </c>
      <c r="D18" s="19" t="s">
        <v>12</v>
      </c>
      <c r="E18" s="20">
        <v>11800</v>
      </c>
      <c r="F18" s="20">
        <v>0</v>
      </c>
      <c r="G18" s="23" t="s">
        <v>28</v>
      </c>
      <c r="H18" s="21"/>
    </row>
    <row r="19" spans="1:8" s="22" customFormat="1" ht="30" x14ac:dyDescent="0.25">
      <c r="A19" s="18">
        <v>14</v>
      </c>
      <c r="B19" s="23" t="s">
        <v>29</v>
      </c>
      <c r="C19" s="23" t="s">
        <v>28</v>
      </c>
      <c r="D19" s="19" t="s">
        <v>12</v>
      </c>
      <c r="E19" s="24">
        <v>0</v>
      </c>
      <c r="F19" s="25">
        <v>1800000</v>
      </c>
      <c r="G19" s="23" t="s">
        <v>28</v>
      </c>
      <c r="H19" s="21"/>
    </row>
    <row r="20" spans="1:8" s="22" customFormat="1" x14ac:dyDescent="0.25">
      <c r="A20" s="18">
        <v>15</v>
      </c>
      <c r="B20" s="23" t="s">
        <v>30</v>
      </c>
      <c r="C20" s="23" t="s">
        <v>31</v>
      </c>
      <c r="D20" s="23" t="s">
        <v>32</v>
      </c>
      <c r="E20" s="24">
        <v>29500</v>
      </c>
      <c r="F20" s="24">
        <v>0</v>
      </c>
      <c r="G20" s="23" t="s">
        <v>31</v>
      </c>
      <c r="H20" s="21"/>
    </row>
    <row r="21" spans="1:8" s="22" customFormat="1" ht="30" x14ac:dyDescent="0.25">
      <c r="A21" s="18">
        <v>16</v>
      </c>
      <c r="B21" s="23" t="s">
        <v>33</v>
      </c>
      <c r="C21" s="23" t="s">
        <v>31</v>
      </c>
      <c r="D21" s="23" t="s">
        <v>32</v>
      </c>
      <c r="E21" s="24">
        <v>11800</v>
      </c>
      <c r="F21" s="24">
        <v>0</v>
      </c>
      <c r="G21" s="23" t="s">
        <v>31</v>
      </c>
      <c r="H21" s="21"/>
    </row>
    <row r="22" spans="1:8" s="22" customFormat="1" x14ac:dyDescent="0.25">
      <c r="A22" s="18">
        <v>17</v>
      </c>
      <c r="B22" s="23" t="s">
        <v>34</v>
      </c>
      <c r="C22" s="23" t="s">
        <v>31</v>
      </c>
      <c r="D22" s="26">
        <v>655954</v>
      </c>
      <c r="E22" s="24">
        <v>11800</v>
      </c>
      <c r="F22" s="24">
        <v>0</v>
      </c>
      <c r="G22" s="23" t="s">
        <v>31</v>
      </c>
      <c r="H22" s="21"/>
    </row>
    <row r="23" spans="1:8" s="22" customFormat="1" x14ac:dyDescent="0.25">
      <c r="A23" s="18">
        <v>18</v>
      </c>
      <c r="B23" s="23" t="s">
        <v>35</v>
      </c>
      <c r="C23" s="23" t="s">
        <v>8</v>
      </c>
      <c r="D23" s="23" t="s">
        <v>12</v>
      </c>
      <c r="E23" s="24">
        <v>11800</v>
      </c>
      <c r="F23" s="24">
        <v>0</v>
      </c>
      <c r="G23" s="23" t="s">
        <v>8</v>
      </c>
      <c r="H23" s="21"/>
    </row>
    <row r="24" spans="1:8" ht="30" x14ac:dyDescent="0.25">
      <c r="A24" s="9">
        <v>19</v>
      </c>
      <c r="B24" s="3" t="s">
        <v>40</v>
      </c>
      <c r="C24" s="3" t="s">
        <v>36</v>
      </c>
      <c r="D24" s="3" t="s">
        <v>12</v>
      </c>
      <c r="E24" s="7">
        <v>29500</v>
      </c>
      <c r="F24" s="7">
        <v>0</v>
      </c>
      <c r="G24" s="3" t="s">
        <v>36</v>
      </c>
      <c r="H24" s="6"/>
    </row>
    <row r="25" spans="1:8" ht="30" x14ac:dyDescent="0.25">
      <c r="A25" s="9">
        <v>20</v>
      </c>
      <c r="B25" s="3" t="s">
        <v>27</v>
      </c>
      <c r="C25" s="12" t="s">
        <v>28</v>
      </c>
      <c r="D25" s="3" t="s">
        <v>12</v>
      </c>
      <c r="E25" s="7">
        <v>0</v>
      </c>
      <c r="F25" s="11">
        <v>1800000</v>
      </c>
      <c r="G25" s="3" t="s">
        <v>28</v>
      </c>
      <c r="H25" s="6"/>
    </row>
    <row r="26" spans="1:8" x14ac:dyDescent="0.25">
      <c r="A26" s="9">
        <v>21</v>
      </c>
      <c r="B26" s="3" t="s">
        <v>44</v>
      </c>
      <c r="C26" s="12" t="s">
        <v>28</v>
      </c>
      <c r="D26" s="3" t="s">
        <v>12</v>
      </c>
      <c r="E26" s="7">
        <v>11800</v>
      </c>
      <c r="F26" s="13">
        <v>1000000</v>
      </c>
      <c r="G26" s="3" t="s">
        <v>28</v>
      </c>
      <c r="H26" s="6"/>
    </row>
    <row r="27" spans="1:8" x14ac:dyDescent="0.25">
      <c r="A27" s="9">
        <v>22</v>
      </c>
      <c r="B27" s="3" t="s">
        <v>43</v>
      </c>
      <c r="C27" s="12" t="s">
        <v>28</v>
      </c>
      <c r="D27" s="3" t="s">
        <v>12</v>
      </c>
      <c r="E27" s="7">
        <v>11800</v>
      </c>
      <c r="F27" s="7">
        <v>360000</v>
      </c>
      <c r="G27" s="3" t="s">
        <v>28</v>
      </c>
      <c r="H27" s="6"/>
    </row>
    <row r="28" spans="1:8" x14ac:dyDescent="0.25">
      <c r="A28" s="9">
        <v>23</v>
      </c>
      <c r="B28" s="3" t="s">
        <v>42</v>
      </c>
      <c r="C28" s="12" t="s">
        <v>28</v>
      </c>
      <c r="D28" s="3" t="s">
        <v>12</v>
      </c>
      <c r="E28" s="7">
        <v>11800</v>
      </c>
      <c r="F28" s="7"/>
      <c r="G28" s="3" t="s">
        <v>28</v>
      </c>
      <c r="H28" s="6"/>
    </row>
    <row r="29" spans="1:8" ht="30" x14ac:dyDescent="0.25">
      <c r="A29" s="9">
        <v>24</v>
      </c>
      <c r="B29" s="3" t="s">
        <v>41</v>
      </c>
      <c r="C29" s="3" t="s">
        <v>28</v>
      </c>
      <c r="D29" s="3" t="s">
        <v>12</v>
      </c>
      <c r="E29" s="5">
        <v>11800</v>
      </c>
      <c r="F29" s="5">
        <v>1000000</v>
      </c>
      <c r="G29" s="3" t="s">
        <v>28</v>
      </c>
      <c r="H29" s="6"/>
    </row>
    <row r="30" spans="1:8" x14ac:dyDescent="0.25">
      <c r="A30" s="9">
        <v>25</v>
      </c>
      <c r="B30" s="3"/>
      <c r="C30" s="3"/>
      <c r="D30" s="3"/>
      <c r="E30" s="5"/>
      <c r="F30" s="5"/>
      <c r="G30" s="3"/>
      <c r="H30" s="6"/>
    </row>
    <row r="31" spans="1:8" x14ac:dyDescent="0.25">
      <c r="A31" s="9">
        <v>26</v>
      </c>
      <c r="B31" s="3"/>
      <c r="C31" s="3"/>
      <c r="D31" s="3"/>
      <c r="E31" s="5"/>
      <c r="F31" s="5"/>
      <c r="G31" s="3"/>
      <c r="H31" s="6"/>
    </row>
    <row r="32" spans="1:8" x14ac:dyDescent="0.25">
      <c r="A32" s="9">
        <v>27</v>
      </c>
      <c r="B32" s="3"/>
      <c r="C32" s="3"/>
      <c r="D32" s="3"/>
      <c r="E32" s="5"/>
      <c r="F32" s="5"/>
      <c r="G32" s="3"/>
      <c r="H32" s="6"/>
    </row>
    <row r="33" spans="1:8" x14ac:dyDescent="0.25">
      <c r="A33" s="9">
        <v>28</v>
      </c>
      <c r="B33" s="3"/>
      <c r="C33" s="3"/>
      <c r="D33" s="3"/>
      <c r="E33" s="5"/>
      <c r="F33" s="5"/>
      <c r="G33" s="3"/>
      <c r="H33" s="6"/>
    </row>
    <row r="34" spans="1:8" x14ac:dyDescent="0.25">
      <c r="A34" s="9">
        <v>29</v>
      </c>
      <c r="B34" s="3"/>
      <c r="C34" s="3"/>
      <c r="D34" s="3"/>
      <c r="E34" s="5"/>
      <c r="F34" s="5"/>
      <c r="G34" s="3"/>
      <c r="H34" s="6"/>
    </row>
    <row r="35" spans="1:8" x14ac:dyDescent="0.25">
      <c r="A35" s="9">
        <v>30</v>
      </c>
      <c r="B35" s="3"/>
      <c r="C35" s="3"/>
      <c r="D35" s="3"/>
      <c r="E35" s="5"/>
      <c r="F35" s="5"/>
      <c r="G35" s="3"/>
      <c r="H35" s="6"/>
    </row>
    <row r="36" spans="1:8" ht="15.75" thickBot="1" x14ac:dyDescent="0.3">
      <c r="C36" s="154" t="s">
        <v>24</v>
      </c>
      <c r="D36" s="154"/>
      <c r="E36" s="14">
        <f>SUM(E6:E29)</f>
        <v>330400</v>
      </c>
      <c r="F36" s="14">
        <f>SUM(F6:F29)</f>
        <v>10320000</v>
      </c>
    </row>
    <row r="37" spans="1:8" ht="15.75" thickTop="1" x14ac:dyDescent="0.25"/>
  </sheetData>
  <mergeCells count="4">
    <mergeCell ref="A3:G3"/>
    <mergeCell ref="C36:D36"/>
    <mergeCell ref="A2:G2"/>
    <mergeCell ref="A4:G4"/>
  </mergeCells>
  <printOptions horizontalCentered="1" gridLines="1"/>
  <pageMargins left="0.7" right="0.7" top="0.75" bottom="0.75" header="0.3" footer="0.3"/>
  <pageSetup paperSize="9" scale="76" orientation="portrait" r:id="rId1"/>
  <ignoredErrors>
    <ignoredError sqref="D6:D7 D12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E13" sqref="E13"/>
    </sheetView>
  </sheetViews>
  <sheetFormatPr defaultRowHeight="15" x14ac:dyDescent="0.25"/>
  <cols>
    <col min="1" max="1" width="3.42578125" customWidth="1"/>
    <col min="2" max="2" width="12" hidden="1" customWidth="1"/>
    <col min="3" max="3" width="20.85546875" customWidth="1"/>
    <col min="4" max="4" width="12.5703125" customWidth="1"/>
    <col min="5" max="5" width="10.5703125" customWidth="1"/>
    <col min="6" max="6" width="10.85546875" customWidth="1"/>
    <col min="7" max="7" width="20.140625" customWidth="1"/>
    <col min="9" max="9" width="10.5703125" bestFit="1" customWidth="1"/>
    <col min="10" max="10" width="9.28515625" bestFit="1" customWidth="1"/>
    <col min="11" max="11" width="7.28515625" customWidth="1"/>
    <col min="12" max="12" width="6.42578125" customWidth="1"/>
    <col min="13" max="13" width="10.5703125" bestFit="1" customWidth="1"/>
  </cols>
  <sheetData>
    <row r="2" spans="1:13" ht="21" x14ac:dyDescent="0.35">
      <c r="A2" s="178" t="s">
        <v>342</v>
      </c>
      <c r="B2" s="179"/>
      <c r="C2" s="179"/>
      <c r="D2" s="179"/>
      <c r="E2" s="180"/>
      <c r="F2" s="181" t="s">
        <v>227</v>
      </c>
      <c r="G2" s="182"/>
      <c r="H2" s="182"/>
      <c r="I2" s="182"/>
      <c r="J2" s="182"/>
      <c r="K2" s="182"/>
      <c r="L2" s="182"/>
      <c r="M2" s="183"/>
    </row>
    <row r="3" spans="1:13" ht="18.75" x14ac:dyDescent="0.3">
      <c r="A3" s="119"/>
      <c r="B3" s="120"/>
      <c r="C3" s="120"/>
      <c r="D3" s="120"/>
      <c r="E3" s="120"/>
      <c r="F3" s="184">
        <v>43586</v>
      </c>
      <c r="G3" s="185"/>
      <c r="H3" s="185"/>
      <c r="I3" s="185"/>
      <c r="J3" s="185"/>
      <c r="K3" s="185"/>
      <c r="L3" s="185"/>
      <c r="M3" s="186"/>
    </row>
    <row r="4" spans="1:13" ht="24" x14ac:dyDescent="0.25">
      <c r="A4" s="75" t="s">
        <v>97</v>
      </c>
      <c r="B4" s="75" t="s">
        <v>352</v>
      </c>
      <c r="C4" s="75" t="s">
        <v>1</v>
      </c>
      <c r="D4" s="75" t="s">
        <v>132</v>
      </c>
      <c r="E4" s="76" t="s">
        <v>134</v>
      </c>
      <c r="F4" s="76" t="s">
        <v>191</v>
      </c>
      <c r="G4" s="76" t="s">
        <v>190</v>
      </c>
      <c r="H4" s="100" t="s">
        <v>275</v>
      </c>
      <c r="I4" s="100" t="s">
        <v>132</v>
      </c>
      <c r="J4" s="76" t="s">
        <v>287</v>
      </c>
      <c r="K4" s="76" t="s">
        <v>288</v>
      </c>
      <c r="L4" s="76" t="s">
        <v>289</v>
      </c>
      <c r="M4" s="76" t="s">
        <v>24</v>
      </c>
    </row>
    <row r="5" spans="1:13" ht="44.25" customHeight="1" x14ac:dyDescent="0.25">
      <c r="A5" s="102">
        <v>1</v>
      </c>
      <c r="B5" s="114" t="s">
        <v>354</v>
      </c>
      <c r="C5" s="98" t="s">
        <v>243</v>
      </c>
      <c r="D5" s="98">
        <v>50000</v>
      </c>
      <c r="E5" s="98"/>
      <c r="F5" s="98"/>
      <c r="G5" s="98" t="s">
        <v>290</v>
      </c>
      <c r="H5" s="98"/>
      <c r="I5" s="98">
        <v>42372.88</v>
      </c>
      <c r="J5" s="3">
        <v>3813.56</v>
      </c>
      <c r="K5" s="3">
        <v>3813.56</v>
      </c>
      <c r="L5" s="3"/>
      <c r="M5" s="3">
        <f t="shared" ref="M5:M7" si="0">+I5+J5+K5+L5</f>
        <v>49999.999999999993</v>
      </c>
    </row>
    <row r="6" spans="1:13" x14ac:dyDescent="0.25">
      <c r="A6" s="102">
        <v>4</v>
      </c>
      <c r="B6" s="114" t="s">
        <v>357</v>
      </c>
      <c r="C6" s="98"/>
      <c r="D6" s="98"/>
      <c r="E6" s="98"/>
      <c r="F6" s="98"/>
      <c r="G6" s="98"/>
      <c r="H6" s="98"/>
      <c r="I6" s="98"/>
      <c r="J6" s="3"/>
      <c r="K6" s="3"/>
      <c r="L6" s="3"/>
      <c r="M6" s="3">
        <f t="shared" si="0"/>
        <v>0</v>
      </c>
    </row>
    <row r="7" spans="1:13" x14ac:dyDescent="0.25">
      <c r="A7" s="102">
        <v>5</v>
      </c>
      <c r="B7" s="114" t="s">
        <v>358</v>
      </c>
      <c r="C7" s="98"/>
      <c r="D7" s="98"/>
      <c r="E7" s="98"/>
      <c r="F7" s="98"/>
      <c r="G7" s="98"/>
      <c r="H7" s="98"/>
      <c r="I7" s="98"/>
      <c r="J7" s="3"/>
      <c r="K7" s="3"/>
      <c r="L7" s="3"/>
      <c r="M7" s="3">
        <f t="shared" si="0"/>
        <v>0</v>
      </c>
    </row>
    <row r="8" spans="1:13" ht="15.75" thickBot="1" x14ac:dyDescent="0.3">
      <c r="G8" s="187" t="s">
        <v>24</v>
      </c>
      <c r="H8" s="188"/>
      <c r="I8" s="110">
        <f>SUM(I5:I7)</f>
        <v>42372.88</v>
      </c>
      <c r="J8" s="110">
        <f>SUM(J5:J7)</f>
        <v>3813.56</v>
      </c>
      <c r="K8" s="110">
        <f>SUM(K5:K7)</f>
        <v>3813.56</v>
      </c>
      <c r="L8" s="110">
        <f>SUM(L5:L7)</f>
        <v>0</v>
      </c>
      <c r="M8" s="110">
        <f>SUM(M5:M7)</f>
        <v>49999.999999999993</v>
      </c>
    </row>
    <row r="9" spans="1:13" ht="15.75" thickTop="1" x14ac:dyDescent="0.25"/>
  </sheetData>
  <mergeCells count="4">
    <mergeCell ref="A2:E2"/>
    <mergeCell ref="F2:M2"/>
    <mergeCell ref="F3:M3"/>
    <mergeCell ref="G8:H8"/>
  </mergeCells>
  <pageMargins left="0.59055118110236227" right="0.23622047244094491" top="0.31496062992125984" bottom="0.27559055118110237" header="0.31496062992125984" footer="0.31496062992125984"/>
  <pageSetup paperSize="9"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topLeftCell="A3" workbookViewId="0">
      <selection sqref="A1:N13"/>
    </sheetView>
  </sheetViews>
  <sheetFormatPr defaultRowHeight="15" x14ac:dyDescent="0.25"/>
  <cols>
    <col min="1" max="1" width="3.42578125" customWidth="1"/>
    <col min="2" max="2" width="12" hidden="1" customWidth="1"/>
    <col min="3" max="3" width="20.85546875" customWidth="1"/>
    <col min="4" max="4" width="12.5703125" customWidth="1"/>
    <col min="5" max="5" width="9.28515625" customWidth="1"/>
    <col min="6" max="6" width="10.5703125" customWidth="1"/>
    <col min="7" max="7" width="10.85546875" customWidth="1"/>
    <col min="8" max="8" width="20.140625" customWidth="1"/>
    <col min="10" max="10" width="10.5703125" bestFit="1" customWidth="1"/>
    <col min="11" max="11" width="9.28515625" bestFit="1" customWidth="1"/>
    <col min="12" max="12" width="7.28515625" customWidth="1"/>
    <col min="13" max="13" width="6.42578125" customWidth="1"/>
    <col min="14" max="14" width="10.5703125" bestFit="1" customWidth="1"/>
  </cols>
  <sheetData>
    <row r="2" spans="1:14" ht="21" x14ac:dyDescent="0.35">
      <c r="A2" s="178" t="s">
        <v>342</v>
      </c>
      <c r="B2" s="179"/>
      <c r="C2" s="179"/>
      <c r="D2" s="179"/>
      <c r="E2" s="179"/>
      <c r="F2" s="180"/>
      <c r="G2" s="181" t="s">
        <v>227</v>
      </c>
      <c r="H2" s="182"/>
      <c r="I2" s="182"/>
      <c r="J2" s="182"/>
      <c r="K2" s="182"/>
      <c r="L2" s="182"/>
      <c r="M2" s="182"/>
      <c r="N2" s="183"/>
    </row>
    <row r="3" spans="1:14" ht="18.75" x14ac:dyDescent="0.3">
      <c r="A3" s="115"/>
      <c r="B3" s="116"/>
      <c r="C3" s="116"/>
      <c r="D3" s="116"/>
      <c r="E3" s="116"/>
      <c r="F3" s="116"/>
      <c r="G3" s="184">
        <v>43862</v>
      </c>
      <c r="H3" s="185"/>
      <c r="I3" s="185"/>
      <c r="J3" s="185"/>
      <c r="K3" s="185"/>
      <c r="L3" s="185"/>
      <c r="M3" s="185"/>
      <c r="N3" s="186"/>
    </row>
    <row r="4" spans="1:14" ht="24" x14ac:dyDescent="0.25">
      <c r="A4" s="75" t="s">
        <v>97</v>
      </c>
      <c r="B4" s="75" t="s">
        <v>352</v>
      </c>
      <c r="C4" s="75" t="s">
        <v>1</v>
      </c>
      <c r="D4" s="75" t="s">
        <v>132</v>
      </c>
      <c r="E4" s="75" t="s">
        <v>147</v>
      </c>
      <c r="F4" s="76" t="s">
        <v>134</v>
      </c>
      <c r="G4" s="76" t="s">
        <v>191</v>
      </c>
      <c r="H4" s="76" t="s">
        <v>190</v>
      </c>
      <c r="I4" s="100" t="s">
        <v>275</v>
      </c>
      <c r="J4" s="100" t="s">
        <v>132</v>
      </c>
      <c r="K4" s="76" t="s">
        <v>287</v>
      </c>
      <c r="L4" s="76" t="s">
        <v>288</v>
      </c>
      <c r="M4" s="76" t="s">
        <v>289</v>
      </c>
      <c r="N4" s="76" t="s">
        <v>24</v>
      </c>
    </row>
    <row r="5" spans="1:14" ht="44.25" customHeight="1" x14ac:dyDescent="0.25">
      <c r="A5" s="102">
        <v>1</v>
      </c>
      <c r="B5" s="114" t="s">
        <v>354</v>
      </c>
      <c r="C5" s="98" t="s">
        <v>359</v>
      </c>
      <c r="D5" s="98">
        <v>11800</v>
      </c>
      <c r="E5" s="98">
        <v>11800</v>
      </c>
      <c r="F5" s="98" t="s">
        <v>12</v>
      </c>
      <c r="G5" s="98" t="s">
        <v>360</v>
      </c>
      <c r="H5" s="98" t="s">
        <v>236</v>
      </c>
      <c r="I5" s="98" t="s">
        <v>361</v>
      </c>
      <c r="J5" s="98">
        <v>10000</v>
      </c>
      <c r="K5" s="3"/>
      <c r="L5" s="3"/>
      <c r="M5" s="3">
        <v>1800</v>
      </c>
      <c r="N5" s="3">
        <f t="shared" ref="N5:N12" si="0">+J5+K5+L5+M5</f>
        <v>11800</v>
      </c>
    </row>
    <row r="6" spans="1:14" ht="38.25" x14ac:dyDescent="0.25">
      <c r="A6" s="102">
        <v>2</v>
      </c>
      <c r="B6" s="114" t="s">
        <v>355</v>
      </c>
      <c r="C6" s="98" t="s">
        <v>239</v>
      </c>
      <c r="D6" s="98">
        <v>11800</v>
      </c>
      <c r="E6" s="98">
        <v>11800</v>
      </c>
      <c r="F6" s="98" t="s">
        <v>367</v>
      </c>
      <c r="G6" s="98" t="s">
        <v>362</v>
      </c>
      <c r="H6" s="98" t="s">
        <v>326</v>
      </c>
      <c r="I6" s="98" t="s">
        <v>361</v>
      </c>
      <c r="J6" s="98">
        <v>10000</v>
      </c>
      <c r="K6" s="3">
        <v>900</v>
      </c>
      <c r="L6" s="3">
        <v>900</v>
      </c>
      <c r="M6" s="3"/>
      <c r="N6" s="3">
        <f t="shared" si="0"/>
        <v>11800</v>
      </c>
    </row>
    <row r="7" spans="1:14" ht="38.25" x14ac:dyDescent="0.25">
      <c r="A7" s="102">
        <v>3</v>
      </c>
      <c r="B7" s="114" t="s">
        <v>356</v>
      </c>
      <c r="C7" s="98" t="s">
        <v>364</v>
      </c>
      <c r="D7" s="98">
        <v>11800</v>
      </c>
      <c r="E7" s="98">
        <v>11800</v>
      </c>
      <c r="F7" s="98" t="s">
        <v>12</v>
      </c>
      <c r="G7" s="98" t="s">
        <v>363</v>
      </c>
      <c r="H7" s="98" t="s">
        <v>368</v>
      </c>
      <c r="I7" s="98" t="s">
        <v>361</v>
      </c>
      <c r="J7" s="98">
        <v>10000</v>
      </c>
      <c r="K7" s="3"/>
      <c r="L7" s="3"/>
      <c r="M7" s="3">
        <v>1800</v>
      </c>
      <c r="N7" s="3">
        <f t="shared" si="0"/>
        <v>11800</v>
      </c>
    </row>
    <row r="8" spans="1:14" ht="38.25" x14ac:dyDescent="0.25">
      <c r="A8" s="102">
        <v>4</v>
      </c>
      <c r="B8" s="114" t="s">
        <v>357</v>
      </c>
      <c r="C8" s="98" t="s">
        <v>365</v>
      </c>
      <c r="D8" s="98">
        <v>11800</v>
      </c>
      <c r="E8" s="98">
        <v>11800</v>
      </c>
      <c r="F8" s="98" t="s">
        <v>12</v>
      </c>
      <c r="G8" s="98" t="s">
        <v>366</v>
      </c>
      <c r="H8" s="98" t="s">
        <v>264</v>
      </c>
      <c r="I8" s="98" t="s">
        <v>361</v>
      </c>
      <c r="J8" s="98">
        <v>10000</v>
      </c>
      <c r="K8" s="3">
        <v>900</v>
      </c>
      <c r="L8" s="3">
        <v>900</v>
      </c>
      <c r="M8" s="3"/>
      <c r="N8" s="3">
        <f t="shared" si="0"/>
        <v>11800</v>
      </c>
    </row>
    <row r="9" spans="1:14" ht="38.25" x14ac:dyDescent="0.25">
      <c r="A9" s="102">
        <v>5</v>
      </c>
      <c r="B9" s="114" t="s">
        <v>358</v>
      </c>
      <c r="C9" s="98" t="s">
        <v>369</v>
      </c>
      <c r="D9" s="98">
        <v>11800</v>
      </c>
      <c r="E9" s="98">
        <v>11800</v>
      </c>
      <c r="F9" s="98" t="s">
        <v>12</v>
      </c>
      <c r="G9" s="98" t="s">
        <v>370</v>
      </c>
      <c r="H9" s="98" t="s">
        <v>291</v>
      </c>
      <c r="I9" s="98" t="s">
        <v>361</v>
      </c>
      <c r="J9" s="98">
        <v>10000</v>
      </c>
      <c r="K9" s="3">
        <v>900</v>
      </c>
      <c r="L9" s="3">
        <v>900</v>
      </c>
      <c r="M9" s="3">
        <v>0</v>
      </c>
      <c r="N9" s="3">
        <f t="shared" si="0"/>
        <v>11800</v>
      </c>
    </row>
    <row r="10" spans="1:14" ht="38.25" x14ac:dyDescent="0.25">
      <c r="A10" s="102">
        <v>6</v>
      </c>
      <c r="B10" s="114"/>
      <c r="C10" s="98" t="s">
        <v>371</v>
      </c>
      <c r="D10" s="98">
        <v>11800</v>
      </c>
      <c r="E10" s="98">
        <v>11800</v>
      </c>
      <c r="F10" s="98" t="s">
        <v>12</v>
      </c>
      <c r="G10" s="98" t="s">
        <v>373</v>
      </c>
      <c r="H10" s="98" t="s">
        <v>294</v>
      </c>
      <c r="I10" s="98" t="s">
        <v>372</v>
      </c>
      <c r="J10" s="98">
        <v>10000</v>
      </c>
      <c r="K10" s="3">
        <v>900</v>
      </c>
      <c r="L10" s="3">
        <v>900</v>
      </c>
      <c r="M10" s="3"/>
      <c r="N10" s="3">
        <f t="shared" si="0"/>
        <v>11800</v>
      </c>
    </row>
    <row r="11" spans="1:14" ht="25.5" x14ac:dyDescent="0.25">
      <c r="A11" s="102">
        <v>7</v>
      </c>
      <c r="B11" s="114"/>
      <c r="C11" s="98" t="s">
        <v>371</v>
      </c>
      <c r="D11" s="98">
        <v>11800</v>
      </c>
      <c r="E11" s="98">
        <v>11800</v>
      </c>
      <c r="F11" s="98" t="s">
        <v>12</v>
      </c>
      <c r="G11" s="98" t="s">
        <v>374</v>
      </c>
      <c r="H11" s="98" t="s">
        <v>294</v>
      </c>
      <c r="I11" s="98" t="s">
        <v>372</v>
      </c>
      <c r="J11" s="98">
        <v>10000</v>
      </c>
      <c r="K11" s="3">
        <v>900</v>
      </c>
      <c r="L11" s="3">
        <v>900</v>
      </c>
      <c r="M11" s="3"/>
      <c r="N11" s="3">
        <f t="shared" si="0"/>
        <v>11800</v>
      </c>
    </row>
    <row r="12" spans="1:14" ht="25.5" x14ac:dyDescent="0.25">
      <c r="A12" s="102">
        <v>8</v>
      </c>
      <c r="B12" s="114"/>
      <c r="C12" s="98" t="s">
        <v>371</v>
      </c>
      <c r="D12" s="98">
        <v>11800</v>
      </c>
      <c r="E12" s="98">
        <v>11800</v>
      </c>
      <c r="F12" s="98" t="s">
        <v>12</v>
      </c>
      <c r="G12" s="98" t="s">
        <v>375</v>
      </c>
      <c r="H12" s="98" t="s">
        <v>294</v>
      </c>
      <c r="I12" s="98" t="s">
        <v>372</v>
      </c>
      <c r="J12" s="98">
        <v>10000</v>
      </c>
      <c r="K12" s="3">
        <v>900</v>
      </c>
      <c r="L12" s="3">
        <v>900</v>
      </c>
      <c r="M12" s="3"/>
      <c r="N12" s="3">
        <f t="shared" si="0"/>
        <v>11800</v>
      </c>
    </row>
    <row r="13" spans="1:14" ht="15.75" thickBot="1" x14ac:dyDescent="0.3">
      <c r="H13" s="187" t="s">
        <v>24</v>
      </c>
      <c r="I13" s="188"/>
      <c r="J13" s="110">
        <f>SUM(J5:J12)</f>
        <v>80000</v>
      </c>
      <c r="K13" s="110">
        <f>SUM(K5:K12)</f>
        <v>5400</v>
      </c>
      <c r="L13" s="110">
        <f>SUM(L5:L12)</f>
        <v>5400</v>
      </c>
      <c r="M13" s="110">
        <f>SUM(M5:M12)</f>
        <v>3600</v>
      </c>
      <c r="N13" s="110">
        <f>SUM(N5:N12)</f>
        <v>94400</v>
      </c>
    </row>
    <row r="14" spans="1:14" ht="15.75" thickTop="1" x14ac:dyDescent="0.25"/>
  </sheetData>
  <mergeCells count="4">
    <mergeCell ref="A2:F2"/>
    <mergeCell ref="G2:N2"/>
    <mergeCell ref="G3:N3"/>
    <mergeCell ref="H13:I13"/>
  </mergeCells>
  <pageMargins left="0.59055118110236227" right="0.23622047244094491" top="0.31496062992125984" bottom="0.27559055118110237" header="0.31496062992125984" footer="0.31496062992125984"/>
  <pageSetup paperSize="9" scale="8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"/>
  <sheetViews>
    <sheetView workbookViewId="0">
      <selection activeCell="A2" sqref="A2:O10"/>
    </sheetView>
  </sheetViews>
  <sheetFormatPr defaultRowHeight="15" x14ac:dyDescent="0.25"/>
  <cols>
    <col min="1" max="1" width="3.42578125" customWidth="1"/>
    <col min="2" max="2" width="12" hidden="1" customWidth="1"/>
    <col min="3" max="3" width="18.5703125" customWidth="1"/>
    <col min="4" max="4" width="20.85546875" customWidth="1"/>
    <col min="5" max="5" width="12.5703125" customWidth="1"/>
    <col min="6" max="6" width="9.28515625" customWidth="1"/>
    <col min="7" max="7" width="10.5703125" customWidth="1"/>
    <col min="8" max="8" width="10.85546875" customWidth="1"/>
    <col min="9" max="9" width="20.140625" customWidth="1"/>
    <col min="11" max="11" width="10.5703125" bestFit="1" customWidth="1"/>
    <col min="12" max="12" width="9.28515625" bestFit="1" customWidth="1"/>
    <col min="13" max="13" width="7.28515625" customWidth="1"/>
    <col min="14" max="14" width="6.42578125" customWidth="1"/>
    <col min="15" max="15" width="10.5703125" bestFit="1" customWidth="1"/>
  </cols>
  <sheetData>
    <row r="2" spans="1:15" ht="21" x14ac:dyDescent="0.35">
      <c r="A2" s="178" t="s">
        <v>342</v>
      </c>
      <c r="B2" s="179"/>
      <c r="C2" s="179"/>
      <c r="D2" s="179"/>
      <c r="E2" s="179"/>
      <c r="F2" s="179"/>
      <c r="G2" s="180"/>
      <c r="H2" s="181" t="s">
        <v>227</v>
      </c>
      <c r="I2" s="182"/>
      <c r="J2" s="182"/>
      <c r="K2" s="182"/>
      <c r="L2" s="182"/>
      <c r="M2" s="182"/>
      <c r="N2" s="182"/>
      <c r="O2" s="183"/>
    </row>
    <row r="3" spans="1:15" ht="18.75" x14ac:dyDescent="0.3">
      <c r="A3" s="111"/>
      <c r="B3" s="113"/>
      <c r="C3" s="113"/>
      <c r="D3" s="112"/>
      <c r="E3" s="112"/>
      <c r="F3" s="112"/>
      <c r="G3" s="112"/>
      <c r="H3" s="184">
        <v>43831</v>
      </c>
      <c r="I3" s="185"/>
      <c r="J3" s="185"/>
      <c r="K3" s="185"/>
      <c r="L3" s="185"/>
      <c r="M3" s="185"/>
      <c r="N3" s="185"/>
      <c r="O3" s="186"/>
    </row>
    <row r="4" spans="1:15" ht="24" x14ac:dyDescent="0.25">
      <c r="A4" s="75" t="s">
        <v>97</v>
      </c>
      <c r="B4" s="75" t="s">
        <v>352</v>
      </c>
      <c r="C4" s="75" t="s">
        <v>353</v>
      </c>
      <c r="D4" s="75" t="s">
        <v>1</v>
      </c>
      <c r="E4" s="75" t="s">
        <v>132</v>
      </c>
      <c r="F4" s="75" t="s">
        <v>147</v>
      </c>
      <c r="G4" s="76" t="s">
        <v>134</v>
      </c>
      <c r="H4" s="76" t="s">
        <v>191</v>
      </c>
      <c r="I4" s="76" t="s">
        <v>190</v>
      </c>
      <c r="J4" s="100" t="s">
        <v>275</v>
      </c>
      <c r="K4" s="100" t="s">
        <v>132</v>
      </c>
      <c r="L4" s="76" t="s">
        <v>287</v>
      </c>
      <c r="M4" s="76" t="s">
        <v>288</v>
      </c>
      <c r="N4" s="76" t="s">
        <v>289</v>
      </c>
      <c r="O4" s="76" t="s">
        <v>24</v>
      </c>
    </row>
    <row r="5" spans="1:15" ht="44.25" customHeight="1" x14ac:dyDescent="0.25">
      <c r="A5" s="102">
        <v>1</v>
      </c>
      <c r="B5" s="114" t="s">
        <v>354</v>
      </c>
      <c r="C5" s="102" t="s">
        <v>343</v>
      </c>
      <c r="D5" s="98" t="s">
        <v>351</v>
      </c>
      <c r="E5" s="98" t="s">
        <v>132</v>
      </c>
      <c r="F5" s="98">
        <v>11800</v>
      </c>
      <c r="G5" s="98" t="s">
        <v>12</v>
      </c>
      <c r="H5" s="98" t="s">
        <v>343</v>
      </c>
      <c r="I5" s="98" t="s">
        <v>291</v>
      </c>
      <c r="J5" s="98" t="s">
        <v>350</v>
      </c>
      <c r="K5" s="98">
        <v>10000</v>
      </c>
      <c r="L5" s="3">
        <v>900</v>
      </c>
      <c r="M5" s="3">
        <v>900</v>
      </c>
      <c r="N5" s="3">
        <v>0</v>
      </c>
      <c r="O5" s="3">
        <f>+K5+L5+M5+N5</f>
        <v>11800</v>
      </c>
    </row>
    <row r="6" spans="1:15" ht="51" x14ac:dyDescent="0.25">
      <c r="A6" s="102">
        <v>2</v>
      </c>
      <c r="B6" s="114" t="s">
        <v>355</v>
      </c>
      <c r="C6" s="102" t="s">
        <v>345</v>
      </c>
      <c r="D6" s="98" t="s">
        <v>349</v>
      </c>
      <c r="E6" s="98" t="s">
        <v>132</v>
      </c>
      <c r="F6" s="98">
        <v>11800</v>
      </c>
      <c r="G6" s="98" t="s">
        <v>344</v>
      </c>
      <c r="H6" s="98" t="s">
        <v>345</v>
      </c>
      <c r="I6" s="98" t="s">
        <v>294</v>
      </c>
      <c r="J6" s="98" t="s">
        <v>350</v>
      </c>
      <c r="K6" s="98">
        <v>10000</v>
      </c>
      <c r="L6" s="3">
        <v>900</v>
      </c>
      <c r="M6" s="3">
        <v>900</v>
      </c>
      <c r="N6" s="3">
        <v>0</v>
      </c>
      <c r="O6" s="3">
        <f>+K6+L6+M6+N6</f>
        <v>11800</v>
      </c>
    </row>
    <row r="7" spans="1:15" ht="38.25" x14ac:dyDescent="0.25">
      <c r="A7" s="102">
        <v>3</v>
      </c>
      <c r="B7" s="114" t="s">
        <v>356</v>
      </c>
      <c r="C7" s="102" t="s">
        <v>346</v>
      </c>
      <c r="D7" s="98" t="s">
        <v>271</v>
      </c>
      <c r="E7" s="98" t="s">
        <v>132</v>
      </c>
      <c r="F7" s="98">
        <v>11800</v>
      </c>
      <c r="G7" s="98" t="s">
        <v>12</v>
      </c>
      <c r="H7" s="98" t="s">
        <v>346</v>
      </c>
      <c r="I7" s="98" t="s">
        <v>305</v>
      </c>
      <c r="J7" s="98" t="s">
        <v>350</v>
      </c>
      <c r="K7" s="98">
        <v>10000</v>
      </c>
      <c r="L7" s="3">
        <v>900</v>
      </c>
      <c r="M7" s="3">
        <v>900</v>
      </c>
      <c r="N7" s="3">
        <v>0</v>
      </c>
      <c r="O7" s="3">
        <f>+K7+L7+M7+N7</f>
        <v>11800</v>
      </c>
    </row>
    <row r="8" spans="1:15" ht="38.25" x14ac:dyDescent="0.25">
      <c r="A8" s="102">
        <v>4</v>
      </c>
      <c r="B8" s="114" t="s">
        <v>357</v>
      </c>
      <c r="C8" s="102" t="s">
        <v>346</v>
      </c>
      <c r="D8" s="98" t="s">
        <v>349</v>
      </c>
      <c r="E8" s="98" t="s">
        <v>132</v>
      </c>
      <c r="F8" s="98">
        <v>11800</v>
      </c>
      <c r="G8" s="98" t="s">
        <v>347</v>
      </c>
      <c r="H8" s="98" t="s">
        <v>346</v>
      </c>
      <c r="I8" s="98" t="s">
        <v>294</v>
      </c>
      <c r="J8" s="98" t="s">
        <v>350</v>
      </c>
      <c r="K8" s="98">
        <v>10000</v>
      </c>
      <c r="L8" s="3">
        <v>900</v>
      </c>
      <c r="M8" s="3">
        <v>900</v>
      </c>
      <c r="N8" s="3">
        <v>0</v>
      </c>
      <c r="O8" s="3">
        <f>+K8+L8+M8+N8</f>
        <v>11800</v>
      </c>
    </row>
    <row r="9" spans="1:15" ht="38.25" x14ac:dyDescent="0.25">
      <c r="A9" s="102">
        <v>5</v>
      </c>
      <c r="B9" s="114" t="s">
        <v>358</v>
      </c>
      <c r="C9" s="102" t="s">
        <v>346</v>
      </c>
      <c r="D9" s="98" t="s">
        <v>349</v>
      </c>
      <c r="E9" s="98" t="s">
        <v>132</v>
      </c>
      <c r="F9" s="98">
        <v>11800</v>
      </c>
      <c r="G9" s="98" t="s">
        <v>348</v>
      </c>
      <c r="H9" s="98" t="s">
        <v>346</v>
      </c>
      <c r="I9" s="98" t="s">
        <v>294</v>
      </c>
      <c r="J9" s="98" t="s">
        <v>350</v>
      </c>
      <c r="K9" s="98">
        <v>10000</v>
      </c>
      <c r="L9" s="3">
        <v>900</v>
      </c>
      <c r="M9" s="3">
        <v>900</v>
      </c>
      <c r="N9" s="3">
        <v>0</v>
      </c>
      <c r="O9" s="3">
        <f>+K9+L9+M9+N9</f>
        <v>11800</v>
      </c>
    </row>
    <row r="10" spans="1:15" ht="15.75" thickBot="1" x14ac:dyDescent="0.3">
      <c r="I10" s="187" t="s">
        <v>24</v>
      </c>
      <c r="J10" s="188"/>
      <c r="K10" s="110">
        <f>SUM(K5:K9)</f>
        <v>50000</v>
      </c>
      <c r="L10" s="110">
        <f>SUM(L5:L9)</f>
        <v>4500</v>
      </c>
      <c r="M10" s="110">
        <f>SUM(M5:M9)</f>
        <v>4500</v>
      </c>
      <c r="N10" s="110">
        <f>SUM(N5:N9)</f>
        <v>0</v>
      </c>
      <c r="O10" s="110">
        <f>SUM(O5:O9)</f>
        <v>59000</v>
      </c>
    </row>
    <row r="11" spans="1:15" ht="15.75" thickTop="1" x14ac:dyDescent="0.25"/>
  </sheetData>
  <mergeCells count="4">
    <mergeCell ref="A2:G2"/>
    <mergeCell ref="H2:O2"/>
    <mergeCell ref="H3:O3"/>
    <mergeCell ref="I10:J10"/>
  </mergeCells>
  <pageMargins left="0.33" right="0.24" top="0.32" bottom="0.28000000000000003" header="0.31496062992125984" footer="0.31496062992125984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N14" sqref="N14"/>
    </sheetView>
  </sheetViews>
  <sheetFormatPr defaultRowHeight="15" x14ac:dyDescent="0.25"/>
  <cols>
    <col min="1" max="1" width="3.42578125" customWidth="1"/>
    <col min="2" max="2" width="20.85546875" customWidth="1"/>
    <col min="3" max="3" width="12.5703125" customWidth="1"/>
    <col min="4" max="4" width="9.28515625" customWidth="1"/>
    <col min="5" max="5" width="10.5703125" customWidth="1"/>
    <col min="6" max="6" width="10.85546875" customWidth="1"/>
    <col min="7" max="7" width="20.140625" customWidth="1"/>
    <col min="9" max="9" width="10.5703125" bestFit="1" customWidth="1"/>
    <col min="10" max="10" width="9.28515625" bestFit="1" customWidth="1"/>
    <col min="11" max="11" width="7.28515625" customWidth="1"/>
    <col min="12" max="12" width="6.42578125" customWidth="1"/>
    <col min="13" max="13" width="10.5703125" bestFit="1" customWidth="1"/>
  </cols>
  <sheetData>
    <row r="2" spans="1:13" ht="21" x14ac:dyDescent="0.35">
      <c r="A2" s="178" t="s">
        <v>342</v>
      </c>
      <c r="B2" s="179"/>
      <c r="C2" s="179"/>
      <c r="D2" s="179"/>
      <c r="E2" s="180"/>
      <c r="F2" s="181" t="s">
        <v>227</v>
      </c>
      <c r="G2" s="182"/>
      <c r="H2" s="182"/>
      <c r="I2" s="182"/>
      <c r="J2" s="182"/>
      <c r="K2" s="182"/>
      <c r="L2" s="182"/>
      <c r="M2" s="183"/>
    </row>
    <row r="3" spans="1:13" ht="18.75" x14ac:dyDescent="0.3">
      <c r="A3" s="108"/>
      <c r="B3" s="109"/>
      <c r="C3" s="109"/>
      <c r="D3" s="109"/>
      <c r="E3" s="109"/>
      <c r="F3" s="184">
        <v>43800</v>
      </c>
      <c r="G3" s="185"/>
      <c r="H3" s="185"/>
      <c r="I3" s="185"/>
      <c r="J3" s="185"/>
      <c r="K3" s="185"/>
      <c r="L3" s="185"/>
      <c r="M3" s="186"/>
    </row>
    <row r="4" spans="1:13" ht="24" x14ac:dyDescent="0.25">
      <c r="A4" s="75" t="s">
        <v>97</v>
      </c>
      <c r="B4" s="75" t="s">
        <v>1</v>
      </c>
      <c r="C4" s="75" t="s">
        <v>132</v>
      </c>
      <c r="D4" s="75" t="s">
        <v>147</v>
      </c>
      <c r="E4" s="76" t="s">
        <v>134</v>
      </c>
      <c r="F4" s="76" t="s">
        <v>191</v>
      </c>
      <c r="G4" s="76" t="s">
        <v>190</v>
      </c>
      <c r="H4" s="100" t="s">
        <v>275</v>
      </c>
      <c r="I4" s="100" t="s">
        <v>132</v>
      </c>
      <c r="J4" s="76" t="s">
        <v>287</v>
      </c>
      <c r="K4" s="76" t="s">
        <v>288</v>
      </c>
      <c r="L4" s="76" t="s">
        <v>289</v>
      </c>
      <c r="M4" s="76" t="s">
        <v>24</v>
      </c>
    </row>
    <row r="5" spans="1:13" ht="44.25" customHeight="1" x14ac:dyDescent="0.25">
      <c r="A5" s="102">
        <v>1</v>
      </c>
      <c r="B5" s="98" t="s">
        <v>311</v>
      </c>
      <c r="C5" s="98" t="s">
        <v>167</v>
      </c>
      <c r="D5" s="98">
        <v>29500</v>
      </c>
      <c r="E5" s="98" t="s">
        <v>12</v>
      </c>
      <c r="F5" s="98" t="s">
        <v>313</v>
      </c>
      <c r="G5" s="98" t="s">
        <v>317</v>
      </c>
      <c r="H5" s="98" t="s">
        <v>316</v>
      </c>
      <c r="I5" s="98">
        <v>25000</v>
      </c>
      <c r="J5" s="3"/>
      <c r="K5" s="3"/>
      <c r="L5" s="3">
        <v>4500</v>
      </c>
      <c r="M5" s="3">
        <f t="shared" ref="M5:M14" si="0">+I5+J5+K5+L5</f>
        <v>29500</v>
      </c>
    </row>
    <row r="6" spans="1:13" ht="63.75" x14ac:dyDescent="0.25">
      <c r="A6" s="102">
        <v>2</v>
      </c>
      <c r="B6" s="98" t="s">
        <v>310</v>
      </c>
      <c r="C6" s="98" t="s">
        <v>167</v>
      </c>
      <c r="D6" s="98" t="s">
        <v>319</v>
      </c>
      <c r="E6" s="98" t="s">
        <v>12</v>
      </c>
      <c r="F6" s="98" t="s">
        <v>314</v>
      </c>
      <c r="G6" s="98" t="s">
        <v>320</v>
      </c>
      <c r="H6" s="98" t="s">
        <v>316</v>
      </c>
      <c r="I6" s="98">
        <v>25000</v>
      </c>
      <c r="J6" s="3">
        <v>0</v>
      </c>
      <c r="K6" s="3">
        <v>0</v>
      </c>
      <c r="L6" s="3">
        <v>4500</v>
      </c>
      <c r="M6" s="3">
        <f t="shared" si="0"/>
        <v>29500</v>
      </c>
    </row>
    <row r="7" spans="1:13" ht="51" x14ac:dyDescent="0.25">
      <c r="A7" s="102">
        <v>3</v>
      </c>
      <c r="B7" s="98" t="s">
        <v>312</v>
      </c>
      <c r="C7" s="98" t="s">
        <v>167</v>
      </c>
      <c r="D7" s="98">
        <v>29500</v>
      </c>
      <c r="E7" s="98" t="s">
        <v>32</v>
      </c>
      <c r="F7" s="98" t="s">
        <v>318</v>
      </c>
      <c r="G7" s="98" t="s">
        <v>315</v>
      </c>
      <c r="H7" s="98" t="s">
        <v>316</v>
      </c>
      <c r="I7" s="98">
        <v>25000</v>
      </c>
      <c r="J7" s="3">
        <v>0</v>
      </c>
      <c r="K7" s="3">
        <v>0</v>
      </c>
      <c r="L7" s="3">
        <v>4500</v>
      </c>
      <c r="M7" s="3">
        <f t="shared" si="0"/>
        <v>29500</v>
      </c>
    </row>
    <row r="8" spans="1:13" ht="51" x14ac:dyDescent="0.25">
      <c r="A8" s="102">
        <v>4</v>
      </c>
      <c r="B8" s="98" t="s">
        <v>321</v>
      </c>
      <c r="C8" s="98" t="s">
        <v>167</v>
      </c>
      <c r="D8" s="98">
        <v>11800</v>
      </c>
      <c r="E8" s="98" t="s">
        <v>12</v>
      </c>
      <c r="F8" s="98" t="s">
        <v>322</v>
      </c>
      <c r="G8" s="98" t="s">
        <v>236</v>
      </c>
      <c r="H8" s="98" t="s">
        <v>323</v>
      </c>
      <c r="I8" s="98">
        <v>10000</v>
      </c>
      <c r="J8" s="3"/>
      <c r="K8" s="3"/>
      <c r="L8" s="3">
        <v>1800</v>
      </c>
      <c r="M8" s="3">
        <f t="shared" si="0"/>
        <v>11800</v>
      </c>
    </row>
    <row r="9" spans="1:13" ht="51" x14ac:dyDescent="0.25">
      <c r="A9" s="102">
        <v>5</v>
      </c>
      <c r="B9" s="98" t="s">
        <v>324</v>
      </c>
      <c r="C9" s="98" t="s">
        <v>167</v>
      </c>
      <c r="D9" s="98">
        <v>11800</v>
      </c>
      <c r="E9" s="98" t="s">
        <v>12</v>
      </c>
      <c r="F9" s="98" t="s">
        <v>325</v>
      </c>
      <c r="G9" s="98" t="s">
        <v>326</v>
      </c>
      <c r="H9" s="98" t="s">
        <v>323</v>
      </c>
      <c r="I9" s="98">
        <v>10000</v>
      </c>
      <c r="J9" s="3">
        <v>900</v>
      </c>
      <c r="K9" s="3">
        <v>900</v>
      </c>
      <c r="L9" s="3"/>
      <c r="M9" s="3">
        <f t="shared" si="0"/>
        <v>11800</v>
      </c>
    </row>
    <row r="10" spans="1:13" ht="51" x14ac:dyDescent="0.25">
      <c r="A10" s="102">
        <v>6</v>
      </c>
      <c r="B10" s="98" t="s">
        <v>328</v>
      </c>
      <c r="C10" s="98" t="s">
        <v>167</v>
      </c>
      <c r="D10" s="98">
        <v>11800</v>
      </c>
      <c r="E10" s="98" t="s">
        <v>12</v>
      </c>
      <c r="F10" s="98" t="s">
        <v>327</v>
      </c>
      <c r="G10" s="98" t="s">
        <v>333</v>
      </c>
      <c r="H10" s="98" t="s">
        <v>323</v>
      </c>
      <c r="I10" s="98">
        <v>10000</v>
      </c>
      <c r="J10" s="3"/>
      <c r="K10" s="3"/>
      <c r="L10" s="3">
        <v>1800</v>
      </c>
      <c r="M10" s="3">
        <f t="shared" si="0"/>
        <v>11800</v>
      </c>
    </row>
    <row r="11" spans="1:13" ht="51" x14ac:dyDescent="0.25">
      <c r="A11" s="102">
        <v>7</v>
      </c>
      <c r="B11" s="98" t="s">
        <v>329</v>
      </c>
      <c r="C11" s="98" t="s">
        <v>167</v>
      </c>
      <c r="D11" s="98">
        <v>11800</v>
      </c>
      <c r="E11" s="98" t="s">
        <v>12</v>
      </c>
      <c r="F11" s="98" t="s">
        <v>327</v>
      </c>
      <c r="G11" s="98" t="s">
        <v>332</v>
      </c>
      <c r="H11" s="98" t="s">
        <v>323</v>
      </c>
      <c r="I11" s="98">
        <v>10000</v>
      </c>
      <c r="J11" s="3">
        <v>900</v>
      </c>
      <c r="K11" s="3">
        <v>900</v>
      </c>
      <c r="L11" s="3">
        <v>0</v>
      </c>
      <c r="M11" s="3">
        <f t="shared" si="0"/>
        <v>11800</v>
      </c>
    </row>
    <row r="12" spans="1:13" ht="51" x14ac:dyDescent="0.25">
      <c r="A12" s="102">
        <v>8</v>
      </c>
      <c r="B12" s="98" t="s">
        <v>330</v>
      </c>
      <c r="C12" s="98" t="s">
        <v>167</v>
      </c>
      <c r="D12" s="98">
        <v>11800</v>
      </c>
      <c r="E12" s="98" t="s">
        <v>12</v>
      </c>
      <c r="F12" s="98" t="s">
        <v>327</v>
      </c>
      <c r="G12" s="98" t="s">
        <v>331</v>
      </c>
      <c r="H12" s="98" t="s">
        <v>323</v>
      </c>
      <c r="I12" s="98">
        <v>10000</v>
      </c>
      <c r="J12" s="3">
        <v>900</v>
      </c>
      <c r="K12" s="3">
        <v>900</v>
      </c>
      <c r="L12" s="3"/>
      <c r="M12" s="3">
        <f t="shared" si="0"/>
        <v>11800</v>
      </c>
    </row>
    <row r="13" spans="1:13" ht="51" x14ac:dyDescent="0.25">
      <c r="A13" s="102">
        <v>9</v>
      </c>
      <c r="B13" s="98" t="s">
        <v>337</v>
      </c>
      <c r="C13" s="98" t="s">
        <v>167</v>
      </c>
      <c r="D13" s="98">
        <v>11800</v>
      </c>
      <c r="E13" s="98" t="s">
        <v>12</v>
      </c>
      <c r="F13" s="98" t="s">
        <v>334</v>
      </c>
      <c r="G13" s="98" t="s">
        <v>336</v>
      </c>
      <c r="H13" s="98" t="s">
        <v>335</v>
      </c>
      <c r="I13" s="98">
        <v>10000</v>
      </c>
      <c r="J13" s="3"/>
      <c r="K13" s="3"/>
      <c r="L13" s="3">
        <v>1800</v>
      </c>
      <c r="M13" s="3">
        <f t="shared" si="0"/>
        <v>11800</v>
      </c>
    </row>
    <row r="14" spans="1:13" ht="102" x14ac:dyDescent="0.25">
      <c r="A14" s="102">
        <v>10</v>
      </c>
      <c r="B14" s="98" t="s">
        <v>338</v>
      </c>
      <c r="C14" s="98" t="s">
        <v>167</v>
      </c>
      <c r="D14" s="98">
        <v>11800</v>
      </c>
      <c r="E14" s="98" t="s">
        <v>12</v>
      </c>
      <c r="F14" s="98" t="s">
        <v>339</v>
      </c>
      <c r="G14" s="98" t="s">
        <v>340</v>
      </c>
      <c r="H14" s="98" t="s">
        <v>341</v>
      </c>
      <c r="I14" s="98">
        <v>10000</v>
      </c>
      <c r="J14" s="3"/>
      <c r="K14" s="3"/>
      <c r="L14" s="3">
        <v>1800</v>
      </c>
      <c r="M14" s="3">
        <f t="shared" si="0"/>
        <v>11800</v>
      </c>
    </row>
    <row r="15" spans="1:13" ht="15.75" thickBot="1" x14ac:dyDescent="0.3">
      <c r="G15" s="187" t="s">
        <v>24</v>
      </c>
      <c r="H15" s="188"/>
      <c r="I15" s="110">
        <f>SUM(I5:I14)</f>
        <v>145000</v>
      </c>
      <c r="J15" s="110">
        <f>SUM(J5:J14)</f>
        <v>2700</v>
      </c>
      <c r="K15" s="110">
        <f>SUM(K5:K14)</f>
        <v>2700</v>
      </c>
      <c r="L15" s="110">
        <f>SUM(L5:L14)</f>
        <v>20700</v>
      </c>
      <c r="M15" s="110">
        <f>SUM(M5:M14)</f>
        <v>171100</v>
      </c>
    </row>
    <row r="16" spans="1:13" ht="15.75" thickTop="1" x14ac:dyDescent="0.25"/>
  </sheetData>
  <mergeCells count="4">
    <mergeCell ref="A2:E2"/>
    <mergeCell ref="G15:H15"/>
    <mergeCell ref="F3:M3"/>
    <mergeCell ref="F2:M2"/>
  </mergeCells>
  <pageMargins left="0.33" right="0.24" top="0.32" bottom="0.28000000000000003" header="0.31496062992125984" footer="0.31496062992125984"/>
  <pageSetup paperSize="9" scale="8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G12" sqref="G12"/>
    </sheetView>
  </sheetViews>
  <sheetFormatPr defaultRowHeight="15" x14ac:dyDescent="0.25"/>
  <cols>
    <col min="1" max="1" width="3.42578125" customWidth="1"/>
    <col min="2" max="2" width="20.85546875" customWidth="1"/>
    <col min="3" max="3" width="12.5703125" customWidth="1"/>
    <col min="4" max="4" width="9.28515625" customWidth="1"/>
    <col min="5" max="5" width="10.5703125" customWidth="1"/>
    <col min="6" max="6" width="10.85546875" customWidth="1"/>
    <col min="7" max="7" width="18.7109375" customWidth="1"/>
    <col min="11" max="11" width="7.28515625" customWidth="1"/>
    <col min="12" max="12" width="6.42578125" customWidth="1"/>
  </cols>
  <sheetData>
    <row r="2" spans="1:13" x14ac:dyDescent="0.25">
      <c r="A2" s="155"/>
      <c r="B2" s="156"/>
      <c r="C2" s="156"/>
      <c r="D2" s="156"/>
      <c r="E2" s="157"/>
      <c r="F2" s="153" t="s">
        <v>227</v>
      </c>
      <c r="G2" s="153"/>
      <c r="H2" s="3"/>
      <c r="I2" s="3"/>
      <c r="J2" s="6"/>
      <c r="K2" s="6"/>
      <c r="L2" s="6"/>
      <c r="M2" s="6"/>
    </row>
    <row r="3" spans="1:13" ht="18.75" x14ac:dyDescent="0.3">
      <c r="A3" s="175" t="s">
        <v>25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7"/>
    </row>
    <row r="4" spans="1:13" ht="18.75" x14ac:dyDescent="0.3">
      <c r="A4" s="104"/>
      <c r="B4" s="105"/>
      <c r="C4" s="105"/>
      <c r="D4" s="105"/>
      <c r="E4" s="105"/>
      <c r="F4" s="174">
        <v>43739</v>
      </c>
      <c r="G4" s="174"/>
      <c r="H4" s="3"/>
      <c r="I4" s="3"/>
      <c r="J4" s="6"/>
      <c r="K4" s="6"/>
      <c r="L4" s="6"/>
      <c r="M4" s="6"/>
    </row>
    <row r="5" spans="1:13" ht="24" x14ac:dyDescent="0.25">
      <c r="A5" s="75" t="s">
        <v>97</v>
      </c>
      <c r="B5" s="75" t="s">
        <v>1</v>
      </c>
      <c r="C5" s="75" t="s">
        <v>132</v>
      </c>
      <c r="D5" s="75" t="s">
        <v>147</v>
      </c>
      <c r="E5" s="76" t="s">
        <v>134</v>
      </c>
      <c r="F5" s="76" t="s">
        <v>191</v>
      </c>
      <c r="G5" s="76" t="s">
        <v>190</v>
      </c>
      <c r="H5" s="100" t="s">
        <v>275</v>
      </c>
      <c r="I5" s="100" t="s">
        <v>132</v>
      </c>
      <c r="J5" s="76" t="s">
        <v>287</v>
      </c>
      <c r="K5" s="76" t="s">
        <v>288</v>
      </c>
      <c r="L5" s="76" t="s">
        <v>289</v>
      </c>
      <c r="M5" s="76" t="s">
        <v>24</v>
      </c>
    </row>
    <row r="6" spans="1:13" ht="25.5" customHeight="1" x14ac:dyDescent="0.25">
      <c r="A6" s="98">
        <v>1</v>
      </c>
      <c r="B6" s="98" t="s">
        <v>243</v>
      </c>
      <c r="C6" s="98" t="s">
        <v>167</v>
      </c>
      <c r="D6" s="98">
        <v>59000</v>
      </c>
      <c r="E6" s="98" t="s">
        <v>12</v>
      </c>
      <c r="F6" s="98" t="s">
        <v>309</v>
      </c>
      <c r="G6" s="98" t="s">
        <v>290</v>
      </c>
      <c r="H6" s="98" t="s">
        <v>300</v>
      </c>
      <c r="I6" s="98">
        <v>50000</v>
      </c>
      <c r="J6" s="3">
        <v>4500</v>
      </c>
      <c r="K6" s="3">
        <v>4500</v>
      </c>
      <c r="L6" s="3">
        <v>0</v>
      </c>
      <c r="M6" s="3">
        <f>+I6+J6+K6+L6</f>
        <v>59000</v>
      </c>
    </row>
    <row r="7" spans="1:13" ht="89.25" x14ac:dyDescent="0.25">
      <c r="A7" s="98">
        <v>2</v>
      </c>
      <c r="B7" s="98" t="s">
        <v>277</v>
      </c>
      <c r="C7" s="98" t="s">
        <v>167</v>
      </c>
      <c r="D7" s="98">
        <v>11800</v>
      </c>
      <c r="E7" s="98" t="s">
        <v>146</v>
      </c>
      <c r="F7" s="98" t="s">
        <v>308</v>
      </c>
      <c r="G7" s="98" t="s">
        <v>284</v>
      </c>
      <c r="H7" s="101" t="s">
        <v>276</v>
      </c>
      <c r="I7" s="98">
        <v>10000</v>
      </c>
      <c r="J7" s="3">
        <v>0</v>
      </c>
      <c r="K7" s="3">
        <v>0</v>
      </c>
      <c r="L7" s="3">
        <v>1800</v>
      </c>
      <c r="M7" s="3">
        <f>+I7+J7+K7+L7</f>
        <v>11800</v>
      </c>
    </row>
    <row r="8" spans="1:13" ht="51" x14ac:dyDescent="0.25">
      <c r="A8" s="6">
        <v>3</v>
      </c>
      <c r="B8" s="98" t="s">
        <v>306</v>
      </c>
      <c r="C8" s="98" t="s">
        <v>167</v>
      </c>
      <c r="D8" s="98">
        <v>59000</v>
      </c>
      <c r="E8" s="98" t="s">
        <v>146</v>
      </c>
      <c r="F8" s="98" t="s">
        <v>307</v>
      </c>
      <c r="G8" s="98" t="s">
        <v>286</v>
      </c>
      <c r="H8" s="6" t="s">
        <v>300</v>
      </c>
      <c r="I8" s="98">
        <v>50000</v>
      </c>
      <c r="J8" s="6">
        <v>0</v>
      </c>
      <c r="K8" s="6">
        <v>0</v>
      </c>
      <c r="L8" s="6">
        <v>9000</v>
      </c>
      <c r="M8" s="3">
        <f>+I8+J8+K8+L8</f>
        <v>59000</v>
      </c>
    </row>
    <row r="9" spans="1:13" ht="15.75" thickBot="1" x14ac:dyDescent="0.3">
      <c r="J9" s="106">
        <f>SUM(J6:J8)</f>
        <v>4500</v>
      </c>
      <c r="K9" s="106">
        <f>SUM(K6:K8)</f>
        <v>4500</v>
      </c>
      <c r="L9" s="106">
        <f>SUM(L6:L8)</f>
        <v>10800</v>
      </c>
    </row>
    <row r="10" spans="1:13" ht="15.75" thickTop="1" x14ac:dyDescent="0.25"/>
  </sheetData>
  <mergeCells count="4">
    <mergeCell ref="A2:E2"/>
    <mergeCell ref="F2:G2"/>
    <mergeCell ref="A3:M3"/>
    <mergeCell ref="F4:G4"/>
  </mergeCells>
  <pageMargins left="0.33" right="0.24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opLeftCell="A2" workbookViewId="0">
      <selection activeCell="H12" sqref="H12"/>
    </sheetView>
  </sheetViews>
  <sheetFormatPr defaultRowHeight="15" x14ac:dyDescent="0.25"/>
  <cols>
    <col min="1" max="1" width="3.85546875" customWidth="1"/>
    <col min="2" max="2" width="11.5703125" customWidth="1"/>
    <col min="4" max="4" width="23.28515625" customWidth="1"/>
    <col min="5" max="5" width="22.42578125" customWidth="1"/>
    <col min="6" max="6" width="28.42578125" customWidth="1"/>
    <col min="7" max="7" width="13.7109375" customWidth="1"/>
    <col min="8" max="8" width="13.28515625" customWidth="1"/>
    <col min="9" max="9" width="14.425781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390</v>
      </c>
      <c r="F3" s="189"/>
      <c r="G3" s="189"/>
      <c r="H3" s="189"/>
      <c r="I3" s="189"/>
      <c r="J3" s="189"/>
      <c r="K3" s="190"/>
    </row>
    <row r="4" spans="1:11" ht="18.75" x14ac:dyDescent="0.3">
      <c r="A4" s="121"/>
      <c r="B4" s="122"/>
      <c r="C4" s="122"/>
      <c r="D4" s="122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x14ac:dyDescent="0.25">
      <c r="A6" s="6">
        <v>1</v>
      </c>
      <c r="B6" s="6" t="s">
        <v>387</v>
      </c>
      <c r="C6" s="6" t="s">
        <v>388</v>
      </c>
      <c r="D6" s="6" t="s">
        <v>386</v>
      </c>
      <c r="E6" s="3" t="s">
        <v>385</v>
      </c>
      <c r="F6" s="6" t="s">
        <v>391</v>
      </c>
      <c r="G6" s="123">
        <v>60000</v>
      </c>
      <c r="H6" s="123">
        <v>5400</v>
      </c>
      <c r="I6" s="123">
        <v>5400</v>
      </c>
      <c r="J6" s="123">
        <v>0</v>
      </c>
      <c r="K6" s="123">
        <f>SUM(G6:J6)</f>
        <v>70800</v>
      </c>
    </row>
    <row r="7" spans="1:11" x14ac:dyDescent="0.25">
      <c r="A7" s="6">
        <v>2</v>
      </c>
      <c r="B7" s="6" t="s">
        <v>384</v>
      </c>
      <c r="C7" s="6" t="s">
        <v>389</v>
      </c>
      <c r="D7" s="6" t="s">
        <v>386</v>
      </c>
      <c r="E7" s="3" t="s">
        <v>385</v>
      </c>
      <c r="F7" s="6" t="s">
        <v>391</v>
      </c>
      <c r="G7" s="123">
        <v>45000</v>
      </c>
      <c r="H7" s="123">
        <v>4050</v>
      </c>
      <c r="I7" s="123">
        <v>4050</v>
      </c>
      <c r="J7" s="123">
        <v>0</v>
      </c>
      <c r="K7" s="123">
        <f>SUM(G7:J7)</f>
        <v>53100</v>
      </c>
    </row>
    <row r="8" spans="1:11" ht="15.75" thickBot="1" x14ac:dyDescent="0.3">
      <c r="G8" s="124">
        <f>SUM(G6:G7)</f>
        <v>105000</v>
      </c>
      <c r="H8" s="124">
        <f t="shared" ref="H8:K8" si="0">SUM(H6:H7)</f>
        <v>9450</v>
      </c>
      <c r="I8" s="124">
        <f t="shared" si="0"/>
        <v>9450</v>
      </c>
      <c r="J8" s="124">
        <f t="shared" si="0"/>
        <v>0</v>
      </c>
      <c r="K8" s="124">
        <f t="shared" si="0"/>
        <v>123900</v>
      </c>
    </row>
    <row r="9" spans="1:11" ht="15.75" thickTop="1" x14ac:dyDescent="0.25"/>
  </sheetData>
  <mergeCells count="3">
    <mergeCell ref="A3:D3"/>
    <mergeCell ref="E3:K3"/>
    <mergeCell ref="E4:K4"/>
  </mergeCells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opLeftCell="A2" workbookViewId="0">
      <selection activeCell="E14" sqref="E14"/>
    </sheetView>
  </sheetViews>
  <sheetFormatPr defaultRowHeight="15" x14ac:dyDescent="0.25"/>
  <cols>
    <col min="1" max="1" width="3.85546875" customWidth="1"/>
    <col min="2" max="2" width="19.42578125" customWidth="1"/>
    <col min="3" max="3" width="11.140625" customWidth="1"/>
    <col min="4" max="4" width="23.28515625" customWidth="1"/>
    <col min="5" max="5" width="22.42578125" customWidth="1"/>
    <col min="6" max="6" width="28.42578125" customWidth="1"/>
    <col min="7" max="7" width="13.7109375" customWidth="1"/>
    <col min="8" max="8" width="13.28515625" customWidth="1"/>
    <col min="9" max="9" width="14.425781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392</v>
      </c>
      <c r="F3" s="189"/>
      <c r="G3" s="189"/>
      <c r="H3" s="189"/>
      <c r="I3" s="189"/>
      <c r="J3" s="189"/>
      <c r="K3" s="190"/>
    </row>
    <row r="4" spans="1:11" ht="18.75" x14ac:dyDescent="0.3">
      <c r="A4" s="125"/>
      <c r="B4" s="126"/>
      <c r="C4" s="126"/>
      <c r="D4" s="126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x14ac:dyDescent="0.25">
      <c r="A6" s="6">
        <v>1</v>
      </c>
      <c r="B6" s="6" t="s">
        <v>397</v>
      </c>
      <c r="C6" s="6" t="s">
        <v>395</v>
      </c>
      <c r="D6" s="6" t="s">
        <v>396</v>
      </c>
      <c r="E6" s="3" t="s">
        <v>393</v>
      </c>
      <c r="F6" s="6" t="s">
        <v>394</v>
      </c>
      <c r="G6" s="123">
        <v>120000</v>
      </c>
      <c r="H6" s="123">
        <v>10800</v>
      </c>
      <c r="I6" s="123">
        <v>10800</v>
      </c>
      <c r="J6" s="123">
        <v>0</v>
      </c>
      <c r="K6" s="129">
        <f>G6+H6+I6+J6</f>
        <v>141600</v>
      </c>
    </row>
    <row r="7" spans="1:11" x14ac:dyDescent="0.25">
      <c r="A7" s="6">
        <v>2</v>
      </c>
      <c r="B7" s="6"/>
      <c r="C7" s="6"/>
      <c r="D7" s="6"/>
      <c r="E7" s="3"/>
      <c r="F7" s="6"/>
      <c r="G7" s="123"/>
      <c r="H7" s="123"/>
      <c r="I7" s="123"/>
      <c r="J7" s="123"/>
      <c r="K7" s="129">
        <f>G7+H7+I7+J7</f>
        <v>0</v>
      </c>
    </row>
    <row r="8" spans="1:11" ht="15.75" thickBot="1" x14ac:dyDescent="0.3">
      <c r="G8" s="124">
        <f>SUM(G6:G7)</f>
        <v>120000</v>
      </c>
      <c r="H8" s="124">
        <f t="shared" ref="H8:K8" si="0">SUM(H6:H7)</f>
        <v>10800</v>
      </c>
      <c r="I8" s="124">
        <f t="shared" si="0"/>
        <v>10800</v>
      </c>
      <c r="J8" s="124">
        <f t="shared" si="0"/>
        <v>0</v>
      </c>
      <c r="K8" s="124">
        <f t="shared" si="0"/>
        <v>141600</v>
      </c>
    </row>
    <row r="9" spans="1:11" ht="15.75" thickTop="1" x14ac:dyDescent="0.25"/>
  </sheetData>
  <mergeCells count="3">
    <mergeCell ref="A3:D3"/>
    <mergeCell ref="E3:K3"/>
    <mergeCell ref="E4:K4"/>
  </mergeCells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workbookViewId="0">
      <selection activeCell="D13" sqref="D13"/>
    </sheetView>
  </sheetViews>
  <sheetFormatPr defaultRowHeight="15" x14ac:dyDescent="0.25"/>
  <cols>
    <col min="1" max="1" width="3.85546875" customWidth="1"/>
    <col min="2" max="2" width="19.42578125" customWidth="1"/>
    <col min="3" max="3" width="11.140625" customWidth="1"/>
    <col min="4" max="4" width="23.28515625" customWidth="1"/>
    <col min="5" max="5" width="22.42578125" customWidth="1"/>
    <col min="6" max="6" width="28.42578125" customWidth="1"/>
    <col min="7" max="7" width="13.7109375" customWidth="1"/>
    <col min="8" max="8" width="13.28515625" customWidth="1"/>
    <col min="9" max="9" width="14.425781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401</v>
      </c>
      <c r="F3" s="189"/>
      <c r="G3" s="189"/>
      <c r="H3" s="189"/>
      <c r="I3" s="189"/>
      <c r="J3" s="189"/>
      <c r="K3" s="190"/>
    </row>
    <row r="4" spans="1:11" ht="18.75" x14ac:dyDescent="0.3">
      <c r="A4" s="127"/>
      <c r="B4" s="128"/>
      <c r="C4" s="128"/>
      <c r="D4" s="128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x14ac:dyDescent="0.25">
      <c r="A6" s="6">
        <v>1</v>
      </c>
      <c r="B6" s="6" t="s">
        <v>398</v>
      </c>
      <c r="C6" s="6" t="s">
        <v>399</v>
      </c>
      <c r="D6" s="6" t="s">
        <v>400</v>
      </c>
      <c r="E6" s="3" t="s">
        <v>393</v>
      </c>
      <c r="F6" s="6" t="s">
        <v>394</v>
      </c>
      <c r="G6" s="123">
        <v>60000</v>
      </c>
      <c r="H6" s="123">
        <f>G6*9%</f>
        <v>5400</v>
      </c>
      <c r="I6" s="123">
        <f>G6*9%</f>
        <v>5400</v>
      </c>
      <c r="J6" s="123">
        <v>0</v>
      </c>
      <c r="K6" s="129">
        <f>G6+H6+I6+J6</f>
        <v>70800</v>
      </c>
    </row>
    <row r="7" spans="1:11" x14ac:dyDescent="0.25">
      <c r="A7" s="6">
        <v>2</v>
      </c>
      <c r="B7" s="6"/>
      <c r="C7" s="6"/>
      <c r="D7" s="6"/>
      <c r="E7" s="3"/>
      <c r="F7" s="6"/>
      <c r="G7" s="123"/>
      <c r="H7" s="123"/>
      <c r="I7" s="123"/>
      <c r="J7" s="123"/>
      <c r="K7" s="129">
        <f>G7+H7+I7+J7</f>
        <v>0</v>
      </c>
    </row>
    <row r="8" spans="1:11" ht="15.75" thickBot="1" x14ac:dyDescent="0.3">
      <c r="G8" s="124">
        <f>SUM(G6:G7)</f>
        <v>60000</v>
      </c>
      <c r="H8" s="124">
        <f t="shared" ref="H8:K8" si="0">SUM(H6:H7)</f>
        <v>5400</v>
      </c>
      <c r="I8" s="124">
        <f t="shared" si="0"/>
        <v>5400</v>
      </c>
      <c r="J8" s="124">
        <f t="shared" si="0"/>
        <v>0</v>
      </c>
      <c r="K8" s="124">
        <f t="shared" si="0"/>
        <v>70800</v>
      </c>
    </row>
    <row r="9" spans="1:11" ht="15.75" thickTop="1" x14ac:dyDescent="0.25"/>
  </sheetData>
  <mergeCells count="3">
    <mergeCell ref="A3:D3"/>
    <mergeCell ref="E3:K3"/>
    <mergeCell ref="E4:K4"/>
  </mergeCells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opLeftCell="A2" workbookViewId="0">
      <selection activeCell="E7" sqref="E7:F7"/>
    </sheetView>
  </sheetViews>
  <sheetFormatPr defaultRowHeight="15" x14ac:dyDescent="0.25"/>
  <cols>
    <col min="1" max="1" width="3.85546875" customWidth="1"/>
    <col min="2" max="2" width="19.42578125" customWidth="1"/>
    <col min="3" max="3" width="11.140625" customWidth="1"/>
    <col min="4" max="4" width="23.28515625" customWidth="1"/>
    <col min="5" max="5" width="22.42578125" customWidth="1"/>
    <col min="6" max="6" width="28.42578125" customWidth="1"/>
    <col min="7" max="7" width="13.7109375" customWidth="1"/>
    <col min="8" max="8" width="13.28515625" customWidth="1"/>
    <col min="9" max="9" width="14.425781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402</v>
      </c>
      <c r="F3" s="189"/>
      <c r="G3" s="189"/>
      <c r="H3" s="189"/>
      <c r="I3" s="189"/>
      <c r="J3" s="189"/>
      <c r="K3" s="190"/>
    </row>
    <row r="4" spans="1:11" ht="18.75" x14ac:dyDescent="0.3">
      <c r="A4" s="130"/>
      <c r="B4" s="131"/>
      <c r="C4" s="131"/>
      <c r="D4" s="131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ht="38.25" customHeight="1" x14ac:dyDescent="0.25">
      <c r="A6" s="134"/>
      <c r="B6" s="3" t="s">
        <v>403</v>
      </c>
      <c r="C6" s="3" t="s">
        <v>405</v>
      </c>
      <c r="D6" s="3" t="s">
        <v>406</v>
      </c>
      <c r="E6" s="3" t="s">
        <v>407</v>
      </c>
      <c r="F6" s="3" t="s">
        <v>408</v>
      </c>
      <c r="G6" s="5">
        <v>15762</v>
      </c>
      <c r="H6" s="5">
        <f>G6*9%+0.42</f>
        <v>1419</v>
      </c>
      <c r="I6" s="5">
        <f>G6*9%+0.42</f>
        <v>1419</v>
      </c>
      <c r="J6" s="5">
        <v>0</v>
      </c>
      <c r="K6" s="135">
        <f>G6+H6+I6+J6</f>
        <v>18600</v>
      </c>
    </row>
    <row r="7" spans="1:11" x14ac:dyDescent="0.25">
      <c r="A7" s="6">
        <v>1</v>
      </c>
      <c r="B7" s="6" t="s">
        <v>404</v>
      </c>
      <c r="C7" s="6" t="s">
        <v>409</v>
      </c>
      <c r="D7" s="6" t="s">
        <v>410</v>
      </c>
      <c r="E7" s="3" t="s">
        <v>393</v>
      </c>
      <c r="F7" s="6" t="s">
        <v>394</v>
      </c>
      <c r="G7" s="123">
        <v>30000</v>
      </c>
      <c r="H7" s="123">
        <f>G7*9%</f>
        <v>2700</v>
      </c>
      <c r="I7" s="123">
        <f>G7*9%</f>
        <v>2700</v>
      </c>
      <c r="J7" s="123">
        <v>0</v>
      </c>
      <c r="K7" s="129">
        <f>G7+H7+I7+J7</f>
        <v>35400</v>
      </c>
    </row>
    <row r="8" spans="1:11" x14ac:dyDescent="0.25">
      <c r="A8" s="6">
        <v>2</v>
      </c>
      <c r="B8" s="6"/>
      <c r="C8" s="6"/>
      <c r="D8" s="6"/>
      <c r="E8" s="3"/>
      <c r="F8" s="6"/>
      <c r="G8" s="123"/>
      <c r="H8" s="123"/>
      <c r="I8" s="123"/>
      <c r="J8" s="123"/>
      <c r="K8" s="129">
        <f>G8+H8+I8+J8</f>
        <v>0</v>
      </c>
    </row>
    <row r="9" spans="1:11" ht="15.75" thickBot="1" x14ac:dyDescent="0.3">
      <c r="G9" s="124">
        <f>SUM(G6:G8)</f>
        <v>45762</v>
      </c>
      <c r="H9" s="124">
        <f t="shared" ref="H9:K9" si="0">SUM(H6:H8)</f>
        <v>4119</v>
      </c>
      <c r="I9" s="124">
        <f t="shared" si="0"/>
        <v>4119</v>
      </c>
      <c r="J9" s="124">
        <f t="shared" si="0"/>
        <v>0</v>
      </c>
      <c r="K9" s="124">
        <f t="shared" si="0"/>
        <v>54000</v>
      </c>
    </row>
    <row r="10" spans="1:11" ht="15.75" thickTop="1" x14ac:dyDescent="0.25"/>
  </sheetData>
  <mergeCells count="3">
    <mergeCell ref="A3:D3"/>
    <mergeCell ref="E3:K3"/>
    <mergeCell ref="E4:K4"/>
  </mergeCells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topLeftCell="A2" workbookViewId="0">
      <selection activeCell="C16" sqref="C16"/>
    </sheetView>
  </sheetViews>
  <sheetFormatPr defaultRowHeight="15" x14ac:dyDescent="0.25"/>
  <cols>
    <col min="1" max="1" width="3.85546875" customWidth="1"/>
    <col min="2" max="2" width="19.42578125" customWidth="1"/>
    <col min="3" max="3" width="11.140625" customWidth="1"/>
    <col min="4" max="4" width="23.28515625" customWidth="1"/>
    <col min="5" max="5" width="22.42578125" customWidth="1"/>
    <col min="6" max="6" width="28.42578125" customWidth="1"/>
    <col min="7" max="7" width="13.7109375" customWidth="1"/>
    <col min="8" max="8" width="13.28515625" customWidth="1"/>
    <col min="9" max="9" width="14.425781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411</v>
      </c>
      <c r="F3" s="189"/>
      <c r="G3" s="189"/>
      <c r="H3" s="189"/>
      <c r="I3" s="189"/>
      <c r="J3" s="189"/>
      <c r="K3" s="190"/>
    </row>
    <row r="4" spans="1:11" ht="18.75" x14ac:dyDescent="0.3">
      <c r="A4" s="132"/>
      <c r="B4" s="133"/>
      <c r="C4" s="133"/>
      <c r="D4" s="133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ht="45" customHeight="1" x14ac:dyDescent="0.25">
      <c r="A6" s="134">
        <v>1</v>
      </c>
      <c r="B6" s="3" t="s">
        <v>420</v>
      </c>
      <c r="C6" s="3" t="s">
        <v>413</v>
      </c>
      <c r="D6" s="3" t="s">
        <v>414</v>
      </c>
      <c r="E6" s="3" t="s">
        <v>415</v>
      </c>
      <c r="F6" s="3" t="s">
        <v>416</v>
      </c>
      <c r="G6" s="193" t="s">
        <v>421</v>
      </c>
      <c r="H6" s="194"/>
      <c r="I6" s="194"/>
      <c r="J6" s="194"/>
      <c r="K6" s="195"/>
    </row>
    <row r="7" spans="1:11" ht="64.5" customHeight="1" x14ac:dyDescent="0.25">
      <c r="A7" s="134">
        <v>2</v>
      </c>
      <c r="B7" s="3" t="s">
        <v>412</v>
      </c>
      <c r="C7" s="3" t="s">
        <v>413</v>
      </c>
      <c r="D7" s="3" t="s">
        <v>414</v>
      </c>
      <c r="E7" s="3" t="s">
        <v>415</v>
      </c>
      <c r="F7" s="3" t="s">
        <v>416</v>
      </c>
      <c r="G7" s="5">
        <v>39000</v>
      </c>
      <c r="H7" s="5">
        <f>G7*9%</f>
        <v>3510</v>
      </c>
      <c r="I7" s="5">
        <f>G7*9%</f>
        <v>3510</v>
      </c>
      <c r="J7" s="5">
        <v>0</v>
      </c>
      <c r="K7" s="135">
        <f>+G7+H7+I7+J7</f>
        <v>46020</v>
      </c>
    </row>
    <row r="8" spans="1:11" ht="60" x14ac:dyDescent="0.25">
      <c r="A8" s="134">
        <v>3</v>
      </c>
      <c r="B8" s="3" t="s">
        <v>417</v>
      </c>
      <c r="C8" s="3" t="s">
        <v>418</v>
      </c>
      <c r="D8" s="3" t="s">
        <v>414</v>
      </c>
      <c r="E8" s="3" t="s">
        <v>415</v>
      </c>
      <c r="F8" s="3" t="s">
        <v>419</v>
      </c>
      <c r="G8" s="5">
        <v>60382</v>
      </c>
      <c r="H8" s="5">
        <f>G8*9%-0.38</f>
        <v>5434</v>
      </c>
      <c r="I8" s="5">
        <f>G8*9%-0.38</f>
        <v>5434</v>
      </c>
      <c r="J8" s="5">
        <v>0</v>
      </c>
      <c r="K8" s="5">
        <f>+G8+H8+I8+J8</f>
        <v>71250</v>
      </c>
    </row>
    <row r="9" spans="1:11" x14ac:dyDescent="0.25">
      <c r="A9" s="6"/>
      <c r="B9" s="6"/>
      <c r="C9" s="6"/>
      <c r="D9" s="6"/>
      <c r="E9" s="3"/>
      <c r="F9" s="6"/>
      <c r="G9" s="123"/>
      <c r="H9" s="123"/>
      <c r="I9" s="123"/>
      <c r="J9" s="123"/>
      <c r="K9" s="129">
        <f>G9+H9+I9+J9</f>
        <v>0</v>
      </c>
    </row>
    <row r="10" spans="1:11" ht="15.75" thickBot="1" x14ac:dyDescent="0.3">
      <c r="G10" s="124">
        <f>SUM(G7:G9)</f>
        <v>99382</v>
      </c>
      <c r="H10" s="124">
        <f t="shared" ref="H10:K10" si="0">SUM(H7:H9)</f>
        <v>8944</v>
      </c>
      <c r="I10" s="124">
        <f t="shared" si="0"/>
        <v>8944</v>
      </c>
      <c r="J10" s="124">
        <f t="shared" si="0"/>
        <v>0</v>
      </c>
      <c r="K10" s="124">
        <f t="shared" si="0"/>
        <v>117270</v>
      </c>
    </row>
    <row r="11" spans="1:11" ht="15.75" thickTop="1" x14ac:dyDescent="0.25"/>
  </sheetData>
  <mergeCells count="4">
    <mergeCell ref="A3:D3"/>
    <mergeCell ref="E3:K3"/>
    <mergeCell ref="E4:K4"/>
    <mergeCell ref="G6:K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opLeftCell="A13" zoomScale="70" zoomScaleNormal="70" workbookViewId="0">
      <selection activeCell="N30" sqref="N30"/>
    </sheetView>
  </sheetViews>
  <sheetFormatPr defaultRowHeight="15" x14ac:dyDescent="0.25"/>
  <cols>
    <col min="1" max="1" width="4.28515625" customWidth="1"/>
    <col min="2" max="2" width="3.85546875" customWidth="1"/>
    <col min="3" max="3" width="21.5703125" customWidth="1"/>
    <col min="5" max="5" width="7.28515625" customWidth="1"/>
    <col min="6" max="6" width="9.85546875" customWidth="1"/>
    <col min="7" max="7" width="10" customWidth="1"/>
    <col min="8" max="9" width="9.140625" customWidth="1"/>
    <col min="10" max="10" width="12.85546875" customWidth="1"/>
    <col min="11" max="11" width="11" customWidth="1"/>
    <col min="12" max="13" width="10.85546875" customWidth="1"/>
    <col min="14" max="14" width="17.140625" customWidth="1"/>
    <col min="15" max="15" width="9.140625" customWidth="1"/>
  </cols>
  <sheetData>
    <row r="2" spans="2:15" x14ac:dyDescent="0.25">
      <c r="B2" s="153" t="s">
        <v>25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6"/>
    </row>
    <row r="3" spans="2:15" ht="16.149999999999999" customHeight="1" x14ac:dyDescent="0.25">
      <c r="B3" s="159" t="s">
        <v>104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6"/>
    </row>
    <row r="4" spans="2:15" ht="45" x14ac:dyDescent="0.25">
      <c r="B4" s="8" t="s">
        <v>97</v>
      </c>
      <c r="C4" s="8" t="s">
        <v>1</v>
      </c>
      <c r="D4" s="34" t="s">
        <v>110</v>
      </c>
      <c r="E4" s="8" t="s">
        <v>45</v>
      </c>
      <c r="F4" s="8" t="s">
        <v>49</v>
      </c>
      <c r="G4" s="8" t="s">
        <v>60</v>
      </c>
      <c r="H4" s="8" t="s">
        <v>51</v>
      </c>
      <c r="I4" s="34" t="s">
        <v>110</v>
      </c>
      <c r="J4" s="8" t="s">
        <v>4</v>
      </c>
      <c r="K4" s="15" t="s">
        <v>54</v>
      </c>
      <c r="L4" s="15" t="s">
        <v>63</v>
      </c>
      <c r="M4" s="15" t="s">
        <v>62</v>
      </c>
      <c r="N4" s="15" t="s">
        <v>55</v>
      </c>
      <c r="O4" s="15" t="s">
        <v>96</v>
      </c>
    </row>
    <row r="5" spans="2:15" ht="105" x14ac:dyDescent="0.25">
      <c r="B5" s="9">
        <v>1</v>
      </c>
      <c r="C5" s="4" t="s">
        <v>46</v>
      </c>
      <c r="D5" s="31" t="s">
        <v>121</v>
      </c>
      <c r="E5" s="4" t="s">
        <v>47</v>
      </c>
      <c r="F5" s="4" t="s">
        <v>48</v>
      </c>
      <c r="G5" s="4" t="s">
        <v>61</v>
      </c>
      <c r="H5" s="4">
        <v>29500</v>
      </c>
      <c r="I5" s="31" t="s">
        <v>111</v>
      </c>
      <c r="J5" s="4">
        <v>0</v>
      </c>
      <c r="K5" s="4">
        <f>+H5+J5</f>
        <v>29500</v>
      </c>
      <c r="L5" s="162" t="s">
        <v>70</v>
      </c>
      <c r="M5" s="162" t="s">
        <v>70</v>
      </c>
      <c r="N5" s="4" t="s">
        <v>56</v>
      </c>
      <c r="O5" s="27"/>
    </row>
    <row r="6" spans="2:15" ht="30" x14ac:dyDescent="0.25">
      <c r="B6" s="9">
        <v>2</v>
      </c>
      <c r="C6" s="4" t="s">
        <v>46</v>
      </c>
      <c r="D6" s="31" t="s">
        <v>121</v>
      </c>
      <c r="E6" s="4" t="s">
        <v>47</v>
      </c>
      <c r="F6" s="4" t="s">
        <v>48</v>
      </c>
      <c r="G6" s="4" t="s">
        <v>61</v>
      </c>
      <c r="H6" s="4">
        <v>0</v>
      </c>
      <c r="I6" s="31" t="s">
        <v>112</v>
      </c>
      <c r="J6" s="4">
        <v>5000000</v>
      </c>
      <c r="K6" s="4">
        <f t="shared" ref="K6:K33" si="0">+H6+J6</f>
        <v>5000000</v>
      </c>
      <c r="L6" s="162"/>
      <c r="M6" s="162"/>
      <c r="N6" s="4" t="s">
        <v>57</v>
      </c>
      <c r="O6" s="27"/>
    </row>
    <row r="7" spans="2:15" ht="86.45" customHeight="1" x14ac:dyDescent="0.25">
      <c r="B7" s="35">
        <v>3</v>
      </c>
      <c r="C7" s="4" t="s">
        <v>58</v>
      </c>
      <c r="D7" s="31" t="s">
        <v>121</v>
      </c>
      <c r="E7" s="4" t="s">
        <v>59</v>
      </c>
      <c r="F7" s="4" t="s">
        <v>14</v>
      </c>
      <c r="G7" s="4" t="s">
        <v>61</v>
      </c>
      <c r="H7" s="4">
        <v>29500</v>
      </c>
      <c r="I7" s="31" t="s">
        <v>113</v>
      </c>
      <c r="J7" s="4">
        <v>900000</v>
      </c>
      <c r="K7" s="4">
        <f t="shared" si="0"/>
        <v>929500</v>
      </c>
      <c r="L7" s="160" t="s">
        <v>69</v>
      </c>
      <c r="M7" s="161" t="s">
        <v>64</v>
      </c>
      <c r="N7" s="4" t="s">
        <v>57</v>
      </c>
      <c r="O7" s="27"/>
    </row>
    <row r="8" spans="2:15" ht="30" x14ac:dyDescent="0.25">
      <c r="B8" s="35">
        <v>4</v>
      </c>
      <c r="C8" s="4" t="s">
        <v>58</v>
      </c>
      <c r="D8" s="31" t="s">
        <v>121</v>
      </c>
      <c r="E8" s="4" t="s">
        <v>59</v>
      </c>
      <c r="F8" s="4" t="s">
        <v>14</v>
      </c>
      <c r="G8" s="4" t="s">
        <v>61</v>
      </c>
      <c r="H8" s="4">
        <v>0</v>
      </c>
      <c r="I8" s="31" t="s">
        <v>114</v>
      </c>
      <c r="J8" s="4">
        <v>900000</v>
      </c>
      <c r="K8" s="4">
        <f t="shared" si="0"/>
        <v>900000</v>
      </c>
      <c r="L8" s="160"/>
      <c r="M8" s="161"/>
      <c r="N8" s="4" t="s">
        <v>57</v>
      </c>
      <c r="O8" s="27"/>
    </row>
    <row r="9" spans="2:15" ht="30" x14ac:dyDescent="0.25">
      <c r="B9" s="35">
        <v>5</v>
      </c>
      <c r="C9" s="4" t="s">
        <v>58</v>
      </c>
      <c r="D9" s="31" t="s">
        <v>121</v>
      </c>
      <c r="E9" s="4" t="s">
        <v>59</v>
      </c>
      <c r="F9" s="4" t="s">
        <v>14</v>
      </c>
      <c r="G9" s="4" t="s">
        <v>61</v>
      </c>
      <c r="H9" s="4">
        <v>0</v>
      </c>
      <c r="I9" s="31" t="s">
        <v>115</v>
      </c>
      <c r="J9" s="4">
        <v>200000</v>
      </c>
      <c r="K9" s="4">
        <f t="shared" si="0"/>
        <v>200000</v>
      </c>
      <c r="L9" s="160"/>
      <c r="M9" s="161"/>
      <c r="N9" s="4" t="s">
        <v>57</v>
      </c>
      <c r="O9" s="27"/>
    </row>
    <row r="10" spans="2:15" ht="117" customHeight="1" x14ac:dyDescent="0.25">
      <c r="B10" s="35">
        <v>6</v>
      </c>
      <c r="C10" s="4" t="s">
        <v>50</v>
      </c>
      <c r="D10" s="31" t="s">
        <v>121</v>
      </c>
      <c r="E10" s="4" t="s">
        <v>52</v>
      </c>
      <c r="F10" s="4" t="s">
        <v>86</v>
      </c>
      <c r="G10" s="4" t="s">
        <v>61</v>
      </c>
      <c r="H10" s="4">
        <v>29500</v>
      </c>
      <c r="I10" s="31" t="s">
        <v>116</v>
      </c>
      <c r="J10" s="4">
        <v>2000000</v>
      </c>
      <c r="K10" s="4">
        <f t="shared" si="0"/>
        <v>2029500</v>
      </c>
      <c r="L10" s="17" t="s">
        <v>67</v>
      </c>
      <c r="M10" s="4" t="s">
        <v>65</v>
      </c>
      <c r="N10" s="4" t="s">
        <v>57</v>
      </c>
      <c r="O10" s="27"/>
    </row>
    <row r="11" spans="2:15" ht="87.6" customHeight="1" x14ac:dyDescent="0.25">
      <c r="B11" s="35">
        <v>7</v>
      </c>
      <c r="C11" s="4" t="s">
        <v>53</v>
      </c>
      <c r="D11" s="31" t="s">
        <v>121</v>
      </c>
      <c r="E11" s="4" t="s">
        <v>47</v>
      </c>
      <c r="F11" s="4" t="s">
        <v>8</v>
      </c>
      <c r="G11" s="4" t="s">
        <v>61</v>
      </c>
      <c r="H11" s="4">
        <v>29500</v>
      </c>
      <c r="I11" s="31" t="s">
        <v>117</v>
      </c>
      <c r="J11" s="4">
        <v>2000000</v>
      </c>
      <c r="K11" s="4">
        <f t="shared" si="0"/>
        <v>2029500</v>
      </c>
      <c r="L11" s="17" t="s">
        <v>68</v>
      </c>
      <c r="M11" s="4" t="s">
        <v>66</v>
      </c>
      <c r="N11" s="4" t="s">
        <v>57</v>
      </c>
      <c r="O11" s="27"/>
    </row>
    <row r="12" spans="2:15" ht="87.6" customHeight="1" x14ac:dyDescent="0.25">
      <c r="B12" s="35">
        <v>8</v>
      </c>
      <c r="C12" s="4" t="s">
        <v>71</v>
      </c>
      <c r="D12" s="31" t="s">
        <v>119</v>
      </c>
      <c r="E12" s="4"/>
      <c r="F12" s="4" t="s">
        <v>8</v>
      </c>
      <c r="G12" s="4" t="s">
        <v>61</v>
      </c>
      <c r="H12" s="4">
        <v>11800</v>
      </c>
      <c r="I12" s="31" t="s">
        <v>118</v>
      </c>
      <c r="J12" s="4">
        <v>1000000</v>
      </c>
      <c r="K12" s="4">
        <f t="shared" si="0"/>
        <v>1011800</v>
      </c>
      <c r="L12" s="4" t="s">
        <v>70</v>
      </c>
      <c r="M12" s="4" t="s">
        <v>70</v>
      </c>
      <c r="N12" s="4" t="s">
        <v>72</v>
      </c>
      <c r="O12" s="27"/>
    </row>
    <row r="13" spans="2:15" ht="87.6" customHeight="1" x14ac:dyDescent="0.25">
      <c r="B13" s="35">
        <v>9</v>
      </c>
      <c r="C13" s="4" t="s">
        <v>73</v>
      </c>
      <c r="D13" s="31" t="s">
        <v>121</v>
      </c>
      <c r="E13" s="4" t="s">
        <v>74</v>
      </c>
      <c r="F13" s="4" t="s">
        <v>75</v>
      </c>
      <c r="G13" s="4" t="s">
        <v>61</v>
      </c>
      <c r="H13" s="4">
        <v>11800</v>
      </c>
      <c r="I13" s="31" t="s">
        <v>120</v>
      </c>
      <c r="J13" s="4">
        <v>1000000</v>
      </c>
      <c r="K13" s="4">
        <f t="shared" si="0"/>
        <v>1011800</v>
      </c>
      <c r="L13" s="4" t="s">
        <v>70</v>
      </c>
      <c r="M13" s="4" t="s">
        <v>70</v>
      </c>
      <c r="N13" s="4" t="s">
        <v>72</v>
      </c>
      <c r="O13" s="27"/>
    </row>
    <row r="14" spans="2:15" ht="87.6" customHeight="1" x14ac:dyDescent="0.25">
      <c r="B14" s="35">
        <v>10</v>
      </c>
      <c r="C14" s="4" t="s">
        <v>76</v>
      </c>
      <c r="D14" s="31" t="s">
        <v>121</v>
      </c>
      <c r="E14" s="4" t="s">
        <v>47</v>
      </c>
      <c r="F14" s="4" t="s">
        <v>75</v>
      </c>
      <c r="G14" s="4" t="s">
        <v>61</v>
      </c>
      <c r="H14" s="4">
        <v>11800</v>
      </c>
      <c r="I14" s="31" t="s">
        <v>122</v>
      </c>
      <c r="J14" s="4">
        <v>500000</v>
      </c>
      <c r="K14" s="4">
        <f t="shared" si="0"/>
        <v>511800</v>
      </c>
      <c r="L14" s="17" t="s">
        <v>77</v>
      </c>
      <c r="M14" s="4" t="s">
        <v>78</v>
      </c>
      <c r="N14" s="4" t="s">
        <v>72</v>
      </c>
      <c r="O14" s="27"/>
    </row>
    <row r="15" spans="2:15" ht="87.6" customHeight="1" x14ac:dyDescent="0.25">
      <c r="B15" s="35">
        <v>11</v>
      </c>
      <c r="C15" s="4" t="s">
        <v>13</v>
      </c>
      <c r="D15" s="31" t="s">
        <v>121</v>
      </c>
      <c r="E15" s="4" t="s">
        <v>79</v>
      </c>
      <c r="F15" s="4" t="s">
        <v>75</v>
      </c>
      <c r="G15" s="4" t="s">
        <v>61</v>
      </c>
      <c r="H15" s="4">
        <v>11800</v>
      </c>
      <c r="I15" s="31" t="s">
        <v>123</v>
      </c>
      <c r="J15" s="4">
        <v>1000000</v>
      </c>
      <c r="K15" s="4">
        <f t="shared" si="0"/>
        <v>1011800</v>
      </c>
      <c r="L15" s="4" t="s">
        <v>70</v>
      </c>
      <c r="M15" s="4" t="s">
        <v>70</v>
      </c>
      <c r="N15" s="4" t="s">
        <v>72</v>
      </c>
      <c r="O15" s="27"/>
    </row>
    <row r="16" spans="2:15" ht="87.6" customHeight="1" x14ac:dyDescent="0.25">
      <c r="B16" s="35">
        <v>12</v>
      </c>
      <c r="C16" s="4" t="s">
        <v>80</v>
      </c>
      <c r="D16" s="31" t="s">
        <v>121</v>
      </c>
      <c r="E16" s="4" t="s">
        <v>81</v>
      </c>
      <c r="F16" s="4" t="s">
        <v>82</v>
      </c>
      <c r="G16" s="4" t="s">
        <v>61</v>
      </c>
      <c r="H16" s="4">
        <v>11800</v>
      </c>
      <c r="I16" s="31" t="s">
        <v>124</v>
      </c>
      <c r="J16" s="4">
        <v>500000</v>
      </c>
      <c r="K16" s="4">
        <f t="shared" si="0"/>
        <v>511800</v>
      </c>
      <c r="L16" s="17" t="s">
        <v>83</v>
      </c>
      <c r="M16" s="4" t="s">
        <v>84</v>
      </c>
      <c r="N16" s="4" t="s">
        <v>72</v>
      </c>
      <c r="O16" s="27"/>
    </row>
    <row r="17" spans="2:15" ht="28.9" customHeight="1" x14ac:dyDescent="0.25">
      <c r="B17" s="35">
        <v>13</v>
      </c>
      <c r="C17" s="2" t="s">
        <v>9</v>
      </c>
      <c r="D17" s="4" t="s">
        <v>10</v>
      </c>
      <c r="E17" s="4"/>
      <c r="F17" s="4" t="s">
        <v>8</v>
      </c>
      <c r="G17" s="4" t="s">
        <v>61</v>
      </c>
      <c r="H17" s="4">
        <v>29500</v>
      </c>
      <c r="I17" s="36"/>
      <c r="J17" s="4">
        <v>3000000</v>
      </c>
      <c r="K17" s="4">
        <f t="shared" si="0"/>
        <v>3029500</v>
      </c>
      <c r="L17" s="4" t="s">
        <v>70</v>
      </c>
      <c r="M17" s="4" t="s">
        <v>70</v>
      </c>
      <c r="N17" s="31" t="s">
        <v>106</v>
      </c>
      <c r="O17" s="27"/>
    </row>
    <row r="18" spans="2:15" ht="33" customHeight="1" x14ac:dyDescent="0.25">
      <c r="B18" s="37">
        <v>14</v>
      </c>
      <c r="C18" s="28" t="s">
        <v>11</v>
      </c>
      <c r="D18" s="29" t="s">
        <v>85</v>
      </c>
      <c r="E18" s="29"/>
      <c r="F18" s="29" t="s">
        <v>8</v>
      </c>
      <c r="G18" s="29" t="s">
        <v>61</v>
      </c>
      <c r="H18" s="29">
        <v>11800</v>
      </c>
      <c r="I18" s="29"/>
      <c r="J18" s="29">
        <v>360000</v>
      </c>
      <c r="K18" s="29">
        <f t="shared" si="0"/>
        <v>371800</v>
      </c>
      <c r="L18" s="29" t="s">
        <v>70</v>
      </c>
      <c r="M18" s="29" t="s">
        <v>70</v>
      </c>
      <c r="N18" s="33" t="s">
        <v>107</v>
      </c>
      <c r="O18" s="30" t="s">
        <v>95</v>
      </c>
    </row>
    <row r="19" spans="2:15" ht="73.150000000000006" customHeight="1" x14ac:dyDescent="0.25">
      <c r="B19" s="35">
        <v>15</v>
      </c>
      <c r="C19" s="2" t="s">
        <v>23</v>
      </c>
      <c r="D19" s="31" t="s">
        <v>121</v>
      </c>
      <c r="E19" s="4" t="s">
        <v>94</v>
      </c>
      <c r="F19" s="4" t="s">
        <v>22</v>
      </c>
      <c r="G19" s="4" t="s">
        <v>61</v>
      </c>
      <c r="H19" s="4">
        <v>29500</v>
      </c>
      <c r="I19" s="31" t="s">
        <v>125</v>
      </c>
      <c r="J19" s="4">
        <v>2500000</v>
      </c>
      <c r="K19" s="4">
        <f t="shared" si="0"/>
        <v>2529500</v>
      </c>
      <c r="L19" s="4" t="s">
        <v>70</v>
      </c>
      <c r="M19" s="4" t="s">
        <v>70</v>
      </c>
      <c r="N19" s="4" t="s">
        <v>93</v>
      </c>
      <c r="O19" s="27"/>
    </row>
    <row r="20" spans="2:15" ht="87.6" customHeight="1" x14ac:dyDescent="0.25">
      <c r="B20" s="35">
        <v>16</v>
      </c>
      <c r="C20" s="2" t="s">
        <v>26</v>
      </c>
      <c r="D20" s="31" t="s">
        <v>121</v>
      </c>
      <c r="E20" s="4"/>
      <c r="F20" s="4" t="s">
        <v>37</v>
      </c>
      <c r="G20" s="4" t="s">
        <v>61</v>
      </c>
      <c r="H20" s="4">
        <v>11800</v>
      </c>
      <c r="I20" s="36"/>
      <c r="J20" s="4">
        <v>0</v>
      </c>
      <c r="K20" s="4">
        <f t="shared" si="0"/>
        <v>11800</v>
      </c>
      <c r="L20" s="4" t="s">
        <v>70</v>
      </c>
      <c r="M20" s="4" t="s">
        <v>70</v>
      </c>
      <c r="N20" s="31" t="s">
        <v>108</v>
      </c>
      <c r="O20" s="27"/>
    </row>
    <row r="21" spans="2:15" ht="87.6" customHeight="1" x14ac:dyDescent="0.25">
      <c r="B21" s="35">
        <v>17</v>
      </c>
      <c r="C21" s="2" t="s">
        <v>27</v>
      </c>
      <c r="D21" s="31" t="s">
        <v>121</v>
      </c>
      <c r="E21" s="4"/>
      <c r="F21" s="4" t="s">
        <v>28</v>
      </c>
      <c r="G21" s="4" t="s">
        <v>61</v>
      </c>
      <c r="H21" s="4">
        <v>11800</v>
      </c>
      <c r="I21" s="36"/>
      <c r="J21" s="4">
        <v>1800000</v>
      </c>
      <c r="K21" s="4">
        <f t="shared" si="0"/>
        <v>1811800</v>
      </c>
      <c r="L21" s="4" t="s">
        <v>70</v>
      </c>
      <c r="M21" s="4" t="s">
        <v>70</v>
      </c>
      <c r="N21" s="31" t="s">
        <v>108</v>
      </c>
      <c r="O21" s="27"/>
    </row>
    <row r="22" spans="2:15" ht="87.6" customHeight="1" x14ac:dyDescent="0.25">
      <c r="B22" s="35">
        <v>18</v>
      </c>
      <c r="C22" s="2" t="s">
        <v>29</v>
      </c>
      <c r="D22" s="31" t="s">
        <v>121</v>
      </c>
      <c r="E22" s="4"/>
      <c r="F22" s="4" t="s">
        <v>28</v>
      </c>
      <c r="G22" s="4" t="s">
        <v>61</v>
      </c>
      <c r="H22" s="4">
        <v>0</v>
      </c>
      <c r="I22" s="36"/>
      <c r="J22" s="4">
        <v>1800000</v>
      </c>
      <c r="K22" s="4">
        <f t="shared" si="0"/>
        <v>1800000</v>
      </c>
      <c r="L22" s="4" t="s">
        <v>70</v>
      </c>
      <c r="M22" s="4" t="s">
        <v>70</v>
      </c>
      <c r="N22" s="31" t="s">
        <v>108</v>
      </c>
      <c r="O22" s="27"/>
    </row>
    <row r="23" spans="2:15" ht="44.45" customHeight="1" x14ac:dyDescent="0.25">
      <c r="B23" s="35">
        <v>19</v>
      </c>
      <c r="C23" s="2" t="s">
        <v>34</v>
      </c>
      <c r="D23" s="31" t="s">
        <v>127</v>
      </c>
      <c r="E23" s="4"/>
      <c r="F23" s="4" t="s">
        <v>31</v>
      </c>
      <c r="G23" s="4" t="s">
        <v>61</v>
      </c>
      <c r="H23" s="4">
        <v>11800</v>
      </c>
      <c r="I23" s="36"/>
      <c r="J23" s="4">
        <v>0</v>
      </c>
      <c r="K23" s="4">
        <f t="shared" si="0"/>
        <v>11800</v>
      </c>
      <c r="L23" s="4" t="s">
        <v>70</v>
      </c>
      <c r="M23" s="4" t="s">
        <v>70</v>
      </c>
      <c r="N23" s="4"/>
      <c r="O23" s="27"/>
    </row>
    <row r="24" spans="2:15" ht="90.6" customHeight="1" x14ac:dyDescent="0.25">
      <c r="B24" s="35">
        <v>20</v>
      </c>
      <c r="C24" s="2" t="s">
        <v>40</v>
      </c>
      <c r="D24" s="31" t="s">
        <v>121</v>
      </c>
      <c r="E24" s="31" t="s">
        <v>79</v>
      </c>
      <c r="F24" s="2" t="s">
        <v>36</v>
      </c>
      <c r="G24" s="4" t="s">
        <v>61</v>
      </c>
      <c r="H24" s="5">
        <v>29500</v>
      </c>
      <c r="I24" s="5" t="s">
        <v>126</v>
      </c>
      <c r="J24" s="5">
        <v>1250000</v>
      </c>
      <c r="K24" s="4">
        <f t="shared" si="0"/>
        <v>1279500</v>
      </c>
      <c r="L24" s="32" t="s">
        <v>105</v>
      </c>
      <c r="M24" s="4" t="s">
        <v>92</v>
      </c>
      <c r="N24" s="4" t="s">
        <v>93</v>
      </c>
      <c r="O24" s="27"/>
    </row>
    <row r="25" spans="2:15" ht="33.6" customHeight="1" x14ac:dyDescent="0.25">
      <c r="B25" s="35">
        <v>21</v>
      </c>
      <c r="C25" s="2" t="s">
        <v>44</v>
      </c>
      <c r="D25" s="31" t="s">
        <v>121</v>
      </c>
      <c r="E25" s="4"/>
      <c r="F25" s="2" t="s">
        <v>28</v>
      </c>
      <c r="G25" s="4" t="s">
        <v>61</v>
      </c>
      <c r="H25" s="5">
        <v>11800</v>
      </c>
      <c r="I25" s="5"/>
      <c r="J25" s="13">
        <v>1000000</v>
      </c>
      <c r="K25" s="4">
        <f t="shared" si="0"/>
        <v>1011800</v>
      </c>
      <c r="L25" s="4" t="s">
        <v>70</v>
      </c>
      <c r="M25" s="4" t="s">
        <v>70</v>
      </c>
      <c r="N25" s="31" t="s">
        <v>109</v>
      </c>
      <c r="O25" s="27"/>
    </row>
    <row r="26" spans="2:15" ht="39" customHeight="1" x14ac:dyDescent="0.25">
      <c r="B26" s="35">
        <v>22</v>
      </c>
      <c r="C26" s="2" t="s">
        <v>43</v>
      </c>
      <c r="D26" s="31" t="s">
        <v>121</v>
      </c>
      <c r="E26" s="4"/>
      <c r="F26" s="2" t="s">
        <v>28</v>
      </c>
      <c r="G26" s="4" t="s">
        <v>61</v>
      </c>
      <c r="H26" s="5">
        <v>11800</v>
      </c>
      <c r="I26" s="5"/>
      <c r="J26" s="5">
        <v>360000</v>
      </c>
      <c r="K26" s="4">
        <f t="shared" si="0"/>
        <v>371800</v>
      </c>
      <c r="L26" s="4" t="s">
        <v>70</v>
      </c>
      <c r="M26" s="4" t="s">
        <v>70</v>
      </c>
      <c r="N26" s="31" t="s">
        <v>107</v>
      </c>
      <c r="O26" s="27"/>
    </row>
    <row r="27" spans="2:15" ht="37.15" customHeight="1" x14ac:dyDescent="0.25">
      <c r="B27" s="35">
        <v>23</v>
      </c>
      <c r="C27" s="3" t="s">
        <v>98</v>
      </c>
      <c r="D27" s="31" t="s">
        <v>121</v>
      </c>
      <c r="E27" s="4"/>
      <c r="F27" s="2" t="s">
        <v>28</v>
      </c>
      <c r="G27" s="4" t="s">
        <v>61</v>
      </c>
      <c r="H27" s="5">
        <v>11800</v>
      </c>
      <c r="I27" s="5"/>
      <c r="J27" s="5">
        <v>0</v>
      </c>
      <c r="K27" s="4">
        <f t="shared" si="0"/>
        <v>11800</v>
      </c>
      <c r="L27" s="4" t="s">
        <v>70</v>
      </c>
      <c r="M27" s="4" t="s">
        <v>70</v>
      </c>
      <c r="N27" s="4"/>
      <c r="O27" s="27"/>
    </row>
    <row r="28" spans="2:15" ht="30.6" customHeight="1" x14ac:dyDescent="0.25">
      <c r="B28" s="35">
        <v>24</v>
      </c>
      <c r="C28" s="2" t="s">
        <v>41</v>
      </c>
      <c r="D28" s="31" t="s">
        <v>121</v>
      </c>
      <c r="E28" s="4"/>
      <c r="F28" s="2" t="s">
        <v>28</v>
      </c>
      <c r="G28" s="4" t="s">
        <v>61</v>
      </c>
      <c r="H28" s="5">
        <v>11800</v>
      </c>
      <c r="I28" s="5"/>
      <c r="J28" s="5">
        <v>1000000</v>
      </c>
      <c r="K28" s="4">
        <f t="shared" si="0"/>
        <v>1011800</v>
      </c>
      <c r="L28" s="4" t="s">
        <v>70</v>
      </c>
      <c r="M28" s="4" t="s">
        <v>70</v>
      </c>
      <c r="N28" s="31" t="s">
        <v>109</v>
      </c>
      <c r="O28" s="27"/>
    </row>
    <row r="29" spans="2:15" ht="73.900000000000006" customHeight="1" x14ac:dyDescent="0.25">
      <c r="B29" s="35">
        <v>25</v>
      </c>
      <c r="C29" s="2" t="s">
        <v>87</v>
      </c>
      <c r="D29" s="31" t="s">
        <v>121</v>
      </c>
      <c r="E29" s="4" t="s">
        <v>88</v>
      </c>
      <c r="F29" s="2" t="s">
        <v>89</v>
      </c>
      <c r="G29" s="4" t="s">
        <v>61</v>
      </c>
      <c r="H29" s="5">
        <v>29500</v>
      </c>
      <c r="I29" s="5" t="s">
        <v>128</v>
      </c>
      <c r="J29" s="5">
        <v>2500000</v>
      </c>
      <c r="K29" s="4">
        <f t="shared" si="0"/>
        <v>2529500</v>
      </c>
      <c r="L29" s="4" t="s">
        <v>70</v>
      </c>
      <c r="M29" s="4" t="s">
        <v>70</v>
      </c>
      <c r="N29" s="4" t="s">
        <v>93</v>
      </c>
      <c r="O29" s="27"/>
    </row>
    <row r="30" spans="2:15" ht="70.900000000000006" customHeight="1" x14ac:dyDescent="0.25">
      <c r="B30" s="35">
        <v>26</v>
      </c>
      <c r="C30" s="2" t="s">
        <v>90</v>
      </c>
      <c r="D30" s="31" t="s">
        <v>121</v>
      </c>
      <c r="E30" s="4" t="s">
        <v>47</v>
      </c>
      <c r="F30" s="2" t="s">
        <v>91</v>
      </c>
      <c r="G30" s="4" t="s">
        <v>61</v>
      </c>
      <c r="H30" s="5">
        <v>29495.279999999999</v>
      </c>
      <c r="I30" s="5" t="s">
        <v>129</v>
      </c>
      <c r="J30" s="5">
        <v>2500000</v>
      </c>
      <c r="K30" s="4">
        <f t="shared" si="0"/>
        <v>2529495.2799999998</v>
      </c>
      <c r="L30" s="4" t="s">
        <v>70</v>
      </c>
      <c r="M30" s="4" t="s">
        <v>70</v>
      </c>
      <c r="N30" s="4" t="s">
        <v>93</v>
      </c>
      <c r="O30" s="27"/>
    </row>
    <row r="31" spans="2:15" ht="70.900000000000006" customHeight="1" x14ac:dyDescent="0.25">
      <c r="B31" s="35">
        <v>27</v>
      </c>
      <c r="C31" s="3" t="s">
        <v>99</v>
      </c>
      <c r="D31" s="3" t="s">
        <v>12</v>
      </c>
      <c r="E31" s="4"/>
      <c r="F31" s="3" t="s">
        <v>28</v>
      </c>
      <c r="G31" s="4" t="s">
        <v>61</v>
      </c>
      <c r="H31" s="5">
        <v>11800</v>
      </c>
      <c r="I31" s="5"/>
      <c r="J31" s="5">
        <v>0</v>
      </c>
      <c r="K31" s="4">
        <f t="shared" si="0"/>
        <v>11800</v>
      </c>
      <c r="L31" s="4" t="s">
        <v>70</v>
      </c>
      <c r="M31" s="4" t="s">
        <v>70</v>
      </c>
      <c r="N31" s="4"/>
      <c r="O31" s="27"/>
    </row>
    <row r="32" spans="2:15" ht="70.900000000000006" customHeight="1" x14ac:dyDescent="0.25">
      <c r="B32" s="35">
        <v>28</v>
      </c>
      <c r="C32" s="3" t="s">
        <v>100</v>
      </c>
      <c r="D32" s="3" t="s">
        <v>85</v>
      </c>
      <c r="E32" s="4"/>
      <c r="F32" s="3" t="s">
        <v>101</v>
      </c>
      <c r="G32" s="4" t="s">
        <v>61</v>
      </c>
      <c r="H32" s="5">
        <v>11800</v>
      </c>
      <c r="I32" s="5"/>
      <c r="J32" s="5">
        <v>0</v>
      </c>
      <c r="K32" s="4">
        <f t="shared" si="0"/>
        <v>11800</v>
      </c>
      <c r="L32" s="4" t="s">
        <v>70</v>
      </c>
      <c r="M32" s="4" t="s">
        <v>70</v>
      </c>
      <c r="N32" s="4"/>
      <c r="O32" s="27"/>
    </row>
    <row r="33" spans="2:15" ht="70.900000000000006" customHeight="1" x14ac:dyDescent="0.25">
      <c r="B33" s="35">
        <v>29</v>
      </c>
      <c r="C33" s="3" t="s">
        <v>102</v>
      </c>
      <c r="D33" s="3" t="s">
        <v>85</v>
      </c>
      <c r="E33" s="4"/>
      <c r="F33" s="3" t="s">
        <v>103</v>
      </c>
      <c r="G33" s="4" t="s">
        <v>61</v>
      </c>
      <c r="H33" s="5">
        <v>11800</v>
      </c>
      <c r="I33" s="5"/>
      <c r="J33" s="5">
        <v>0</v>
      </c>
      <c r="K33" s="4">
        <f t="shared" si="0"/>
        <v>11800</v>
      </c>
      <c r="L33" s="4" t="s">
        <v>70</v>
      </c>
      <c r="M33" s="4" t="s">
        <v>70</v>
      </c>
      <c r="N33" s="4"/>
      <c r="O33" s="27"/>
    </row>
    <row r="34" spans="2:15" x14ac:dyDescent="0.25">
      <c r="B34" s="6"/>
      <c r="C34" s="6"/>
      <c r="D34" s="6"/>
      <c r="E34" s="158" t="s">
        <v>24</v>
      </c>
      <c r="F34" s="158"/>
      <c r="G34" s="38"/>
      <c r="H34" s="40">
        <f>SUM(H5:H33)</f>
        <v>454295.28</v>
      </c>
      <c r="I34" s="40"/>
      <c r="J34" s="40">
        <f t="shared" ref="J34:K34" si="1">SUM(J5:J33)</f>
        <v>33070000</v>
      </c>
      <c r="K34" s="40">
        <f t="shared" si="1"/>
        <v>33524295.280000001</v>
      </c>
      <c r="L34" s="39"/>
      <c r="M34" s="39"/>
      <c r="N34" s="6"/>
      <c r="O34" s="6"/>
    </row>
    <row r="39" spans="2:15" x14ac:dyDescent="0.25">
      <c r="J39" s="16"/>
      <c r="N39" s="16"/>
    </row>
  </sheetData>
  <mergeCells count="7">
    <mergeCell ref="E34:F34"/>
    <mergeCell ref="B3:N3"/>
    <mergeCell ref="B2:N2"/>
    <mergeCell ref="L7:L9"/>
    <mergeCell ref="M7:M9"/>
    <mergeCell ref="L5:L6"/>
    <mergeCell ref="M5:M6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workbookViewId="0">
      <selection activeCell="F10" sqref="F10"/>
    </sheetView>
  </sheetViews>
  <sheetFormatPr defaultRowHeight="15" x14ac:dyDescent="0.25"/>
  <cols>
    <col min="1" max="1" width="3.85546875" customWidth="1"/>
    <col min="2" max="2" width="19.42578125" customWidth="1"/>
    <col min="3" max="3" width="11.140625" customWidth="1"/>
    <col min="4" max="4" width="23.28515625" customWidth="1"/>
    <col min="5" max="5" width="22.42578125" customWidth="1"/>
    <col min="6" max="6" width="28.42578125" customWidth="1"/>
    <col min="7" max="7" width="13.7109375" customWidth="1"/>
    <col min="8" max="8" width="13.28515625" customWidth="1"/>
    <col min="9" max="9" width="14.425781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422</v>
      </c>
      <c r="F3" s="189"/>
      <c r="G3" s="189"/>
      <c r="H3" s="189"/>
      <c r="I3" s="189"/>
      <c r="J3" s="189"/>
      <c r="K3" s="190"/>
    </row>
    <row r="4" spans="1:11" ht="18.75" x14ac:dyDescent="0.3">
      <c r="A4" s="136"/>
      <c r="B4" s="137"/>
      <c r="C4" s="137"/>
      <c r="D4" s="137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ht="45" customHeight="1" x14ac:dyDescent="0.25">
      <c r="A6" s="134">
        <v>1</v>
      </c>
      <c r="B6" s="3" t="s">
        <v>423</v>
      </c>
      <c r="C6" s="3" t="s">
        <v>425</v>
      </c>
      <c r="D6" s="3" t="s">
        <v>414</v>
      </c>
      <c r="E6" s="3" t="s">
        <v>415</v>
      </c>
      <c r="F6" s="3"/>
      <c r="G6" s="193" t="s">
        <v>421</v>
      </c>
      <c r="H6" s="194"/>
      <c r="I6" s="194"/>
      <c r="J6" s="194"/>
      <c r="K6" s="195"/>
    </row>
    <row r="7" spans="1:11" ht="45" customHeight="1" x14ac:dyDescent="0.25">
      <c r="A7" s="134">
        <v>2</v>
      </c>
      <c r="B7" s="3" t="s">
        <v>424</v>
      </c>
      <c r="C7" s="3" t="s">
        <v>425</v>
      </c>
      <c r="D7" s="3" t="s">
        <v>414</v>
      </c>
      <c r="E7" s="3" t="s">
        <v>415</v>
      </c>
      <c r="F7" s="3"/>
      <c r="G7" s="193" t="s">
        <v>421</v>
      </c>
      <c r="H7" s="194"/>
      <c r="I7" s="194"/>
      <c r="J7" s="194"/>
      <c r="K7" s="195"/>
    </row>
    <row r="8" spans="1:11" ht="45" customHeight="1" x14ac:dyDescent="0.25">
      <c r="A8" s="134">
        <v>3</v>
      </c>
      <c r="B8" s="3" t="s">
        <v>426</v>
      </c>
      <c r="C8" s="3" t="s">
        <v>427</v>
      </c>
      <c r="D8" s="3" t="s">
        <v>414</v>
      </c>
      <c r="E8" s="3" t="s">
        <v>415</v>
      </c>
      <c r="F8" s="3" t="s">
        <v>428</v>
      </c>
      <c r="G8" s="5">
        <v>9600</v>
      </c>
      <c r="H8" s="5">
        <v>864</v>
      </c>
      <c r="I8" s="5">
        <v>864</v>
      </c>
      <c r="J8" s="5">
        <v>0</v>
      </c>
      <c r="K8" s="135">
        <f>+G8+H8+I8+J8</f>
        <v>11328</v>
      </c>
    </row>
    <row r="9" spans="1:11" ht="64.5" customHeight="1" x14ac:dyDescent="0.25">
      <c r="A9" s="134">
        <v>4</v>
      </c>
      <c r="B9" s="3" t="s">
        <v>429</v>
      </c>
      <c r="C9" s="3" t="s">
        <v>427</v>
      </c>
      <c r="D9" s="3" t="s">
        <v>414</v>
      </c>
      <c r="E9" s="3" t="s">
        <v>415</v>
      </c>
      <c r="F9" s="3" t="s">
        <v>430</v>
      </c>
      <c r="G9" s="5">
        <v>1200000</v>
      </c>
      <c r="H9" s="5">
        <f>G9*9%</f>
        <v>108000</v>
      </c>
      <c r="I9" s="5">
        <f>G9*9%</f>
        <v>108000</v>
      </c>
      <c r="J9" s="5">
        <v>0</v>
      </c>
      <c r="K9" s="135">
        <f>+G9+H9+I9+J9</f>
        <v>1416000</v>
      </c>
    </row>
    <row r="10" spans="1:11" x14ac:dyDescent="0.25">
      <c r="A10" s="134">
        <v>5</v>
      </c>
      <c r="B10" s="3" t="s">
        <v>433</v>
      </c>
      <c r="C10" s="3" t="s">
        <v>431</v>
      </c>
      <c r="D10" s="3" t="s">
        <v>432</v>
      </c>
      <c r="E10" s="3" t="s">
        <v>393</v>
      </c>
      <c r="F10" s="6" t="s">
        <v>394</v>
      </c>
      <c r="G10" s="5">
        <v>45000</v>
      </c>
      <c r="H10" s="5">
        <v>4050</v>
      </c>
      <c r="I10" s="5">
        <v>4050</v>
      </c>
      <c r="J10" s="5">
        <v>0</v>
      </c>
      <c r="K10" s="135">
        <f>+G10+H10+I10+J10</f>
        <v>53100</v>
      </c>
    </row>
    <row r="11" spans="1:11" x14ac:dyDescent="0.25">
      <c r="A11" s="6"/>
      <c r="B11" s="6"/>
      <c r="C11" s="6"/>
      <c r="D11" s="6"/>
      <c r="E11" s="3"/>
      <c r="F11" s="6"/>
      <c r="G11" s="123"/>
      <c r="H11" s="123"/>
      <c r="I11" s="123"/>
      <c r="J11" s="123"/>
      <c r="K11" s="129">
        <f>G11+H11+I11+J11</f>
        <v>0</v>
      </c>
    </row>
    <row r="12" spans="1:11" ht="15.75" thickBot="1" x14ac:dyDescent="0.3">
      <c r="G12" s="124">
        <f>SUM(G8:G11)</f>
        <v>1254600</v>
      </c>
      <c r="H12" s="124">
        <f t="shared" ref="H12:K12" si="0">SUM(H8:H11)</f>
        <v>112914</v>
      </c>
      <c r="I12" s="124">
        <f t="shared" si="0"/>
        <v>112914</v>
      </c>
      <c r="J12" s="124">
        <f t="shared" si="0"/>
        <v>0</v>
      </c>
      <c r="K12" s="124">
        <f t="shared" si="0"/>
        <v>1480428</v>
      </c>
    </row>
    <row r="13" spans="1:11" ht="15.75" thickTop="1" x14ac:dyDescent="0.25"/>
  </sheetData>
  <mergeCells count="5">
    <mergeCell ref="A3:D3"/>
    <mergeCell ref="E3:K3"/>
    <mergeCell ref="E4:K4"/>
    <mergeCell ref="G6:K6"/>
    <mergeCell ref="G7:K7"/>
  </mergeCells>
  <pageMargins left="0.7" right="0.7" top="0.75" bottom="0.75" header="0.3" footer="0.3"/>
  <pageSetup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workbookViewId="0">
      <selection activeCell="B6" sqref="B6"/>
    </sheetView>
  </sheetViews>
  <sheetFormatPr defaultRowHeight="15" x14ac:dyDescent="0.25"/>
  <cols>
    <col min="1" max="1" width="3.85546875" customWidth="1"/>
    <col min="2" max="2" width="15.85546875" customWidth="1"/>
    <col min="3" max="3" width="11.140625" customWidth="1"/>
    <col min="4" max="4" width="23.28515625" customWidth="1"/>
    <col min="5" max="5" width="18.5703125" customWidth="1"/>
    <col min="6" max="6" width="22.7109375" customWidth="1"/>
    <col min="7" max="7" width="13.7109375" customWidth="1"/>
    <col min="8" max="8" width="9.28515625" customWidth="1"/>
    <col min="9" max="9" width="8.28515625" customWidth="1"/>
    <col min="10" max="10" width="11.285156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434</v>
      </c>
      <c r="F3" s="189"/>
      <c r="G3" s="189"/>
      <c r="H3" s="189"/>
      <c r="I3" s="189"/>
      <c r="J3" s="189"/>
      <c r="K3" s="190"/>
    </row>
    <row r="4" spans="1:11" ht="18.75" x14ac:dyDescent="0.3">
      <c r="A4" s="138"/>
      <c r="B4" s="139"/>
      <c r="C4" s="139"/>
      <c r="D4" s="139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ht="38.25" customHeight="1" x14ac:dyDescent="0.25">
      <c r="A6" s="75">
        <v>1</v>
      </c>
      <c r="B6" s="140" t="s">
        <v>435</v>
      </c>
      <c r="C6" s="140" t="s">
        <v>443</v>
      </c>
      <c r="D6" s="140" t="s">
        <v>441</v>
      </c>
      <c r="E6" s="141" t="s">
        <v>440</v>
      </c>
      <c r="F6" s="142" t="s">
        <v>442</v>
      </c>
      <c r="G6" s="143">
        <v>16272</v>
      </c>
      <c r="H6" s="144"/>
      <c r="I6" s="144"/>
      <c r="J6" s="144">
        <v>2928</v>
      </c>
      <c r="K6" s="144">
        <f>+G6+H6+I6+J6</f>
        <v>19200</v>
      </c>
    </row>
    <row r="7" spans="1:11" ht="38.25" customHeight="1" x14ac:dyDescent="0.25">
      <c r="A7" s="75">
        <v>2</v>
      </c>
      <c r="B7" s="140" t="s">
        <v>436</v>
      </c>
      <c r="C7" s="140" t="s">
        <v>444</v>
      </c>
      <c r="D7" s="140" t="s">
        <v>446</v>
      </c>
      <c r="E7" s="141" t="s">
        <v>448</v>
      </c>
      <c r="F7" s="142" t="s">
        <v>450</v>
      </c>
      <c r="G7" s="143">
        <v>1000</v>
      </c>
      <c r="H7" s="144">
        <v>90</v>
      </c>
      <c r="I7" s="144">
        <v>90</v>
      </c>
      <c r="J7" s="144"/>
      <c r="K7" s="144">
        <f>+G7+H7+I7+J7</f>
        <v>1180</v>
      </c>
    </row>
    <row r="8" spans="1:11" ht="45" customHeight="1" x14ac:dyDescent="0.25">
      <c r="A8" s="75">
        <v>3</v>
      </c>
      <c r="B8" s="140" t="s">
        <v>437</v>
      </c>
      <c r="C8" s="2" t="s">
        <v>444</v>
      </c>
      <c r="D8" s="2" t="s">
        <v>447</v>
      </c>
      <c r="E8" s="2" t="s">
        <v>449</v>
      </c>
      <c r="F8" s="142" t="s">
        <v>450</v>
      </c>
      <c r="G8" s="145">
        <v>1000</v>
      </c>
      <c r="H8" s="145"/>
      <c r="I8" s="145"/>
      <c r="J8" s="145">
        <v>180</v>
      </c>
      <c r="K8" s="144">
        <f>+G8+H8+I8+J8</f>
        <v>1180</v>
      </c>
    </row>
    <row r="9" spans="1:11" ht="64.5" customHeight="1" x14ac:dyDescent="0.25">
      <c r="A9" s="75">
        <v>4</v>
      </c>
      <c r="B9" s="140" t="s">
        <v>438</v>
      </c>
      <c r="C9" s="2" t="s">
        <v>445</v>
      </c>
      <c r="D9" s="2" t="s">
        <v>451</v>
      </c>
      <c r="E9" s="2" t="s">
        <v>452</v>
      </c>
      <c r="F9" s="142" t="s">
        <v>450</v>
      </c>
      <c r="G9" s="145">
        <v>1000</v>
      </c>
      <c r="H9" s="145">
        <v>90</v>
      </c>
      <c r="I9" s="145">
        <v>90</v>
      </c>
      <c r="J9" s="145"/>
      <c r="K9" s="144">
        <f>+G9+H9+I9+J9</f>
        <v>1180</v>
      </c>
    </row>
    <row r="10" spans="1:11" ht="24" x14ac:dyDescent="0.25">
      <c r="A10" s="75">
        <v>5</v>
      </c>
      <c r="B10" s="140" t="s">
        <v>439</v>
      </c>
      <c r="C10" s="2" t="s">
        <v>445</v>
      </c>
      <c r="D10" s="140" t="s">
        <v>446</v>
      </c>
      <c r="E10" s="141" t="s">
        <v>448</v>
      </c>
      <c r="F10" s="142" t="s">
        <v>450</v>
      </c>
      <c r="G10" s="145">
        <v>1000</v>
      </c>
      <c r="H10" s="145">
        <v>90</v>
      </c>
      <c r="I10" s="145">
        <v>90</v>
      </c>
      <c r="J10" s="145"/>
      <c r="K10" s="144">
        <f>+G10+H10+I10+J10</f>
        <v>1180</v>
      </c>
    </row>
    <row r="11" spans="1:11" x14ac:dyDescent="0.25">
      <c r="A11" s="6"/>
      <c r="B11" s="27"/>
      <c r="C11" s="27"/>
      <c r="D11" s="27"/>
      <c r="E11" s="2"/>
      <c r="F11" s="27"/>
      <c r="G11" s="146"/>
      <c r="H11" s="146"/>
      <c r="I11" s="146"/>
      <c r="J11" s="146"/>
      <c r="K11" s="147">
        <f>G11+H11+I11+J11</f>
        <v>0</v>
      </c>
    </row>
    <row r="12" spans="1:11" ht="15.75" thickBot="1" x14ac:dyDescent="0.3">
      <c r="B12" s="148"/>
      <c r="C12" s="148"/>
      <c r="D12" s="148"/>
      <c r="E12" s="148"/>
      <c r="F12" s="148"/>
      <c r="G12" s="124">
        <f>SUM(G6:G11)</f>
        <v>20272</v>
      </c>
      <c r="H12" s="124">
        <f>SUM(H6:H11)</f>
        <v>270</v>
      </c>
      <c r="I12" s="124">
        <f>SUM(I6:I11)</f>
        <v>270</v>
      </c>
      <c r="J12" s="124">
        <f>SUM(J6:J11)</f>
        <v>3108</v>
      </c>
      <c r="K12" s="124">
        <f>SUM(K6:K11)</f>
        <v>23920</v>
      </c>
    </row>
    <row r="13" spans="1:11" ht="15.75" thickTop="1" x14ac:dyDescent="0.25"/>
  </sheetData>
  <mergeCells count="3">
    <mergeCell ref="A3:D3"/>
    <mergeCell ref="E3:K3"/>
    <mergeCell ref="E4:K4"/>
  </mergeCells>
  <pageMargins left="0.70866141732283472" right="0.70866141732283472" top="0.74803149606299213" bottom="0.74803149606299213" header="0.31496062992125984" footer="0.31496062992125984"/>
  <pageSetup scale="80" orientation="landscape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workbookViewId="0">
      <selection activeCell="D6" sqref="D6:F6"/>
    </sheetView>
  </sheetViews>
  <sheetFormatPr defaultRowHeight="15" x14ac:dyDescent="0.25"/>
  <cols>
    <col min="1" max="1" width="3.85546875" customWidth="1"/>
    <col min="2" max="2" width="15.85546875" customWidth="1"/>
    <col min="3" max="3" width="11.140625" customWidth="1"/>
    <col min="4" max="4" width="23.28515625" customWidth="1"/>
    <col min="5" max="5" width="18.5703125" customWidth="1"/>
    <col min="6" max="6" width="22.7109375" customWidth="1"/>
    <col min="7" max="7" width="13.7109375" customWidth="1"/>
    <col min="8" max="8" width="9.28515625" customWidth="1"/>
    <col min="9" max="9" width="10.28515625" customWidth="1"/>
    <col min="10" max="10" width="11.28515625" customWidth="1"/>
    <col min="11" max="11" width="14.28515625" bestFit="1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453</v>
      </c>
      <c r="F3" s="189"/>
      <c r="G3" s="189"/>
      <c r="H3" s="189"/>
      <c r="I3" s="189"/>
      <c r="J3" s="189"/>
      <c r="K3" s="190"/>
    </row>
    <row r="4" spans="1:11" ht="18.75" x14ac:dyDescent="0.3">
      <c r="A4" s="149"/>
      <c r="B4" s="150"/>
      <c r="C4" s="150"/>
      <c r="D4" s="150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ht="62.25" customHeight="1" x14ac:dyDescent="0.25">
      <c r="A6" s="75">
        <v>1</v>
      </c>
      <c r="B6" s="140" t="s">
        <v>454</v>
      </c>
      <c r="C6" s="140" t="s">
        <v>456</v>
      </c>
      <c r="D6" s="140" t="s">
        <v>457</v>
      </c>
      <c r="E6" s="23" t="s">
        <v>393</v>
      </c>
      <c r="F6" s="3" t="s">
        <v>460</v>
      </c>
      <c r="G6" s="143">
        <v>45000</v>
      </c>
      <c r="H6" s="144">
        <v>4050</v>
      </c>
      <c r="I6" s="144">
        <v>4050</v>
      </c>
      <c r="J6" s="144"/>
      <c r="K6" s="144">
        <f>+G6+H6+I6+J6</f>
        <v>53100</v>
      </c>
    </row>
    <row r="7" spans="1:11" ht="57" customHeight="1" x14ac:dyDescent="0.25">
      <c r="A7" s="75">
        <v>2</v>
      </c>
      <c r="B7" s="140" t="s">
        <v>455</v>
      </c>
      <c r="C7" s="140" t="s">
        <v>459</v>
      </c>
      <c r="D7" s="140" t="s">
        <v>458</v>
      </c>
      <c r="E7" s="23" t="s">
        <v>393</v>
      </c>
      <c r="F7" s="3" t="s">
        <v>460</v>
      </c>
      <c r="G7" s="143">
        <v>45000</v>
      </c>
      <c r="H7" s="144">
        <v>4050</v>
      </c>
      <c r="I7" s="144">
        <v>4050</v>
      </c>
      <c r="J7" s="144"/>
      <c r="K7" s="144">
        <f>+G7+H7+I7+J7</f>
        <v>53100</v>
      </c>
    </row>
    <row r="8" spans="1:11" x14ac:dyDescent="0.25">
      <c r="A8" s="6"/>
      <c r="B8" s="27"/>
      <c r="C8" s="27"/>
      <c r="D8" s="27"/>
      <c r="E8" s="2"/>
      <c r="F8" s="27"/>
      <c r="G8" s="146"/>
      <c r="H8" s="146"/>
      <c r="I8" s="146"/>
      <c r="J8" s="146"/>
      <c r="K8" s="147">
        <f>G8+H8+I8+J8</f>
        <v>0</v>
      </c>
    </row>
    <row r="9" spans="1:11" ht="15.75" thickBot="1" x14ac:dyDescent="0.3">
      <c r="B9" s="148"/>
      <c r="C9" s="148"/>
      <c r="D9" s="148"/>
      <c r="E9" s="148"/>
      <c r="F9" s="148"/>
      <c r="G9" s="124">
        <f>SUM(G6:G8)</f>
        <v>90000</v>
      </c>
      <c r="H9" s="124">
        <f>SUM(H6:H8)</f>
        <v>8100</v>
      </c>
      <c r="I9" s="124">
        <f>SUM(I6:I8)</f>
        <v>8100</v>
      </c>
      <c r="J9" s="124">
        <f>SUM(J6:J8)</f>
        <v>0</v>
      </c>
      <c r="K9" s="124">
        <f>SUM(K6:K8)</f>
        <v>106200</v>
      </c>
    </row>
    <row r="10" spans="1:11" ht="15.75" thickTop="1" x14ac:dyDescent="0.25"/>
  </sheetData>
  <mergeCells count="3">
    <mergeCell ref="A3:D3"/>
    <mergeCell ref="E3:K3"/>
    <mergeCell ref="E4:K4"/>
  </mergeCells>
  <pageMargins left="0.70866141732283472" right="0.70866141732283472" top="0.74803149606299213" bottom="0.74803149606299213" header="0.31496062992125984" footer="0.31496062992125984"/>
  <pageSetup scale="80" orientation="landscape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abSelected="1" topLeftCell="A13" workbookViewId="0">
      <selection activeCell="C20" sqref="C20"/>
    </sheetView>
  </sheetViews>
  <sheetFormatPr defaultRowHeight="15" x14ac:dyDescent="0.25"/>
  <cols>
    <col min="1" max="1" width="5.5703125" customWidth="1"/>
    <col min="2" max="2" width="15.85546875" customWidth="1"/>
    <col min="3" max="3" width="11.140625" customWidth="1"/>
    <col min="4" max="4" width="23.28515625" customWidth="1"/>
    <col min="5" max="5" width="18.5703125" customWidth="1"/>
    <col min="6" max="6" width="22.7109375" customWidth="1"/>
    <col min="7" max="7" width="16.7109375" customWidth="1"/>
    <col min="8" max="9" width="14.28515625" customWidth="1"/>
    <col min="10" max="10" width="11.28515625" customWidth="1"/>
    <col min="11" max="11" width="18.85546875" customWidth="1"/>
  </cols>
  <sheetData>
    <row r="3" spans="1:11" ht="21" x14ac:dyDescent="0.35">
      <c r="A3" s="178" t="s">
        <v>342</v>
      </c>
      <c r="B3" s="179"/>
      <c r="C3" s="179"/>
      <c r="D3" s="179"/>
      <c r="E3" s="189" t="s">
        <v>461</v>
      </c>
      <c r="F3" s="189"/>
      <c r="G3" s="189"/>
      <c r="H3" s="189"/>
      <c r="I3" s="189"/>
      <c r="J3" s="189"/>
      <c r="K3" s="190"/>
    </row>
    <row r="4" spans="1:11" ht="18.75" x14ac:dyDescent="0.3">
      <c r="A4" s="151"/>
      <c r="B4" s="152"/>
      <c r="C4" s="152"/>
      <c r="D4" s="152"/>
      <c r="E4" s="191" t="s">
        <v>383</v>
      </c>
      <c r="F4" s="191"/>
      <c r="G4" s="191"/>
      <c r="H4" s="191"/>
      <c r="I4" s="191"/>
      <c r="J4" s="191"/>
      <c r="K4" s="192"/>
    </row>
    <row r="5" spans="1:11" ht="38.25" customHeight="1" x14ac:dyDescent="0.25">
      <c r="A5" s="75" t="s">
        <v>97</v>
      </c>
      <c r="B5" s="75" t="s">
        <v>352</v>
      </c>
      <c r="C5" s="75" t="s">
        <v>381</v>
      </c>
      <c r="D5" s="75" t="s">
        <v>1</v>
      </c>
      <c r="E5" s="76" t="s">
        <v>190</v>
      </c>
      <c r="F5" s="100" t="s">
        <v>382</v>
      </c>
      <c r="G5" s="100" t="s">
        <v>377</v>
      </c>
      <c r="H5" s="76" t="s">
        <v>380</v>
      </c>
      <c r="I5" s="76" t="s">
        <v>378</v>
      </c>
      <c r="J5" s="76" t="s">
        <v>379</v>
      </c>
      <c r="K5" s="76" t="s">
        <v>24</v>
      </c>
    </row>
    <row r="6" spans="1:11" ht="62.25" customHeight="1" x14ac:dyDescent="0.25">
      <c r="A6" s="75">
        <v>1</v>
      </c>
      <c r="B6" s="140" t="s">
        <v>462</v>
      </c>
      <c r="C6" s="140" t="s">
        <v>463</v>
      </c>
      <c r="D6" s="140" t="s">
        <v>464</v>
      </c>
      <c r="E6" s="23" t="s">
        <v>465</v>
      </c>
      <c r="F6" s="3" t="s">
        <v>466</v>
      </c>
      <c r="G6" s="143">
        <v>1000</v>
      </c>
      <c r="H6" s="144">
        <v>90</v>
      </c>
      <c r="I6" s="144">
        <v>90</v>
      </c>
      <c r="J6" s="144">
        <v>0</v>
      </c>
      <c r="K6" s="144">
        <f>G6+H6+I6+J6</f>
        <v>1180</v>
      </c>
    </row>
    <row r="7" spans="1:11" ht="57" customHeight="1" x14ac:dyDescent="0.25">
      <c r="A7" s="75">
        <v>2</v>
      </c>
      <c r="B7" s="140" t="s">
        <v>467</v>
      </c>
      <c r="C7" s="140" t="s">
        <v>463</v>
      </c>
      <c r="D7" s="140" t="s">
        <v>489</v>
      </c>
      <c r="E7" s="23" t="s">
        <v>490</v>
      </c>
      <c r="F7" s="3" t="s">
        <v>480</v>
      </c>
      <c r="G7" s="143">
        <v>1000</v>
      </c>
      <c r="H7" s="144">
        <v>0</v>
      </c>
      <c r="I7" s="144">
        <v>0</v>
      </c>
      <c r="J7" s="144">
        <v>180</v>
      </c>
      <c r="K7" s="144">
        <f t="shared" ref="K7:K19" si="0">G7+H7+I7+J7</f>
        <v>1180</v>
      </c>
    </row>
    <row r="8" spans="1:11" ht="57" customHeight="1" x14ac:dyDescent="0.25">
      <c r="A8" s="75">
        <v>3</v>
      </c>
      <c r="B8" s="140" t="s">
        <v>468</v>
      </c>
      <c r="C8" s="140" t="s">
        <v>463</v>
      </c>
      <c r="D8" s="140" t="s">
        <v>491</v>
      </c>
      <c r="E8" s="23" t="s">
        <v>492</v>
      </c>
      <c r="F8" s="3" t="s">
        <v>481</v>
      </c>
      <c r="G8" s="143">
        <v>1000</v>
      </c>
      <c r="H8" s="144">
        <v>0</v>
      </c>
      <c r="I8" s="144">
        <v>0</v>
      </c>
      <c r="J8" s="144">
        <v>180</v>
      </c>
      <c r="K8" s="144">
        <f t="shared" si="0"/>
        <v>1180</v>
      </c>
    </row>
    <row r="9" spans="1:11" ht="57" customHeight="1" x14ac:dyDescent="0.25">
      <c r="A9" s="75">
        <v>4</v>
      </c>
      <c r="B9" s="140" t="s">
        <v>469</v>
      </c>
      <c r="C9" s="140" t="s">
        <v>463</v>
      </c>
      <c r="D9" s="140" t="s">
        <v>493</v>
      </c>
      <c r="E9" s="23" t="s">
        <v>494</v>
      </c>
      <c r="F9" s="3" t="s">
        <v>482</v>
      </c>
      <c r="G9" s="143">
        <v>1000</v>
      </c>
      <c r="H9" s="144">
        <v>90</v>
      </c>
      <c r="I9" s="144">
        <v>90</v>
      </c>
      <c r="J9" s="144">
        <v>0</v>
      </c>
      <c r="K9" s="144">
        <f t="shared" si="0"/>
        <v>1180</v>
      </c>
    </row>
    <row r="10" spans="1:11" ht="57" customHeight="1" x14ac:dyDescent="0.25">
      <c r="A10" s="75">
        <v>5</v>
      </c>
      <c r="B10" s="140" t="s">
        <v>470</v>
      </c>
      <c r="C10" s="140" t="s">
        <v>463</v>
      </c>
      <c r="D10" s="140" t="s">
        <v>495</v>
      </c>
      <c r="E10" s="23" t="s">
        <v>496</v>
      </c>
      <c r="F10" s="3" t="s">
        <v>483</v>
      </c>
      <c r="G10" s="143">
        <v>1000</v>
      </c>
      <c r="H10" s="144">
        <v>0</v>
      </c>
      <c r="I10" s="144">
        <v>0</v>
      </c>
      <c r="J10" s="144">
        <v>180</v>
      </c>
      <c r="K10" s="144">
        <f t="shared" si="0"/>
        <v>1180</v>
      </c>
    </row>
    <row r="11" spans="1:11" ht="57" customHeight="1" x14ac:dyDescent="0.25">
      <c r="A11" s="75">
        <v>6</v>
      </c>
      <c r="B11" s="140" t="s">
        <v>471</v>
      </c>
      <c r="C11" s="140" t="s">
        <v>463</v>
      </c>
      <c r="D11" s="140" t="s">
        <v>497</v>
      </c>
      <c r="E11" s="23" t="s">
        <v>498</v>
      </c>
      <c r="F11" s="3" t="s">
        <v>484</v>
      </c>
      <c r="G11" s="143">
        <v>1000</v>
      </c>
      <c r="H11" s="144">
        <v>90</v>
      </c>
      <c r="I11" s="144">
        <v>90</v>
      </c>
      <c r="J11" s="144">
        <v>0</v>
      </c>
      <c r="K11" s="144">
        <f t="shared" si="0"/>
        <v>1180</v>
      </c>
    </row>
    <row r="12" spans="1:11" ht="57" customHeight="1" x14ac:dyDescent="0.25">
      <c r="A12" s="75">
        <v>7</v>
      </c>
      <c r="B12" s="140" t="s">
        <v>472</v>
      </c>
      <c r="C12" s="140" t="s">
        <v>463</v>
      </c>
      <c r="D12" s="140" t="s">
        <v>499</v>
      </c>
      <c r="E12" s="23" t="s">
        <v>500</v>
      </c>
      <c r="F12" s="3" t="s">
        <v>485</v>
      </c>
      <c r="G12" s="143">
        <v>1000</v>
      </c>
      <c r="H12" s="144">
        <v>0</v>
      </c>
      <c r="I12" s="144">
        <v>0</v>
      </c>
      <c r="J12" s="144">
        <v>180</v>
      </c>
      <c r="K12" s="144">
        <f t="shared" si="0"/>
        <v>1180</v>
      </c>
    </row>
    <row r="13" spans="1:11" ht="57" customHeight="1" x14ac:dyDescent="0.25">
      <c r="A13" s="75">
        <v>8</v>
      </c>
      <c r="B13" s="140" t="s">
        <v>473</v>
      </c>
      <c r="C13" s="140" t="s">
        <v>463</v>
      </c>
      <c r="D13" s="140" t="s">
        <v>501</v>
      </c>
      <c r="E13" s="23" t="s">
        <v>502</v>
      </c>
      <c r="F13" s="3" t="s">
        <v>486</v>
      </c>
      <c r="G13" s="143">
        <v>1000</v>
      </c>
      <c r="H13" s="144">
        <v>0</v>
      </c>
      <c r="I13" s="144">
        <v>0</v>
      </c>
      <c r="J13" s="144">
        <v>180</v>
      </c>
      <c r="K13" s="144">
        <f t="shared" si="0"/>
        <v>1180</v>
      </c>
    </row>
    <row r="14" spans="1:11" ht="57" customHeight="1" x14ac:dyDescent="0.25">
      <c r="A14" s="75">
        <v>9</v>
      </c>
      <c r="B14" s="140" t="s">
        <v>474</v>
      </c>
      <c r="C14" s="140" t="s">
        <v>463</v>
      </c>
      <c r="D14" s="140" t="s">
        <v>504</v>
      </c>
      <c r="E14" s="23" t="s">
        <v>503</v>
      </c>
      <c r="F14" s="3" t="s">
        <v>487</v>
      </c>
      <c r="G14" s="143">
        <v>1000</v>
      </c>
      <c r="H14" s="144">
        <v>90</v>
      </c>
      <c r="I14" s="144">
        <v>90</v>
      </c>
      <c r="J14" s="144">
        <v>0</v>
      </c>
      <c r="K14" s="144">
        <f t="shared" si="0"/>
        <v>1180</v>
      </c>
    </row>
    <row r="15" spans="1:11" ht="57" customHeight="1" x14ac:dyDescent="0.25">
      <c r="A15" s="75">
        <v>10</v>
      </c>
      <c r="B15" s="140" t="s">
        <v>475</v>
      </c>
      <c r="C15" s="140" t="s">
        <v>463</v>
      </c>
      <c r="D15" s="140" t="s">
        <v>505</v>
      </c>
      <c r="E15" s="23" t="s">
        <v>506</v>
      </c>
      <c r="F15" s="3" t="s">
        <v>488</v>
      </c>
      <c r="G15" s="143">
        <v>1000</v>
      </c>
      <c r="H15" s="144">
        <v>90</v>
      </c>
      <c r="I15" s="144">
        <v>90</v>
      </c>
      <c r="J15" s="144">
        <v>0</v>
      </c>
      <c r="K15" s="144">
        <f t="shared" si="0"/>
        <v>1180</v>
      </c>
    </row>
    <row r="16" spans="1:11" ht="57" customHeight="1" x14ac:dyDescent="0.25">
      <c r="A16" s="75">
        <v>11</v>
      </c>
      <c r="B16" s="140" t="s">
        <v>476</v>
      </c>
      <c r="C16" s="140" t="s">
        <v>507</v>
      </c>
      <c r="D16" s="140" t="s">
        <v>457</v>
      </c>
      <c r="E16" s="23" t="s">
        <v>393</v>
      </c>
      <c r="F16" s="3" t="s">
        <v>460</v>
      </c>
      <c r="G16" s="143">
        <v>15000</v>
      </c>
      <c r="H16" s="144">
        <v>1350</v>
      </c>
      <c r="I16" s="144">
        <v>1350</v>
      </c>
      <c r="J16" s="144">
        <v>0</v>
      </c>
      <c r="K16" s="144">
        <f t="shared" si="0"/>
        <v>17700</v>
      </c>
    </row>
    <row r="17" spans="1:11" ht="57" customHeight="1" x14ac:dyDescent="0.25">
      <c r="A17" s="75">
        <v>12</v>
      </c>
      <c r="B17" s="140" t="s">
        <v>477</v>
      </c>
      <c r="C17" s="140" t="s">
        <v>507</v>
      </c>
      <c r="D17" s="140" t="s">
        <v>177</v>
      </c>
      <c r="E17" s="23" t="s">
        <v>508</v>
      </c>
      <c r="F17" s="3" t="s">
        <v>509</v>
      </c>
      <c r="G17" s="143">
        <v>7287306</v>
      </c>
      <c r="H17" s="144">
        <v>655857</v>
      </c>
      <c r="I17" s="144">
        <v>655857</v>
      </c>
      <c r="J17" s="144">
        <v>0</v>
      </c>
      <c r="K17" s="144">
        <f t="shared" si="0"/>
        <v>8599020</v>
      </c>
    </row>
    <row r="18" spans="1:11" ht="57" customHeight="1" x14ac:dyDescent="0.25">
      <c r="A18" s="75">
        <v>13</v>
      </c>
      <c r="B18" s="140" t="s">
        <v>478</v>
      </c>
      <c r="C18" s="140" t="s">
        <v>507</v>
      </c>
      <c r="D18" s="140" t="s">
        <v>177</v>
      </c>
      <c r="E18" s="23" t="s">
        <v>508</v>
      </c>
      <c r="F18" s="3" t="s">
        <v>509</v>
      </c>
      <c r="G18" s="143">
        <v>1518034</v>
      </c>
      <c r="H18" s="144">
        <v>136623</v>
      </c>
      <c r="I18" s="144">
        <v>136623</v>
      </c>
      <c r="J18" s="144">
        <v>0</v>
      </c>
      <c r="K18" s="144">
        <f t="shared" si="0"/>
        <v>1791280</v>
      </c>
    </row>
    <row r="19" spans="1:11" ht="57" customHeight="1" x14ac:dyDescent="0.25">
      <c r="A19" s="75">
        <v>14</v>
      </c>
      <c r="B19" s="140" t="s">
        <v>479</v>
      </c>
      <c r="C19" s="140" t="s">
        <v>507</v>
      </c>
      <c r="D19" s="140" t="s">
        <v>177</v>
      </c>
      <c r="E19" s="23" t="s">
        <v>508</v>
      </c>
      <c r="F19" s="3" t="s">
        <v>510</v>
      </c>
      <c r="G19" s="143">
        <v>3427000</v>
      </c>
      <c r="H19" s="144">
        <v>308430</v>
      </c>
      <c r="I19" s="144">
        <v>308430</v>
      </c>
      <c r="J19" s="144">
        <v>0</v>
      </c>
      <c r="K19" s="144">
        <f t="shared" si="0"/>
        <v>4043860</v>
      </c>
    </row>
    <row r="20" spans="1:11" x14ac:dyDescent="0.25">
      <c r="A20" s="6"/>
      <c r="B20" s="27"/>
      <c r="C20" s="27"/>
      <c r="D20" s="27"/>
      <c r="E20" s="2"/>
      <c r="F20" s="27"/>
      <c r="G20" s="146"/>
      <c r="H20" s="146"/>
      <c r="I20" s="146"/>
      <c r="J20" s="146"/>
      <c r="K20" s="147">
        <f>G20+H20+I20+J20</f>
        <v>0</v>
      </c>
    </row>
    <row r="21" spans="1:11" ht="28.5" customHeight="1" thickBot="1" x14ac:dyDescent="0.3">
      <c r="B21" s="148"/>
      <c r="C21" s="148"/>
      <c r="D21" s="148"/>
      <c r="E21" s="148"/>
      <c r="F21" s="148"/>
      <c r="G21" s="124">
        <f>SUM(G6:G20)</f>
        <v>12257340</v>
      </c>
      <c r="H21" s="124">
        <f>SUM(H6:H20)</f>
        <v>1102710</v>
      </c>
      <c r="I21" s="124">
        <f>SUM(I6:I20)</f>
        <v>1102710</v>
      </c>
      <c r="J21" s="124">
        <f>SUM(J6:J20)</f>
        <v>900</v>
      </c>
      <c r="K21" s="124">
        <f>SUM(K6:K20)</f>
        <v>14463660</v>
      </c>
    </row>
    <row r="22" spans="1:11" ht="15.75" thickTop="1" x14ac:dyDescent="0.25"/>
  </sheetData>
  <mergeCells count="3">
    <mergeCell ref="A3:D3"/>
    <mergeCell ref="E3:K3"/>
    <mergeCell ref="E4:K4"/>
  </mergeCells>
  <pageMargins left="0.70866141732283472" right="0.70866141732283472" top="0.74803149606299213" bottom="0.74803149606299213" header="0.31496062992125984" footer="0.31496062992125984"/>
  <pageSetup scale="8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zoomScale="70" zoomScaleNormal="70" workbookViewId="0">
      <selection activeCell="J6" sqref="J6:J7"/>
    </sheetView>
  </sheetViews>
  <sheetFormatPr defaultRowHeight="15" x14ac:dyDescent="0.25"/>
  <cols>
    <col min="1" max="1" width="4.28515625" customWidth="1"/>
    <col min="2" max="2" width="3.85546875" customWidth="1"/>
    <col min="3" max="6" width="21.5703125" customWidth="1"/>
    <col min="7" max="7" width="10.5703125" customWidth="1"/>
    <col min="8" max="8" width="12.85546875" customWidth="1"/>
    <col min="9" max="9" width="11" customWidth="1"/>
    <col min="10" max="10" width="23.28515625" customWidth="1"/>
    <col min="11" max="14" width="22.28515625" customWidth="1"/>
    <col min="15" max="15" width="30" customWidth="1"/>
  </cols>
  <sheetData>
    <row r="2" spans="2:15" x14ac:dyDescent="0.25">
      <c r="B2" s="55" t="s">
        <v>25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6"/>
    </row>
    <row r="3" spans="2:15" ht="16.149999999999999" customHeight="1" x14ac:dyDescent="0.25">
      <c r="B3" s="57" t="s">
        <v>104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6"/>
    </row>
    <row r="4" spans="2:15" ht="30" x14ac:dyDescent="0.25">
      <c r="B4" s="41" t="s">
        <v>97</v>
      </c>
      <c r="C4" s="41" t="s">
        <v>1</v>
      </c>
      <c r="D4" s="45" t="s">
        <v>131</v>
      </c>
      <c r="E4" s="45" t="s">
        <v>130</v>
      </c>
      <c r="F4" s="45"/>
      <c r="G4" s="41" t="s">
        <v>51</v>
      </c>
      <c r="H4" s="41" t="s">
        <v>4</v>
      </c>
      <c r="I4" s="15" t="s">
        <v>54</v>
      </c>
      <c r="J4" s="15" t="s">
        <v>134</v>
      </c>
      <c r="K4" s="15" t="s">
        <v>137</v>
      </c>
      <c r="L4" s="15" t="s">
        <v>140</v>
      </c>
      <c r="M4" s="15" t="s">
        <v>144</v>
      </c>
      <c r="N4" s="15" t="s">
        <v>145</v>
      </c>
      <c r="O4" s="15" t="s">
        <v>96</v>
      </c>
    </row>
    <row r="5" spans="2:15" ht="30" x14ac:dyDescent="0.25">
      <c r="B5" s="45"/>
      <c r="C5" s="165" t="s">
        <v>46</v>
      </c>
      <c r="D5" s="163" t="s">
        <v>143</v>
      </c>
      <c r="E5" s="50"/>
      <c r="F5" s="45" t="s">
        <v>132</v>
      </c>
      <c r="G5" s="43">
        <v>29500</v>
      </c>
      <c r="H5" s="52"/>
      <c r="I5" s="52"/>
      <c r="J5" s="15" t="s">
        <v>135</v>
      </c>
      <c r="K5" s="15" t="s">
        <v>138</v>
      </c>
      <c r="L5" s="15" t="s">
        <v>141</v>
      </c>
      <c r="M5" s="15"/>
      <c r="N5" s="15"/>
      <c r="O5" s="15"/>
    </row>
    <row r="6" spans="2:15" x14ac:dyDescent="0.25">
      <c r="B6" s="44">
        <v>1</v>
      </c>
      <c r="C6" s="166"/>
      <c r="D6" s="164"/>
      <c r="E6" s="51"/>
      <c r="F6" s="45" t="s">
        <v>133</v>
      </c>
      <c r="G6" s="43">
        <v>5000000</v>
      </c>
      <c r="H6" s="53"/>
      <c r="I6" s="53"/>
      <c r="J6" s="163" t="s">
        <v>136</v>
      </c>
      <c r="K6" s="163" t="s">
        <v>139</v>
      </c>
      <c r="L6" s="54" t="s">
        <v>142</v>
      </c>
      <c r="M6" s="54"/>
      <c r="N6" s="54"/>
      <c r="O6" s="27"/>
    </row>
    <row r="7" spans="2:15" ht="14.45" customHeight="1" x14ac:dyDescent="0.25">
      <c r="B7" s="44">
        <v>2</v>
      </c>
      <c r="C7" s="50" t="s">
        <v>46</v>
      </c>
      <c r="D7" s="163"/>
      <c r="E7" s="50"/>
      <c r="F7" s="48"/>
      <c r="G7" s="49">
        <v>0</v>
      </c>
      <c r="I7" s="43">
        <f>+G7+G6</f>
        <v>5000000</v>
      </c>
      <c r="J7" s="164"/>
      <c r="K7" s="164"/>
      <c r="L7" s="47"/>
      <c r="M7" s="47"/>
      <c r="N7" s="47"/>
      <c r="O7" s="27"/>
    </row>
    <row r="8" spans="2:15" ht="86.45" customHeight="1" x14ac:dyDescent="0.25">
      <c r="B8" s="44">
        <v>3</v>
      </c>
      <c r="C8" s="51" t="s">
        <v>58</v>
      </c>
      <c r="D8" s="164"/>
      <c r="E8" s="51"/>
      <c r="F8" s="48"/>
      <c r="G8" s="49">
        <v>29500</v>
      </c>
      <c r="H8" s="43">
        <v>900000</v>
      </c>
      <c r="I8" s="43">
        <f t="shared" ref="I8:I34" si="0">+G8+H8</f>
        <v>929500</v>
      </c>
      <c r="J8" s="167" t="s">
        <v>69</v>
      </c>
      <c r="K8" s="170" t="s">
        <v>64</v>
      </c>
      <c r="L8" s="46"/>
      <c r="M8" s="46"/>
      <c r="N8" s="46"/>
      <c r="O8" s="27"/>
    </row>
    <row r="9" spans="2:15" x14ac:dyDescent="0.25">
      <c r="B9" s="44">
        <v>4</v>
      </c>
      <c r="C9" s="165" t="s">
        <v>58</v>
      </c>
      <c r="D9" s="163"/>
      <c r="E9" s="50"/>
      <c r="F9" s="48"/>
      <c r="G9" s="49">
        <v>0</v>
      </c>
      <c r="H9" s="43">
        <v>900000</v>
      </c>
      <c r="I9" s="43">
        <f t="shared" si="0"/>
        <v>900000</v>
      </c>
      <c r="J9" s="168"/>
      <c r="K9" s="171"/>
      <c r="L9" s="46"/>
      <c r="M9" s="46"/>
      <c r="N9" s="46"/>
      <c r="O9" s="27"/>
    </row>
    <row r="10" spans="2:15" x14ac:dyDescent="0.25">
      <c r="B10" s="44">
        <v>5</v>
      </c>
      <c r="C10" s="166"/>
      <c r="D10" s="164"/>
      <c r="E10" s="51"/>
      <c r="F10" s="48"/>
      <c r="G10" s="49">
        <v>0</v>
      </c>
      <c r="H10" s="43">
        <v>200000</v>
      </c>
      <c r="I10" s="43">
        <f t="shared" si="0"/>
        <v>200000</v>
      </c>
      <c r="J10" s="169"/>
      <c r="K10" s="172"/>
      <c r="L10" s="46"/>
      <c r="M10" s="46"/>
      <c r="N10" s="46"/>
      <c r="O10" s="27"/>
    </row>
    <row r="11" spans="2:15" ht="117" customHeight="1" x14ac:dyDescent="0.25">
      <c r="B11" s="44">
        <v>6</v>
      </c>
      <c r="C11" s="165" t="s">
        <v>50</v>
      </c>
      <c r="D11" s="163"/>
      <c r="E11" s="50"/>
      <c r="F11" s="48"/>
      <c r="G11" s="49">
        <v>29500</v>
      </c>
      <c r="H11" s="43">
        <v>2000000</v>
      </c>
      <c r="I11" s="43">
        <f t="shared" si="0"/>
        <v>2029500</v>
      </c>
      <c r="J11" s="42" t="s">
        <v>67</v>
      </c>
      <c r="K11" s="43" t="s">
        <v>65</v>
      </c>
      <c r="L11" s="46"/>
      <c r="M11" s="46"/>
      <c r="N11" s="46"/>
      <c r="O11" s="27"/>
    </row>
    <row r="12" spans="2:15" ht="87.6" customHeight="1" x14ac:dyDescent="0.25">
      <c r="B12" s="44">
        <v>7</v>
      </c>
      <c r="C12" s="166"/>
      <c r="D12" s="164"/>
      <c r="E12" s="51"/>
      <c r="F12" s="48"/>
      <c r="G12" s="49">
        <v>29500</v>
      </c>
      <c r="H12" s="43">
        <v>2000000</v>
      </c>
      <c r="I12" s="43">
        <f t="shared" si="0"/>
        <v>2029500</v>
      </c>
      <c r="J12" s="42" t="s">
        <v>68</v>
      </c>
      <c r="K12" s="43" t="s">
        <v>66</v>
      </c>
      <c r="L12" s="46"/>
      <c r="M12" s="46"/>
      <c r="N12" s="46"/>
      <c r="O12" s="27"/>
    </row>
    <row r="13" spans="2:15" ht="87.6" customHeight="1" x14ac:dyDescent="0.25">
      <c r="B13" s="44">
        <v>8</v>
      </c>
      <c r="C13" s="165" t="s">
        <v>71</v>
      </c>
      <c r="D13" s="163"/>
      <c r="E13" s="50"/>
      <c r="F13" s="48"/>
      <c r="G13" s="49">
        <v>11800</v>
      </c>
      <c r="H13" s="43">
        <v>1000000</v>
      </c>
      <c r="I13" s="43">
        <f t="shared" si="0"/>
        <v>1011800</v>
      </c>
      <c r="J13" s="43" t="s">
        <v>70</v>
      </c>
      <c r="K13" s="43" t="s">
        <v>70</v>
      </c>
      <c r="L13" s="46"/>
      <c r="M13" s="46"/>
      <c r="N13" s="46"/>
      <c r="O13" s="27"/>
    </row>
    <row r="14" spans="2:15" ht="87.6" customHeight="1" x14ac:dyDescent="0.25">
      <c r="B14" s="44">
        <v>9</v>
      </c>
      <c r="C14" s="166"/>
      <c r="D14" s="164"/>
      <c r="E14" s="51"/>
      <c r="F14" s="48"/>
      <c r="G14" s="49">
        <v>11800</v>
      </c>
      <c r="H14" s="43">
        <v>1000000</v>
      </c>
      <c r="I14" s="43">
        <f t="shared" si="0"/>
        <v>1011800</v>
      </c>
      <c r="J14" s="43" t="s">
        <v>70</v>
      </c>
      <c r="K14" s="43" t="s">
        <v>70</v>
      </c>
      <c r="L14" s="46"/>
      <c r="M14" s="46"/>
      <c r="N14" s="46"/>
      <c r="O14" s="27"/>
    </row>
    <row r="15" spans="2:15" ht="87.6" customHeight="1" x14ac:dyDescent="0.25">
      <c r="B15" s="44">
        <v>10</v>
      </c>
      <c r="C15" s="165" t="s">
        <v>76</v>
      </c>
      <c r="D15" s="163"/>
      <c r="E15" s="50"/>
      <c r="F15" s="48"/>
      <c r="G15" s="49">
        <v>11800</v>
      </c>
      <c r="H15" s="43">
        <v>500000</v>
      </c>
      <c r="I15" s="43">
        <f t="shared" si="0"/>
        <v>511800</v>
      </c>
      <c r="J15" s="42" t="s">
        <v>77</v>
      </c>
      <c r="K15" s="43" t="s">
        <v>78</v>
      </c>
      <c r="L15" s="46"/>
      <c r="M15" s="46"/>
      <c r="N15" s="46"/>
      <c r="O15" s="27"/>
    </row>
    <row r="16" spans="2:15" ht="87.6" customHeight="1" x14ac:dyDescent="0.25">
      <c r="B16" s="44">
        <v>11</v>
      </c>
      <c r="C16" s="166"/>
      <c r="D16" s="164"/>
      <c r="E16" s="51"/>
      <c r="F16" s="48"/>
      <c r="G16" s="49">
        <v>11800</v>
      </c>
      <c r="H16" s="43">
        <v>1000000</v>
      </c>
      <c r="I16" s="43">
        <f t="shared" si="0"/>
        <v>1011800</v>
      </c>
      <c r="J16" s="43" t="s">
        <v>70</v>
      </c>
      <c r="K16" s="43" t="s">
        <v>70</v>
      </c>
      <c r="L16" s="46"/>
      <c r="M16" s="46"/>
      <c r="N16" s="46"/>
      <c r="O16" s="27"/>
    </row>
    <row r="17" spans="2:15" ht="87.6" customHeight="1" x14ac:dyDescent="0.25">
      <c r="B17" s="44">
        <v>12</v>
      </c>
      <c r="C17" s="165" t="s">
        <v>80</v>
      </c>
      <c r="D17" s="163"/>
      <c r="E17" s="50"/>
      <c r="F17" s="48"/>
      <c r="G17" s="49">
        <v>11800</v>
      </c>
      <c r="H17" s="43">
        <v>500000</v>
      </c>
      <c r="I17" s="43">
        <f t="shared" si="0"/>
        <v>511800</v>
      </c>
      <c r="J17" s="42" t="s">
        <v>83</v>
      </c>
      <c r="K17" s="43" t="s">
        <v>84</v>
      </c>
      <c r="L17" s="46"/>
      <c r="M17" s="46"/>
      <c r="N17" s="46"/>
      <c r="O17" s="27"/>
    </row>
    <row r="18" spans="2:15" ht="28.9" customHeight="1" x14ac:dyDescent="0.25">
      <c r="B18" s="44">
        <v>13</v>
      </c>
      <c r="C18" s="166"/>
      <c r="D18" s="164"/>
      <c r="E18" s="51"/>
      <c r="F18" s="48"/>
      <c r="G18" s="49">
        <v>29500</v>
      </c>
      <c r="H18" s="43">
        <v>3000000</v>
      </c>
      <c r="I18" s="43">
        <f t="shared" si="0"/>
        <v>3029500</v>
      </c>
      <c r="J18" s="43" t="s">
        <v>70</v>
      </c>
      <c r="K18" s="43" t="s">
        <v>70</v>
      </c>
      <c r="L18" s="46"/>
      <c r="M18" s="46"/>
      <c r="N18" s="46"/>
      <c r="O18" s="27"/>
    </row>
    <row r="19" spans="2:15" ht="33" customHeight="1" x14ac:dyDescent="0.25">
      <c r="B19" s="37">
        <v>14</v>
      </c>
      <c r="C19" s="50" t="s">
        <v>11</v>
      </c>
      <c r="D19" s="163"/>
      <c r="E19" s="50"/>
      <c r="F19" s="48"/>
      <c r="G19" s="49">
        <v>11800</v>
      </c>
      <c r="H19" s="29">
        <v>360000</v>
      </c>
      <c r="I19" s="29">
        <f t="shared" si="0"/>
        <v>371800</v>
      </c>
      <c r="J19" s="29" t="s">
        <v>70</v>
      </c>
      <c r="K19" s="29" t="s">
        <v>70</v>
      </c>
      <c r="L19" s="29"/>
      <c r="M19" s="29"/>
      <c r="N19" s="29"/>
      <c r="O19" s="30" t="s">
        <v>95</v>
      </c>
    </row>
    <row r="20" spans="2:15" ht="73.150000000000006" customHeight="1" x14ac:dyDescent="0.25">
      <c r="B20" s="44">
        <v>15</v>
      </c>
      <c r="C20" s="51" t="s">
        <v>23</v>
      </c>
      <c r="D20" s="164"/>
      <c r="E20" s="51"/>
      <c r="F20" s="48"/>
      <c r="G20" s="49">
        <v>29500</v>
      </c>
      <c r="H20" s="43">
        <v>2500000</v>
      </c>
      <c r="I20" s="43">
        <f t="shared" si="0"/>
        <v>2529500</v>
      </c>
      <c r="J20" s="43" t="s">
        <v>70</v>
      </c>
      <c r="K20" s="43" t="s">
        <v>70</v>
      </c>
      <c r="L20" s="46"/>
      <c r="M20" s="46"/>
      <c r="N20" s="46"/>
      <c r="O20" s="27"/>
    </row>
    <row r="21" spans="2:15" ht="87.6" customHeight="1" x14ac:dyDescent="0.25">
      <c r="B21" s="44">
        <v>16</v>
      </c>
      <c r="C21" s="50" t="s">
        <v>26</v>
      </c>
      <c r="D21" s="163"/>
      <c r="E21" s="50"/>
      <c r="F21" s="48"/>
      <c r="G21" s="49">
        <v>11800</v>
      </c>
      <c r="H21" s="43">
        <v>0</v>
      </c>
      <c r="I21" s="43">
        <f t="shared" si="0"/>
        <v>11800</v>
      </c>
      <c r="J21" s="43" t="s">
        <v>70</v>
      </c>
      <c r="K21" s="43" t="s">
        <v>70</v>
      </c>
      <c r="L21" s="46"/>
      <c r="M21" s="46"/>
      <c r="N21" s="46"/>
      <c r="O21" s="27"/>
    </row>
    <row r="22" spans="2:15" ht="87.6" customHeight="1" x14ac:dyDescent="0.25">
      <c r="B22" s="44">
        <v>17</v>
      </c>
      <c r="C22" s="51" t="s">
        <v>27</v>
      </c>
      <c r="D22" s="164"/>
      <c r="E22" s="51"/>
      <c r="F22" s="48"/>
      <c r="G22" s="49">
        <v>11800</v>
      </c>
      <c r="H22" s="43">
        <v>1800000</v>
      </c>
      <c r="I22" s="43">
        <f t="shared" si="0"/>
        <v>1811800</v>
      </c>
      <c r="J22" s="43" t="s">
        <v>70</v>
      </c>
      <c r="K22" s="43" t="s">
        <v>70</v>
      </c>
      <c r="L22" s="46"/>
      <c r="M22" s="46"/>
      <c r="N22" s="46"/>
      <c r="O22" s="27"/>
    </row>
    <row r="23" spans="2:15" ht="87.6" customHeight="1" x14ac:dyDescent="0.25">
      <c r="B23" s="44">
        <v>18</v>
      </c>
      <c r="C23" s="50" t="s">
        <v>29</v>
      </c>
      <c r="D23" s="163"/>
      <c r="E23" s="50"/>
      <c r="F23" s="48"/>
      <c r="G23" s="49">
        <v>0</v>
      </c>
      <c r="H23" s="43">
        <v>1800000</v>
      </c>
      <c r="I23" s="43">
        <f t="shared" si="0"/>
        <v>1800000</v>
      </c>
      <c r="J23" s="43" t="s">
        <v>70</v>
      </c>
      <c r="K23" s="43" t="s">
        <v>70</v>
      </c>
      <c r="L23" s="46"/>
      <c r="M23" s="46"/>
      <c r="N23" s="46"/>
      <c r="O23" s="27"/>
    </row>
    <row r="24" spans="2:15" ht="44.45" customHeight="1" x14ac:dyDescent="0.25">
      <c r="B24" s="44">
        <v>19</v>
      </c>
      <c r="C24" s="51" t="s">
        <v>34</v>
      </c>
      <c r="D24" s="164"/>
      <c r="E24" s="51"/>
      <c r="F24" s="48"/>
      <c r="G24" s="49">
        <v>11800</v>
      </c>
      <c r="H24" s="43">
        <v>0</v>
      </c>
      <c r="I24" s="43">
        <f t="shared" si="0"/>
        <v>11800</v>
      </c>
      <c r="J24" s="43" t="s">
        <v>70</v>
      </c>
      <c r="K24" s="43" t="s">
        <v>70</v>
      </c>
      <c r="L24" s="46"/>
      <c r="M24" s="46"/>
      <c r="N24" s="46"/>
      <c r="O24" s="27"/>
    </row>
    <row r="25" spans="2:15" ht="90.6" customHeight="1" x14ac:dyDescent="0.25">
      <c r="B25" s="44">
        <v>20</v>
      </c>
      <c r="C25" s="50" t="s">
        <v>40</v>
      </c>
      <c r="D25" s="163"/>
      <c r="E25" s="50"/>
      <c r="F25" s="48"/>
      <c r="G25" s="49">
        <v>29500</v>
      </c>
      <c r="H25" s="5">
        <v>1250000</v>
      </c>
      <c r="I25" s="43">
        <f t="shared" si="0"/>
        <v>1279500</v>
      </c>
      <c r="J25" s="32" t="s">
        <v>105</v>
      </c>
      <c r="K25" s="43" t="s">
        <v>92</v>
      </c>
      <c r="L25" s="46"/>
      <c r="M25" s="46"/>
      <c r="N25" s="46"/>
      <c r="O25" s="27"/>
    </row>
    <row r="26" spans="2:15" ht="33.6" customHeight="1" x14ac:dyDescent="0.25">
      <c r="B26" s="44">
        <v>21</v>
      </c>
      <c r="C26" s="51" t="s">
        <v>44</v>
      </c>
      <c r="D26" s="164"/>
      <c r="E26" s="51"/>
      <c r="F26" s="48"/>
      <c r="G26" s="49">
        <v>11800</v>
      </c>
      <c r="H26" s="13">
        <v>1000000</v>
      </c>
      <c r="I26" s="43">
        <f t="shared" si="0"/>
        <v>1011800</v>
      </c>
      <c r="J26" s="43" t="s">
        <v>70</v>
      </c>
      <c r="K26" s="43" t="s">
        <v>70</v>
      </c>
      <c r="L26" s="46"/>
      <c r="M26" s="46"/>
      <c r="N26" s="46"/>
      <c r="O26" s="27"/>
    </row>
    <row r="27" spans="2:15" ht="39" customHeight="1" x14ac:dyDescent="0.25">
      <c r="B27" s="44">
        <v>22</v>
      </c>
      <c r="C27" s="165" t="s">
        <v>43</v>
      </c>
      <c r="D27" s="163"/>
      <c r="E27" s="50"/>
      <c r="F27" s="48"/>
      <c r="G27" s="49">
        <v>11800</v>
      </c>
      <c r="H27" s="5">
        <v>360000</v>
      </c>
      <c r="I27" s="43">
        <f t="shared" si="0"/>
        <v>371800</v>
      </c>
      <c r="J27" s="43" t="s">
        <v>70</v>
      </c>
      <c r="K27" s="43" t="s">
        <v>70</v>
      </c>
      <c r="L27" s="46"/>
      <c r="M27" s="46"/>
      <c r="N27" s="46"/>
      <c r="O27" s="27"/>
    </row>
    <row r="28" spans="2:15" ht="37.15" customHeight="1" x14ac:dyDescent="0.25">
      <c r="B28" s="44">
        <v>23</v>
      </c>
      <c r="C28" s="166"/>
      <c r="D28" s="164"/>
      <c r="E28" s="51"/>
      <c r="F28" s="48"/>
      <c r="G28" s="49">
        <v>11800</v>
      </c>
      <c r="H28" s="5">
        <v>0</v>
      </c>
      <c r="I28" s="43">
        <f t="shared" si="0"/>
        <v>11800</v>
      </c>
      <c r="J28" s="43" t="s">
        <v>70</v>
      </c>
      <c r="K28" s="43" t="s">
        <v>70</v>
      </c>
      <c r="L28" s="46"/>
      <c r="M28" s="46"/>
      <c r="N28" s="46"/>
      <c r="O28" s="27"/>
    </row>
    <row r="29" spans="2:15" ht="30.6" customHeight="1" x14ac:dyDescent="0.25">
      <c r="B29" s="44">
        <v>24</v>
      </c>
      <c r="C29" s="50" t="s">
        <v>41</v>
      </c>
      <c r="D29" s="163"/>
      <c r="E29" s="50"/>
      <c r="F29" s="48"/>
      <c r="G29" s="49">
        <v>11800</v>
      </c>
      <c r="H29" s="5">
        <v>1000000</v>
      </c>
      <c r="I29" s="43">
        <f t="shared" si="0"/>
        <v>1011800</v>
      </c>
      <c r="J29" s="43" t="s">
        <v>70</v>
      </c>
      <c r="K29" s="43" t="s">
        <v>70</v>
      </c>
      <c r="L29" s="46"/>
      <c r="M29" s="46"/>
      <c r="N29" s="46"/>
      <c r="O29" s="27"/>
    </row>
    <row r="30" spans="2:15" ht="73.900000000000006" customHeight="1" x14ac:dyDescent="0.25">
      <c r="B30" s="44">
        <v>25</v>
      </c>
      <c r="C30" s="51" t="s">
        <v>87</v>
      </c>
      <c r="D30" s="164"/>
      <c r="E30" s="51"/>
      <c r="F30" s="48"/>
      <c r="G30" s="49">
        <v>29500</v>
      </c>
      <c r="H30" s="5">
        <v>2500000</v>
      </c>
      <c r="I30" s="43">
        <f t="shared" si="0"/>
        <v>2529500</v>
      </c>
      <c r="J30" s="43" t="s">
        <v>70</v>
      </c>
      <c r="K30" s="43" t="s">
        <v>70</v>
      </c>
      <c r="L30" s="46"/>
      <c r="M30" s="46"/>
      <c r="N30" s="46"/>
      <c r="O30" s="27"/>
    </row>
    <row r="31" spans="2:15" ht="70.900000000000006" customHeight="1" x14ac:dyDescent="0.25">
      <c r="B31" s="44">
        <v>26</v>
      </c>
      <c r="C31" s="50" t="s">
        <v>90</v>
      </c>
      <c r="D31" s="163"/>
      <c r="E31" s="50"/>
      <c r="F31" s="48"/>
      <c r="G31" s="49">
        <v>29495.279999999999</v>
      </c>
      <c r="H31" s="5">
        <v>2500000</v>
      </c>
      <c r="I31" s="43">
        <f t="shared" si="0"/>
        <v>2529495.2799999998</v>
      </c>
      <c r="J31" s="43" t="s">
        <v>70</v>
      </c>
      <c r="K31" s="43" t="s">
        <v>70</v>
      </c>
      <c r="L31" s="46"/>
      <c r="M31" s="46"/>
      <c r="N31" s="46"/>
      <c r="O31" s="27"/>
    </row>
    <row r="32" spans="2:15" ht="70.900000000000006" customHeight="1" x14ac:dyDescent="0.25">
      <c r="B32" s="44">
        <v>27</v>
      </c>
      <c r="C32" s="51" t="s">
        <v>99</v>
      </c>
      <c r="D32" s="164"/>
      <c r="E32" s="51"/>
      <c r="F32" s="48"/>
      <c r="G32" s="49">
        <v>11800</v>
      </c>
      <c r="H32" s="5">
        <v>0</v>
      </c>
      <c r="I32" s="43">
        <f t="shared" si="0"/>
        <v>11800</v>
      </c>
      <c r="J32" s="43" t="s">
        <v>70</v>
      </c>
      <c r="K32" s="43" t="s">
        <v>70</v>
      </c>
      <c r="L32" s="46"/>
      <c r="M32" s="46"/>
      <c r="N32" s="46"/>
      <c r="O32" s="27"/>
    </row>
    <row r="33" spans="2:15" ht="70.900000000000006" customHeight="1" x14ac:dyDescent="0.25">
      <c r="B33" s="44">
        <v>28</v>
      </c>
      <c r="C33" s="50" t="s">
        <v>100</v>
      </c>
      <c r="D33" s="163"/>
      <c r="E33" s="50"/>
      <c r="F33" s="48"/>
      <c r="G33" s="49">
        <v>11800</v>
      </c>
      <c r="H33" s="5">
        <v>0</v>
      </c>
      <c r="I33" s="43">
        <f t="shared" si="0"/>
        <v>11800</v>
      </c>
      <c r="J33" s="43" t="s">
        <v>70</v>
      </c>
      <c r="K33" s="43" t="s">
        <v>70</v>
      </c>
      <c r="L33" s="46"/>
      <c r="M33" s="46"/>
      <c r="N33" s="46"/>
      <c r="O33" s="27"/>
    </row>
    <row r="34" spans="2:15" ht="70.900000000000006" customHeight="1" x14ac:dyDescent="0.25">
      <c r="B34" s="44">
        <v>29</v>
      </c>
      <c r="C34" s="51" t="s">
        <v>102</v>
      </c>
      <c r="D34" s="164"/>
      <c r="E34" s="51"/>
      <c r="F34" s="48"/>
      <c r="G34" s="49">
        <v>11800</v>
      </c>
      <c r="H34" s="5">
        <v>0</v>
      </c>
      <c r="I34" s="43">
        <f t="shared" si="0"/>
        <v>11800</v>
      </c>
      <c r="J34" s="43" t="s">
        <v>70</v>
      </c>
      <c r="K34" s="43" t="s">
        <v>70</v>
      </c>
      <c r="L34" s="46"/>
      <c r="M34" s="46"/>
      <c r="N34" s="46"/>
      <c r="O34" s="27"/>
    </row>
    <row r="35" spans="2:15" x14ac:dyDescent="0.25">
      <c r="B35" s="6"/>
      <c r="C35" s="6"/>
      <c r="D35" s="6"/>
      <c r="E35" s="6"/>
      <c r="F35" s="6"/>
      <c r="G35" s="40">
        <f>SUM(G5:G34)</f>
        <v>5454295.2800000003</v>
      </c>
      <c r="H35" s="40">
        <f t="shared" ref="H35:I35" si="1">SUM(H6:H34)</f>
        <v>28070000</v>
      </c>
      <c r="I35" s="40">
        <f t="shared" si="1"/>
        <v>33494795.280000001</v>
      </c>
      <c r="J35" s="39"/>
      <c r="K35" s="39"/>
      <c r="L35" s="39"/>
      <c r="M35" s="39"/>
      <c r="N35" s="39"/>
      <c r="O35" s="6"/>
    </row>
    <row r="40" spans="2:15" x14ac:dyDescent="0.25">
      <c r="H40" s="16"/>
    </row>
  </sheetData>
  <mergeCells count="26">
    <mergeCell ref="J6:J7"/>
    <mergeCell ref="K6:K7"/>
    <mergeCell ref="J8:J10"/>
    <mergeCell ref="K8:K10"/>
    <mergeCell ref="C5:C6"/>
    <mergeCell ref="D5:D6"/>
    <mergeCell ref="D7:D8"/>
    <mergeCell ref="C9:C10"/>
    <mergeCell ref="D9:D10"/>
    <mergeCell ref="C11:C12"/>
    <mergeCell ref="D11:D12"/>
    <mergeCell ref="C13:C14"/>
    <mergeCell ref="D13:D14"/>
    <mergeCell ref="C15:C16"/>
    <mergeCell ref="D15:D16"/>
    <mergeCell ref="C27:C28"/>
    <mergeCell ref="D27:D28"/>
    <mergeCell ref="C17:C18"/>
    <mergeCell ref="D17:D18"/>
    <mergeCell ref="D19:D20"/>
    <mergeCell ref="D21:D22"/>
    <mergeCell ref="D29:D30"/>
    <mergeCell ref="D31:D32"/>
    <mergeCell ref="D33:D34"/>
    <mergeCell ref="D23:D24"/>
    <mergeCell ref="D25:D26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9" workbookViewId="0">
      <selection activeCell="E26" sqref="E26"/>
    </sheetView>
  </sheetViews>
  <sheetFormatPr defaultRowHeight="15" x14ac:dyDescent="0.25"/>
  <cols>
    <col min="1" max="1" width="3.85546875" customWidth="1"/>
    <col min="2" max="2" width="36.28515625" customWidth="1"/>
    <col min="3" max="3" width="16.42578125" customWidth="1"/>
    <col min="4" max="4" width="13.140625" customWidth="1"/>
    <col min="5" max="5" width="20.85546875" customWidth="1"/>
    <col min="6" max="7" width="14" style="99" customWidth="1"/>
    <col min="8" max="8" width="10.7109375" bestFit="1" customWidth="1"/>
  </cols>
  <sheetData>
    <row r="1" spans="1:11" ht="18.75" customHeight="1" x14ac:dyDescent="0.3">
      <c r="A1" s="173" t="s">
        <v>25</v>
      </c>
      <c r="B1" s="173"/>
      <c r="C1" s="173"/>
      <c r="D1" s="173"/>
      <c r="E1" s="173"/>
      <c r="F1" s="3"/>
      <c r="G1" s="159" t="s">
        <v>302</v>
      </c>
      <c r="H1" s="159"/>
      <c r="I1" s="159"/>
      <c r="J1" s="159"/>
      <c r="K1" s="159"/>
    </row>
    <row r="2" spans="1:11" ht="29.25" customHeight="1" x14ac:dyDescent="0.25">
      <c r="A2" s="75" t="s">
        <v>97</v>
      </c>
      <c r="B2" s="75" t="s">
        <v>1</v>
      </c>
      <c r="C2" s="75" t="s">
        <v>132</v>
      </c>
      <c r="D2" s="75" t="s">
        <v>147</v>
      </c>
      <c r="E2" s="76" t="s">
        <v>190</v>
      </c>
      <c r="F2" s="100" t="s">
        <v>275</v>
      </c>
      <c r="G2" s="100" t="s">
        <v>132</v>
      </c>
      <c r="H2" s="76" t="s">
        <v>287</v>
      </c>
      <c r="I2" s="76" t="s">
        <v>288</v>
      </c>
      <c r="J2" s="76" t="s">
        <v>289</v>
      </c>
      <c r="K2" s="76" t="s">
        <v>24</v>
      </c>
    </row>
    <row r="3" spans="1:11" ht="51" x14ac:dyDescent="0.25">
      <c r="A3" s="98">
        <v>1</v>
      </c>
      <c r="B3" s="98" t="s">
        <v>230</v>
      </c>
      <c r="C3" s="98" t="s">
        <v>132</v>
      </c>
      <c r="D3" s="98">
        <v>11800</v>
      </c>
      <c r="E3" s="98" t="s">
        <v>233</v>
      </c>
      <c r="F3" s="98" t="s">
        <v>279</v>
      </c>
      <c r="G3" s="98">
        <v>10000</v>
      </c>
      <c r="H3" s="6">
        <v>0</v>
      </c>
      <c r="I3" s="6">
        <v>0</v>
      </c>
      <c r="J3" s="6">
        <v>1800</v>
      </c>
      <c r="K3" s="6">
        <f>+G3+H3+I3+J3</f>
        <v>11800</v>
      </c>
    </row>
    <row r="4" spans="1:11" s="22" customFormat="1" ht="51" x14ac:dyDescent="0.25">
      <c r="A4" s="98">
        <v>2</v>
      </c>
      <c r="B4" s="98" t="s">
        <v>234</v>
      </c>
      <c r="C4" s="98" t="s">
        <v>132</v>
      </c>
      <c r="D4" s="98">
        <v>11800</v>
      </c>
      <c r="E4" s="98" t="s">
        <v>236</v>
      </c>
      <c r="F4" s="98" t="s">
        <v>279</v>
      </c>
      <c r="G4" s="98">
        <v>10000</v>
      </c>
      <c r="H4" s="6">
        <v>0</v>
      </c>
      <c r="I4" s="6">
        <v>0</v>
      </c>
      <c r="J4" s="6">
        <v>1800</v>
      </c>
      <c r="K4" s="6">
        <f t="shared" ref="K4:K29" si="0">+G4+H4+I4+J4</f>
        <v>11800</v>
      </c>
    </row>
    <row r="5" spans="1:11" ht="51.75" customHeight="1" x14ac:dyDescent="0.25">
      <c r="A5" s="98">
        <v>3</v>
      </c>
      <c r="B5" s="98" t="s">
        <v>240</v>
      </c>
      <c r="C5" s="98" t="s">
        <v>132</v>
      </c>
      <c r="D5" s="98">
        <v>11800</v>
      </c>
      <c r="E5" s="98" t="s">
        <v>238</v>
      </c>
      <c r="F5" s="98" t="s">
        <v>279</v>
      </c>
      <c r="G5" s="98">
        <v>10000</v>
      </c>
      <c r="H5" s="6">
        <v>900</v>
      </c>
      <c r="I5" s="6">
        <v>900</v>
      </c>
      <c r="J5" s="6">
        <v>0</v>
      </c>
      <c r="K5" s="6">
        <f t="shared" si="0"/>
        <v>11800</v>
      </c>
    </row>
    <row r="6" spans="1:11" ht="51" x14ac:dyDescent="0.25">
      <c r="A6" s="98">
        <v>4</v>
      </c>
      <c r="B6" s="98" t="s">
        <v>239</v>
      </c>
      <c r="C6" s="98" t="s">
        <v>132</v>
      </c>
      <c r="D6" s="98">
        <v>11800</v>
      </c>
      <c r="E6" s="98" t="s">
        <v>242</v>
      </c>
      <c r="F6" s="98" t="s">
        <v>279</v>
      </c>
      <c r="G6" s="98">
        <v>10000</v>
      </c>
      <c r="H6" s="6">
        <v>900</v>
      </c>
      <c r="I6" s="6">
        <v>900</v>
      </c>
      <c r="J6" s="6">
        <v>0</v>
      </c>
      <c r="K6" s="6">
        <f t="shared" si="0"/>
        <v>11800</v>
      </c>
    </row>
    <row r="7" spans="1:11" x14ac:dyDescent="0.25">
      <c r="A7" s="98">
        <v>5</v>
      </c>
      <c r="B7" s="98" t="s">
        <v>243</v>
      </c>
      <c r="C7" s="98" t="s">
        <v>167</v>
      </c>
      <c r="D7" s="98">
        <v>59000</v>
      </c>
      <c r="E7" s="98" t="s">
        <v>290</v>
      </c>
      <c r="F7" s="98"/>
      <c r="G7" s="98">
        <f>59000-10620</f>
        <v>48380</v>
      </c>
      <c r="H7" s="6">
        <v>5310</v>
      </c>
      <c r="I7" s="6">
        <v>5310</v>
      </c>
      <c r="J7" s="6">
        <v>0</v>
      </c>
      <c r="K7" s="6">
        <f t="shared" si="0"/>
        <v>59000</v>
      </c>
    </row>
    <row r="8" spans="1:11" ht="51" x14ac:dyDescent="0.25">
      <c r="A8" s="98">
        <v>6</v>
      </c>
      <c r="B8" s="98" t="s">
        <v>244</v>
      </c>
      <c r="C8" s="98" t="s">
        <v>167</v>
      </c>
      <c r="D8" s="98">
        <v>11800</v>
      </c>
      <c r="E8" s="98" t="s">
        <v>245</v>
      </c>
      <c r="F8" s="98" t="s">
        <v>279</v>
      </c>
      <c r="G8" s="98">
        <v>10000</v>
      </c>
      <c r="H8" s="6">
        <v>900</v>
      </c>
      <c r="I8" s="6">
        <v>900</v>
      </c>
      <c r="J8" s="6">
        <v>0</v>
      </c>
      <c r="K8" s="6">
        <f t="shared" si="0"/>
        <v>11800</v>
      </c>
    </row>
    <row r="9" spans="1:11" ht="51" x14ac:dyDescent="0.25">
      <c r="A9" s="98">
        <v>7</v>
      </c>
      <c r="B9" s="98" t="s">
        <v>246</v>
      </c>
      <c r="C9" s="98" t="s">
        <v>167</v>
      </c>
      <c r="D9" s="98">
        <v>11800</v>
      </c>
      <c r="E9" s="98" t="s">
        <v>291</v>
      </c>
      <c r="F9" s="98" t="s">
        <v>292</v>
      </c>
      <c r="G9" s="98">
        <v>10000</v>
      </c>
      <c r="H9" s="6">
        <v>900</v>
      </c>
      <c r="I9" s="6">
        <v>900</v>
      </c>
      <c r="J9" s="6">
        <v>0</v>
      </c>
      <c r="K9" s="6">
        <f t="shared" si="0"/>
        <v>11800</v>
      </c>
    </row>
    <row r="10" spans="1:11" ht="51" x14ac:dyDescent="0.25">
      <c r="A10" s="98">
        <v>8</v>
      </c>
      <c r="B10" s="98" t="s">
        <v>247</v>
      </c>
      <c r="C10" s="98" t="s">
        <v>167</v>
      </c>
      <c r="D10" s="98">
        <v>11800</v>
      </c>
      <c r="E10" s="98" t="s">
        <v>248</v>
      </c>
      <c r="F10" s="98" t="s">
        <v>279</v>
      </c>
      <c r="G10" s="98">
        <v>10000</v>
      </c>
      <c r="H10" s="6">
        <v>0</v>
      </c>
      <c r="I10" s="6">
        <v>0</v>
      </c>
      <c r="J10" s="6">
        <v>1800</v>
      </c>
      <c r="K10" s="6">
        <f t="shared" si="0"/>
        <v>11800</v>
      </c>
    </row>
    <row r="11" spans="1:11" ht="51" x14ac:dyDescent="0.25">
      <c r="A11" s="98">
        <v>9</v>
      </c>
      <c r="B11" s="98" t="s">
        <v>249</v>
      </c>
      <c r="C11" s="98" t="s">
        <v>167</v>
      </c>
      <c r="D11" s="98">
        <v>11800</v>
      </c>
      <c r="E11" s="98" t="s">
        <v>250</v>
      </c>
      <c r="F11" s="98" t="s">
        <v>279</v>
      </c>
      <c r="G11" s="98">
        <v>10000</v>
      </c>
      <c r="H11" s="6">
        <v>0</v>
      </c>
      <c r="I11" s="6">
        <v>0</v>
      </c>
      <c r="J11" s="6">
        <v>1800</v>
      </c>
      <c r="K11" s="6">
        <f t="shared" si="0"/>
        <v>11800</v>
      </c>
    </row>
    <row r="12" spans="1:11" ht="51" x14ac:dyDescent="0.25">
      <c r="A12" s="98">
        <v>10</v>
      </c>
      <c r="B12" s="98" t="s">
        <v>263</v>
      </c>
      <c r="C12" s="98" t="s">
        <v>167</v>
      </c>
      <c r="D12" s="98">
        <v>11800</v>
      </c>
      <c r="E12" s="98" t="s">
        <v>264</v>
      </c>
      <c r="F12" s="98" t="s">
        <v>279</v>
      </c>
      <c r="G12" s="98">
        <v>10000</v>
      </c>
      <c r="H12" s="6">
        <v>900</v>
      </c>
      <c r="I12" s="6">
        <v>900</v>
      </c>
      <c r="J12" s="6">
        <v>0</v>
      </c>
      <c r="K12" s="6">
        <f t="shared" si="0"/>
        <v>11800</v>
      </c>
    </row>
    <row r="13" spans="1:11" ht="51" x14ac:dyDescent="0.25">
      <c r="A13" s="98">
        <v>11</v>
      </c>
      <c r="B13" s="98" t="s">
        <v>251</v>
      </c>
      <c r="C13" s="98" t="s">
        <v>167</v>
      </c>
      <c r="D13" s="98">
        <v>11800</v>
      </c>
      <c r="E13" s="98" t="s">
        <v>294</v>
      </c>
      <c r="F13" s="98" t="s">
        <v>293</v>
      </c>
      <c r="G13" s="98">
        <v>10000</v>
      </c>
      <c r="H13" s="6">
        <v>900</v>
      </c>
      <c r="I13" s="6">
        <v>900</v>
      </c>
      <c r="J13" s="6">
        <v>0</v>
      </c>
      <c r="K13" s="6">
        <f t="shared" si="0"/>
        <v>11800</v>
      </c>
    </row>
    <row r="14" spans="1:11" ht="51" x14ac:dyDescent="0.25">
      <c r="A14" s="98">
        <v>12</v>
      </c>
      <c r="B14" s="98" t="s">
        <v>251</v>
      </c>
      <c r="C14" s="98" t="s">
        <v>167</v>
      </c>
      <c r="D14" s="98">
        <v>11800</v>
      </c>
      <c r="E14" s="98" t="s">
        <v>294</v>
      </c>
      <c r="F14" s="98" t="s">
        <v>296</v>
      </c>
      <c r="G14" s="98">
        <v>10000</v>
      </c>
      <c r="H14" s="6">
        <v>900</v>
      </c>
      <c r="I14" s="6">
        <v>900</v>
      </c>
      <c r="J14" s="6">
        <v>0</v>
      </c>
      <c r="K14" s="6">
        <f t="shared" si="0"/>
        <v>11800</v>
      </c>
    </row>
    <row r="15" spans="1:11" ht="51" x14ac:dyDescent="0.25">
      <c r="A15" s="98">
        <v>13</v>
      </c>
      <c r="B15" s="98" t="s">
        <v>251</v>
      </c>
      <c r="C15" s="98" t="s">
        <v>167</v>
      </c>
      <c r="D15" s="98">
        <v>11800</v>
      </c>
      <c r="E15" s="98" t="s">
        <v>294</v>
      </c>
      <c r="F15" s="98" t="s">
        <v>292</v>
      </c>
      <c r="G15" s="98">
        <v>10000</v>
      </c>
      <c r="H15" s="6">
        <v>900</v>
      </c>
      <c r="I15" s="6">
        <v>900</v>
      </c>
      <c r="J15" s="6">
        <v>0</v>
      </c>
      <c r="K15" s="6">
        <f t="shared" si="0"/>
        <v>11800</v>
      </c>
    </row>
    <row r="16" spans="1:11" ht="51" x14ac:dyDescent="0.25">
      <c r="A16" s="98">
        <v>14</v>
      </c>
      <c r="B16" s="98" t="s">
        <v>252</v>
      </c>
      <c r="C16" s="98" t="s">
        <v>167</v>
      </c>
      <c r="D16" s="98">
        <v>11800</v>
      </c>
      <c r="E16" s="98" t="s">
        <v>295</v>
      </c>
      <c r="F16" s="98" t="s">
        <v>293</v>
      </c>
      <c r="G16" s="98">
        <v>10000</v>
      </c>
      <c r="H16" s="6">
        <v>900</v>
      </c>
      <c r="I16" s="6">
        <v>900</v>
      </c>
      <c r="J16" s="6">
        <v>0</v>
      </c>
      <c r="K16" s="6">
        <f t="shared" si="0"/>
        <v>11800</v>
      </c>
    </row>
    <row r="17" spans="1:11" ht="51" x14ac:dyDescent="0.25">
      <c r="A17" s="98">
        <v>15</v>
      </c>
      <c r="B17" s="98" t="s">
        <v>253</v>
      </c>
      <c r="C17" s="98" t="s">
        <v>167</v>
      </c>
      <c r="D17" s="98">
        <v>11800</v>
      </c>
      <c r="E17" s="98" t="s">
        <v>297</v>
      </c>
      <c r="F17" s="98" t="s">
        <v>296</v>
      </c>
      <c r="G17" s="98">
        <v>10000</v>
      </c>
      <c r="H17" s="6">
        <v>900</v>
      </c>
      <c r="I17" s="6">
        <v>900</v>
      </c>
      <c r="J17" s="6">
        <v>0</v>
      </c>
      <c r="K17" s="6">
        <f t="shared" si="0"/>
        <v>11800</v>
      </c>
    </row>
    <row r="18" spans="1:11" ht="51" x14ac:dyDescent="0.25">
      <c r="A18" s="98">
        <v>16</v>
      </c>
      <c r="B18" s="98" t="s">
        <v>254</v>
      </c>
      <c r="C18" s="98" t="s">
        <v>167</v>
      </c>
      <c r="D18" s="98">
        <v>11800</v>
      </c>
      <c r="E18" s="98" t="s">
        <v>298</v>
      </c>
      <c r="F18" s="98" t="s">
        <v>292</v>
      </c>
      <c r="G18" s="98">
        <v>10000</v>
      </c>
      <c r="H18" s="6">
        <v>900</v>
      </c>
      <c r="I18" s="6">
        <v>900</v>
      </c>
      <c r="J18" s="6">
        <v>0</v>
      </c>
      <c r="K18" s="6">
        <f t="shared" si="0"/>
        <v>11800</v>
      </c>
    </row>
    <row r="19" spans="1:11" s="22" customFormat="1" x14ac:dyDescent="0.25">
      <c r="A19" s="98">
        <v>17</v>
      </c>
      <c r="B19" s="98" t="s">
        <v>255</v>
      </c>
      <c r="C19" s="98" t="s">
        <v>167</v>
      </c>
      <c r="D19" s="98">
        <v>11800</v>
      </c>
      <c r="E19" s="98" t="s">
        <v>236</v>
      </c>
      <c r="F19" s="98"/>
      <c r="G19" s="98">
        <v>10000</v>
      </c>
      <c r="H19" s="6">
        <v>0</v>
      </c>
      <c r="I19" s="6">
        <v>0</v>
      </c>
      <c r="J19" s="6">
        <v>1800</v>
      </c>
      <c r="K19" s="6">
        <f t="shared" si="0"/>
        <v>11800</v>
      </c>
    </row>
    <row r="20" spans="1:11" ht="51" x14ac:dyDescent="0.25">
      <c r="A20" s="98">
        <v>18</v>
      </c>
      <c r="B20" s="98" t="s">
        <v>256</v>
      </c>
      <c r="C20" s="98" t="s">
        <v>167</v>
      </c>
      <c r="D20" s="98">
        <v>11800</v>
      </c>
      <c r="E20" s="98" t="s">
        <v>280</v>
      </c>
      <c r="F20" s="98" t="s">
        <v>276</v>
      </c>
      <c r="G20" s="98">
        <v>10000</v>
      </c>
      <c r="H20" s="6">
        <v>0</v>
      </c>
      <c r="I20" s="6">
        <v>0</v>
      </c>
      <c r="J20" s="6">
        <v>1800</v>
      </c>
      <c r="K20" s="6">
        <f t="shared" si="0"/>
        <v>11800</v>
      </c>
    </row>
    <row r="21" spans="1:11" x14ac:dyDescent="0.25">
      <c r="A21" s="98">
        <v>19</v>
      </c>
      <c r="B21" s="98" t="s">
        <v>257</v>
      </c>
      <c r="C21" s="98" t="s">
        <v>167</v>
      </c>
      <c r="D21" s="98">
        <v>59000</v>
      </c>
      <c r="E21" s="98" t="s">
        <v>286</v>
      </c>
      <c r="F21" s="98" t="s">
        <v>300</v>
      </c>
      <c r="G21" s="98">
        <f>59000-10620</f>
        <v>48380</v>
      </c>
      <c r="H21" s="6">
        <v>0</v>
      </c>
      <c r="I21" s="6">
        <v>0</v>
      </c>
      <c r="J21" s="6">
        <v>10620</v>
      </c>
      <c r="K21" s="6">
        <f t="shared" si="0"/>
        <v>59000</v>
      </c>
    </row>
    <row r="22" spans="1:11" ht="25.5" x14ac:dyDescent="0.25">
      <c r="A22" s="98">
        <v>20</v>
      </c>
      <c r="B22" s="98" t="s">
        <v>265</v>
      </c>
      <c r="C22" s="98" t="s">
        <v>167</v>
      </c>
      <c r="D22" s="98">
        <v>11800</v>
      </c>
      <c r="E22" s="98" t="s">
        <v>303</v>
      </c>
      <c r="F22" s="98" t="s">
        <v>304</v>
      </c>
      <c r="G22" s="98">
        <v>10000</v>
      </c>
      <c r="H22" s="6">
        <v>0</v>
      </c>
      <c r="I22" s="6">
        <v>0</v>
      </c>
      <c r="J22" s="6">
        <v>0</v>
      </c>
      <c r="K22" s="6">
        <f t="shared" si="0"/>
        <v>10000</v>
      </c>
    </row>
    <row r="23" spans="1:11" ht="51" x14ac:dyDescent="0.25">
      <c r="A23" s="98">
        <v>21</v>
      </c>
      <c r="B23" s="98" t="s">
        <v>267</v>
      </c>
      <c r="C23" s="98" t="s">
        <v>167</v>
      </c>
      <c r="D23" s="98">
        <v>11800</v>
      </c>
      <c r="E23" s="98" t="s">
        <v>281</v>
      </c>
      <c r="F23" s="98" t="s">
        <v>276</v>
      </c>
      <c r="G23" s="98">
        <v>10000</v>
      </c>
      <c r="H23" s="6">
        <v>900</v>
      </c>
      <c r="I23" s="6">
        <v>900</v>
      </c>
      <c r="J23" s="6">
        <v>0</v>
      </c>
      <c r="K23" s="6">
        <f t="shared" si="0"/>
        <v>11800</v>
      </c>
    </row>
    <row r="24" spans="1:11" ht="51" x14ac:dyDescent="0.25">
      <c r="A24" s="98">
        <v>22</v>
      </c>
      <c r="B24" s="98" t="s">
        <v>269</v>
      </c>
      <c r="C24" s="98" t="s">
        <v>167</v>
      </c>
      <c r="D24" s="98">
        <v>11800</v>
      </c>
      <c r="E24" s="98" t="s">
        <v>282</v>
      </c>
      <c r="F24" s="98" t="s">
        <v>276</v>
      </c>
      <c r="G24" s="98">
        <v>10000</v>
      </c>
      <c r="H24" s="6">
        <v>0</v>
      </c>
      <c r="I24" s="6">
        <v>0</v>
      </c>
      <c r="J24" s="6">
        <v>1800</v>
      </c>
      <c r="K24" s="6">
        <f t="shared" si="0"/>
        <v>11800</v>
      </c>
    </row>
    <row r="25" spans="1:11" ht="51" x14ac:dyDescent="0.25">
      <c r="A25" s="98">
        <v>23</v>
      </c>
      <c r="B25" s="98" t="s">
        <v>271</v>
      </c>
      <c r="C25" s="98" t="s">
        <v>167</v>
      </c>
      <c r="D25" s="98">
        <v>11800</v>
      </c>
      <c r="E25" s="98" t="s">
        <v>299</v>
      </c>
      <c r="F25" s="98" t="s">
        <v>293</v>
      </c>
      <c r="G25" s="98">
        <v>10000</v>
      </c>
      <c r="H25" s="6">
        <v>900</v>
      </c>
      <c r="I25" s="6">
        <v>900</v>
      </c>
      <c r="J25" s="6">
        <v>0</v>
      </c>
      <c r="K25" s="6">
        <f t="shared" si="0"/>
        <v>11800</v>
      </c>
    </row>
    <row r="26" spans="1:11" ht="51" x14ac:dyDescent="0.25">
      <c r="A26" s="98">
        <v>24</v>
      </c>
      <c r="B26" s="98" t="s">
        <v>271</v>
      </c>
      <c r="C26" s="98" t="s">
        <v>167</v>
      </c>
      <c r="D26" s="98">
        <v>11800</v>
      </c>
      <c r="E26" s="98" t="s">
        <v>299</v>
      </c>
      <c r="F26" s="98" t="s">
        <v>296</v>
      </c>
      <c r="G26" s="98">
        <v>10000</v>
      </c>
      <c r="H26" s="6">
        <v>900</v>
      </c>
      <c r="I26" s="6">
        <v>900</v>
      </c>
      <c r="J26" s="6">
        <v>0</v>
      </c>
      <c r="K26" s="6">
        <f t="shared" si="0"/>
        <v>11800</v>
      </c>
    </row>
    <row r="27" spans="1:11" ht="51" x14ac:dyDescent="0.25">
      <c r="A27" s="98">
        <v>25</v>
      </c>
      <c r="B27" s="98" t="s">
        <v>271</v>
      </c>
      <c r="C27" s="98" t="s">
        <v>167</v>
      </c>
      <c r="D27" s="98">
        <v>11800</v>
      </c>
      <c r="E27" s="98" t="s">
        <v>299</v>
      </c>
      <c r="F27" s="98" t="s">
        <v>296</v>
      </c>
      <c r="G27" s="98">
        <v>10000</v>
      </c>
      <c r="H27" s="6">
        <v>900</v>
      </c>
      <c r="I27" s="6">
        <v>900</v>
      </c>
      <c r="J27" s="6">
        <v>0</v>
      </c>
      <c r="K27" s="6">
        <f t="shared" si="0"/>
        <v>11800</v>
      </c>
    </row>
    <row r="28" spans="1:11" ht="51" x14ac:dyDescent="0.25">
      <c r="A28" s="98">
        <v>26</v>
      </c>
      <c r="B28" s="98" t="s">
        <v>272</v>
      </c>
      <c r="C28" s="98" t="s">
        <v>167</v>
      </c>
      <c r="D28" s="98">
        <v>11800</v>
      </c>
      <c r="E28" s="98" t="s">
        <v>283</v>
      </c>
      <c r="F28" s="98" t="s">
        <v>276</v>
      </c>
      <c r="G28" s="98">
        <v>10000</v>
      </c>
      <c r="H28" s="6">
        <v>0</v>
      </c>
      <c r="I28" s="6">
        <v>0</v>
      </c>
      <c r="J28" s="6">
        <v>1800</v>
      </c>
      <c r="K28" s="6">
        <f t="shared" si="0"/>
        <v>11800</v>
      </c>
    </row>
    <row r="29" spans="1:11" ht="89.25" x14ac:dyDescent="0.25">
      <c r="A29" s="98">
        <v>27</v>
      </c>
      <c r="B29" s="98" t="s">
        <v>273</v>
      </c>
      <c r="C29" s="98" t="s">
        <v>167</v>
      </c>
      <c r="D29" s="98">
        <v>11800</v>
      </c>
      <c r="E29" s="98" t="s">
        <v>285</v>
      </c>
      <c r="F29" s="98" t="s">
        <v>301</v>
      </c>
      <c r="G29" s="98">
        <v>10000</v>
      </c>
      <c r="H29" s="6">
        <v>900</v>
      </c>
      <c r="I29" s="6">
        <v>900</v>
      </c>
      <c r="J29" s="6">
        <v>0</v>
      </c>
      <c r="K29" s="6">
        <f t="shared" si="0"/>
        <v>11800</v>
      </c>
    </row>
    <row r="30" spans="1:11" ht="51" hidden="1" x14ac:dyDescent="0.25">
      <c r="A30" s="102">
        <v>28</v>
      </c>
      <c r="B30" s="103" t="s">
        <v>277</v>
      </c>
      <c r="C30" s="103" t="s">
        <v>278</v>
      </c>
      <c r="D30" s="6"/>
      <c r="E30" s="98" t="s">
        <v>284</v>
      </c>
      <c r="F30" s="101" t="s">
        <v>276</v>
      </c>
      <c r="G30" s="101"/>
      <c r="H30" s="6"/>
      <c r="I30" s="6"/>
      <c r="J30" s="6"/>
      <c r="K30" s="6"/>
    </row>
  </sheetData>
  <mergeCells count="2">
    <mergeCell ref="A1:E1"/>
    <mergeCell ref="G1:K1"/>
  </mergeCells>
  <pageMargins left="0.82677165354330717" right="0.35433070866141736" top="0.31496062992125984" bottom="0.31496062992125984" header="0.31496062992125984" footer="0.31496062992125984"/>
  <pageSetup paperSize="9" scale="81" orientation="landscape" r:id="rId1"/>
  <rowBreaks count="2" manualBreakCount="2">
    <brk id="14" max="10" man="1"/>
    <brk id="29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4" workbookViewId="0">
      <selection activeCell="B32" sqref="B32"/>
    </sheetView>
  </sheetViews>
  <sheetFormatPr defaultRowHeight="15" x14ac:dyDescent="0.25"/>
  <cols>
    <col min="1" max="1" width="3.85546875" customWidth="1"/>
    <col min="2" max="2" width="36.28515625" customWidth="1"/>
    <col min="3" max="3" width="16.42578125" customWidth="1"/>
    <col min="4" max="4" width="13.140625" customWidth="1"/>
    <col min="5" max="5" width="10.140625" customWidth="1"/>
    <col min="6" max="6" width="17.140625" customWidth="1"/>
    <col min="7" max="7" width="20.85546875" customWidth="1"/>
    <col min="8" max="9" width="14" style="99" customWidth="1"/>
    <col min="10" max="10" width="10.7109375" bestFit="1" customWidth="1"/>
  </cols>
  <sheetData>
    <row r="1" spans="1:13" x14ac:dyDescent="0.25">
      <c r="A1" s="155"/>
      <c r="B1" s="156"/>
      <c r="C1" s="156"/>
      <c r="D1" s="156"/>
      <c r="E1" s="157"/>
      <c r="F1" s="153" t="s">
        <v>227</v>
      </c>
      <c r="G1" s="153"/>
      <c r="H1" s="3"/>
      <c r="I1" s="3"/>
      <c r="J1" s="6"/>
      <c r="K1" s="6"/>
      <c r="L1" s="6"/>
      <c r="M1" s="6"/>
    </row>
    <row r="2" spans="1:13" ht="18.75" x14ac:dyDescent="0.3">
      <c r="A2" s="175" t="s">
        <v>25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7"/>
    </row>
    <row r="3" spans="1:13" ht="18.75" x14ac:dyDescent="0.3">
      <c r="A3" s="96"/>
      <c r="B3" s="97"/>
      <c r="C3" s="97"/>
      <c r="D3" s="97"/>
      <c r="E3" s="97"/>
      <c r="F3" s="174">
        <v>43709</v>
      </c>
      <c r="G3" s="174"/>
      <c r="H3" s="3"/>
      <c r="I3" s="3"/>
      <c r="J3" s="6"/>
      <c r="K3" s="6"/>
      <c r="L3" s="6"/>
      <c r="M3" s="6"/>
    </row>
    <row r="4" spans="1:13" ht="29.25" customHeight="1" x14ac:dyDescent="0.25">
      <c r="A4" s="75" t="s">
        <v>97</v>
      </c>
      <c r="B4" s="75" t="s">
        <v>1</v>
      </c>
      <c r="C4" s="75" t="s">
        <v>132</v>
      </c>
      <c r="D4" s="75" t="s">
        <v>147</v>
      </c>
      <c r="E4" s="76" t="s">
        <v>134</v>
      </c>
      <c r="F4" s="76" t="s">
        <v>191</v>
      </c>
      <c r="G4" s="76" t="s">
        <v>190</v>
      </c>
      <c r="H4" s="100" t="s">
        <v>275</v>
      </c>
      <c r="I4" s="100" t="s">
        <v>132</v>
      </c>
      <c r="J4" s="76" t="s">
        <v>287</v>
      </c>
      <c r="K4" s="76" t="s">
        <v>288</v>
      </c>
      <c r="L4" s="76" t="s">
        <v>289</v>
      </c>
      <c r="M4" s="76" t="s">
        <v>24</v>
      </c>
    </row>
    <row r="5" spans="1:13" ht="51" x14ac:dyDescent="0.25">
      <c r="A5" s="98">
        <v>1</v>
      </c>
      <c r="B5" s="98" t="s">
        <v>230</v>
      </c>
      <c r="C5" s="98" t="s">
        <v>132</v>
      </c>
      <c r="D5" s="98">
        <v>11800</v>
      </c>
      <c r="E5" s="98" t="s">
        <v>231</v>
      </c>
      <c r="F5" s="98" t="s">
        <v>232</v>
      </c>
      <c r="G5" s="98" t="s">
        <v>233</v>
      </c>
      <c r="H5" s="98" t="s">
        <v>279</v>
      </c>
      <c r="I5" s="101">
        <v>10000</v>
      </c>
      <c r="J5" s="3">
        <v>0</v>
      </c>
      <c r="K5" s="3">
        <v>0</v>
      </c>
      <c r="L5" s="3">
        <v>1800</v>
      </c>
      <c r="M5" s="3">
        <f>+I5+J5+K5+L5</f>
        <v>11800</v>
      </c>
    </row>
    <row r="6" spans="1:13" s="22" customFormat="1" ht="51" x14ac:dyDescent="0.25">
      <c r="A6" s="98">
        <v>2</v>
      </c>
      <c r="B6" s="98" t="s">
        <v>234</v>
      </c>
      <c r="C6" s="98" t="s">
        <v>132</v>
      </c>
      <c r="D6" s="98">
        <v>11800</v>
      </c>
      <c r="E6" s="98" t="s">
        <v>231</v>
      </c>
      <c r="F6" s="98" t="s">
        <v>235</v>
      </c>
      <c r="G6" s="98" t="s">
        <v>236</v>
      </c>
      <c r="H6" s="98" t="s">
        <v>279</v>
      </c>
      <c r="I6" s="101">
        <v>10000</v>
      </c>
      <c r="J6" s="3">
        <v>0</v>
      </c>
      <c r="K6" s="3">
        <v>0</v>
      </c>
      <c r="L6" s="3">
        <v>1800</v>
      </c>
      <c r="M6" s="3">
        <f t="shared" ref="M6:M31" si="0">+I6+J6+K6+L6</f>
        <v>11800</v>
      </c>
    </row>
    <row r="7" spans="1:13" ht="51.75" customHeight="1" x14ac:dyDescent="0.25">
      <c r="A7" s="98">
        <v>3</v>
      </c>
      <c r="B7" s="98" t="s">
        <v>240</v>
      </c>
      <c r="C7" s="98" t="s">
        <v>132</v>
      </c>
      <c r="D7" s="98">
        <v>11800</v>
      </c>
      <c r="E7" s="98" t="s">
        <v>12</v>
      </c>
      <c r="F7" s="98" t="s">
        <v>237</v>
      </c>
      <c r="G7" s="98" t="s">
        <v>238</v>
      </c>
      <c r="H7" s="98" t="s">
        <v>279</v>
      </c>
      <c r="I7" s="101">
        <v>10000</v>
      </c>
      <c r="J7" s="3">
        <v>900</v>
      </c>
      <c r="K7" s="3">
        <v>900</v>
      </c>
      <c r="L7" s="3">
        <v>0</v>
      </c>
      <c r="M7" s="3">
        <f t="shared" si="0"/>
        <v>11800</v>
      </c>
    </row>
    <row r="8" spans="1:13" ht="51" x14ac:dyDescent="0.25">
      <c r="A8" s="98">
        <v>4</v>
      </c>
      <c r="B8" s="98" t="s">
        <v>239</v>
      </c>
      <c r="C8" s="98" t="s">
        <v>132</v>
      </c>
      <c r="D8" s="98">
        <v>11800</v>
      </c>
      <c r="E8" s="98" t="s">
        <v>12</v>
      </c>
      <c r="F8" s="98" t="s">
        <v>241</v>
      </c>
      <c r="G8" s="98" t="s">
        <v>242</v>
      </c>
      <c r="H8" s="98" t="s">
        <v>279</v>
      </c>
      <c r="I8" s="101">
        <v>10000</v>
      </c>
      <c r="J8" s="3">
        <v>900</v>
      </c>
      <c r="K8" s="3">
        <v>900</v>
      </c>
      <c r="L8" s="3">
        <v>0</v>
      </c>
      <c r="M8" s="3">
        <f t="shared" si="0"/>
        <v>11800</v>
      </c>
    </row>
    <row r="9" spans="1:13" x14ac:dyDescent="0.25">
      <c r="A9" s="98">
        <v>5</v>
      </c>
      <c r="B9" s="98" t="s">
        <v>243</v>
      </c>
      <c r="C9" s="98" t="s">
        <v>167</v>
      </c>
      <c r="D9" s="98">
        <v>59000</v>
      </c>
      <c r="E9" s="98" t="s">
        <v>12</v>
      </c>
      <c r="F9" s="98" t="s">
        <v>258</v>
      </c>
      <c r="G9" s="98" t="s">
        <v>290</v>
      </c>
      <c r="H9" s="98"/>
      <c r="I9" s="101">
        <v>50000</v>
      </c>
      <c r="J9" s="3">
        <v>4500</v>
      </c>
      <c r="K9" s="3">
        <v>4500</v>
      </c>
      <c r="L9" s="3">
        <v>0</v>
      </c>
      <c r="M9" s="3">
        <f t="shared" si="0"/>
        <v>59000</v>
      </c>
    </row>
    <row r="10" spans="1:13" ht="51" x14ac:dyDescent="0.25">
      <c r="A10" s="98">
        <v>6</v>
      </c>
      <c r="B10" s="98" t="s">
        <v>244</v>
      </c>
      <c r="C10" s="98" t="s">
        <v>167</v>
      </c>
      <c r="D10" s="98">
        <v>11800</v>
      </c>
      <c r="E10" s="98" t="s">
        <v>12</v>
      </c>
      <c r="F10" s="98" t="s">
        <v>258</v>
      </c>
      <c r="G10" s="98" t="s">
        <v>245</v>
      </c>
      <c r="H10" s="98" t="s">
        <v>279</v>
      </c>
      <c r="I10" s="101">
        <v>10000</v>
      </c>
      <c r="J10" s="3">
        <v>900</v>
      </c>
      <c r="K10" s="3">
        <v>900</v>
      </c>
      <c r="L10" s="3">
        <v>0</v>
      </c>
      <c r="M10" s="3">
        <f t="shared" si="0"/>
        <v>11800</v>
      </c>
    </row>
    <row r="11" spans="1:13" ht="51" x14ac:dyDescent="0.25">
      <c r="A11" s="98">
        <v>7</v>
      </c>
      <c r="B11" s="98" t="s">
        <v>246</v>
      </c>
      <c r="C11" s="98" t="s">
        <v>167</v>
      </c>
      <c r="D11" s="98">
        <v>11800</v>
      </c>
      <c r="E11" s="98" t="s">
        <v>12</v>
      </c>
      <c r="F11" s="98" t="s">
        <v>258</v>
      </c>
      <c r="G11" s="98" t="s">
        <v>291</v>
      </c>
      <c r="H11" s="98" t="s">
        <v>292</v>
      </c>
      <c r="I11" s="101">
        <v>10000</v>
      </c>
      <c r="J11" s="3">
        <v>900</v>
      </c>
      <c r="K11" s="3">
        <v>900</v>
      </c>
      <c r="L11" s="3">
        <v>0</v>
      </c>
      <c r="M11" s="3">
        <f t="shared" si="0"/>
        <v>11800</v>
      </c>
    </row>
    <row r="12" spans="1:13" ht="51" x14ac:dyDescent="0.25">
      <c r="A12" s="98">
        <v>8</v>
      </c>
      <c r="B12" s="98" t="s">
        <v>247</v>
      </c>
      <c r="C12" s="98" t="s">
        <v>167</v>
      </c>
      <c r="D12" s="98">
        <v>11800</v>
      </c>
      <c r="E12" s="98" t="s">
        <v>12</v>
      </c>
      <c r="F12" s="98" t="s">
        <v>258</v>
      </c>
      <c r="G12" s="98" t="s">
        <v>248</v>
      </c>
      <c r="H12" s="98" t="s">
        <v>279</v>
      </c>
      <c r="I12" s="101">
        <v>10000</v>
      </c>
      <c r="J12" s="3">
        <v>0</v>
      </c>
      <c r="K12" s="3">
        <v>0</v>
      </c>
      <c r="L12" s="3">
        <v>1800</v>
      </c>
      <c r="M12" s="3">
        <f t="shared" si="0"/>
        <v>11800</v>
      </c>
    </row>
    <row r="13" spans="1:13" ht="51" x14ac:dyDescent="0.25">
      <c r="A13" s="98">
        <v>9</v>
      </c>
      <c r="B13" s="98" t="s">
        <v>249</v>
      </c>
      <c r="C13" s="98" t="s">
        <v>167</v>
      </c>
      <c r="D13" s="98">
        <v>11800</v>
      </c>
      <c r="E13" s="98" t="s">
        <v>32</v>
      </c>
      <c r="F13" s="98" t="s">
        <v>259</v>
      </c>
      <c r="G13" s="98" t="s">
        <v>250</v>
      </c>
      <c r="H13" s="98" t="s">
        <v>279</v>
      </c>
      <c r="I13" s="101">
        <v>10000</v>
      </c>
      <c r="J13" s="3">
        <v>0</v>
      </c>
      <c r="K13" s="3">
        <v>0</v>
      </c>
      <c r="L13" s="3">
        <v>1800</v>
      </c>
      <c r="M13" s="3">
        <f t="shared" si="0"/>
        <v>11800</v>
      </c>
    </row>
    <row r="14" spans="1:13" ht="51" x14ac:dyDescent="0.25">
      <c r="A14" s="98">
        <v>10</v>
      </c>
      <c r="B14" s="98" t="s">
        <v>263</v>
      </c>
      <c r="C14" s="98" t="s">
        <v>167</v>
      </c>
      <c r="D14" s="98">
        <v>11800</v>
      </c>
      <c r="E14" s="98" t="s">
        <v>12</v>
      </c>
      <c r="F14" s="98" t="s">
        <v>259</v>
      </c>
      <c r="G14" s="98" t="s">
        <v>264</v>
      </c>
      <c r="H14" s="98" t="s">
        <v>279</v>
      </c>
      <c r="I14" s="101">
        <v>10000</v>
      </c>
      <c r="J14" s="3">
        <v>900</v>
      </c>
      <c r="K14" s="3">
        <v>900</v>
      </c>
      <c r="L14" s="3">
        <v>0</v>
      </c>
      <c r="M14" s="3">
        <f t="shared" si="0"/>
        <v>11800</v>
      </c>
    </row>
    <row r="15" spans="1:13" ht="51" x14ac:dyDescent="0.25">
      <c r="A15" s="98">
        <v>11</v>
      </c>
      <c r="B15" s="98" t="s">
        <v>251</v>
      </c>
      <c r="C15" s="98" t="s">
        <v>167</v>
      </c>
      <c r="D15" s="98">
        <v>11800</v>
      </c>
      <c r="E15" s="98" t="s">
        <v>12</v>
      </c>
      <c r="F15" s="98" t="s">
        <v>259</v>
      </c>
      <c r="G15" s="98" t="s">
        <v>294</v>
      </c>
      <c r="H15" s="98" t="s">
        <v>293</v>
      </c>
      <c r="I15" s="101">
        <v>10000</v>
      </c>
      <c r="J15" s="3">
        <v>900</v>
      </c>
      <c r="K15" s="3">
        <v>900</v>
      </c>
      <c r="L15" s="3">
        <v>0</v>
      </c>
      <c r="M15" s="3">
        <f t="shared" si="0"/>
        <v>11800</v>
      </c>
    </row>
    <row r="16" spans="1:13" ht="51" x14ac:dyDescent="0.25">
      <c r="A16" s="98">
        <v>12</v>
      </c>
      <c r="B16" s="98" t="s">
        <v>251</v>
      </c>
      <c r="C16" s="98" t="s">
        <v>167</v>
      </c>
      <c r="D16" s="98">
        <v>11800</v>
      </c>
      <c r="E16" s="98" t="s">
        <v>12</v>
      </c>
      <c r="F16" s="98" t="s">
        <v>259</v>
      </c>
      <c r="G16" s="98" t="s">
        <v>294</v>
      </c>
      <c r="H16" s="98" t="s">
        <v>296</v>
      </c>
      <c r="I16" s="101">
        <v>10000</v>
      </c>
      <c r="J16" s="3">
        <v>900</v>
      </c>
      <c r="K16" s="3">
        <v>900</v>
      </c>
      <c r="L16" s="3">
        <v>0</v>
      </c>
      <c r="M16" s="3">
        <f t="shared" si="0"/>
        <v>11800</v>
      </c>
    </row>
    <row r="17" spans="1:13" ht="51" x14ac:dyDescent="0.25">
      <c r="A17" s="98">
        <v>13</v>
      </c>
      <c r="B17" s="98" t="s">
        <v>251</v>
      </c>
      <c r="C17" s="98" t="s">
        <v>167</v>
      </c>
      <c r="D17" s="98">
        <v>11800</v>
      </c>
      <c r="E17" s="98" t="s">
        <v>12</v>
      </c>
      <c r="F17" s="98" t="s">
        <v>259</v>
      </c>
      <c r="G17" s="98" t="s">
        <v>294</v>
      </c>
      <c r="H17" s="98" t="s">
        <v>292</v>
      </c>
      <c r="I17" s="101">
        <v>10000</v>
      </c>
      <c r="J17" s="3">
        <v>900</v>
      </c>
      <c r="K17" s="3">
        <v>900</v>
      </c>
      <c r="L17" s="3">
        <v>0</v>
      </c>
      <c r="M17" s="3">
        <f t="shared" si="0"/>
        <v>11800</v>
      </c>
    </row>
    <row r="18" spans="1:13" ht="51" x14ac:dyDescent="0.25">
      <c r="A18" s="98">
        <v>14</v>
      </c>
      <c r="B18" s="98" t="s">
        <v>252</v>
      </c>
      <c r="C18" s="98" t="s">
        <v>167</v>
      </c>
      <c r="D18" s="98">
        <v>11800</v>
      </c>
      <c r="E18" s="98" t="s">
        <v>12</v>
      </c>
      <c r="F18" s="98" t="s">
        <v>260</v>
      </c>
      <c r="G18" s="98" t="s">
        <v>295</v>
      </c>
      <c r="H18" s="98" t="s">
        <v>293</v>
      </c>
      <c r="I18" s="101">
        <v>10000</v>
      </c>
      <c r="J18" s="3">
        <v>900</v>
      </c>
      <c r="K18" s="3">
        <v>900</v>
      </c>
      <c r="L18" s="3">
        <v>0</v>
      </c>
      <c r="M18" s="3">
        <f t="shared" si="0"/>
        <v>11800</v>
      </c>
    </row>
    <row r="19" spans="1:13" ht="51" x14ac:dyDescent="0.25">
      <c r="A19" s="98">
        <v>15</v>
      </c>
      <c r="B19" s="98" t="s">
        <v>253</v>
      </c>
      <c r="C19" s="98" t="s">
        <v>167</v>
      </c>
      <c r="D19" s="98">
        <v>11800</v>
      </c>
      <c r="E19" s="98" t="s">
        <v>12</v>
      </c>
      <c r="F19" s="98" t="s">
        <v>260</v>
      </c>
      <c r="G19" s="98" t="s">
        <v>297</v>
      </c>
      <c r="H19" s="98" t="s">
        <v>296</v>
      </c>
      <c r="I19" s="101">
        <v>10000</v>
      </c>
      <c r="J19" s="3">
        <v>900</v>
      </c>
      <c r="K19" s="3">
        <v>900</v>
      </c>
      <c r="L19" s="3">
        <v>0</v>
      </c>
      <c r="M19" s="3">
        <f t="shared" si="0"/>
        <v>11800</v>
      </c>
    </row>
    <row r="20" spans="1:13" ht="51" x14ac:dyDescent="0.25">
      <c r="A20" s="98">
        <v>16</v>
      </c>
      <c r="B20" s="98" t="s">
        <v>254</v>
      </c>
      <c r="C20" s="98" t="s">
        <v>167</v>
      </c>
      <c r="D20" s="98">
        <v>11800</v>
      </c>
      <c r="E20" s="98" t="s">
        <v>12</v>
      </c>
      <c r="F20" s="98" t="s">
        <v>260</v>
      </c>
      <c r="G20" s="98" t="s">
        <v>298</v>
      </c>
      <c r="H20" s="98" t="s">
        <v>292</v>
      </c>
      <c r="I20" s="101">
        <v>10000</v>
      </c>
      <c r="J20" s="3">
        <v>900</v>
      </c>
      <c r="K20" s="3">
        <v>900</v>
      </c>
      <c r="L20" s="3">
        <v>0</v>
      </c>
      <c r="M20" s="3">
        <f t="shared" si="0"/>
        <v>11800</v>
      </c>
    </row>
    <row r="21" spans="1:13" s="22" customFormat="1" x14ac:dyDescent="0.25">
      <c r="A21" s="98">
        <v>17</v>
      </c>
      <c r="B21" s="98" t="s">
        <v>255</v>
      </c>
      <c r="C21" s="98" t="s">
        <v>167</v>
      </c>
      <c r="D21" s="98">
        <v>11800</v>
      </c>
      <c r="E21" s="98" t="s">
        <v>12</v>
      </c>
      <c r="F21" s="98" t="s">
        <v>261</v>
      </c>
      <c r="G21" s="98" t="s">
        <v>236</v>
      </c>
      <c r="H21" s="98"/>
      <c r="I21" s="101">
        <v>10000</v>
      </c>
      <c r="J21" s="3">
        <v>0</v>
      </c>
      <c r="K21" s="3">
        <v>0</v>
      </c>
      <c r="L21" s="3">
        <v>1800</v>
      </c>
      <c r="M21" s="3">
        <f t="shared" si="0"/>
        <v>11800</v>
      </c>
    </row>
    <row r="22" spans="1:13" ht="51" x14ac:dyDescent="0.25">
      <c r="A22" s="98">
        <v>18</v>
      </c>
      <c r="B22" s="98" t="s">
        <v>256</v>
      </c>
      <c r="C22" s="98" t="s">
        <v>167</v>
      </c>
      <c r="D22" s="98">
        <v>11800</v>
      </c>
      <c r="E22" s="98" t="s">
        <v>12</v>
      </c>
      <c r="F22" s="98" t="s">
        <v>262</v>
      </c>
      <c r="G22" s="98" t="s">
        <v>280</v>
      </c>
      <c r="H22" s="98" t="s">
        <v>276</v>
      </c>
      <c r="I22" s="101">
        <v>10000</v>
      </c>
      <c r="J22" s="3">
        <v>0</v>
      </c>
      <c r="K22" s="3">
        <v>0</v>
      </c>
      <c r="L22" s="3">
        <v>1800</v>
      </c>
      <c r="M22" s="3">
        <f t="shared" si="0"/>
        <v>11800</v>
      </c>
    </row>
    <row r="23" spans="1:13" x14ac:dyDescent="0.25">
      <c r="A23" s="98">
        <v>19</v>
      </c>
      <c r="B23" s="98" t="s">
        <v>257</v>
      </c>
      <c r="C23" s="98" t="s">
        <v>167</v>
      </c>
      <c r="D23" s="98">
        <v>59000</v>
      </c>
      <c r="E23" s="98" t="s">
        <v>12</v>
      </c>
      <c r="F23" s="98" t="s">
        <v>262</v>
      </c>
      <c r="G23" s="98" t="s">
        <v>286</v>
      </c>
      <c r="H23" s="98" t="s">
        <v>300</v>
      </c>
      <c r="I23" s="101">
        <v>50000</v>
      </c>
      <c r="J23" s="3">
        <v>0</v>
      </c>
      <c r="K23" s="3">
        <v>0</v>
      </c>
      <c r="L23" s="3">
        <v>9000</v>
      </c>
      <c r="M23" s="3">
        <f t="shared" si="0"/>
        <v>59000</v>
      </c>
    </row>
    <row r="24" spans="1:13" ht="25.5" x14ac:dyDescent="0.25">
      <c r="A24" s="98">
        <v>20</v>
      </c>
      <c r="B24" s="98" t="s">
        <v>265</v>
      </c>
      <c r="C24" s="98" t="s">
        <v>167</v>
      </c>
      <c r="D24" s="98">
        <v>11800</v>
      </c>
      <c r="E24" s="98" t="s">
        <v>12</v>
      </c>
      <c r="F24" s="98" t="s">
        <v>266</v>
      </c>
      <c r="G24" s="98" t="s">
        <v>303</v>
      </c>
      <c r="H24" s="98" t="s">
        <v>304</v>
      </c>
      <c r="I24" s="101">
        <v>10000</v>
      </c>
      <c r="J24" s="3">
        <v>0</v>
      </c>
      <c r="K24" s="3">
        <v>0</v>
      </c>
      <c r="L24" s="3">
        <v>1800</v>
      </c>
      <c r="M24" s="3">
        <f t="shared" si="0"/>
        <v>11800</v>
      </c>
    </row>
    <row r="25" spans="1:13" ht="51" x14ac:dyDescent="0.25">
      <c r="A25" s="98">
        <v>21</v>
      </c>
      <c r="B25" s="98" t="s">
        <v>267</v>
      </c>
      <c r="C25" s="98" t="s">
        <v>167</v>
      </c>
      <c r="D25" s="98">
        <v>11800</v>
      </c>
      <c r="E25" s="98" t="s">
        <v>12</v>
      </c>
      <c r="F25" s="98" t="s">
        <v>268</v>
      </c>
      <c r="G25" s="98" t="s">
        <v>281</v>
      </c>
      <c r="H25" s="98" t="s">
        <v>276</v>
      </c>
      <c r="I25" s="101">
        <v>10000</v>
      </c>
      <c r="J25" s="3">
        <v>900</v>
      </c>
      <c r="K25" s="3">
        <v>900</v>
      </c>
      <c r="L25" s="3">
        <v>0</v>
      </c>
      <c r="M25" s="3">
        <f t="shared" si="0"/>
        <v>11800</v>
      </c>
    </row>
    <row r="26" spans="1:13" ht="51" x14ac:dyDescent="0.25">
      <c r="A26" s="98">
        <v>22</v>
      </c>
      <c r="B26" s="98" t="s">
        <v>269</v>
      </c>
      <c r="C26" s="98" t="s">
        <v>167</v>
      </c>
      <c r="D26" s="98">
        <v>11800</v>
      </c>
      <c r="E26" s="98" t="s">
        <v>12</v>
      </c>
      <c r="F26" s="98" t="s">
        <v>270</v>
      </c>
      <c r="G26" s="98" t="s">
        <v>282</v>
      </c>
      <c r="H26" s="98" t="s">
        <v>276</v>
      </c>
      <c r="I26" s="101">
        <v>10000</v>
      </c>
      <c r="J26" s="3">
        <v>0</v>
      </c>
      <c r="K26" s="3">
        <v>0</v>
      </c>
      <c r="L26" s="3">
        <v>1800</v>
      </c>
      <c r="M26" s="3">
        <f t="shared" si="0"/>
        <v>11800</v>
      </c>
    </row>
    <row r="27" spans="1:13" ht="51" x14ac:dyDescent="0.25">
      <c r="A27" s="98">
        <v>23</v>
      </c>
      <c r="B27" s="98" t="s">
        <v>271</v>
      </c>
      <c r="C27" s="98" t="s">
        <v>167</v>
      </c>
      <c r="D27" s="98">
        <v>11800</v>
      </c>
      <c r="E27" s="98" t="s">
        <v>12</v>
      </c>
      <c r="F27" s="98" t="s">
        <v>270</v>
      </c>
      <c r="G27" s="98" t="s">
        <v>305</v>
      </c>
      <c r="H27" s="98" t="s">
        <v>293</v>
      </c>
      <c r="I27" s="101">
        <v>10000</v>
      </c>
      <c r="J27" s="3">
        <v>900</v>
      </c>
      <c r="K27" s="3">
        <v>900</v>
      </c>
      <c r="L27" s="3">
        <v>0</v>
      </c>
      <c r="M27" s="3">
        <f t="shared" si="0"/>
        <v>11800</v>
      </c>
    </row>
    <row r="28" spans="1:13" ht="51" x14ac:dyDescent="0.25">
      <c r="A28" s="98">
        <v>24</v>
      </c>
      <c r="B28" s="98" t="s">
        <v>271</v>
      </c>
      <c r="C28" s="98" t="s">
        <v>167</v>
      </c>
      <c r="D28" s="98">
        <v>11800</v>
      </c>
      <c r="E28" s="98" t="s">
        <v>12</v>
      </c>
      <c r="F28" s="98" t="s">
        <v>270</v>
      </c>
      <c r="G28" s="98" t="s">
        <v>305</v>
      </c>
      <c r="H28" s="98" t="s">
        <v>296</v>
      </c>
      <c r="I28" s="101">
        <v>10000</v>
      </c>
      <c r="J28" s="3">
        <v>900</v>
      </c>
      <c r="K28" s="3">
        <v>900</v>
      </c>
      <c r="L28" s="3">
        <v>0</v>
      </c>
      <c r="M28" s="3">
        <f t="shared" si="0"/>
        <v>11800</v>
      </c>
    </row>
    <row r="29" spans="1:13" ht="51" x14ac:dyDescent="0.25">
      <c r="A29" s="98">
        <v>25</v>
      </c>
      <c r="B29" s="98" t="s">
        <v>271</v>
      </c>
      <c r="C29" s="98" t="s">
        <v>167</v>
      </c>
      <c r="D29" s="98">
        <v>11800</v>
      </c>
      <c r="E29" s="98" t="s">
        <v>12</v>
      </c>
      <c r="F29" s="98" t="s">
        <v>270</v>
      </c>
      <c r="G29" s="98" t="s">
        <v>305</v>
      </c>
      <c r="H29" s="98" t="s">
        <v>296</v>
      </c>
      <c r="I29" s="101">
        <v>10000</v>
      </c>
      <c r="J29" s="3">
        <v>900</v>
      </c>
      <c r="K29" s="3">
        <v>900</v>
      </c>
      <c r="L29" s="3">
        <v>0</v>
      </c>
      <c r="M29" s="3">
        <f t="shared" si="0"/>
        <v>11800</v>
      </c>
    </row>
    <row r="30" spans="1:13" ht="51" x14ac:dyDescent="0.25">
      <c r="A30" s="98">
        <v>26</v>
      </c>
      <c r="B30" s="98" t="s">
        <v>272</v>
      </c>
      <c r="C30" s="98" t="s">
        <v>167</v>
      </c>
      <c r="D30" s="98">
        <v>11800</v>
      </c>
      <c r="E30" s="98" t="s">
        <v>12</v>
      </c>
      <c r="F30" s="98" t="s">
        <v>270</v>
      </c>
      <c r="G30" s="98" t="s">
        <v>283</v>
      </c>
      <c r="H30" s="98" t="s">
        <v>276</v>
      </c>
      <c r="I30" s="101">
        <v>10000</v>
      </c>
      <c r="J30" s="3">
        <v>0</v>
      </c>
      <c r="K30" s="3">
        <v>0</v>
      </c>
      <c r="L30" s="3">
        <v>1800</v>
      </c>
      <c r="M30" s="3">
        <f t="shared" si="0"/>
        <v>11800</v>
      </c>
    </row>
    <row r="31" spans="1:13" ht="89.25" x14ac:dyDescent="0.25">
      <c r="A31" s="98">
        <v>27</v>
      </c>
      <c r="B31" s="98" t="s">
        <v>273</v>
      </c>
      <c r="C31" s="98" t="s">
        <v>167</v>
      </c>
      <c r="D31" s="98">
        <v>11800</v>
      </c>
      <c r="E31" s="98" t="s">
        <v>12</v>
      </c>
      <c r="F31" s="98" t="s">
        <v>274</v>
      </c>
      <c r="G31" s="98" t="s">
        <v>285</v>
      </c>
      <c r="H31" s="98" t="s">
        <v>301</v>
      </c>
      <c r="I31" s="101">
        <v>10000</v>
      </c>
      <c r="J31" s="3">
        <v>900</v>
      </c>
      <c r="K31" s="3">
        <v>900</v>
      </c>
      <c r="L31" s="3">
        <v>0</v>
      </c>
      <c r="M31" s="3">
        <f t="shared" si="0"/>
        <v>11800</v>
      </c>
    </row>
    <row r="32" spans="1:13" ht="51" x14ac:dyDescent="0.25">
      <c r="A32" s="102">
        <v>28</v>
      </c>
      <c r="B32" s="103" t="s">
        <v>277</v>
      </c>
      <c r="C32" s="103" t="s">
        <v>278</v>
      </c>
      <c r="D32" s="6"/>
      <c r="E32" s="103" t="s">
        <v>146</v>
      </c>
      <c r="F32" s="6"/>
      <c r="G32" s="98" t="s">
        <v>284</v>
      </c>
      <c r="H32" s="101" t="s">
        <v>276</v>
      </c>
      <c r="I32" s="101"/>
      <c r="J32" s="6"/>
      <c r="K32" s="6"/>
      <c r="L32" s="6"/>
      <c r="M32" s="6">
        <f>SUM(M5:M31)</f>
        <v>413000</v>
      </c>
    </row>
    <row r="33" spans="9:13" ht="15.75" thickBot="1" x14ac:dyDescent="0.3">
      <c r="I33" s="99">
        <f>SUM(I5:I32)</f>
        <v>350000</v>
      </c>
      <c r="J33" s="106">
        <f>SUM(J5:J32)</f>
        <v>18900</v>
      </c>
      <c r="K33" s="106">
        <f>SUM(K5:K32)</f>
        <v>18900</v>
      </c>
      <c r="L33" s="106">
        <f>SUM(L5:L32)</f>
        <v>25200</v>
      </c>
      <c r="M33" s="107">
        <f>SUM(M32)</f>
        <v>413000</v>
      </c>
    </row>
    <row r="34" spans="9:13" ht="15.75" thickTop="1" x14ac:dyDescent="0.25"/>
  </sheetData>
  <mergeCells count="4">
    <mergeCell ref="A1:E1"/>
    <mergeCell ref="F1:G1"/>
    <mergeCell ref="F3:G3"/>
    <mergeCell ref="A2:M2"/>
  </mergeCells>
  <pageMargins left="0.82677165354330717" right="0.35433070866141736" top="0.31496062992125984" bottom="0.31496062992125984" header="0.31496062992125984" footer="0.31496062992125984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D12" sqref="D12"/>
    </sheetView>
  </sheetViews>
  <sheetFormatPr defaultRowHeight="15" x14ac:dyDescent="0.25"/>
  <cols>
    <col min="1" max="1" width="3.85546875" customWidth="1"/>
    <col min="2" max="2" width="41.28515625" customWidth="1"/>
    <col min="3" max="3" width="21.5703125" customWidth="1"/>
    <col min="4" max="7" width="14.42578125" customWidth="1"/>
    <col min="8" max="8" width="10.140625" customWidth="1"/>
    <col min="9" max="9" width="17.140625" customWidth="1"/>
    <col min="10" max="10" width="16.42578125" customWidth="1"/>
    <col min="11" max="11" width="11.5703125" customWidth="1"/>
    <col min="14" max="14" width="10.7109375" bestFit="1" customWidth="1"/>
  </cols>
  <sheetData>
    <row r="2" spans="1:11" x14ac:dyDescent="0.25">
      <c r="A2" s="155"/>
      <c r="B2" s="156"/>
      <c r="C2" s="156"/>
      <c r="D2" s="156"/>
      <c r="E2" s="156"/>
      <c r="F2" s="156"/>
      <c r="G2" s="156"/>
      <c r="H2" s="157"/>
      <c r="I2" s="153" t="s">
        <v>227</v>
      </c>
      <c r="J2" s="153"/>
      <c r="K2" s="6"/>
    </row>
    <row r="3" spans="1:11" ht="18.75" x14ac:dyDescent="0.3">
      <c r="A3" s="173" t="s">
        <v>25</v>
      </c>
      <c r="B3" s="173"/>
      <c r="C3" s="173"/>
      <c r="D3" s="173"/>
      <c r="E3" s="173"/>
      <c r="F3" s="173"/>
      <c r="G3" s="173"/>
      <c r="H3" s="173"/>
      <c r="I3" s="173"/>
      <c r="J3" s="173"/>
      <c r="K3" s="6"/>
    </row>
    <row r="4" spans="1:11" ht="18.75" x14ac:dyDescent="0.3">
      <c r="A4" s="92"/>
      <c r="B4" s="93"/>
      <c r="C4" s="93"/>
      <c r="D4" s="93"/>
      <c r="E4" s="117"/>
      <c r="F4" s="117"/>
      <c r="G4" s="117"/>
      <c r="H4" s="93"/>
      <c r="I4" s="174">
        <v>43678</v>
      </c>
      <c r="J4" s="174"/>
      <c r="K4" s="6"/>
    </row>
    <row r="5" spans="1:11" ht="49.9" customHeight="1" x14ac:dyDescent="0.25">
      <c r="A5" s="75" t="s">
        <v>97</v>
      </c>
      <c r="B5" s="75" t="s">
        <v>1</v>
      </c>
      <c r="C5" s="75" t="s">
        <v>132</v>
      </c>
      <c r="D5" s="75" t="s">
        <v>147</v>
      </c>
      <c r="E5" s="75" t="s">
        <v>289</v>
      </c>
      <c r="F5" s="75" t="s">
        <v>376</v>
      </c>
      <c r="G5" s="75" t="s">
        <v>287</v>
      </c>
      <c r="H5" s="76" t="s">
        <v>134</v>
      </c>
      <c r="I5" s="76" t="s">
        <v>191</v>
      </c>
      <c r="J5" s="76" t="s">
        <v>190</v>
      </c>
      <c r="K5" s="6"/>
    </row>
    <row r="6" spans="1:11" ht="30" x14ac:dyDescent="0.3">
      <c r="A6" s="79">
        <v>1</v>
      </c>
      <c r="B6" s="6" t="s">
        <v>218</v>
      </c>
      <c r="C6" s="6" t="s">
        <v>132</v>
      </c>
      <c r="D6" s="6">
        <v>11800</v>
      </c>
      <c r="E6" s="6"/>
      <c r="F6" s="6">
        <v>900</v>
      </c>
      <c r="G6" s="6">
        <v>900</v>
      </c>
      <c r="H6" s="67" t="s">
        <v>12</v>
      </c>
      <c r="I6" s="94" t="s">
        <v>221</v>
      </c>
      <c r="J6" s="6" t="s">
        <v>225</v>
      </c>
      <c r="K6" s="21" t="s">
        <v>229</v>
      </c>
    </row>
    <row r="7" spans="1:11" ht="30" x14ac:dyDescent="0.3">
      <c r="A7" s="79">
        <v>2</v>
      </c>
      <c r="B7" s="6" t="s">
        <v>219</v>
      </c>
      <c r="C7" s="6" t="s">
        <v>132</v>
      </c>
      <c r="D7" s="6">
        <v>11800</v>
      </c>
      <c r="E7" s="6">
        <v>1800</v>
      </c>
      <c r="F7" s="6"/>
      <c r="G7" s="6"/>
      <c r="H7" s="67" t="s">
        <v>12</v>
      </c>
      <c r="I7" s="94" t="s">
        <v>222</v>
      </c>
      <c r="J7" s="6" t="s">
        <v>226</v>
      </c>
      <c r="K7" s="21" t="s">
        <v>228</v>
      </c>
    </row>
    <row r="8" spans="1:11" ht="54" customHeight="1" x14ac:dyDescent="0.3">
      <c r="A8" s="79">
        <v>3</v>
      </c>
      <c r="B8" s="6" t="s">
        <v>218</v>
      </c>
      <c r="C8" s="6" t="s">
        <v>132</v>
      </c>
      <c r="D8" s="6">
        <v>11800</v>
      </c>
      <c r="E8" s="6"/>
      <c r="F8" s="6">
        <v>900</v>
      </c>
      <c r="G8" s="6">
        <v>900</v>
      </c>
      <c r="H8" s="67" t="s">
        <v>12</v>
      </c>
      <c r="I8" s="94" t="s">
        <v>223</v>
      </c>
      <c r="J8" s="6" t="s">
        <v>225</v>
      </c>
      <c r="K8" s="21" t="s">
        <v>229</v>
      </c>
    </row>
    <row r="9" spans="1:11" ht="30" x14ac:dyDescent="0.3">
      <c r="A9" s="78">
        <v>4</v>
      </c>
      <c r="B9" s="6" t="s">
        <v>220</v>
      </c>
      <c r="C9" s="6" t="s">
        <v>132</v>
      </c>
      <c r="D9" s="6">
        <v>11800</v>
      </c>
      <c r="E9" s="6">
        <v>1800</v>
      </c>
      <c r="F9" s="6"/>
      <c r="G9" s="6"/>
      <c r="H9" s="67" t="s">
        <v>32</v>
      </c>
      <c r="I9" s="94" t="s">
        <v>224</v>
      </c>
      <c r="J9" s="6" t="s">
        <v>226</v>
      </c>
      <c r="K9" s="21" t="s">
        <v>228</v>
      </c>
    </row>
    <row r="10" spans="1:11" ht="19.5" thickBot="1" x14ac:dyDescent="0.35">
      <c r="A10" s="70"/>
      <c r="B10" s="71"/>
      <c r="C10" s="72"/>
      <c r="D10" s="95">
        <f>SUM(D6:D9)</f>
        <v>47200</v>
      </c>
      <c r="E10" s="118"/>
      <c r="F10" s="118"/>
      <c r="G10" s="118"/>
      <c r="H10" s="73"/>
      <c r="I10" s="74"/>
      <c r="J10" s="70"/>
    </row>
    <row r="11" spans="1:11" ht="19.5" thickTop="1" x14ac:dyDescent="0.3">
      <c r="A11" s="70"/>
      <c r="B11" s="71"/>
      <c r="C11" s="72"/>
      <c r="D11" s="74"/>
      <c r="E11" s="74"/>
      <c r="F11" s="74"/>
      <c r="G11" s="74"/>
      <c r="H11" s="73"/>
      <c r="I11" s="74"/>
      <c r="J11" s="70"/>
    </row>
    <row r="12" spans="1:11" ht="18.75" x14ac:dyDescent="0.3">
      <c r="A12" s="70"/>
      <c r="B12" s="71"/>
      <c r="C12" s="72"/>
      <c r="D12" s="74"/>
      <c r="E12" s="74"/>
      <c r="F12" s="74"/>
      <c r="G12" s="74"/>
      <c r="H12" s="73"/>
      <c r="I12" s="74"/>
      <c r="J12" s="70"/>
    </row>
    <row r="13" spans="1:11" ht="18.75" x14ac:dyDescent="0.3">
      <c r="A13" s="70"/>
      <c r="B13" s="71"/>
      <c r="C13" s="72"/>
      <c r="D13" s="74"/>
      <c r="E13" s="74"/>
      <c r="F13" s="74"/>
      <c r="G13" s="74"/>
      <c r="H13" s="73"/>
      <c r="I13" s="74"/>
      <c r="J13" s="70"/>
    </row>
    <row r="14" spans="1:11" ht="18.75" x14ac:dyDescent="0.3">
      <c r="A14" s="70"/>
      <c r="B14" s="71"/>
      <c r="C14" s="72"/>
      <c r="D14" s="74"/>
      <c r="E14" s="74"/>
      <c r="F14" s="74"/>
      <c r="G14" s="74"/>
      <c r="H14" s="73"/>
      <c r="I14" s="74"/>
      <c r="J14" s="70"/>
    </row>
    <row r="15" spans="1:11" ht="18.75" x14ac:dyDescent="0.3">
      <c r="A15" s="70"/>
      <c r="B15" s="71"/>
      <c r="C15" s="72"/>
      <c r="D15" s="74"/>
      <c r="E15" s="74"/>
      <c r="F15" s="74"/>
      <c r="G15" s="74"/>
      <c r="H15" s="73"/>
      <c r="I15" s="74"/>
      <c r="J15" s="70"/>
    </row>
    <row r="16" spans="1:11" ht="18.75" x14ac:dyDescent="0.3">
      <c r="A16" s="70"/>
      <c r="B16" s="71"/>
      <c r="C16" s="72"/>
      <c r="D16" s="74"/>
      <c r="E16" s="74"/>
      <c r="F16" s="74"/>
      <c r="G16" s="74"/>
      <c r="H16" s="73"/>
      <c r="I16" s="74"/>
      <c r="J16" s="70"/>
    </row>
    <row r="17" spans="1:10" ht="18.75" x14ac:dyDescent="0.3">
      <c r="A17" s="70"/>
      <c r="B17" s="71"/>
      <c r="C17" s="72"/>
      <c r="D17" s="74"/>
      <c r="E17" s="74"/>
      <c r="F17" s="74"/>
      <c r="G17" s="74"/>
      <c r="H17" s="73"/>
      <c r="I17" s="74"/>
      <c r="J17" s="70"/>
    </row>
    <row r="18" spans="1:10" ht="18.75" x14ac:dyDescent="0.3">
      <c r="A18" s="70"/>
      <c r="B18" s="71"/>
      <c r="C18" s="72"/>
      <c r="D18" s="74"/>
      <c r="E18" s="74"/>
      <c r="F18" s="74"/>
      <c r="G18" s="74"/>
      <c r="H18" s="73"/>
      <c r="I18" s="74"/>
      <c r="J18" s="70"/>
    </row>
    <row r="19" spans="1:10" ht="18.75" x14ac:dyDescent="0.3">
      <c r="A19" s="70"/>
      <c r="B19" s="71"/>
      <c r="C19" s="72"/>
      <c r="D19" s="74"/>
      <c r="E19" s="74"/>
      <c r="F19" s="74"/>
      <c r="G19" s="74"/>
      <c r="H19" s="73"/>
      <c r="I19" s="74"/>
      <c r="J19" s="70"/>
    </row>
    <row r="20" spans="1:10" ht="18.75" x14ac:dyDescent="0.3">
      <c r="A20" s="70"/>
      <c r="B20" s="71"/>
      <c r="C20" s="72"/>
      <c r="D20" s="74"/>
      <c r="E20" s="74"/>
      <c r="F20" s="74"/>
      <c r="G20" s="74"/>
      <c r="H20" s="73"/>
      <c r="I20" s="74"/>
      <c r="J20" s="70"/>
    </row>
    <row r="21" spans="1:10" ht="18.75" x14ac:dyDescent="0.3">
      <c r="A21" s="70"/>
      <c r="B21" s="71"/>
      <c r="C21" s="72"/>
      <c r="D21" s="74"/>
      <c r="E21" s="74"/>
      <c r="F21" s="74"/>
      <c r="G21" s="74"/>
      <c r="H21" s="73"/>
      <c r="I21" s="74"/>
      <c r="J21" s="70"/>
    </row>
    <row r="22" spans="1:10" ht="18.75" x14ac:dyDescent="0.3">
      <c r="A22" s="70"/>
      <c r="B22" s="71"/>
      <c r="C22" s="72"/>
      <c r="D22" s="74"/>
      <c r="E22" s="74"/>
      <c r="F22" s="74"/>
      <c r="G22" s="74"/>
      <c r="H22" s="73"/>
      <c r="I22" s="74"/>
      <c r="J22" s="70"/>
    </row>
    <row r="23" spans="1:10" ht="18.75" x14ac:dyDescent="0.3">
      <c r="A23" s="70"/>
      <c r="B23" s="71"/>
      <c r="C23" s="72"/>
      <c r="D23" s="74"/>
      <c r="E23" s="74"/>
      <c r="F23" s="74"/>
      <c r="G23" s="74"/>
      <c r="H23" s="73"/>
      <c r="I23" s="74"/>
      <c r="J23" s="70"/>
    </row>
  </sheetData>
  <mergeCells count="4">
    <mergeCell ref="A3:J3"/>
    <mergeCell ref="I4:J4"/>
    <mergeCell ref="I2:J2"/>
    <mergeCell ref="A2:H2"/>
  </mergeCells>
  <pageMargins left="0.45" right="0.35433070866141736" top="0.74803149606299213" bottom="0.74803149606299213" header="0.31496062992125984" footer="0.31496062992125984"/>
  <pageSetup paperSize="5" scale="8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34" workbookViewId="0">
      <selection activeCell="G32" sqref="G32"/>
    </sheetView>
  </sheetViews>
  <sheetFormatPr defaultRowHeight="15" x14ac:dyDescent="0.25"/>
  <cols>
    <col min="1" max="1" width="4.28515625" customWidth="1"/>
    <col min="2" max="2" width="3.85546875" customWidth="1"/>
    <col min="3" max="3" width="22.7109375" customWidth="1"/>
    <col min="4" max="4" width="21.5703125" customWidth="1"/>
    <col min="5" max="5" width="14.42578125" customWidth="1"/>
    <col min="6" max="6" width="10.140625" customWidth="1"/>
    <col min="7" max="7" width="17.140625" customWidth="1"/>
    <col min="8" max="8" width="16.5703125" customWidth="1"/>
    <col min="13" max="13" width="10.7109375" bestFit="1" customWidth="1"/>
  </cols>
  <sheetData>
    <row r="2" spans="2:8" ht="18.75" x14ac:dyDescent="0.3">
      <c r="B2" s="175" t="s">
        <v>25</v>
      </c>
      <c r="C2" s="176"/>
      <c r="D2" s="176"/>
      <c r="E2" s="176"/>
      <c r="F2" s="176"/>
      <c r="G2" s="176"/>
      <c r="H2" s="177"/>
    </row>
    <row r="3" spans="2:8" ht="49.9" customHeight="1" x14ac:dyDescent="0.25">
      <c r="B3" s="75" t="s">
        <v>97</v>
      </c>
      <c r="C3" s="75" t="s">
        <v>1</v>
      </c>
      <c r="D3" s="75" t="s">
        <v>132</v>
      </c>
      <c r="E3" s="75" t="s">
        <v>147</v>
      </c>
      <c r="F3" s="76" t="s">
        <v>134</v>
      </c>
      <c r="G3" s="76" t="s">
        <v>191</v>
      </c>
      <c r="H3" s="76" t="s">
        <v>190</v>
      </c>
    </row>
    <row r="4" spans="2:8" ht="36" customHeight="1" x14ac:dyDescent="0.25">
      <c r="B4" s="79">
        <v>1</v>
      </c>
      <c r="C4" s="80" t="s">
        <v>46</v>
      </c>
      <c r="D4" s="66" t="s">
        <v>132</v>
      </c>
      <c r="E4" s="62">
        <v>29500</v>
      </c>
      <c r="F4" s="63" t="s">
        <v>146</v>
      </c>
      <c r="G4" s="64" t="s">
        <v>149</v>
      </c>
      <c r="H4" s="60"/>
    </row>
    <row r="5" spans="2:8" ht="56.25" x14ac:dyDescent="0.3">
      <c r="B5" s="79">
        <v>2</v>
      </c>
      <c r="C5" s="77" t="s">
        <v>58</v>
      </c>
      <c r="D5" s="66" t="s">
        <v>132</v>
      </c>
      <c r="E5" s="62">
        <v>29500</v>
      </c>
      <c r="F5" s="65" t="s">
        <v>85</v>
      </c>
      <c r="G5" s="64" t="s">
        <v>152</v>
      </c>
      <c r="H5" s="59"/>
    </row>
    <row r="6" spans="2:8" ht="74.45" customHeight="1" x14ac:dyDescent="0.3">
      <c r="B6" s="79">
        <v>3</v>
      </c>
      <c r="C6" s="77" t="s">
        <v>148</v>
      </c>
      <c r="D6" s="61" t="s">
        <v>132</v>
      </c>
      <c r="E6" s="64">
        <v>29500</v>
      </c>
      <c r="F6" s="67" t="s">
        <v>32</v>
      </c>
      <c r="G6" s="64" t="s">
        <v>151</v>
      </c>
      <c r="H6" s="59"/>
    </row>
    <row r="7" spans="2:8" ht="56.25" x14ac:dyDescent="0.3">
      <c r="B7" s="79">
        <v>4</v>
      </c>
      <c r="C7" s="78" t="s">
        <v>53</v>
      </c>
      <c r="D7" s="69" t="s">
        <v>132</v>
      </c>
      <c r="E7" s="64">
        <v>29500</v>
      </c>
      <c r="F7" s="67" t="s">
        <v>85</v>
      </c>
      <c r="G7" s="64" t="s">
        <v>150</v>
      </c>
      <c r="H7" s="59"/>
    </row>
    <row r="8" spans="2:8" ht="56.25" x14ac:dyDescent="0.3">
      <c r="B8" s="79">
        <v>5</v>
      </c>
      <c r="C8" s="77" t="s">
        <v>153</v>
      </c>
      <c r="D8" s="61" t="s">
        <v>132</v>
      </c>
      <c r="E8" s="64">
        <v>11800</v>
      </c>
      <c r="F8" s="64" t="s">
        <v>155</v>
      </c>
      <c r="G8" s="64" t="s">
        <v>154</v>
      </c>
      <c r="H8" s="59"/>
    </row>
    <row r="9" spans="2:8" ht="56.25" x14ac:dyDescent="0.3">
      <c r="B9" s="79">
        <v>6</v>
      </c>
      <c r="C9" s="77" t="s">
        <v>156</v>
      </c>
      <c r="D9" s="61" t="s">
        <v>132</v>
      </c>
      <c r="E9" s="64">
        <v>11800</v>
      </c>
      <c r="F9" s="64" t="s">
        <v>155</v>
      </c>
      <c r="G9" s="64" t="s">
        <v>157</v>
      </c>
      <c r="H9" s="59"/>
    </row>
    <row r="10" spans="2:8" ht="56.25" x14ac:dyDescent="0.3">
      <c r="B10" s="79">
        <v>7</v>
      </c>
      <c r="C10" s="77" t="s">
        <v>76</v>
      </c>
      <c r="D10" s="61" t="s">
        <v>132</v>
      </c>
      <c r="E10" s="64">
        <v>11800</v>
      </c>
      <c r="F10" s="67" t="s">
        <v>85</v>
      </c>
      <c r="G10" s="64" t="s">
        <v>158</v>
      </c>
      <c r="H10" s="59"/>
    </row>
    <row r="11" spans="2:8" ht="56.25" x14ac:dyDescent="0.3">
      <c r="B11" s="79">
        <v>8</v>
      </c>
      <c r="C11" s="77" t="s">
        <v>13</v>
      </c>
      <c r="D11" s="61" t="s">
        <v>132</v>
      </c>
      <c r="E11" s="64">
        <v>11800</v>
      </c>
      <c r="F11" s="64" t="s">
        <v>155</v>
      </c>
      <c r="G11" s="64" t="s">
        <v>159</v>
      </c>
      <c r="H11" s="59"/>
    </row>
    <row r="12" spans="2:8" ht="36" customHeight="1" x14ac:dyDescent="0.3">
      <c r="B12" s="79">
        <v>9</v>
      </c>
      <c r="C12" s="77" t="s">
        <v>80</v>
      </c>
      <c r="D12" s="61" t="s">
        <v>132</v>
      </c>
      <c r="E12" s="64">
        <v>11800</v>
      </c>
      <c r="F12" s="67" t="s">
        <v>32</v>
      </c>
      <c r="G12" s="64" t="s">
        <v>160</v>
      </c>
      <c r="H12" s="59"/>
    </row>
    <row r="13" spans="2:8" ht="56.25" x14ac:dyDescent="0.3">
      <c r="B13" s="79">
        <v>10</v>
      </c>
      <c r="C13" s="77" t="s">
        <v>9</v>
      </c>
      <c r="D13" s="61" t="s">
        <v>132</v>
      </c>
      <c r="E13" s="64">
        <v>29500</v>
      </c>
      <c r="F13" s="67" t="s">
        <v>10</v>
      </c>
      <c r="G13" s="64" t="s">
        <v>161</v>
      </c>
      <c r="H13" s="59"/>
    </row>
    <row r="14" spans="2:8" ht="56.25" x14ac:dyDescent="0.3">
      <c r="B14" s="79">
        <v>11</v>
      </c>
      <c r="C14" s="77" t="s">
        <v>11</v>
      </c>
      <c r="D14" s="61" t="s">
        <v>132</v>
      </c>
      <c r="E14" s="64">
        <v>11800</v>
      </c>
      <c r="F14" s="67" t="s">
        <v>85</v>
      </c>
      <c r="G14" s="64" t="s">
        <v>162</v>
      </c>
      <c r="H14" s="59"/>
    </row>
    <row r="15" spans="2:8" ht="56.25" x14ac:dyDescent="0.3">
      <c r="B15" s="79">
        <v>12</v>
      </c>
      <c r="C15" s="77" t="s">
        <v>163</v>
      </c>
      <c r="D15" s="61" t="s">
        <v>132</v>
      </c>
      <c r="E15" s="64">
        <v>29500</v>
      </c>
      <c r="F15" s="67" t="s">
        <v>85</v>
      </c>
      <c r="G15" s="64" t="s">
        <v>164</v>
      </c>
      <c r="H15" s="59"/>
    </row>
    <row r="16" spans="2:8" ht="54" customHeight="1" x14ac:dyDescent="0.3">
      <c r="B16" s="79">
        <v>13</v>
      </c>
      <c r="C16" s="77" t="s">
        <v>187</v>
      </c>
      <c r="D16" s="61" t="s">
        <v>132</v>
      </c>
      <c r="E16" s="64">
        <v>11800</v>
      </c>
      <c r="F16" s="67" t="s">
        <v>12</v>
      </c>
      <c r="G16" s="64" t="s">
        <v>165</v>
      </c>
      <c r="H16" s="59"/>
    </row>
    <row r="17" spans="2:8" ht="54" customHeight="1" x14ac:dyDescent="0.3">
      <c r="B17" s="79">
        <v>14</v>
      </c>
      <c r="C17" s="77" t="s">
        <v>186</v>
      </c>
      <c r="D17" s="61" t="s">
        <v>132</v>
      </c>
      <c r="E17" s="64">
        <v>11800</v>
      </c>
      <c r="F17" s="67" t="s">
        <v>12</v>
      </c>
      <c r="G17" s="64" t="s">
        <v>166</v>
      </c>
      <c r="H17" s="59"/>
    </row>
    <row r="18" spans="2:8" ht="43.15" customHeight="1" x14ac:dyDescent="0.3">
      <c r="B18" s="79">
        <v>15</v>
      </c>
      <c r="C18" s="80" t="s">
        <v>189</v>
      </c>
      <c r="D18" s="63" t="s">
        <v>167</v>
      </c>
      <c r="E18" s="64">
        <v>11800</v>
      </c>
      <c r="F18" s="67" t="s">
        <v>169</v>
      </c>
      <c r="G18" s="64" t="s">
        <v>168</v>
      </c>
      <c r="H18" s="6"/>
    </row>
    <row r="19" spans="2:8" ht="36" customHeight="1" x14ac:dyDescent="0.3">
      <c r="B19" s="79">
        <v>16</v>
      </c>
      <c r="C19" s="77" t="s">
        <v>170</v>
      </c>
      <c r="D19" s="61" t="s">
        <v>132</v>
      </c>
      <c r="E19" s="64">
        <v>29500</v>
      </c>
      <c r="F19" s="67" t="s">
        <v>169</v>
      </c>
      <c r="G19" s="68" t="s">
        <v>185</v>
      </c>
      <c r="H19" s="59"/>
    </row>
    <row r="20" spans="2:8" ht="37.5" x14ac:dyDescent="0.3">
      <c r="B20" s="79">
        <v>17</v>
      </c>
      <c r="C20" s="77" t="s">
        <v>44</v>
      </c>
      <c r="D20" s="61" t="s">
        <v>132</v>
      </c>
      <c r="E20" s="64">
        <v>11800</v>
      </c>
      <c r="F20" s="67" t="s">
        <v>169</v>
      </c>
      <c r="G20" s="64" t="s">
        <v>171</v>
      </c>
      <c r="H20" s="59"/>
    </row>
    <row r="21" spans="2:8" ht="56.25" x14ac:dyDescent="0.3">
      <c r="B21" s="79">
        <v>18</v>
      </c>
      <c r="C21" s="77" t="s">
        <v>43</v>
      </c>
      <c r="D21" s="61" t="s">
        <v>132</v>
      </c>
      <c r="E21" s="64">
        <v>11800</v>
      </c>
      <c r="F21" s="67" t="s">
        <v>85</v>
      </c>
      <c r="G21" s="64" t="s">
        <v>172</v>
      </c>
      <c r="H21" s="59"/>
    </row>
    <row r="22" spans="2:8" ht="54" customHeight="1" x14ac:dyDescent="0.3">
      <c r="B22" s="79">
        <v>19</v>
      </c>
      <c r="C22" s="77" t="s">
        <v>188</v>
      </c>
      <c r="D22" s="63" t="s">
        <v>167</v>
      </c>
      <c r="E22" s="64">
        <v>11800</v>
      </c>
      <c r="F22" s="67" t="s">
        <v>12</v>
      </c>
      <c r="G22" s="64" t="s">
        <v>173</v>
      </c>
      <c r="H22" s="6"/>
    </row>
    <row r="23" spans="2:8" ht="56.25" x14ac:dyDescent="0.3">
      <c r="B23" s="79">
        <v>20</v>
      </c>
      <c r="C23" s="77" t="s">
        <v>174</v>
      </c>
      <c r="D23" s="61" t="s">
        <v>132</v>
      </c>
      <c r="E23" s="64">
        <v>11800</v>
      </c>
      <c r="F23" s="67" t="s">
        <v>169</v>
      </c>
      <c r="G23" s="64" t="s">
        <v>175</v>
      </c>
      <c r="H23" s="59"/>
    </row>
    <row r="24" spans="2:8" ht="56.25" x14ac:dyDescent="0.3">
      <c r="B24" s="79">
        <v>21</v>
      </c>
      <c r="C24" s="77" t="s">
        <v>176</v>
      </c>
      <c r="D24" s="61" t="s">
        <v>132</v>
      </c>
      <c r="E24" s="64">
        <v>29500</v>
      </c>
      <c r="F24" s="67" t="s">
        <v>12</v>
      </c>
      <c r="G24" s="64" t="s">
        <v>178</v>
      </c>
      <c r="H24" s="59"/>
    </row>
    <row r="25" spans="2:8" ht="56.25" x14ac:dyDescent="0.3">
      <c r="B25" s="79">
        <v>22</v>
      </c>
      <c r="C25" s="77" t="s">
        <v>177</v>
      </c>
      <c r="D25" s="61" t="s">
        <v>132</v>
      </c>
      <c r="E25" s="64">
        <v>29495.279999999999</v>
      </c>
      <c r="F25" s="67" t="s">
        <v>12</v>
      </c>
      <c r="G25" s="64" t="s">
        <v>179</v>
      </c>
      <c r="H25" s="59"/>
    </row>
    <row r="26" spans="2:8" ht="54" customHeight="1" x14ac:dyDescent="0.3">
      <c r="B26" s="79">
        <v>23</v>
      </c>
      <c r="C26" s="80" t="s">
        <v>180</v>
      </c>
      <c r="D26" s="63" t="s">
        <v>167</v>
      </c>
      <c r="E26" s="64">
        <v>11800</v>
      </c>
      <c r="F26" s="67" t="s">
        <v>12</v>
      </c>
      <c r="G26" s="64" t="s">
        <v>182</v>
      </c>
      <c r="H26" s="6"/>
    </row>
    <row r="27" spans="2:8" ht="56.25" x14ac:dyDescent="0.3">
      <c r="B27" s="79">
        <v>24</v>
      </c>
      <c r="C27" s="62" t="s">
        <v>100</v>
      </c>
      <c r="D27" s="63" t="s">
        <v>167</v>
      </c>
      <c r="E27" s="64">
        <v>11800</v>
      </c>
      <c r="F27" s="67" t="s">
        <v>12</v>
      </c>
      <c r="G27" s="64" t="s">
        <v>183</v>
      </c>
      <c r="H27" s="6"/>
    </row>
    <row r="28" spans="2:8" ht="56.25" x14ac:dyDescent="0.3">
      <c r="B28" s="78">
        <v>25</v>
      </c>
      <c r="C28" s="77" t="s">
        <v>181</v>
      </c>
      <c r="D28" s="63" t="s">
        <v>167</v>
      </c>
      <c r="E28" s="64">
        <v>11800</v>
      </c>
      <c r="F28" s="67" t="s">
        <v>12</v>
      </c>
      <c r="G28" s="64" t="s">
        <v>184</v>
      </c>
      <c r="H28" s="6"/>
    </row>
    <row r="29" spans="2:8" ht="19.5" thickBot="1" x14ac:dyDescent="0.35">
      <c r="B29" s="70"/>
      <c r="C29" s="71"/>
      <c r="D29" s="72"/>
      <c r="E29" s="81">
        <f>SUM(E4:E28)</f>
        <v>454295.28</v>
      </c>
      <c r="F29" s="73"/>
      <c r="G29" s="74"/>
      <c r="H29" s="70"/>
    </row>
    <row r="30" spans="2:8" ht="19.5" thickTop="1" x14ac:dyDescent="0.3">
      <c r="B30" s="70"/>
      <c r="C30" s="71"/>
      <c r="D30" s="72"/>
      <c r="E30" s="74"/>
      <c r="F30" s="73"/>
      <c r="G30" s="74"/>
      <c r="H30" s="70"/>
    </row>
    <row r="31" spans="2:8" ht="18.75" x14ac:dyDescent="0.3">
      <c r="B31" s="70"/>
      <c r="C31" s="71"/>
      <c r="D31" s="72"/>
      <c r="E31" s="74"/>
      <c r="F31" s="73"/>
      <c r="G31" s="74"/>
      <c r="H31" s="70"/>
    </row>
    <row r="32" spans="2:8" ht="18.75" x14ac:dyDescent="0.3">
      <c r="B32" s="70"/>
      <c r="C32" s="71"/>
      <c r="D32" s="72"/>
      <c r="E32" s="74"/>
      <c r="F32" s="73"/>
      <c r="G32" s="74"/>
      <c r="H32" s="70"/>
    </row>
    <row r="33" spans="2:8" ht="18.75" x14ac:dyDescent="0.3">
      <c r="B33" s="70"/>
      <c r="C33" s="71"/>
      <c r="D33" s="72"/>
      <c r="E33" s="74"/>
      <c r="F33" s="73"/>
      <c r="G33" s="74"/>
      <c r="H33" s="70"/>
    </row>
    <row r="34" spans="2:8" ht="18.75" x14ac:dyDescent="0.3">
      <c r="B34" s="70"/>
      <c r="C34" s="71"/>
      <c r="D34" s="72"/>
      <c r="E34" s="74"/>
      <c r="F34" s="73"/>
      <c r="G34" s="74"/>
      <c r="H34" s="70"/>
    </row>
    <row r="35" spans="2:8" ht="18.75" x14ac:dyDescent="0.3">
      <c r="B35" s="70"/>
      <c r="C35" s="71"/>
      <c r="D35" s="72"/>
      <c r="E35" s="74"/>
      <c r="F35" s="73"/>
      <c r="G35" s="74"/>
      <c r="H35" s="70"/>
    </row>
    <row r="36" spans="2:8" ht="18.75" x14ac:dyDescent="0.3">
      <c r="B36" s="70"/>
      <c r="C36" s="71"/>
      <c r="D36" s="72"/>
      <c r="E36" s="74"/>
      <c r="F36" s="73"/>
      <c r="G36" s="74"/>
      <c r="H36" s="70"/>
    </row>
    <row r="37" spans="2:8" ht="18.75" x14ac:dyDescent="0.3">
      <c r="B37" s="70"/>
      <c r="C37" s="71"/>
      <c r="D37" s="72"/>
      <c r="E37" s="74"/>
      <c r="F37" s="73"/>
      <c r="G37" s="74"/>
      <c r="H37" s="70"/>
    </row>
    <row r="38" spans="2:8" ht="18.75" x14ac:dyDescent="0.3">
      <c r="B38" s="70"/>
      <c r="C38" s="71"/>
      <c r="D38" s="72"/>
      <c r="E38" s="74"/>
      <c r="F38" s="73"/>
      <c r="G38" s="74"/>
      <c r="H38" s="70"/>
    </row>
    <row r="39" spans="2:8" ht="18.75" x14ac:dyDescent="0.3">
      <c r="B39" s="70"/>
      <c r="C39" s="71"/>
      <c r="D39" s="72"/>
      <c r="E39" s="74"/>
      <c r="F39" s="73"/>
      <c r="G39" s="74"/>
      <c r="H39" s="70"/>
    </row>
    <row r="40" spans="2:8" ht="18.75" x14ac:dyDescent="0.3">
      <c r="B40" s="70"/>
      <c r="C40" s="71"/>
      <c r="D40" s="72"/>
      <c r="E40" s="74"/>
      <c r="F40" s="73"/>
      <c r="G40" s="74"/>
      <c r="H40" s="70"/>
    </row>
    <row r="41" spans="2:8" ht="18.75" x14ac:dyDescent="0.3">
      <c r="B41" s="70"/>
      <c r="C41" s="71"/>
      <c r="D41" s="72"/>
      <c r="E41" s="74"/>
      <c r="F41" s="73"/>
      <c r="G41" s="74"/>
      <c r="H41" s="70"/>
    </row>
    <row r="42" spans="2:8" ht="18.75" x14ac:dyDescent="0.3">
      <c r="B42" s="70"/>
      <c r="C42" s="71"/>
      <c r="D42" s="72"/>
      <c r="E42" s="74"/>
      <c r="F42" s="73"/>
      <c r="G42" s="74"/>
      <c r="H42" s="70"/>
    </row>
  </sheetData>
  <mergeCells count="1">
    <mergeCell ref="B2:H2"/>
  </mergeCells>
  <pageMargins left="0.37" right="0.37" top="0.74803149606299213" bottom="0.74803149606299213" header="0.31496062992125984" footer="0.31496062992125984"/>
  <pageSetup paperSize="5" scale="86" orientation="landscape" r:id="rId1"/>
  <rowBreaks count="2" manualBreakCount="2">
    <brk id="16" max="16383" man="1"/>
    <brk id="2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4"/>
  <sheetViews>
    <sheetView workbookViewId="0">
      <selection activeCell="J14" sqref="J14"/>
    </sheetView>
  </sheetViews>
  <sheetFormatPr defaultRowHeight="15" x14ac:dyDescent="0.25"/>
  <cols>
    <col min="2" max="2" width="10.85546875" customWidth="1"/>
    <col min="3" max="3" width="21.5703125" customWidth="1"/>
    <col min="4" max="4" width="17.140625" customWidth="1"/>
    <col min="5" max="5" width="16.85546875" customWidth="1"/>
    <col min="6" max="6" width="18.140625" customWidth="1"/>
    <col min="7" max="7" width="15.42578125" customWidth="1"/>
    <col min="8" max="9" width="16.5703125" customWidth="1"/>
    <col min="10" max="10" width="18.5703125" customWidth="1"/>
    <col min="11" max="11" width="17" customWidth="1"/>
    <col min="12" max="12" width="22.42578125" customWidth="1"/>
    <col min="13" max="13" width="17.85546875" customWidth="1"/>
    <col min="14" max="14" width="18.7109375" customWidth="1"/>
  </cols>
  <sheetData>
    <row r="4" spans="2:15" x14ac:dyDescent="0.25">
      <c r="B4" s="85"/>
      <c r="C4" s="85" t="s">
        <v>193</v>
      </c>
      <c r="D4" s="85"/>
      <c r="E4" s="85" t="s">
        <v>196</v>
      </c>
      <c r="F4" s="85"/>
      <c r="G4" s="85" t="s">
        <v>198</v>
      </c>
      <c r="H4" s="85"/>
      <c r="I4" s="85"/>
      <c r="J4" s="85" t="s">
        <v>199</v>
      </c>
      <c r="K4" s="85"/>
      <c r="L4" s="85" t="s">
        <v>208</v>
      </c>
      <c r="M4" s="85" t="s">
        <v>210</v>
      </c>
      <c r="N4" s="85"/>
      <c r="O4" s="85"/>
    </row>
    <row r="5" spans="2:15" x14ac:dyDescent="0.25">
      <c r="B5" s="85"/>
      <c r="C5" s="85" t="s">
        <v>201</v>
      </c>
      <c r="D5" s="85" t="s">
        <v>202</v>
      </c>
      <c r="E5" s="85" t="s">
        <v>203</v>
      </c>
      <c r="F5" s="85" t="s">
        <v>209</v>
      </c>
      <c r="G5" s="85" t="s">
        <v>204</v>
      </c>
      <c r="H5" s="85" t="s">
        <v>205</v>
      </c>
      <c r="I5" s="85" t="s">
        <v>24</v>
      </c>
      <c r="J5" s="85" t="s">
        <v>206</v>
      </c>
      <c r="K5" s="85" t="s">
        <v>207</v>
      </c>
      <c r="L5" s="85"/>
      <c r="M5" s="85"/>
      <c r="N5" s="85"/>
      <c r="O5" s="85"/>
    </row>
    <row r="6" spans="2:15" x14ac:dyDescent="0.25">
      <c r="B6" s="85" t="s">
        <v>192</v>
      </c>
      <c r="C6" s="85" t="s">
        <v>195</v>
      </c>
      <c r="D6" s="85" t="s">
        <v>194</v>
      </c>
      <c r="E6" s="85" t="s">
        <v>197</v>
      </c>
      <c r="F6" s="85" t="s">
        <v>211</v>
      </c>
      <c r="G6" s="85" t="s">
        <v>197</v>
      </c>
      <c r="H6" s="85" t="s">
        <v>200</v>
      </c>
      <c r="I6" s="85" t="s">
        <v>212</v>
      </c>
      <c r="J6" s="85" t="s">
        <v>197</v>
      </c>
      <c r="K6" s="85" t="s">
        <v>200</v>
      </c>
      <c r="L6" s="85" t="s">
        <v>217</v>
      </c>
      <c r="M6" s="85" t="s">
        <v>197</v>
      </c>
      <c r="N6" s="85" t="s">
        <v>200</v>
      </c>
      <c r="O6" s="85"/>
    </row>
    <row r="7" spans="2:15" ht="30" customHeight="1" x14ac:dyDescent="0.25">
      <c r="B7" s="86" t="s">
        <v>216</v>
      </c>
      <c r="C7" s="90">
        <v>100000000</v>
      </c>
      <c r="D7" s="91">
        <v>1860000000</v>
      </c>
      <c r="E7" s="90">
        <v>2000000000</v>
      </c>
      <c r="F7" s="90">
        <f>+C7+D7+E7</f>
        <v>3960000000</v>
      </c>
      <c r="G7" s="83">
        <f>47593482+60012+20000000</f>
        <v>67653494</v>
      </c>
      <c r="H7" s="83">
        <v>230206253</v>
      </c>
      <c r="I7" s="83">
        <f>F7-(+G7+H7)</f>
        <v>3662140253</v>
      </c>
      <c r="J7" s="82">
        <v>4005000002</v>
      </c>
      <c r="K7" s="87">
        <v>0</v>
      </c>
      <c r="L7" s="83">
        <f>F7-(I7+J7)</f>
        <v>-3707140255</v>
      </c>
      <c r="M7" s="82">
        <v>316777276</v>
      </c>
      <c r="N7" s="82">
        <v>0</v>
      </c>
      <c r="O7" s="85"/>
    </row>
    <row r="8" spans="2:15" x14ac:dyDescent="0.25">
      <c r="B8" s="85"/>
      <c r="C8" s="84"/>
      <c r="D8" s="85"/>
      <c r="E8" s="85"/>
      <c r="F8" s="85"/>
      <c r="G8" s="87"/>
      <c r="H8" s="87"/>
      <c r="I8" s="85"/>
      <c r="J8" s="88"/>
      <c r="K8" s="85"/>
      <c r="L8" s="85"/>
      <c r="M8" s="85"/>
      <c r="N8" s="85"/>
      <c r="O8" s="85"/>
    </row>
    <row r="9" spans="2:15" x14ac:dyDescent="0.25">
      <c r="B9" s="85"/>
      <c r="C9" s="85"/>
      <c r="D9" s="85"/>
      <c r="E9" s="85"/>
      <c r="F9" s="85"/>
      <c r="G9" s="85"/>
      <c r="H9" s="85"/>
      <c r="I9" s="85"/>
      <c r="J9" s="88" t="s">
        <v>214</v>
      </c>
      <c r="K9" s="85" t="s">
        <v>213</v>
      </c>
      <c r="L9" s="85" t="s">
        <v>215</v>
      </c>
      <c r="M9" s="85"/>
      <c r="N9" s="85"/>
      <c r="O9" s="85"/>
    </row>
    <row r="10" spans="2:15" x14ac:dyDescent="0.25">
      <c r="B10" s="85"/>
      <c r="C10" s="85"/>
      <c r="D10" s="85"/>
      <c r="E10" s="85"/>
      <c r="F10" s="85"/>
      <c r="G10" s="85"/>
      <c r="H10" s="85"/>
      <c r="I10" s="85"/>
      <c r="J10" s="82">
        <v>4005000002</v>
      </c>
      <c r="K10" s="82">
        <v>4321777278</v>
      </c>
      <c r="L10" s="89">
        <f>K10-J10</f>
        <v>316777276</v>
      </c>
      <c r="M10" s="85"/>
      <c r="N10" s="85"/>
      <c r="O10" s="85"/>
    </row>
    <row r="11" spans="2:15" x14ac:dyDescent="0.2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</row>
    <row r="12" spans="2:15" x14ac:dyDescent="0.2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spans="2:15" x14ac:dyDescent="0.2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</row>
    <row r="14" spans="2:15" x14ac:dyDescent="0.2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</row>
    <row r="15" spans="2:15" x14ac:dyDescent="0.2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</row>
    <row r="16" spans="2:15" x14ac:dyDescent="0.2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</row>
    <row r="17" spans="2:15" x14ac:dyDescent="0.2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</row>
    <row r="18" spans="2:15" x14ac:dyDescent="0.2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</row>
    <row r="19" spans="2:15" x14ac:dyDescent="0.2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</row>
    <row r="20" spans="2:15" x14ac:dyDescent="0.2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</row>
    <row r="21" spans="2:15" x14ac:dyDescent="0.2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</row>
    <row r="22" spans="2:15" x14ac:dyDescent="0.2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</row>
    <row r="23" spans="2:15" x14ac:dyDescent="0.2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</row>
    <row r="24" spans="2:15" x14ac:dyDescent="0.2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</row>
    <row r="25" spans="2:15" x14ac:dyDescent="0.2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</row>
    <row r="26" spans="2:15" x14ac:dyDescent="0.2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</row>
    <row r="27" spans="2:15" x14ac:dyDescent="0.2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</row>
    <row r="28" spans="2:15" x14ac:dyDescent="0.2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</row>
    <row r="29" spans="2:15" x14ac:dyDescent="0.2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</row>
    <row r="30" spans="2:15" x14ac:dyDescent="0.2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</row>
    <row r="31" spans="2:15" x14ac:dyDescent="0.2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</row>
    <row r="32" spans="2:15" x14ac:dyDescent="0.2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</row>
    <row r="33" spans="2:15" x14ac:dyDescent="0.2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</row>
    <row r="34" spans="2:15" x14ac:dyDescent="0.2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</row>
    <row r="35" spans="2:15" x14ac:dyDescent="0.2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</row>
    <row r="36" spans="2:15" x14ac:dyDescent="0.2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</row>
    <row r="37" spans="2:15" x14ac:dyDescent="0.2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2:15" x14ac:dyDescent="0.2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2:15" x14ac:dyDescent="0.2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</row>
    <row r="40" spans="2:15" x14ac:dyDescent="0.2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</row>
    <row r="41" spans="2:15" x14ac:dyDescent="0.2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</row>
    <row r="42" spans="2:15" x14ac:dyDescent="0.2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</row>
    <row r="43" spans="2:15" x14ac:dyDescent="0.2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</row>
    <row r="44" spans="2:15" x14ac:dyDescent="0.2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</row>
    <row r="45" spans="2:15" x14ac:dyDescent="0.2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</row>
    <row r="46" spans="2:15" x14ac:dyDescent="0.2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2:15" x14ac:dyDescent="0.2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</row>
    <row r="48" spans="2:15" x14ac:dyDescent="0.2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</row>
    <row r="49" spans="2:15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</row>
    <row r="50" spans="2:15" x14ac:dyDescent="0.2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</row>
    <row r="51" spans="2:15" x14ac:dyDescent="0.2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</row>
    <row r="52" spans="2:15" x14ac:dyDescent="0.2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</row>
    <row r="53" spans="2:15" x14ac:dyDescent="0.2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</row>
    <row r="54" spans="2:15" x14ac:dyDescent="0.2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</row>
    <row r="55" spans="2:15" x14ac:dyDescent="0.2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</row>
    <row r="56" spans="2:15" x14ac:dyDescent="0.2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</row>
    <row r="57" spans="2:15" x14ac:dyDescent="0.2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</row>
    <row r="58" spans="2:15" x14ac:dyDescent="0.2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</row>
    <row r="59" spans="2:15" x14ac:dyDescent="0.2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</row>
    <row r="60" spans="2:15" x14ac:dyDescent="0.2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</row>
    <row r="61" spans="2:15" x14ac:dyDescent="0.2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</row>
    <row r="62" spans="2:15" x14ac:dyDescent="0.2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</row>
    <row r="63" spans="2:15" x14ac:dyDescent="0.2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2:15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2:15" x14ac:dyDescent="0.2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</row>
    <row r="66" spans="2:15" x14ac:dyDescent="0.2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</row>
    <row r="67" spans="2:15" x14ac:dyDescent="0.2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</row>
    <row r="68" spans="2:15" x14ac:dyDescent="0.2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</row>
    <row r="69" spans="2:15" x14ac:dyDescent="0.2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</row>
    <row r="70" spans="2:15" x14ac:dyDescent="0.2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</row>
    <row r="71" spans="2:15" x14ac:dyDescent="0.2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</row>
    <row r="72" spans="2:15" x14ac:dyDescent="0.2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</row>
    <row r="73" spans="2:15" x14ac:dyDescent="0.2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</row>
    <row r="74" spans="2:15" x14ac:dyDescent="0.2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</row>
    <row r="75" spans="2:15" x14ac:dyDescent="0.2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</row>
    <row r="76" spans="2:15" x14ac:dyDescent="0.2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</row>
    <row r="77" spans="2:15" x14ac:dyDescent="0.2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</row>
    <row r="78" spans="2:15" x14ac:dyDescent="0.2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</row>
    <row r="79" spans="2:15" x14ac:dyDescent="0.2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</row>
    <row r="80" spans="2:15" x14ac:dyDescent="0.2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</row>
    <row r="81" spans="2:15" x14ac:dyDescent="0.2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</row>
    <row r="82" spans="2:15" x14ac:dyDescent="0.2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</row>
    <row r="83" spans="2:15" x14ac:dyDescent="0.2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</row>
    <row r="84" spans="2:15" x14ac:dyDescent="0.2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</row>
    <row r="85" spans="2:15" x14ac:dyDescent="0.2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</row>
    <row r="86" spans="2:15" x14ac:dyDescent="0.2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</row>
    <row r="87" spans="2:15" x14ac:dyDescent="0.2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</row>
    <row r="88" spans="2:15" x14ac:dyDescent="0.2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</row>
    <row r="89" spans="2:15" x14ac:dyDescent="0.2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</row>
    <row r="90" spans="2:15" x14ac:dyDescent="0.2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</row>
    <row r="91" spans="2:15" x14ac:dyDescent="0.2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</row>
    <row r="92" spans="2:15" x14ac:dyDescent="0.2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</row>
    <row r="93" spans="2:15" x14ac:dyDescent="0.2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</row>
    <row r="94" spans="2:15" x14ac:dyDescent="0.2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</row>
    <row r="95" spans="2:15" x14ac:dyDescent="0.2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</row>
    <row r="96" spans="2:15" x14ac:dyDescent="0.2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</row>
    <row r="97" spans="2:15" x14ac:dyDescent="0.2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</row>
    <row r="98" spans="2:15" x14ac:dyDescent="0.2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</row>
    <row r="99" spans="2:15" x14ac:dyDescent="0.2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</row>
    <row r="100" spans="2:15" x14ac:dyDescent="0.2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</row>
    <row r="101" spans="2:15" x14ac:dyDescent="0.2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</row>
    <row r="102" spans="2:15" x14ac:dyDescent="0.2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</row>
    <row r="103" spans="2:15" x14ac:dyDescent="0.2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</row>
    <row r="104" spans="2:15" x14ac:dyDescent="0.2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A2" sqref="A2:H14"/>
    </sheetView>
  </sheetViews>
  <sheetFormatPr defaultRowHeight="15" x14ac:dyDescent="0.25"/>
  <cols>
    <col min="1" max="1" width="3.42578125" customWidth="1"/>
    <col min="2" max="2" width="30.5703125" customWidth="1"/>
    <col min="6" max="6" width="16" customWidth="1"/>
    <col min="7" max="7" width="14.140625" customWidth="1"/>
    <col min="8" max="8" width="15.5703125" customWidth="1"/>
  </cols>
  <sheetData>
    <row r="3" spans="1:8" ht="24" x14ac:dyDescent="0.25">
      <c r="A3" s="75" t="s">
        <v>97</v>
      </c>
      <c r="B3" s="75" t="s">
        <v>1</v>
      </c>
      <c r="C3" s="75" t="s">
        <v>132</v>
      </c>
      <c r="D3" s="75" t="s">
        <v>147</v>
      </c>
      <c r="E3" s="76" t="s">
        <v>134</v>
      </c>
      <c r="F3" s="76" t="s">
        <v>191</v>
      </c>
      <c r="G3" s="76" t="s">
        <v>190</v>
      </c>
      <c r="H3" s="100" t="s">
        <v>275</v>
      </c>
    </row>
    <row r="4" spans="1:8" ht="24.95" customHeight="1" x14ac:dyDescent="0.25">
      <c r="A4" s="98">
        <v>1</v>
      </c>
      <c r="B4" s="98" t="s">
        <v>246</v>
      </c>
      <c r="C4" s="98" t="s">
        <v>167</v>
      </c>
      <c r="D4" s="98">
        <v>11800</v>
      </c>
      <c r="E4" s="98" t="s">
        <v>12</v>
      </c>
      <c r="F4" s="98" t="s">
        <v>258</v>
      </c>
      <c r="G4" s="98"/>
      <c r="H4" s="98"/>
    </row>
    <row r="5" spans="1:8" ht="24.95" customHeight="1" x14ac:dyDescent="0.25">
      <c r="A5" s="98">
        <v>2</v>
      </c>
      <c r="B5" s="98" t="s">
        <v>251</v>
      </c>
      <c r="C5" s="98" t="s">
        <v>167</v>
      </c>
      <c r="D5" s="98">
        <v>11800</v>
      </c>
      <c r="E5" s="98" t="s">
        <v>12</v>
      </c>
      <c r="F5" s="98" t="s">
        <v>259</v>
      </c>
      <c r="G5" s="98"/>
      <c r="H5" s="98"/>
    </row>
    <row r="6" spans="1:8" ht="24.95" customHeight="1" x14ac:dyDescent="0.25">
      <c r="A6" s="98">
        <v>3</v>
      </c>
      <c r="B6" s="98" t="s">
        <v>251</v>
      </c>
      <c r="C6" s="98" t="s">
        <v>167</v>
      </c>
      <c r="D6" s="98">
        <v>11800</v>
      </c>
      <c r="E6" s="98" t="s">
        <v>12</v>
      </c>
      <c r="F6" s="98" t="s">
        <v>259</v>
      </c>
      <c r="G6" s="98"/>
      <c r="H6" s="98"/>
    </row>
    <row r="7" spans="1:8" ht="24.95" customHeight="1" x14ac:dyDescent="0.25">
      <c r="A7" s="98">
        <v>4</v>
      </c>
      <c r="B7" s="98" t="s">
        <v>251</v>
      </c>
      <c r="C7" s="98" t="s">
        <v>167</v>
      </c>
      <c r="D7" s="98">
        <v>11800</v>
      </c>
      <c r="E7" s="98" t="s">
        <v>12</v>
      </c>
      <c r="F7" s="98" t="s">
        <v>259</v>
      </c>
      <c r="G7" s="98"/>
      <c r="H7" s="98"/>
    </row>
    <row r="8" spans="1:8" ht="24.95" customHeight="1" x14ac:dyDescent="0.25">
      <c r="A8" s="98">
        <v>5</v>
      </c>
      <c r="B8" s="98" t="s">
        <v>252</v>
      </c>
      <c r="C8" s="98" t="s">
        <v>167</v>
      </c>
      <c r="D8" s="98">
        <v>11800</v>
      </c>
      <c r="E8" s="98" t="s">
        <v>12</v>
      </c>
      <c r="F8" s="98" t="s">
        <v>260</v>
      </c>
      <c r="G8" s="98"/>
      <c r="H8" s="98"/>
    </row>
    <row r="9" spans="1:8" ht="24.95" customHeight="1" x14ac:dyDescent="0.25">
      <c r="A9" s="98">
        <v>6</v>
      </c>
      <c r="B9" s="98" t="s">
        <v>253</v>
      </c>
      <c r="C9" s="98" t="s">
        <v>167</v>
      </c>
      <c r="D9" s="98">
        <v>11800</v>
      </c>
      <c r="E9" s="98" t="s">
        <v>12</v>
      </c>
      <c r="F9" s="98" t="s">
        <v>260</v>
      </c>
      <c r="G9" s="98"/>
      <c r="H9" s="98"/>
    </row>
    <row r="10" spans="1:8" ht="24.95" customHeight="1" x14ac:dyDescent="0.25">
      <c r="A10" s="98">
        <v>7</v>
      </c>
      <c r="B10" s="98" t="s">
        <v>254</v>
      </c>
      <c r="C10" s="98" t="s">
        <v>167</v>
      </c>
      <c r="D10" s="98">
        <v>11800</v>
      </c>
      <c r="E10" s="98" t="s">
        <v>12</v>
      </c>
      <c r="F10" s="98" t="s">
        <v>260</v>
      </c>
      <c r="G10" s="98"/>
      <c r="H10" s="98"/>
    </row>
    <row r="11" spans="1:8" ht="24.95" customHeight="1" x14ac:dyDescent="0.25">
      <c r="A11" s="98">
        <v>8</v>
      </c>
      <c r="B11" s="98" t="s">
        <v>265</v>
      </c>
      <c r="C11" s="98" t="s">
        <v>167</v>
      </c>
      <c r="D11" s="98">
        <v>11800</v>
      </c>
      <c r="E11" s="98" t="s">
        <v>12</v>
      </c>
      <c r="F11" s="98" t="s">
        <v>266</v>
      </c>
      <c r="G11" s="98"/>
      <c r="H11" s="98"/>
    </row>
    <row r="12" spans="1:8" ht="24.95" customHeight="1" x14ac:dyDescent="0.25">
      <c r="A12" s="98">
        <v>9</v>
      </c>
      <c r="B12" s="98" t="s">
        <v>271</v>
      </c>
      <c r="C12" s="98" t="s">
        <v>167</v>
      </c>
      <c r="D12" s="98">
        <v>11800</v>
      </c>
      <c r="E12" s="98" t="s">
        <v>12</v>
      </c>
      <c r="F12" s="98" t="s">
        <v>270</v>
      </c>
      <c r="G12" s="98"/>
      <c r="H12" s="98"/>
    </row>
    <row r="13" spans="1:8" ht="24.95" customHeight="1" x14ac:dyDescent="0.25">
      <c r="A13" s="98">
        <v>10</v>
      </c>
      <c r="B13" s="98" t="s">
        <v>271</v>
      </c>
      <c r="C13" s="98" t="s">
        <v>167</v>
      </c>
      <c r="D13" s="98">
        <v>11800</v>
      </c>
      <c r="E13" s="98" t="s">
        <v>12</v>
      </c>
      <c r="F13" s="98" t="s">
        <v>270</v>
      </c>
      <c r="G13" s="98"/>
      <c r="H13" s="98"/>
    </row>
    <row r="14" spans="1:8" ht="24.95" customHeight="1" x14ac:dyDescent="0.25">
      <c r="A14" s="98">
        <v>11</v>
      </c>
      <c r="B14" s="98" t="s">
        <v>271</v>
      </c>
      <c r="C14" s="98" t="s">
        <v>167</v>
      </c>
      <c r="D14" s="98">
        <v>11800</v>
      </c>
      <c r="E14" s="98" t="s">
        <v>12</v>
      </c>
      <c r="F14" s="98" t="s">
        <v>270</v>
      </c>
      <c r="G14" s="98"/>
      <c r="H14" s="98"/>
    </row>
    <row r="15" spans="1:8" x14ac:dyDescent="0.25">
      <c r="A15" s="98"/>
      <c r="B15" s="98"/>
      <c r="C15" s="98"/>
      <c r="D15" s="98"/>
      <c r="E15" s="98"/>
      <c r="F15" s="98"/>
      <c r="G15" s="98"/>
      <c r="H15" s="98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Sheet1</vt:lpstr>
      <vt:lpstr>Sheet2</vt:lpstr>
      <vt:lpstr>Sheet2 (2)</vt:lpstr>
      <vt:lpstr>SEPT-19 (2)</vt:lpstr>
      <vt:lpstr>SEPT-19</vt:lpstr>
      <vt:lpstr>AUG-19</vt:lpstr>
      <vt:lpstr>T.FEE GST </vt:lpstr>
      <vt:lpstr>Sheet3</vt:lpstr>
      <vt:lpstr>Sheet4</vt:lpstr>
      <vt:lpstr>MAY -2019</vt:lpstr>
      <vt:lpstr>FEB-2020</vt:lpstr>
      <vt:lpstr>JAN-2020</vt:lpstr>
      <vt:lpstr>DEC-2019</vt:lpstr>
      <vt:lpstr>OCT-2019</vt:lpstr>
      <vt:lpstr>SEPTEMBER  -2022</vt:lpstr>
      <vt:lpstr>OCTOBER -2022</vt:lpstr>
      <vt:lpstr>NOVEMBER -2022</vt:lpstr>
      <vt:lpstr>JANUARY 2023</vt:lpstr>
      <vt:lpstr>February  2023</vt:lpstr>
      <vt:lpstr>march 2023</vt:lpstr>
      <vt:lpstr>APRIL 2023</vt:lpstr>
      <vt:lpstr>may 2023</vt:lpstr>
      <vt:lpstr>JUNE 2023</vt:lpstr>
      <vt:lpstr>'AUG-19'!Print_Area</vt:lpstr>
      <vt:lpstr>'SEPT-19'!Print_Area</vt:lpstr>
      <vt:lpstr>'SEPT-19 (2)'!Print_Area</vt:lpstr>
      <vt:lpstr>'SEPT-19'!Print_Titles</vt:lpstr>
      <vt:lpstr>'SEPT-19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2023-05-10T05:27:47Z</cp:lastPrinted>
  <dcterms:created xsi:type="dcterms:W3CDTF">2015-06-05T18:17:20Z</dcterms:created>
  <dcterms:modified xsi:type="dcterms:W3CDTF">2023-06-30T05:39:55Z</dcterms:modified>
</cp:coreProperties>
</file>