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510" tabRatio="789" firstSheet="4" activeTab="11"/>
  </bookViews>
  <sheets>
    <sheet name="MAY -2022" sheetId="3" r:id="rId1"/>
    <sheet name="JUNE  -2022" sheetId="4" r:id="rId2"/>
    <sheet name="July-2022" sheetId="5" r:id="rId3"/>
    <sheet name="AUGUST-2022" sheetId="6" r:id="rId4"/>
    <sheet name="SEPTEMBER-2022" sheetId="7" r:id="rId5"/>
    <sheet name="OCTOBER -2022" sheetId="8" r:id="rId6"/>
    <sheet name="NOVEMBER -2022" sheetId="9" r:id="rId7"/>
    <sheet name="December  -2022 " sheetId="10" r:id="rId8"/>
    <sheet name="JANUARY  -2023" sheetId="11" r:id="rId9"/>
    <sheet name="feb 2023" sheetId="12" r:id="rId10"/>
    <sheet name="MARCH2023" sheetId="13" r:id="rId11"/>
    <sheet name="April 2023" sheetId="15" r:id="rId12"/>
    <sheet name="Sheet1" sheetId="14" r:id="rId13"/>
  </sheets>
  <definedNames>
    <definedName name="_xlnm._FilterDatabase" localSheetId="11" hidden="1">'April 2023'!$A$3:$M$82</definedName>
    <definedName name="_xlnm._FilterDatabase" localSheetId="3" hidden="1">'AUGUST-2022'!$A$3:$M$57</definedName>
    <definedName name="_xlnm._FilterDatabase" localSheetId="7" hidden="1">'December  -2022 '!$A$3:$M$82</definedName>
    <definedName name="_xlnm._FilterDatabase" localSheetId="9" hidden="1">'feb 2023'!$A$3:$M$3</definedName>
    <definedName name="_xlnm._FilterDatabase" localSheetId="8" hidden="1">'JANUARY  -2023'!$A$3:$M$39</definedName>
    <definedName name="_xlnm._FilterDatabase" localSheetId="2" hidden="1">'July-2022'!$A$3:$M$54</definedName>
    <definedName name="_xlnm._FilterDatabase" localSheetId="1" hidden="1">'JUNE  -2022'!$A$3:$M$3</definedName>
    <definedName name="_xlnm._FilterDatabase" localSheetId="10" hidden="1">MARCH2023!$A$3:$M$82</definedName>
    <definedName name="_xlnm._FilterDatabase" localSheetId="0" hidden="1">'MAY -2022'!$A$3:$M$57</definedName>
    <definedName name="_xlnm._FilterDatabase" localSheetId="6" hidden="1">'NOVEMBER -2022'!$A$3:$M$55</definedName>
    <definedName name="_xlnm._FilterDatabase" localSheetId="5" hidden="1">'OCTOBER -2022'!$A$3:$M$58</definedName>
    <definedName name="_xlnm._FilterDatabase" localSheetId="4" hidden="1">'SEPTEMBER-2022'!$A$3:$M$52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5" l="1"/>
  <c r="K31" i="15"/>
  <c r="I31" i="15"/>
  <c r="L30" i="15" l="1"/>
  <c r="M30" i="15" s="1"/>
  <c r="L29" i="15"/>
  <c r="M29" i="15" s="1"/>
  <c r="L28" i="15"/>
  <c r="M28" i="15" s="1"/>
  <c r="L27" i="15"/>
  <c r="M27" i="15" s="1"/>
  <c r="L26" i="15"/>
  <c r="M26" i="15" s="1"/>
  <c r="L25" i="15"/>
  <c r="M25" i="15" s="1"/>
  <c r="L23" i="15" l="1"/>
  <c r="L24" i="15"/>
  <c r="M24" i="15" s="1"/>
  <c r="L15" i="15" l="1"/>
  <c r="L16" i="15"/>
  <c r="L17" i="15"/>
  <c r="L18" i="15"/>
  <c r="L19" i="15"/>
  <c r="L21" i="15"/>
  <c r="L22" i="15"/>
  <c r="L14" i="15"/>
  <c r="L31" i="15" l="1"/>
  <c r="M11" i="15"/>
  <c r="M9" i="15" l="1"/>
  <c r="M10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5" i="15"/>
  <c r="M6" i="15"/>
  <c r="M7" i="15"/>
  <c r="M8" i="15"/>
  <c r="M42" i="15"/>
  <c r="J22" i="13"/>
  <c r="M31" i="15" l="1"/>
  <c r="L82" i="13"/>
  <c r="J82" i="13"/>
  <c r="I82" i="13"/>
  <c r="M81" i="13" l="1"/>
  <c r="M11" i="13"/>
  <c r="M33" i="13"/>
  <c r="M16" i="13"/>
  <c r="M4" i="13"/>
  <c r="M27" i="13"/>
  <c r="M21" i="13"/>
  <c r="M28" i="13"/>
  <c r="M9" i="13"/>
  <c r="M22" i="13"/>
  <c r="M31" i="13"/>
  <c r="M25" i="13" l="1"/>
  <c r="M36" i="13"/>
  <c r="M23" i="13"/>
  <c r="M13" i="13"/>
  <c r="M7" i="13"/>
  <c r="M5" i="13"/>
  <c r="M10" i="13"/>
  <c r="M66" i="13"/>
  <c r="M65" i="13"/>
  <c r="M44" i="13"/>
  <c r="M59" i="13"/>
  <c r="M43" i="13"/>
  <c r="M56" i="13"/>
  <c r="M94" i="13"/>
  <c r="M51" i="13"/>
  <c r="M71" i="13"/>
  <c r="M46" i="13"/>
  <c r="M34" i="13"/>
  <c r="M26" i="13"/>
  <c r="M58" i="13"/>
  <c r="M50" i="13"/>
  <c r="M54" i="13"/>
  <c r="M74" i="13"/>
  <c r="M75" i="13"/>
  <c r="M48" i="13"/>
  <c r="M63" i="13"/>
  <c r="M41" i="13"/>
  <c r="M72" i="13"/>
  <c r="M60" i="13"/>
  <c r="M52" i="13"/>
  <c r="M38" i="13"/>
  <c r="M57" i="13"/>
  <c r="M45" i="13"/>
  <c r="M55" i="13"/>
  <c r="M18" i="13"/>
  <c r="M29" i="13"/>
  <c r="M32" i="13"/>
  <c r="M40" i="13"/>
  <c r="M64" i="13"/>
  <c r="M70" i="13"/>
  <c r="M67" i="13"/>
  <c r="M37" i="13"/>
  <c r="M73" i="13"/>
  <c r="M53" i="13"/>
  <c r="M42" i="13"/>
  <c r="M62" i="13"/>
  <c r="K30" i="13"/>
  <c r="M30" i="13" s="1"/>
  <c r="M69" i="13"/>
  <c r="M39" i="13"/>
  <c r="M103" i="13"/>
  <c r="M102" i="13"/>
  <c r="M101" i="13"/>
  <c r="M100" i="13"/>
  <c r="M99" i="13"/>
  <c r="M97" i="13"/>
  <c r="M98" i="13"/>
  <c r="M91" i="13"/>
  <c r="K106" i="13"/>
  <c r="M106" i="13" s="1"/>
  <c r="M76" i="13"/>
  <c r="M80" i="13"/>
  <c r="M79" i="13"/>
  <c r="M77" i="13"/>
  <c r="M78" i="13"/>
  <c r="L92" i="13"/>
  <c r="K92" i="13"/>
  <c r="M24" i="13"/>
  <c r="M93" i="13"/>
  <c r="M96" i="13"/>
  <c r="M95" i="13"/>
  <c r="M105" i="13"/>
  <c r="M104" i="13"/>
  <c r="M92" i="13" l="1"/>
  <c r="M17" i="13"/>
  <c r="M47" i="13"/>
  <c r="M61" i="13"/>
  <c r="M49" i="13"/>
  <c r="M35" i="13"/>
  <c r="K20" i="13"/>
  <c r="M20" i="13" s="1"/>
  <c r="K19" i="13"/>
  <c r="M19" i="13" l="1"/>
  <c r="M6" i="13"/>
  <c r="M15" i="13"/>
  <c r="M14" i="13"/>
  <c r="M12" i="13"/>
  <c r="M8" i="13"/>
  <c r="K68" i="13"/>
  <c r="K82" i="13" s="1"/>
  <c r="L104" i="12"/>
  <c r="K104" i="12"/>
  <c r="J104" i="12"/>
  <c r="I104" i="12"/>
  <c r="M103" i="12"/>
  <c r="M102" i="12"/>
  <c r="M101" i="12"/>
  <c r="M100" i="12"/>
  <c r="M99" i="12"/>
  <c r="M98" i="12"/>
  <c r="M97" i="12"/>
  <c r="M96" i="12"/>
  <c r="M95" i="12"/>
  <c r="M94" i="12"/>
  <c r="M93" i="12"/>
  <c r="M92" i="12"/>
  <c r="M91" i="12"/>
  <c r="M90" i="12"/>
  <c r="M89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68" i="13" l="1"/>
  <c r="M82" i="13" s="1"/>
  <c r="M25" i="11"/>
  <c r="M24" i="11"/>
  <c r="M23" i="11"/>
  <c r="M22" i="11" l="1"/>
  <c r="M21" i="11"/>
  <c r="M20" i="11"/>
  <c r="M19" i="11"/>
  <c r="M18" i="11"/>
  <c r="I17" i="11"/>
  <c r="M17" i="11" s="1"/>
  <c r="M16" i="11"/>
  <c r="M15" i="11"/>
  <c r="M14" i="11"/>
  <c r="M13" i="11"/>
  <c r="L12" i="11"/>
  <c r="K12" i="11"/>
  <c r="I12" i="11"/>
  <c r="M11" i="11"/>
  <c r="M10" i="11"/>
  <c r="M9" i="11"/>
  <c r="M8" i="11"/>
  <c r="K7" i="11"/>
  <c r="M7" i="11" s="1"/>
  <c r="M5" i="11"/>
  <c r="L4" i="11"/>
  <c r="L40" i="11" s="1"/>
  <c r="K4" i="11"/>
  <c r="J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6" i="11"/>
  <c r="L83" i="10"/>
  <c r="K83" i="10"/>
  <c r="I14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60" i="10"/>
  <c r="M59" i="10"/>
  <c r="M4" i="11" l="1"/>
  <c r="M12" i="11"/>
  <c r="K40" i="11"/>
  <c r="I40" i="11"/>
  <c r="M40" i="11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 l="1"/>
  <c r="M8" i="10"/>
  <c r="M7" i="10"/>
  <c r="M6" i="10"/>
  <c r="M5" i="10"/>
  <c r="M4" i="10"/>
  <c r="J83" i="10" l="1"/>
  <c r="I83" i="10"/>
  <c r="M83" i="10"/>
  <c r="M55" i="9"/>
  <c r="J56" i="9"/>
  <c r="I56" i="9"/>
  <c r="L56" i="9"/>
  <c r="K56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 l="1"/>
  <c r="M16" i="9"/>
  <c r="M15" i="9"/>
  <c r="M14" i="9"/>
  <c r="M13" i="9" l="1"/>
  <c r="M12" i="9"/>
  <c r="M11" i="9"/>
  <c r="M10" i="9"/>
  <c r="M9" i="9"/>
  <c r="M8" i="9"/>
  <c r="M7" i="9"/>
  <c r="M6" i="9"/>
  <c r="M5" i="9"/>
  <c r="M4" i="9"/>
  <c r="L59" i="8"/>
  <c r="K59" i="8"/>
  <c r="J59" i="8"/>
  <c r="I59" i="8"/>
  <c r="M58" i="8"/>
  <c r="M57" i="8"/>
  <c r="M56" i="8"/>
  <c r="M55" i="8"/>
  <c r="M54" i="8"/>
  <c r="M53" i="8"/>
  <c r="M7" i="8"/>
  <c r="M52" i="8"/>
  <c r="M56" i="9" l="1"/>
  <c r="M18" i="8"/>
  <c r="M15" i="8"/>
  <c r="M14" i="8"/>
  <c r="M12" i="8"/>
  <c r="M9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 l="1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7" i="8"/>
  <c r="M16" i="8"/>
  <c r="M13" i="8"/>
  <c r="M11" i="8"/>
  <c r="M10" i="8"/>
  <c r="M8" i="8"/>
  <c r="M6" i="8"/>
  <c r="M5" i="8"/>
  <c r="M4" i="8"/>
  <c r="M78" i="8"/>
  <c r="M77" i="8"/>
  <c r="M71" i="8"/>
  <c r="M70" i="8"/>
  <c r="M69" i="8"/>
  <c r="M10" i="7"/>
  <c r="M52" i="7"/>
  <c r="M51" i="7"/>
  <c r="M50" i="7"/>
  <c r="M59" i="8" l="1"/>
  <c r="M49" i="7"/>
  <c r="M48" i="7"/>
  <c r="M44" i="7"/>
  <c r="M43" i="7"/>
  <c r="M33" i="7"/>
  <c r="M47" i="7" l="1"/>
  <c r="M46" i="7"/>
  <c r="M45" i="7"/>
  <c r="M42" i="7"/>
  <c r="M41" i="7"/>
  <c r="M40" i="7"/>
  <c r="M39" i="7"/>
  <c r="M38" i="7"/>
  <c r="M37" i="7"/>
  <c r="M36" i="7"/>
  <c r="M35" i="7"/>
  <c r="M34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72" i="7"/>
  <c r="M73" i="7"/>
  <c r="M9" i="7"/>
  <c r="M8" i="7"/>
  <c r="M7" i="7"/>
  <c r="M6" i="7"/>
  <c r="M5" i="7"/>
  <c r="M4" i="7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54" i="5"/>
  <c r="M53" i="5"/>
  <c r="M33" i="5"/>
  <c r="M32" i="5"/>
  <c r="M52" i="5"/>
  <c r="M42" i="5"/>
  <c r="M51" i="5"/>
  <c r="M50" i="5"/>
  <c r="M49" i="5"/>
  <c r="M48" i="5"/>
  <c r="M47" i="5"/>
  <c r="M46" i="5"/>
  <c r="M45" i="5"/>
  <c r="M44" i="5"/>
  <c r="M43" i="5"/>
  <c r="M41" i="5"/>
  <c r="M40" i="5"/>
  <c r="M39" i="5"/>
  <c r="M38" i="5"/>
  <c r="M37" i="5"/>
  <c r="M36" i="5"/>
  <c r="M35" i="5"/>
  <c r="M34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58" i="4"/>
  <c r="M57" i="4"/>
  <c r="M70" i="4"/>
  <c r="M56" i="4"/>
  <c r="M69" i="4"/>
  <c r="M68" i="4"/>
  <c r="M67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</calcChain>
</file>

<file path=xl/sharedStrings.xml><?xml version="1.0" encoding="utf-8"?>
<sst xmlns="http://schemas.openxmlformats.org/spreadsheetml/2006/main" count="3442" uniqueCount="1191">
  <si>
    <t xml:space="preserve">GSTIN </t>
  </si>
  <si>
    <t>Sr No.</t>
  </si>
  <si>
    <t>INV.NO</t>
  </si>
  <si>
    <t>INV. DATE</t>
  </si>
  <si>
    <t>HSN / SAC</t>
  </si>
  <si>
    <t>VENDOR</t>
  </si>
  <si>
    <t>Nature of Expense</t>
  </si>
  <si>
    <t>RATE</t>
  </si>
  <si>
    <t>Basic Amount</t>
  </si>
  <si>
    <t>IGST</t>
  </si>
  <si>
    <t>UTGST</t>
  </si>
  <si>
    <t>CGST</t>
  </si>
  <si>
    <t>01.04.2022</t>
  </si>
  <si>
    <t>07.04.2022</t>
  </si>
  <si>
    <t>TOTALGST</t>
  </si>
  <si>
    <t>GSTR -3B2 FOR THE MONTH OF MAY- 2022</t>
  </si>
  <si>
    <t>DEEPAK METAL WORKS</t>
  </si>
  <si>
    <t>04AELPV0492G1ZB</t>
  </si>
  <si>
    <t xml:space="preserve">inauguration of ICCC </t>
  </si>
  <si>
    <t xml:space="preserve">RIVERS 5 TECHNOLOGY </t>
  </si>
  <si>
    <t>B/0048/22-23</t>
  </si>
  <si>
    <t>04AAECR7653M1ZZ</t>
  </si>
  <si>
    <t>19.04.2022</t>
  </si>
  <si>
    <t>EDP-SOFTWARE EXPS</t>
  </si>
  <si>
    <t>CLICK TECHNOLOGIES</t>
  </si>
  <si>
    <t>C57</t>
  </si>
  <si>
    <t>03AVVPD9020H1ZM</t>
  </si>
  <si>
    <t xml:space="preserve">ELECTRICAL EQUIPMENT </t>
  </si>
  <si>
    <t xml:space="preserve">HARD FURNITURE </t>
  </si>
  <si>
    <t>03CRRPS3044J1ZG</t>
  </si>
  <si>
    <t xml:space="preserve">H132 </t>
  </si>
  <si>
    <t>BHARTI AIRTEL</t>
  </si>
  <si>
    <t>04AAACB2894G1ZV</t>
  </si>
  <si>
    <t>TELEPHONE &amp; DTH EXPS</t>
  </si>
  <si>
    <t>HT22041000080805</t>
  </si>
  <si>
    <t>18.02.2022</t>
  </si>
  <si>
    <t>04.04.2022</t>
  </si>
  <si>
    <t>JAIN STATIONERY MART</t>
  </si>
  <si>
    <t>04AAPPJ2246N1ZG</t>
  </si>
  <si>
    <t>HOUSE KEEPING -ICCC</t>
  </si>
  <si>
    <t>09.05.2022</t>
  </si>
  <si>
    <t>GANPATI ENTERPRISES</t>
  </si>
  <si>
    <t>04ABUPJ0649R2ZX</t>
  </si>
  <si>
    <t xml:space="preserve">PRINTING &amp; STATIONERY </t>
  </si>
  <si>
    <t xml:space="preserve">HOUSE KEEPING </t>
  </si>
  <si>
    <t>06.05.2022</t>
  </si>
  <si>
    <t>05.05.2022</t>
  </si>
  <si>
    <t xml:space="preserve">EDP -SOFTWARE </t>
  </si>
  <si>
    <t>09.04.2022</t>
  </si>
  <si>
    <t>RAKSHA TECHNO SOLUTIONS</t>
  </si>
  <si>
    <t>03BNLPC6128E1ZF</t>
  </si>
  <si>
    <t>REPAIR &amp; MAINT OTHERS</t>
  </si>
  <si>
    <t>2022/23-155</t>
  </si>
  <si>
    <t>2021/22-154</t>
  </si>
  <si>
    <t>11.05.2022</t>
  </si>
  <si>
    <t xml:space="preserve">QUADRANT TELEVENTURE </t>
  </si>
  <si>
    <t>01.05.2022</t>
  </si>
  <si>
    <t>04AABCT2862R1ZX</t>
  </si>
  <si>
    <t xml:space="preserve">SUNRISE SOLUTIONS </t>
  </si>
  <si>
    <t>04AIYPB0012B1Z3</t>
  </si>
  <si>
    <t>208-A</t>
  </si>
  <si>
    <t>02.05.2022</t>
  </si>
  <si>
    <t>HOUSE KEEPING CHARGES</t>
  </si>
  <si>
    <t>03.05.2022</t>
  </si>
  <si>
    <t>AANVI ENTERPRISES</t>
  </si>
  <si>
    <t>03DORPS3019R1Z6</t>
  </si>
  <si>
    <t>AE01</t>
  </si>
  <si>
    <t>20.04.2022</t>
  </si>
  <si>
    <t>PAUL MERCHANTS</t>
  </si>
  <si>
    <t>04AAACP5609D1ZW</t>
  </si>
  <si>
    <t>TOUR &amp; TRAVELLING</t>
  </si>
  <si>
    <t>DAT262100807</t>
  </si>
  <si>
    <t>30.04.2022</t>
  </si>
  <si>
    <t>DAT262100814</t>
  </si>
  <si>
    <t>DMH262100831</t>
  </si>
  <si>
    <t>04.05.2022</t>
  </si>
  <si>
    <t>DMH262100832</t>
  </si>
  <si>
    <t>HOUSE KEEPING CHARGES ICCC</t>
  </si>
  <si>
    <t>04ACJPM6318A1Z1</t>
  </si>
  <si>
    <t>PRINTING &amp; STATIONERY ICCC</t>
  </si>
  <si>
    <t>JSS/22-23/293</t>
  </si>
  <si>
    <t>24.05.2022</t>
  </si>
  <si>
    <t>IMAGE COMMUNICATION</t>
  </si>
  <si>
    <t>04AACFI1679K1ZA</t>
  </si>
  <si>
    <t>AMC MULTI FUNCTION PRINTER</t>
  </si>
  <si>
    <t xml:space="preserve">EGIS INTERNATIONAL </t>
  </si>
  <si>
    <t>EINTL/CH/2</t>
  </si>
  <si>
    <t>27.05.2022</t>
  </si>
  <si>
    <t>04AABCB7760L1ZK</t>
  </si>
  <si>
    <t>ADMINISTRATIVE CHARGES</t>
  </si>
  <si>
    <t>CONSULTANCY CHARGES</t>
  </si>
  <si>
    <t>HT2304I000036656</t>
  </si>
  <si>
    <t>18.05.2022</t>
  </si>
  <si>
    <t>848079,3402, 741820</t>
  </si>
  <si>
    <t>3401, 3307, 4016, 9608</t>
  </si>
  <si>
    <t>2707, 3402</t>
  </si>
  <si>
    <t>3402, 3926, 3824, 9608, 8472</t>
  </si>
  <si>
    <t xml:space="preserve">NOT MENTIONED </t>
  </si>
  <si>
    <t>8531  ,   7016</t>
  </si>
  <si>
    <t>3402, 2707, 8711, 3808</t>
  </si>
  <si>
    <t>3402,3401,3307,848079, 741820, 3307</t>
  </si>
  <si>
    <t>4820, 3926, 4823</t>
  </si>
  <si>
    <t>3926, 96082000</t>
  </si>
  <si>
    <t>85061000, 3926, 9608, 4817, 4820, 8305, 3919</t>
  </si>
  <si>
    <t>85061000, 48114100, 7313, 9608, 8521, 4817, 96082000</t>
  </si>
  <si>
    <t>3926, 8531, 8304, 9608, 8711, 392490, 3307, 9603</t>
  </si>
  <si>
    <t>998412, 998412</t>
  </si>
  <si>
    <t>8711, 3307, 4818, 3924, 3401, 7013</t>
  </si>
  <si>
    <t>JAI STATIONERY STORE</t>
  </si>
  <si>
    <t>48201010       3924</t>
  </si>
  <si>
    <t>GSTR -3B2 FOR THE MONTH OF JUNE- 2022</t>
  </si>
  <si>
    <t xml:space="preserve">PRINTING &amp; STATIONERY STORE </t>
  </si>
  <si>
    <t>04AQJPB7952P1ZE</t>
  </si>
  <si>
    <t>Secure Guard Security &amp; Manpower Services</t>
  </si>
  <si>
    <t>GST/2022-23/0172</t>
  </si>
  <si>
    <t xml:space="preserve">GENERAL CHARGES OUT SOURCED STAFF </t>
  </si>
  <si>
    <t>JSS/22-23/341</t>
  </si>
  <si>
    <t>01.06.2022</t>
  </si>
  <si>
    <t>FIVE FORCE SECURITY SOLUTIONS</t>
  </si>
  <si>
    <t>06AABCF4798C1ZN</t>
  </si>
  <si>
    <t>MANPOWER GOLF CART- EXPENSES</t>
  </si>
  <si>
    <t>HR/FF/4261</t>
  </si>
  <si>
    <t>BANSAL &amp; CO</t>
  </si>
  <si>
    <t>20.05.2022</t>
  </si>
  <si>
    <t>ELECTRICAL EQPT -ICCC</t>
  </si>
  <si>
    <t xml:space="preserve">MANITA Computers </t>
  </si>
  <si>
    <t>04DJCPR9005L1Z0</t>
  </si>
  <si>
    <t>repair &amp; maint others</t>
  </si>
  <si>
    <t>010</t>
  </si>
  <si>
    <t>Ganpati Enterprises</t>
  </si>
  <si>
    <t>printing &amp; stationey</t>
  </si>
  <si>
    <t>26.05.2022</t>
  </si>
  <si>
    <t>house keeping charges- iccc</t>
  </si>
  <si>
    <t xml:space="preserve">unviversal electric company </t>
  </si>
  <si>
    <t xml:space="preserve">BHARTI AIRTEL LTD </t>
  </si>
  <si>
    <t>TELEPHONE DTH EXPS</t>
  </si>
  <si>
    <t>BM2303I000797886</t>
  </si>
  <si>
    <t xml:space="preserve">ELECTRICAL EQPT </t>
  </si>
  <si>
    <t>GENERAL CHARGES OUT SOURCED STAFF -ICCC</t>
  </si>
  <si>
    <t>GST/2022-23/0175</t>
  </si>
  <si>
    <t>KUBER ENTERPRISES</t>
  </si>
  <si>
    <t>10.05.2022</t>
  </si>
  <si>
    <t>04BONPB0582C1ZG</t>
  </si>
  <si>
    <t>SUNRISE SOLUTIONS</t>
  </si>
  <si>
    <t>009</t>
  </si>
  <si>
    <t>07.06.2022</t>
  </si>
  <si>
    <t xml:space="preserve">Smart Bike Pvt Ltd </t>
  </si>
  <si>
    <t>penalty income for ACF Delay</t>
  </si>
  <si>
    <t>CREDIT ENTRIES</t>
  </si>
  <si>
    <t xml:space="preserve">penalty for delay </t>
  </si>
  <si>
    <t>CSCL/2022-2023/011</t>
  </si>
  <si>
    <t>Annual concessionare Fees</t>
  </si>
  <si>
    <t>HT2304I000049568</t>
  </si>
  <si>
    <t>03.06.2022</t>
  </si>
  <si>
    <t xml:space="preserve">FURRNITURE &amp; FIXTURE </t>
  </si>
  <si>
    <t>H140</t>
  </si>
  <si>
    <t>25.05.2022</t>
  </si>
  <si>
    <t xml:space="preserve">JAIN STATIONERY MART </t>
  </si>
  <si>
    <t>HOUSE KEEPING CHARGES -ICCC</t>
  </si>
  <si>
    <t xml:space="preserve">HOUSE KEEPING CHARGES </t>
  </si>
  <si>
    <t>Electrical Equipment</t>
  </si>
  <si>
    <t>31.05.2022</t>
  </si>
  <si>
    <t>ITH TOURISIM HUB PVT LTD</t>
  </si>
  <si>
    <t>04AAFCI0925A1ZB</t>
  </si>
  <si>
    <t>Tour &amp; travelling Domestic</t>
  </si>
  <si>
    <t>14.04.2022</t>
  </si>
  <si>
    <t>15.04.2022</t>
  </si>
  <si>
    <t>22.04.2022</t>
  </si>
  <si>
    <t>18.04.2022</t>
  </si>
  <si>
    <t xml:space="preserve">NSB PRODUCTION </t>
  </si>
  <si>
    <t>07APZPS1049H2Z9</t>
  </si>
  <si>
    <t>Inauguration exps - ICCC</t>
  </si>
  <si>
    <t>NSBP-65</t>
  </si>
  <si>
    <t>2019-20</t>
  </si>
  <si>
    <t xml:space="preserve">IMAGE COMMUNICATION </t>
  </si>
  <si>
    <t>30.05.2022</t>
  </si>
  <si>
    <t>AMC -PRINTER</t>
  </si>
  <si>
    <t>MUNISH ENTERPRISES</t>
  </si>
  <si>
    <t>04AJRPM4788K1ZF</t>
  </si>
  <si>
    <t>Meeting &amp; Conference Exps</t>
  </si>
  <si>
    <t>ME/89/22-23</t>
  </si>
  <si>
    <t>14.06.2022</t>
  </si>
  <si>
    <t xml:space="preserve">THE TRIBUNE TRUST </t>
  </si>
  <si>
    <t>04AAATT2141D1Z4</t>
  </si>
  <si>
    <t>ADVT-EXPS &amp; PUBLICITY EXPENSES</t>
  </si>
  <si>
    <t>DG22230002022</t>
  </si>
  <si>
    <t>28.04.2022</t>
  </si>
  <si>
    <t xml:space="preserve">D.B CORP LTD </t>
  </si>
  <si>
    <t>04AACCM5772G1ZJ</t>
  </si>
  <si>
    <t>AD2204001704</t>
  </si>
  <si>
    <t>SADHU SINGH HUMDARD TRUST</t>
  </si>
  <si>
    <t>P-5583</t>
  </si>
  <si>
    <t>29.04.2022</t>
  </si>
  <si>
    <t>03AAATS3278A1ZX</t>
  </si>
  <si>
    <t>SONI PIXEL</t>
  </si>
  <si>
    <t>04AMGPS4920D1ZB</t>
  </si>
  <si>
    <t>Cycle 4 Change challenge</t>
  </si>
  <si>
    <t>003</t>
  </si>
  <si>
    <t>23.05.2022</t>
  </si>
  <si>
    <t>ANIL ELECTRONICS</t>
  </si>
  <si>
    <t>RAJINDERA ELECTRONICS</t>
  </si>
  <si>
    <t>25.06.2022</t>
  </si>
  <si>
    <t>CHANDIGARH LIFT &amp; SHIT SYSTEM P LTD</t>
  </si>
  <si>
    <t>04AAACC9112C1ZD</t>
  </si>
  <si>
    <t>old used scrap batteries</t>
  </si>
  <si>
    <t>04.06.2022</t>
  </si>
  <si>
    <t>HR /FF/4593</t>
  </si>
  <si>
    <t>08.06.2022</t>
  </si>
  <si>
    <t>36AAYCS5009G1ZY</t>
  </si>
  <si>
    <t>04ABXPS6502K1Z4</t>
  </si>
  <si>
    <t>04ABZPA5978P1ZO</t>
  </si>
  <si>
    <t>15.06.2022</t>
  </si>
  <si>
    <t>3401-6307</t>
  </si>
  <si>
    <t>4802,,4911</t>
  </si>
  <si>
    <t>04ABJPB8090R3Z4</t>
  </si>
  <si>
    <t>7415,,8471</t>
  </si>
  <si>
    <t>9504,, 9609,, 9017</t>
  </si>
  <si>
    <t xml:space="preserve">8305,,4820,, </t>
  </si>
  <si>
    <t xml:space="preserve">8214,, 4016,, </t>
  </si>
  <si>
    <t>3506,, 8472,,8470</t>
  </si>
  <si>
    <t>9608,, 4807,, 8472,,4820</t>
  </si>
  <si>
    <t>4820,, 9608</t>
  </si>
  <si>
    <t>04AADFU7301D1ZP</t>
  </si>
  <si>
    <t>02.06.2022</t>
  </si>
  <si>
    <t>GSTR -3B2 FOR THE MONTH OF July- 2022</t>
  </si>
  <si>
    <t>Relyon Softech Ltd</t>
  </si>
  <si>
    <t>29AABCR7796N1ZC</t>
  </si>
  <si>
    <t>RSL2022RI002564</t>
  </si>
  <si>
    <t>20.06.2022</t>
  </si>
  <si>
    <t>EDP SOFTWARE EXPENSES</t>
  </si>
  <si>
    <t>RSL2022RI002563</t>
  </si>
  <si>
    <t>PEE KAY PLASTIC INDUSTRIES</t>
  </si>
  <si>
    <t>04AMNPS8076K1ZA</t>
  </si>
  <si>
    <t>Meeting &amp; Conference exps</t>
  </si>
  <si>
    <t xml:space="preserve">prem chand thamman </t>
  </si>
  <si>
    <t>03AARPC2702N1ZU</t>
  </si>
  <si>
    <t xml:space="preserve">Solution Bridge </t>
  </si>
  <si>
    <t>03BILPS7369L1ZH</t>
  </si>
  <si>
    <t>house keeping charges</t>
  </si>
  <si>
    <t>EINTL/CH/3</t>
  </si>
  <si>
    <t>CONSULTATION CHARGES</t>
  </si>
  <si>
    <t>04AAACB4373Q3ZE</t>
  </si>
  <si>
    <t>Bennett Coleman &amp; Co.Ltd</t>
  </si>
  <si>
    <t>Advertisement &amp; Publicity expenses</t>
  </si>
  <si>
    <t>BCCH22RV-0000318</t>
  </si>
  <si>
    <t>11.04.2022</t>
  </si>
  <si>
    <t>D. B. Corp. Ltd</t>
  </si>
  <si>
    <t>AD2204003886</t>
  </si>
  <si>
    <t>Sadhu Singh Hamdard Trust</t>
  </si>
  <si>
    <t>P-10382</t>
  </si>
  <si>
    <t>Deepak Printographics</t>
  </si>
  <si>
    <t>04ADKPA8792N1Z1</t>
  </si>
  <si>
    <t xml:space="preserve">Printing &amp; stationery </t>
  </si>
  <si>
    <t>Quadrant Televentures Ltd.</t>
  </si>
  <si>
    <t>05.07.2022</t>
  </si>
  <si>
    <t>Telephone DTH Expenses</t>
  </si>
  <si>
    <t>GST/2022-23/0365</t>
  </si>
  <si>
    <t>Secure Guard Manpower Services</t>
  </si>
  <si>
    <t>General Charges Outsourced staff</t>
  </si>
  <si>
    <t>GST/2022-23/0367</t>
  </si>
  <si>
    <t>General Charges Outsourced staff-ICCC</t>
  </si>
  <si>
    <t>04ABLPG9571A1ZU</t>
  </si>
  <si>
    <t>Insat Techno Services</t>
  </si>
  <si>
    <t>Addl.Work for smart school</t>
  </si>
  <si>
    <t>ITS/2022-23/32</t>
  </si>
  <si>
    <t>29.06.2022</t>
  </si>
  <si>
    <t>Jai Stationery Store</t>
  </si>
  <si>
    <t>House Keeping Charges</t>
  </si>
  <si>
    <t>JSS/22-23/486</t>
  </si>
  <si>
    <t>22.06.2022</t>
  </si>
  <si>
    <t>JSS/22-23/487</t>
  </si>
  <si>
    <t>04ADSPA8498H1Z3</t>
  </si>
  <si>
    <t>A.Arora &amp; CO.</t>
  </si>
  <si>
    <t>LEGAL PROFESSIONAL CHARGES</t>
  </si>
  <si>
    <t>2022-23/51</t>
  </si>
  <si>
    <t>23.04.2022</t>
  </si>
  <si>
    <t xml:space="preserve">PAUL MERCHANT </t>
  </si>
  <si>
    <t xml:space="preserve">TOUR TRAVELLING </t>
  </si>
  <si>
    <t>CS62102191</t>
  </si>
  <si>
    <t>NSB Productions</t>
  </si>
  <si>
    <t>NSBP-66/19-20</t>
  </si>
  <si>
    <t>25.04.2022</t>
  </si>
  <si>
    <t>Inauguration Expns-ICCC Centre</t>
  </si>
  <si>
    <t>03AAECP4330R1Z9</t>
  </si>
  <si>
    <t>SISL INFOTECH PRIVATE LIMITED</t>
  </si>
  <si>
    <t>0033</t>
  </si>
  <si>
    <t>04.07.2022</t>
  </si>
  <si>
    <t>03AWRPD8461B1ZP</t>
  </si>
  <si>
    <t>Malwa Auto Electricals</t>
  </si>
  <si>
    <t xml:space="preserve">AMC EXPENSES </t>
  </si>
  <si>
    <t>VI-14</t>
  </si>
  <si>
    <t>TESTING CHARGES</t>
  </si>
  <si>
    <t>Ghuman &amp; Gupta Geotech Consultant</t>
  </si>
  <si>
    <t>GGGC/22-23/0201</t>
  </si>
  <si>
    <t>27.04.2022</t>
  </si>
  <si>
    <t>OP BHAI &amp; CO</t>
  </si>
  <si>
    <t>14.07.2022</t>
  </si>
  <si>
    <t>04ABCP9404B1Z9</t>
  </si>
  <si>
    <t xml:space="preserve">BHARTI AIRTEL </t>
  </si>
  <si>
    <t>HT2304I000074478</t>
  </si>
  <si>
    <t>03.07.2022</t>
  </si>
  <si>
    <t>AMC Expenses - (Multifunction Printer)</t>
  </si>
  <si>
    <t>07.07.2022</t>
  </si>
  <si>
    <t>BM2303I001678339</t>
  </si>
  <si>
    <t>office expenses</t>
  </si>
  <si>
    <t>M.K AGENCIES</t>
  </si>
  <si>
    <t>0506</t>
  </si>
  <si>
    <t>04AAKFM4404E1ZQ</t>
  </si>
  <si>
    <t>26.07.2022</t>
  </si>
  <si>
    <t>27.07.2022</t>
  </si>
  <si>
    <t>Raksha Techno Solutions</t>
  </si>
  <si>
    <t>Repair And Maint. - Others</t>
  </si>
  <si>
    <t>2022/23-163</t>
  </si>
  <si>
    <t>24.07.2022</t>
  </si>
  <si>
    <t>03AAAFG7020N1ZN</t>
  </si>
  <si>
    <t>IMAGE COMMUNICATIONS</t>
  </si>
  <si>
    <t>29.07.2022</t>
  </si>
  <si>
    <t>Asian Hotels (North) Ltd                     (HYATT REGENCY DELHI)</t>
  </si>
  <si>
    <t>07AAACA0125H1ZC</t>
  </si>
  <si>
    <t>30.06.2022</t>
  </si>
  <si>
    <t>REPAIR &amp; MAINTENANCE</t>
  </si>
  <si>
    <t xml:space="preserve">HARDWARE HOUSE </t>
  </si>
  <si>
    <t>04AGXPS3779B1ZW</t>
  </si>
  <si>
    <t>1401-3923</t>
  </si>
  <si>
    <t>3808-3401</t>
  </si>
  <si>
    <t>3307-6805-6307-3924-9608-3402</t>
  </si>
  <si>
    <t>85369090, 85389000</t>
  </si>
  <si>
    <t>27.06.2022</t>
  </si>
  <si>
    <t>7016-6307</t>
  </si>
  <si>
    <t>7307-7318</t>
  </si>
  <si>
    <t>28.06.2022</t>
  </si>
  <si>
    <t>39241090-3923-4823</t>
  </si>
  <si>
    <t>GSTR -3B2 FOR THE MONTH OF AUGUST- 2022</t>
  </si>
  <si>
    <t>EINTL/CH/08</t>
  </si>
  <si>
    <t>01.07.2022</t>
  </si>
  <si>
    <t>consultation charges</t>
  </si>
  <si>
    <t>Administrative Charges</t>
  </si>
  <si>
    <t>DA/84/22-23</t>
  </si>
  <si>
    <t>24.06.2022</t>
  </si>
  <si>
    <t xml:space="preserve">Dharam Agency </t>
  </si>
  <si>
    <t xml:space="preserve">Computer &amp; other equipment </t>
  </si>
  <si>
    <t>Paul Merchants Limited</t>
  </si>
  <si>
    <t>DMH262102128</t>
  </si>
  <si>
    <t>21.06.2022</t>
  </si>
  <si>
    <t xml:space="preserve">TOUR &amp; TRAVELL </t>
  </si>
  <si>
    <t>DMH262102127</t>
  </si>
  <si>
    <t>DAT262102079</t>
  </si>
  <si>
    <t>DAT262102078</t>
  </si>
  <si>
    <t>30.07.2022</t>
  </si>
  <si>
    <t>inaugural expenses</t>
  </si>
  <si>
    <t xml:space="preserve">capital graphics </t>
  </si>
  <si>
    <t>printing &amp; stationery</t>
  </si>
  <si>
    <t>MCS-ZRK/22-23/003</t>
  </si>
  <si>
    <t>13.05.2022</t>
  </si>
  <si>
    <t xml:space="preserve">MODERN COOLING </t>
  </si>
  <si>
    <t>AMC AC UNIT</t>
  </si>
  <si>
    <t>BHARTI AIRTEL LIMITED</t>
  </si>
  <si>
    <t>Telephone And DTH Expns.</t>
  </si>
  <si>
    <t>HT2304I000101971</t>
  </si>
  <si>
    <t>01.08.2022</t>
  </si>
  <si>
    <t>HT2304I000087475</t>
  </si>
  <si>
    <t>16.07.2022</t>
  </si>
  <si>
    <t>General Charges - Outsourced Staff</t>
  </si>
  <si>
    <t>GST/2022-23/0555</t>
  </si>
  <si>
    <t>Five Force Security Solutions Pvt. Ltd.</t>
  </si>
  <si>
    <t>General Charges Outsourced Staff-ICCC</t>
  </si>
  <si>
    <t>HR/FF/4646</t>
  </si>
  <si>
    <t>HR/FF/4648</t>
  </si>
  <si>
    <t>HR/FF/4960</t>
  </si>
  <si>
    <t>18.07.2022</t>
  </si>
  <si>
    <t xml:space="preserve">Manpower Expenses Golf Cart </t>
  </si>
  <si>
    <t>DAT262102291</t>
  </si>
  <si>
    <t>DAT262102292</t>
  </si>
  <si>
    <t>Kapur  Chand Pawan Kumar(2022-23)</t>
  </si>
  <si>
    <t>04AACFK7409D1ZR</t>
  </si>
  <si>
    <t>House Keeping Charges-ICCC</t>
  </si>
  <si>
    <t>06.08.2022</t>
  </si>
  <si>
    <t>Magna Metal &amp; Mill Stores</t>
  </si>
  <si>
    <t>04AADFM8902G1ZI</t>
  </si>
  <si>
    <t>22-23/09133</t>
  </si>
  <si>
    <t>08.08.2022</t>
  </si>
  <si>
    <t>10.08.2022</t>
  </si>
  <si>
    <t>Printing &amp; stationery -ICCC</t>
  </si>
  <si>
    <t>Meeting &amp; Conference -ICCC</t>
  </si>
  <si>
    <t>04ARAPS9809A1ZZ</t>
  </si>
  <si>
    <t>Digital Vision</t>
  </si>
  <si>
    <t>28.07.2022</t>
  </si>
  <si>
    <t>MCS-ZRK/22-23/023</t>
  </si>
  <si>
    <t>03AHPPR3853E1Z8</t>
  </si>
  <si>
    <t>04ABJPB4755H1ZV</t>
  </si>
  <si>
    <t>Jagan Hardware</t>
  </si>
  <si>
    <t>12.08.2022</t>
  </si>
  <si>
    <t>N S Enterprises</t>
  </si>
  <si>
    <t>Printing &amp; Stationery</t>
  </si>
  <si>
    <t>04EKLPS8599K1Z0</t>
  </si>
  <si>
    <t>NS/2022-23/034</t>
  </si>
  <si>
    <t>NS/2022-23/036</t>
  </si>
  <si>
    <t>Asian Hotels (North) Ltd</t>
  </si>
  <si>
    <t>Tour &amp; Travelling Exps. - Domestic</t>
  </si>
  <si>
    <t>DAT262101835</t>
  </si>
  <si>
    <t>10.06.2022</t>
  </si>
  <si>
    <t>DAT262101964</t>
  </si>
  <si>
    <t>DAT262101796</t>
  </si>
  <si>
    <t>DMH262101966</t>
  </si>
  <si>
    <t>DAT262101834</t>
  </si>
  <si>
    <t>DAT262101769</t>
  </si>
  <si>
    <t>DMH262102234</t>
  </si>
  <si>
    <t>DMH262102233</t>
  </si>
  <si>
    <t xml:space="preserve">JAI MAA TRADING </t>
  </si>
  <si>
    <t>06ASEPM8365L1Z7</t>
  </si>
  <si>
    <t>JMT/22177</t>
  </si>
  <si>
    <t>DAT262103375</t>
  </si>
  <si>
    <t>31.07.2022</t>
  </si>
  <si>
    <t>DAT262103374</t>
  </si>
  <si>
    <t>DMH262103460</t>
  </si>
  <si>
    <t>04.08.2022</t>
  </si>
  <si>
    <t>05.08.2022</t>
  </si>
  <si>
    <t>HT12982</t>
  </si>
  <si>
    <t>18.08.2022</t>
  </si>
  <si>
    <t>25.08.2022</t>
  </si>
  <si>
    <t>Solutions Bridge</t>
  </si>
  <si>
    <t>cs262102660</t>
  </si>
  <si>
    <t>21.07.2022</t>
  </si>
  <si>
    <t>04AHFPB8865L1Z3</t>
  </si>
  <si>
    <t>Shri Lalita Steel Furniture</t>
  </si>
  <si>
    <t>24.08.2022</t>
  </si>
  <si>
    <t>Image Communication Systems</t>
  </si>
  <si>
    <t>11.08.2022</t>
  </si>
  <si>
    <t>08APPPD8155B1ZW</t>
  </si>
  <si>
    <t>04AFVPB0026P1ZE</t>
  </si>
  <si>
    <t xml:space="preserve">Cloud Services </t>
  </si>
  <si>
    <t>PB/22-23/0064</t>
  </si>
  <si>
    <t>GST/2022-23/0778</t>
  </si>
  <si>
    <t>Electrical Equipments</t>
  </si>
  <si>
    <t>EGIS INTERNATIONAL</t>
  </si>
  <si>
    <t>EINTL/CH/9</t>
  </si>
  <si>
    <t>EGIS CONSULTING CHARGES</t>
  </si>
  <si>
    <t>EGIS TPT CHARGES</t>
  </si>
  <si>
    <t>MAHA LUXMI REPAIRS</t>
  </si>
  <si>
    <t xml:space="preserve">Repair Charges </t>
  </si>
  <si>
    <t>31.08.2022</t>
  </si>
  <si>
    <t>02.08.2022</t>
  </si>
  <si>
    <t>Surya Electric Store'</t>
  </si>
  <si>
    <t>electrical eqpt</t>
  </si>
  <si>
    <t>04AAWFS7650J1ZJ</t>
  </si>
  <si>
    <t>JAIN STATIONERY MART'</t>
  </si>
  <si>
    <t>09.09.2022</t>
  </si>
  <si>
    <t>Printing &amp; Stationery ICCC</t>
  </si>
  <si>
    <t>Speedways Advertising Agency</t>
  </si>
  <si>
    <t>Advertisement Exps ISAC</t>
  </si>
  <si>
    <t>04AFJPG6565L1Z5</t>
  </si>
  <si>
    <t>03AAHCR7850D1ZI</t>
  </si>
  <si>
    <t xml:space="preserve">Rabab Music  Production </t>
  </si>
  <si>
    <t>SE-0075/22-23</t>
  </si>
  <si>
    <t>RMP/22-23/0066</t>
  </si>
  <si>
    <t>15.08.2022</t>
  </si>
  <si>
    <t>GSTR -3B2 FOR THE MONTH OF SEPTEMBER- 2022</t>
  </si>
  <si>
    <t xml:space="preserve">Printing &amp; Stationery </t>
  </si>
  <si>
    <t>01.09.2022</t>
  </si>
  <si>
    <t>03.09.2022</t>
  </si>
  <si>
    <t>08.09.2022</t>
  </si>
  <si>
    <t>OFFICE EXPENSES</t>
  </si>
  <si>
    <t>04AKBPK9804H2ZA</t>
  </si>
  <si>
    <t>SANSKRITI ENTERPRISES</t>
  </si>
  <si>
    <t>Project Involve -PBS</t>
  </si>
  <si>
    <t>22.08.2022</t>
  </si>
  <si>
    <t>DAT262104143</t>
  </si>
  <si>
    <t>30.08.2022</t>
  </si>
  <si>
    <t xml:space="preserve">PAUL MERCHANT PVT LTD </t>
  </si>
  <si>
    <t xml:space="preserve">Travelling Exps </t>
  </si>
  <si>
    <t>DAT262104142</t>
  </si>
  <si>
    <t>DAT262104110</t>
  </si>
  <si>
    <t>29.08.2022</t>
  </si>
  <si>
    <t xml:space="preserve">FIVE FORCE SECURITY </t>
  </si>
  <si>
    <t>Manpower Expns - Golf Cart - MTS</t>
  </si>
  <si>
    <t>23.08.2022</t>
  </si>
  <si>
    <t>General  Expns - Golf Cart - MTS</t>
  </si>
  <si>
    <t>02.09.2022</t>
  </si>
  <si>
    <t>Printing &amp; stationery</t>
  </si>
  <si>
    <t>Image Communications system</t>
  </si>
  <si>
    <t>05.09.2022</t>
  </si>
  <si>
    <t>EINTL/CH/10</t>
  </si>
  <si>
    <t>20.09.2022</t>
  </si>
  <si>
    <t>Bharti Airtel limited</t>
  </si>
  <si>
    <t>Telephone DTH exps</t>
  </si>
  <si>
    <t>2304I000101971</t>
  </si>
  <si>
    <t>03.08.2022</t>
  </si>
  <si>
    <t>SRM ENTERPRISES</t>
  </si>
  <si>
    <t>02GDRPP6073G1Z6</t>
  </si>
  <si>
    <t xml:space="preserve">Repair &amp; Maint Exps other </t>
  </si>
  <si>
    <t>SRM/22-23/0613</t>
  </si>
  <si>
    <t>12.09.2022</t>
  </si>
  <si>
    <t xml:space="preserve">HOTEL MOUNTVIEW </t>
  </si>
  <si>
    <t>04AAACC6783H7ZI</t>
  </si>
  <si>
    <t>office expenses-iccc</t>
  </si>
  <si>
    <t>2022/23-168</t>
  </si>
  <si>
    <t>27.08.2022</t>
  </si>
  <si>
    <t>2022/23-169</t>
  </si>
  <si>
    <t xml:space="preserve">ANIL ELECTRONICS </t>
  </si>
  <si>
    <t>ENTERTAINMENT PLUS STUDIOS PVT LTD</t>
  </si>
  <si>
    <t>06AAGCS8703H1ZA</t>
  </si>
  <si>
    <t>MEETING CONFERENCE -ICCC</t>
  </si>
  <si>
    <t xml:space="preserve"> SHARMA Computers</t>
  </si>
  <si>
    <t>08FZRPS9155R1ZR</t>
  </si>
  <si>
    <t xml:space="preserve">Computer &amp; other eqpt </t>
  </si>
  <si>
    <t>04ABBPK5582B1Z3</t>
  </si>
  <si>
    <t xml:space="preserve">Quadrant Televenture </t>
  </si>
  <si>
    <t>GSTR -3B2 FOR THE MONTH OF OCTOBER - 2022</t>
  </si>
  <si>
    <t>ANIL ELECTRONCS</t>
  </si>
  <si>
    <t>Repair &amp; Maintenance Others</t>
  </si>
  <si>
    <t>BM2303I002319293</t>
  </si>
  <si>
    <t>SECURE GUARD MANPOWER SERVICES</t>
  </si>
  <si>
    <t>GST/2022-23/0945</t>
  </si>
  <si>
    <t>30.09.2022</t>
  </si>
  <si>
    <t>28.09.2022</t>
  </si>
  <si>
    <t>M K AGENCIES</t>
  </si>
  <si>
    <t>06.10.2022</t>
  </si>
  <si>
    <t>17.09.2022</t>
  </si>
  <si>
    <t>22.09.2022</t>
  </si>
  <si>
    <t>OMISHA ADVERTISEMENT &amp; PROMOTIONS</t>
  </si>
  <si>
    <t>OM/22-23/190</t>
  </si>
  <si>
    <t>04CFCPM1238P1ZC</t>
  </si>
  <si>
    <t>MEETING AND CONFERENCE -ICCC</t>
  </si>
  <si>
    <t>PAUL MERCHANTS LTD</t>
  </si>
  <si>
    <t>DAT262105138</t>
  </si>
  <si>
    <t xml:space="preserve">TOUR &amp; TRAVELLING EXPS </t>
  </si>
  <si>
    <t>DAT262105137</t>
  </si>
  <si>
    <t>01.10.2022</t>
  </si>
  <si>
    <t>APEX ELECTRICAL &amp; ELECTRONICS</t>
  </si>
  <si>
    <t>04AIYPJ7671G1ZQ</t>
  </si>
  <si>
    <t>10.10.2022</t>
  </si>
  <si>
    <t>04AAAC0838Q1ZE</t>
  </si>
  <si>
    <t xml:space="preserve">JHONSON INDIA PVT LTD </t>
  </si>
  <si>
    <t>CH01042200178</t>
  </si>
  <si>
    <t>07.09.2022</t>
  </si>
  <si>
    <t xml:space="preserve">AMC LIFT </t>
  </si>
  <si>
    <t>04AAHPL1110D1ZM</t>
  </si>
  <si>
    <t xml:space="preserve">GOYAL SANITARY STORE </t>
  </si>
  <si>
    <t>GSS/2739/2022-23</t>
  </si>
  <si>
    <t>14.10.2022</t>
  </si>
  <si>
    <t>SATFF WELFARE EXPS</t>
  </si>
  <si>
    <t xml:space="preserve">OFFICE EXPS </t>
  </si>
  <si>
    <t xml:space="preserve">FURNITURE  &amp; FIXTURE </t>
  </si>
  <si>
    <t xml:space="preserve">INSAT TECHNO SERVICES </t>
  </si>
  <si>
    <t xml:space="preserve">ADDL WORK FOR IMPL SMART SCHOOL </t>
  </si>
  <si>
    <t>RA-2</t>
  </si>
  <si>
    <t>21.10.2022</t>
  </si>
  <si>
    <t>GSS/2798/2022-23</t>
  </si>
  <si>
    <t>VEHICLE RUNNING &amp; MAINT</t>
  </si>
  <si>
    <t>DEEPAK PRINTOGRAPHICS</t>
  </si>
  <si>
    <t>HT2304I000168420</t>
  </si>
  <si>
    <t>18.10.2022</t>
  </si>
  <si>
    <t>RS262104634</t>
  </si>
  <si>
    <t>RS262104739</t>
  </si>
  <si>
    <t>15.09.2022</t>
  </si>
  <si>
    <t>DMH-262104613</t>
  </si>
  <si>
    <t xml:space="preserve">ADMINISTRATIVE EXPS </t>
  </si>
  <si>
    <t>EINTL/CH/13</t>
  </si>
  <si>
    <t>GOEL AUTO LINES</t>
  </si>
  <si>
    <t>27.10.2022</t>
  </si>
  <si>
    <t>04ABHPG6283F1ZT</t>
  </si>
  <si>
    <t>BM2303I003071778</t>
  </si>
  <si>
    <t>HOUSE KEEPING CHARGES-ICCC</t>
  </si>
  <si>
    <t>29.10.2022</t>
  </si>
  <si>
    <t>19.09.2022</t>
  </si>
  <si>
    <t>Wiggle Media</t>
  </si>
  <si>
    <t>03ABPPH7370AIZY</t>
  </si>
  <si>
    <t>AZADI KA AMRIT MAHAOTSAV</t>
  </si>
  <si>
    <t>00387</t>
  </si>
  <si>
    <t>29.09.2022</t>
  </si>
  <si>
    <t>3917  8481   3920</t>
  </si>
  <si>
    <t xml:space="preserve">five force security solutions pvt ltd </t>
  </si>
  <si>
    <t>HR/FF/5656</t>
  </si>
  <si>
    <t>06AABCP9181H1Z8</t>
  </si>
  <si>
    <t>Price Water House Coopers Pvt Ltd</t>
  </si>
  <si>
    <t>system integrator for imp of E -GOV services</t>
  </si>
  <si>
    <t>RAJ GUPTA &amp; CO</t>
  </si>
  <si>
    <t>03AADFR0095H1ZH</t>
  </si>
  <si>
    <t xml:space="preserve">Audit fee </t>
  </si>
  <si>
    <t>LDH/22-23/184</t>
  </si>
  <si>
    <t>LDH/22-23/185</t>
  </si>
  <si>
    <t>11.10.2022</t>
  </si>
  <si>
    <t xml:space="preserve">V- INSPIRER  FACILITY MGMT </t>
  </si>
  <si>
    <t>06AACCV8772F1Z2</t>
  </si>
  <si>
    <t>VFM/22-23/0244</t>
  </si>
  <si>
    <t>AMC  AC UNIT</t>
  </si>
  <si>
    <t>MCS/ZRK/22-23/045</t>
  </si>
  <si>
    <t>03.10.2022</t>
  </si>
  <si>
    <t>HR/FF/5958</t>
  </si>
  <si>
    <t>GSTR -3B2 FOR THE MONTH OF NOVEMBER  - 2022</t>
  </si>
  <si>
    <t>Makoline Company</t>
  </si>
  <si>
    <t>03ABHFM1332R1Z5</t>
  </si>
  <si>
    <t>Repair &amp; Maintenance others</t>
  </si>
  <si>
    <t>Jain Stationery Mart</t>
  </si>
  <si>
    <t>Malwa tyre service</t>
  </si>
  <si>
    <t xml:space="preserve">Urban Mobility </t>
  </si>
  <si>
    <t>07AAATT1403E1Z1</t>
  </si>
  <si>
    <t>Fees for Members</t>
  </si>
  <si>
    <t>Sark Infotech</t>
  </si>
  <si>
    <t>03ACVFS5783R1ZW</t>
  </si>
  <si>
    <t xml:space="preserve">paul merchant </t>
  </si>
  <si>
    <t>MK Agencies</t>
  </si>
  <si>
    <t>Bharat Distributors</t>
  </si>
  <si>
    <t>04AEQPK7276N1ZQ</t>
  </si>
  <si>
    <t>Meeting &amp; Conference</t>
  </si>
  <si>
    <t xml:space="preserve">V- inspire facility mgmt </t>
  </si>
  <si>
    <t>Meeting &amp; Conference ICCC</t>
  </si>
  <si>
    <t>jain stationery mart</t>
  </si>
  <si>
    <t xml:space="preserve">electrical eqpt </t>
  </si>
  <si>
    <t>Entertainment plus studio pvt ltd</t>
  </si>
  <si>
    <t xml:space="preserve">Quadrant televenture pvt ltd </t>
  </si>
  <si>
    <t>telephone dth exps</t>
  </si>
  <si>
    <t>01.11.2022</t>
  </si>
  <si>
    <t xml:space="preserve">raksha techo </t>
  </si>
  <si>
    <t>2022/23-181</t>
  </si>
  <si>
    <t>16.11.2022</t>
  </si>
  <si>
    <t>14.11.2022</t>
  </si>
  <si>
    <t>2022/23-180</t>
  </si>
  <si>
    <t xml:space="preserve">goyal sanitary store </t>
  </si>
  <si>
    <t>repair &amp; maitenance other s</t>
  </si>
  <si>
    <t>GSS/3349/2022-23</t>
  </si>
  <si>
    <t>18.11.2022</t>
  </si>
  <si>
    <t xml:space="preserve">FURNITURE &amp; FIXTURE </t>
  </si>
  <si>
    <t>H214</t>
  </si>
  <si>
    <t>11.11.2022</t>
  </si>
  <si>
    <t>HT2304I000139686</t>
  </si>
  <si>
    <t>18.09.2022</t>
  </si>
  <si>
    <t>electrical eqpt -ICCC</t>
  </si>
  <si>
    <t>15.11.2022</t>
  </si>
  <si>
    <t>GSS/3385/2022-23</t>
  </si>
  <si>
    <t>20.11.2022</t>
  </si>
  <si>
    <t xml:space="preserve">printing &amp; stationery </t>
  </si>
  <si>
    <t>24.11.2022</t>
  </si>
  <si>
    <t>Asian Hotel North Ltd</t>
  </si>
  <si>
    <t xml:space="preserve">General Charges </t>
  </si>
  <si>
    <t>GST/2022-23/1169</t>
  </si>
  <si>
    <t>S420377012201556</t>
  </si>
  <si>
    <t>09.11.2022</t>
  </si>
  <si>
    <t>ROYAL POWER SOLUTIONS</t>
  </si>
  <si>
    <t>03AALFR6191G1Z2</t>
  </si>
  <si>
    <t>REPAIR &amp; MAINT GEN SET</t>
  </si>
  <si>
    <t>ELECTRICAL EQPT</t>
  </si>
  <si>
    <t>DAT 262102832</t>
  </si>
  <si>
    <t>25.07.2022</t>
  </si>
  <si>
    <t>20.10.2022</t>
  </si>
  <si>
    <t>12.10.2022</t>
  </si>
  <si>
    <t>UMI/RA/22-23/49</t>
  </si>
  <si>
    <t>26.10.2022</t>
  </si>
  <si>
    <t>SI/22024</t>
  </si>
  <si>
    <t>DAT262103293</t>
  </si>
  <si>
    <t>MK04/22-23/0936</t>
  </si>
  <si>
    <t>05.11.2022</t>
  </si>
  <si>
    <t>R/09493</t>
  </si>
  <si>
    <t>07.11.2022</t>
  </si>
  <si>
    <t>VFM/22-23/0297</t>
  </si>
  <si>
    <t>026</t>
  </si>
  <si>
    <t>19.10.2022</t>
  </si>
  <si>
    <t>28.10.2022</t>
  </si>
  <si>
    <t>8517,,9954</t>
  </si>
  <si>
    <t>04AAWFM7891H1ZJ</t>
  </si>
  <si>
    <t>8504,,8536</t>
  </si>
  <si>
    <t>39241090,,  96170011</t>
  </si>
  <si>
    <t>3926,9608, 4817, 4820, 8521,</t>
  </si>
  <si>
    <t>4820,,8308,,8470,,4016,,3506,,4421,,3919,,3926</t>
  </si>
  <si>
    <t>8516,,4820,,9617,, 3506</t>
  </si>
  <si>
    <t>84716060,,7016,, 4820,, 9608,, 3923</t>
  </si>
  <si>
    <t xml:space="preserve">GLOBAL EVENTS </t>
  </si>
  <si>
    <t>GE/2022-23/041</t>
  </si>
  <si>
    <t>03CJVPS8327J1ZG</t>
  </si>
  <si>
    <t>OFFICE EXPES ICCC</t>
  </si>
  <si>
    <t>3922,,3917,,8481,,</t>
  </si>
  <si>
    <t>852580,,854449,,995441</t>
  </si>
  <si>
    <t>27101980,,84212300,, 84212900</t>
  </si>
  <si>
    <t>29.11.2022</t>
  </si>
  <si>
    <t xml:space="preserve">LEGAL &amp; PROFESSIONAL CHARGES </t>
  </si>
  <si>
    <t xml:space="preserve">PHULKARI </t>
  </si>
  <si>
    <t>04AABCP1602M4ZO</t>
  </si>
  <si>
    <t xml:space="preserve">Office Expenses </t>
  </si>
  <si>
    <t>25.11.2022</t>
  </si>
  <si>
    <t xml:space="preserve">Shubham Plywood </t>
  </si>
  <si>
    <t>04ACSPK5880E1ZD</t>
  </si>
  <si>
    <t>repair &amp; maintenance</t>
  </si>
  <si>
    <t xml:space="preserve">Bharti Airtel </t>
  </si>
  <si>
    <t>Telephone DTH Exps</t>
  </si>
  <si>
    <t>27.11.2022</t>
  </si>
  <si>
    <t>DAT262105529</t>
  </si>
  <si>
    <t>DAT262105532</t>
  </si>
  <si>
    <t>DAT262105528</t>
  </si>
  <si>
    <t>Concept Tent &amp; Catering</t>
  </si>
  <si>
    <t>Tentage Expenses</t>
  </si>
  <si>
    <t xml:space="preserve">HITEK MOTORZ </t>
  </si>
  <si>
    <t>04AADFH6711N1ZD</t>
  </si>
  <si>
    <t xml:space="preserve">Vehicle Runing &amp; mainteance </t>
  </si>
  <si>
    <t>30.11.2022</t>
  </si>
  <si>
    <t>DMH262106374</t>
  </si>
  <si>
    <t>DMH262106373</t>
  </si>
  <si>
    <t>DMH262106381</t>
  </si>
  <si>
    <t>DMH262106382</t>
  </si>
  <si>
    <t>DMH262106383</t>
  </si>
  <si>
    <t>DMH262106384</t>
  </si>
  <si>
    <t>01.12.2022</t>
  </si>
  <si>
    <t xml:space="preserve">MANCHANDA  AGENCIES </t>
  </si>
  <si>
    <t>04AFJPM8686C1Z8</t>
  </si>
  <si>
    <t>06.12.2022</t>
  </si>
  <si>
    <t>10.11.2022</t>
  </si>
  <si>
    <t xml:space="preserve">chandigarh music centre </t>
  </si>
  <si>
    <t>04AAACC7152Q1ZG</t>
  </si>
  <si>
    <t>office eqpt iccc</t>
  </si>
  <si>
    <t>GSTW-461</t>
  </si>
  <si>
    <t>08.12.2022</t>
  </si>
  <si>
    <t xml:space="preserve">SHRI GANESH HITECH </t>
  </si>
  <si>
    <t>04GRIPK9390C1ZL</t>
  </si>
  <si>
    <t>12.12.2022</t>
  </si>
  <si>
    <t>HOTEL KUJJAL</t>
  </si>
  <si>
    <t>04AACCK6835A1ZZ</t>
  </si>
  <si>
    <t>PI-1</t>
  </si>
  <si>
    <t>11.12.2022</t>
  </si>
  <si>
    <t>PI-2</t>
  </si>
  <si>
    <t>PI-3</t>
  </si>
  <si>
    <t xml:space="preserve">HEATH STREET </t>
  </si>
  <si>
    <t>PI-4</t>
  </si>
  <si>
    <t>PI-5</t>
  </si>
  <si>
    <t>PI-6</t>
  </si>
  <si>
    <t>PI-7</t>
  </si>
  <si>
    <t>JBS MANAGEMENT EVENT</t>
  </si>
  <si>
    <t>JBSEMG/22-23/661</t>
  </si>
  <si>
    <t>24.12.2022</t>
  </si>
  <si>
    <t>04BJPPS3972Q275</t>
  </si>
  <si>
    <t>DAT262105953</t>
  </si>
  <si>
    <t>EINTL/CH/15</t>
  </si>
  <si>
    <t>DAT262106110</t>
  </si>
  <si>
    <t>31.10.2022</t>
  </si>
  <si>
    <t>DAT262106293</t>
  </si>
  <si>
    <t>04.11.2022</t>
  </si>
  <si>
    <t>DAT262105952</t>
  </si>
  <si>
    <t>PRINTING &amp; STATIONER Y</t>
  </si>
  <si>
    <t>02.12.2022</t>
  </si>
  <si>
    <t>05.12.2022</t>
  </si>
  <si>
    <t>17.11.2022</t>
  </si>
  <si>
    <t>15.12.2022</t>
  </si>
  <si>
    <t>BROTHER MARTKETING &amp; COMPUTERPERIPHERAL</t>
  </si>
  <si>
    <t>GST/2508</t>
  </si>
  <si>
    <t>18.12.2022</t>
  </si>
  <si>
    <t>KARNI PAINTS AND HARDWARE STORE</t>
  </si>
  <si>
    <t>04BCNPK1811P1ZF</t>
  </si>
  <si>
    <t>04ACVPB9529Q1ZS</t>
  </si>
  <si>
    <t xml:space="preserve">V inspire facility management </t>
  </si>
  <si>
    <t>house keeping charges ICCC</t>
  </si>
  <si>
    <t>real cost computer</t>
  </si>
  <si>
    <t>06ADGPL5940D1ZR</t>
  </si>
  <si>
    <t xml:space="preserve">computer &amp; peripheral </t>
  </si>
  <si>
    <t>AM/22-23/851</t>
  </si>
  <si>
    <t>13.12.2022</t>
  </si>
  <si>
    <t>PRINTING &amp; STATIONERY</t>
  </si>
  <si>
    <t>22.12.2022</t>
  </si>
  <si>
    <t xml:space="preserve">LANDMARK INDIA ONLINE </t>
  </si>
  <si>
    <t>06AACCL8007F1ZS</t>
  </si>
  <si>
    <t>MEETING &amp; CONFERENCE</t>
  </si>
  <si>
    <t>27.12.2022</t>
  </si>
  <si>
    <t>26.12.2022</t>
  </si>
  <si>
    <t>22/0000076</t>
  </si>
  <si>
    <t>21.12.2022</t>
  </si>
  <si>
    <t>BHARAT TRAVEL</t>
  </si>
  <si>
    <t>04AVZPA7381A3ZJ</t>
  </si>
  <si>
    <t xml:space="preserve">AMC MULTIFUNCTION </t>
  </si>
  <si>
    <t>GENERAL CHARGES OUTSOURCED STAFF</t>
  </si>
  <si>
    <t>04ANGPB0313E1Z1</t>
  </si>
  <si>
    <t>8421/998714</t>
  </si>
  <si>
    <t>GSTR -3B2 FOR THE MONTH OF December  - 2022</t>
  </si>
  <si>
    <t>2022-23/166</t>
  </si>
  <si>
    <t>DMH262106168</t>
  </si>
  <si>
    <t>GSTR -3B2 FOR THE MONTH OF January - 2023</t>
  </si>
  <si>
    <t>HT2304I000221816</t>
  </si>
  <si>
    <t>TELEPHONE EXPES</t>
  </si>
  <si>
    <t>SI/2022-23/7469</t>
  </si>
  <si>
    <t>23.12.2022</t>
  </si>
  <si>
    <t xml:space="preserve">SAPHIRE INFORMATIQUE </t>
  </si>
  <si>
    <t>04AAZPT8497K1ZD</t>
  </si>
  <si>
    <t>19.12.2022</t>
  </si>
  <si>
    <t>PRINTING &amp; STATTIONERY EXPENSES</t>
  </si>
  <si>
    <t>CS262107439</t>
  </si>
  <si>
    <t>GST/2022-23/1526</t>
  </si>
  <si>
    <t>SH/22-23/300</t>
  </si>
  <si>
    <t>SHIZEN ENERGY INDIA PVT LTD</t>
  </si>
  <si>
    <t>33ABCCS7882C1ZB</t>
  </si>
  <si>
    <t>Golf Cart expenses batteries</t>
  </si>
  <si>
    <t>HT2304I000237891</t>
  </si>
  <si>
    <t>HT2304I000207091</t>
  </si>
  <si>
    <t>14.12.2022</t>
  </si>
  <si>
    <t>EMINENT ENGINEERING CONSULTANCY &amp; CONSTRUCTION</t>
  </si>
  <si>
    <t>06DLJPP5208J1ZU</t>
  </si>
  <si>
    <t>TESTING CHARGES LEGACY WASTE</t>
  </si>
  <si>
    <t>GSS/4313/2022-23</t>
  </si>
  <si>
    <t>07.01.2023</t>
  </si>
  <si>
    <t>GOYAL SANITARY STORE</t>
  </si>
  <si>
    <t xml:space="preserve">REPAIR &amp; MAINT </t>
  </si>
  <si>
    <t>GST-308</t>
  </si>
  <si>
    <t>09.01.2023</t>
  </si>
  <si>
    <t>SHRI GANESH HITECH REPAIR SERVICE</t>
  </si>
  <si>
    <t>01.01.2023</t>
  </si>
  <si>
    <t>QUADRANT TELEVENTURE LIMITED</t>
  </si>
  <si>
    <t>RS262106805</t>
  </si>
  <si>
    <t>RS262106806</t>
  </si>
  <si>
    <t>GSS/4439/2022-23</t>
  </si>
  <si>
    <t>15.01.2023</t>
  </si>
  <si>
    <t>8481,,3917,,8302</t>
  </si>
  <si>
    <t>KT/2022-23/2141</t>
  </si>
  <si>
    <t>03.01.2023</t>
  </si>
  <si>
    <t>KUNAL TRADERS(2022-23)</t>
  </si>
  <si>
    <t>04JPHPS0738Q1Z4</t>
  </si>
  <si>
    <t>04.01.2023</t>
  </si>
  <si>
    <t>IMAGE COMMUNICATION SYSTEMS</t>
  </si>
  <si>
    <t>16.12.2022</t>
  </si>
  <si>
    <t xml:space="preserve">DIGITAL VISION </t>
  </si>
  <si>
    <t>GSTR -3B2 FOR THE MONTH OF February - 2023</t>
  </si>
  <si>
    <t>EC/22-23/123</t>
  </si>
  <si>
    <t>02.01.2023</t>
  </si>
  <si>
    <t>THE ELITE COMPANY</t>
  </si>
  <si>
    <t>06ABAPC9082H1ZT</t>
  </si>
  <si>
    <t>EC/22-23/124</t>
  </si>
  <si>
    <t>EC/22-23/125</t>
  </si>
  <si>
    <t>EC/22-23/126</t>
  </si>
  <si>
    <t>EC/22-23/127</t>
  </si>
  <si>
    <t>23.01.2023</t>
  </si>
  <si>
    <t>SERA STORES</t>
  </si>
  <si>
    <t>04ASQPS2950P1ZY</t>
  </si>
  <si>
    <t>18.01.2023</t>
  </si>
  <si>
    <t>2022-23/156</t>
  </si>
  <si>
    <t>13.01.2023</t>
  </si>
  <si>
    <t>04AABFA6730C1Z6</t>
  </si>
  <si>
    <t>PROFESSIONAL FEE</t>
  </si>
  <si>
    <t>GST/2022-23/1724</t>
  </si>
  <si>
    <t>31.12.2022</t>
  </si>
  <si>
    <t>2022-23/154</t>
  </si>
  <si>
    <t>DAT262106291</t>
  </si>
  <si>
    <t>DAT262106290</t>
  </si>
  <si>
    <t>TOTAL</t>
  </si>
  <si>
    <t>PRINTING WORK</t>
  </si>
  <si>
    <t>STATIONERY</t>
  </si>
  <si>
    <t>DIGITEK MICROPHONE</t>
  </si>
  <si>
    <t>HT23041000250073</t>
  </si>
  <si>
    <t>AIRTEL BROADBAND</t>
  </si>
  <si>
    <t>AIRTEL LANDLINE SERVICES</t>
  </si>
  <si>
    <t>HR/FF/6954</t>
  </si>
  <si>
    <t>12.01.2023</t>
  </si>
  <si>
    <t>FIVE FORCE SECURITY SOLUTIONS PVT LTD</t>
  </si>
  <si>
    <t>MANPOWER OUTSOURCING SERVICES</t>
  </si>
  <si>
    <t>HR/FF/6999</t>
  </si>
  <si>
    <t>25.01.2023</t>
  </si>
  <si>
    <t>HR/FF/7000</t>
  </si>
  <si>
    <t>27.01.2023</t>
  </si>
  <si>
    <t>CS262106313</t>
  </si>
  <si>
    <t>A.K CHADDA &amp; CO.</t>
  </si>
  <si>
    <t>STATUTORY AUDIT FEE</t>
  </si>
  <si>
    <t>SECURE GUARD SECURITY &amp; MANPOWER SERVICES</t>
  </si>
  <si>
    <t>DEO, ETC SALARY</t>
  </si>
  <si>
    <t>VFM/22-23/0402</t>
  </si>
  <si>
    <t>28.12.2022</t>
  </si>
  <si>
    <t>V INSPIRER FACILITY MANAGEMENT PVT LTD</t>
  </si>
  <si>
    <t>HOUSEKEEPING SERVICES</t>
  </si>
  <si>
    <t>VFM/22-23/0401</t>
  </si>
  <si>
    <t>CS-73087</t>
  </si>
  <si>
    <t>03.02.2023</t>
  </si>
  <si>
    <t>EBS STATIONERS</t>
  </si>
  <si>
    <t>04AACFE3540MIZM</t>
  </si>
  <si>
    <t>OFFICE USE (colour pencils)</t>
  </si>
  <si>
    <t>09.02.2023</t>
  </si>
  <si>
    <t>HT2304I000266984</t>
  </si>
  <si>
    <t>08.02.2023</t>
  </si>
  <si>
    <t>AIRTEL LANDLINE</t>
  </si>
  <si>
    <t>BROADBAND RECHARGE</t>
  </si>
  <si>
    <t>CONNECT BROADBAND</t>
  </si>
  <si>
    <t>TELEPHONE RECHARGE</t>
  </si>
  <si>
    <t>07.02.2023</t>
  </si>
  <si>
    <t>MAKOLINE COMPANY</t>
  </si>
  <si>
    <t>MOUNTING PLATE</t>
  </si>
  <si>
    <t>002283</t>
  </si>
  <si>
    <t>01.02.2023</t>
  </si>
  <si>
    <t>RAJDEEP TRADERS</t>
  </si>
  <si>
    <t>04ABNPG6209R1Z8</t>
  </si>
  <si>
    <t>BRAKE FLUID</t>
  </si>
  <si>
    <t>31.01.2023</t>
  </si>
  <si>
    <t>MALWA TYRE SERVICES</t>
  </si>
  <si>
    <t>TYRES</t>
  </si>
  <si>
    <t>2022-23/155</t>
  </si>
  <si>
    <t>993WIT2223</t>
  </si>
  <si>
    <t xml:space="preserve">WIN IT TECHNOLOGIES </t>
  </si>
  <si>
    <t>04AACFW5273D1ZD</t>
  </si>
  <si>
    <t>SOFTWARE</t>
  </si>
  <si>
    <t>2022/23-191</t>
  </si>
  <si>
    <t>30.01.2023</t>
  </si>
  <si>
    <t>SERVICES/ MAINTENANCE</t>
  </si>
  <si>
    <t>2022/23-192</t>
  </si>
  <si>
    <t>2022/23-193</t>
  </si>
  <si>
    <t>GUPTA BROTHERS</t>
  </si>
  <si>
    <t>04AFFPG6817D1ZV</t>
  </si>
  <si>
    <t>CONFERENCE FOLDER</t>
  </si>
  <si>
    <t>14.01.2023</t>
  </si>
  <si>
    <t>OFFICE USE (VIM LIQUID)</t>
  </si>
  <si>
    <t>OFFICE USE</t>
  </si>
  <si>
    <t>16.01.2023</t>
  </si>
  <si>
    <t>11.01.2023</t>
  </si>
  <si>
    <t>EINTL/CH/14</t>
  </si>
  <si>
    <t>REMUNERATION SUM: OCT'2022</t>
  </si>
  <si>
    <t>EINTL/CH/17</t>
  </si>
  <si>
    <t>20.01.2023</t>
  </si>
  <si>
    <t>REMUNERATION SUM: DEC'2022</t>
  </si>
  <si>
    <t>TFE/22-23/055</t>
  </si>
  <si>
    <t>THE FIRST ESCAPE</t>
  </si>
  <si>
    <t>06AIGPR5919R1ZE</t>
  </si>
  <si>
    <t>GOLF CART TIRE</t>
  </si>
  <si>
    <t>PB/22-23/0117</t>
  </si>
  <si>
    <t>SISL INFOTECH PVT LTD</t>
  </si>
  <si>
    <t>CONSUMPTION FOR THE MONTH OF AUG</t>
  </si>
  <si>
    <t>PB/22-23/0104</t>
  </si>
  <si>
    <t>03AAECP4330R1Z10</t>
  </si>
  <si>
    <t>CONSUMPTION FOR THE MONTH OF JULY</t>
  </si>
  <si>
    <t>PB/22-23/0066</t>
  </si>
  <si>
    <t>03AAECP4330R1Z11</t>
  </si>
  <si>
    <t>CONSUMPTION FOR THE MONTH OF JUNE</t>
  </si>
  <si>
    <t>EINTL/CH/16</t>
  </si>
  <si>
    <t>REMUNERATION SUM: NOV'2022</t>
  </si>
  <si>
    <t>RMP/22-23/00116</t>
  </si>
  <si>
    <t>29.12.2022</t>
  </si>
  <si>
    <t>RABAB MUSIC PRODUCTIONS PVT LTD</t>
  </si>
  <si>
    <t>ADVERTISEMENT CHARGES</t>
  </si>
  <si>
    <t>RMP/22-23/00121</t>
  </si>
  <si>
    <t>PHOTOGRAPHY CHARGES</t>
  </si>
  <si>
    <t>#15</t>
  </si>
  <si>
    <t>GRAVITY EVENT SERVICS</t>
  </si>
  <si>
    <t>06DNKPK8137C1ZZ</t>
  </si>
  <si>
    <t>WOODEN GIFT CRATES</t>
  </si>
  <si>
    <t>#14</t>
  </si>
  <si>
    <t>WELCOME BOX</t>
  </si>
  <si>
    <t>RMP/22-23/00120</t>
  </si>
  <si>
    <t>VIDEOGRAPHY</t>
  </si>
  <si>
    <t>MAHALUXMI TENT &amp; LIGHT DECORATORS</t>
  </si>
  <si>
    <t>03AEWPK2480A1ZP</t>
  </si>
  <si>
    <t>STANDEE, HEAD PHONES, ETC</t>
  </si>
  <si>
    <t>CAPITAL GRAPHICS</t>
  </si>
  <si>
    <t>DAT262106998</t>
  </si>
  <si>
    <t>DOMESTIC AIR TICKET</t>
  </si>
  <si>
    <t>DAT262105928</t>
  </si>
  <si>
    <t>DAT262105930</t>
  </si>
  <si>
    <t>DAT262106020</t>
  </si>
  <si>
    <t>DAT262105929</t>
  </si>
  <si>
    <t>SE-0211/2022-23</t>
  </si>
  <si>
    <t>19.01.2023</t>
  </si>
  <si>
    <t>SPEEDWAYS ADVERTISING</t>
  </si>
  <si>
    <t>SE-0218/2022-23</t>
  </si>
  <si>
    <t>PHOTOGRAPHY</t>
  </si>
  <si>
    <t>COSMO TRADERS</t>
  </si>
  <si>
    <t>04AAPPK0687E1ZP</t>
  </si>
  <si>
    <t>DESIGN WORK</t>
  </si>
  <si>
    <t>30.12.2022</t>
  </si>
  <si>
    <t>02.02.2023</t>
  </si>
  <si>
    <t>IMAGE COMUNICATIONS SYSTEM</t>
  </si>
  <si>
    <t>OFFICE WORK</t>
  </si>
  <si>
    <t>AM/22-23/981</t>
  </si>
  <si>
    <t>REAL COST COMPUTERS</t>
  </si>
  <si>
    <t>ACER HARD DISK</t>
  </si>
  <si>
    <t>3926,,8531,4820,,7013,,6911</t>
  </si>
  <si>
    <t>DAT262108192</t>
  </si>
  <si>
    <t>TOUR &amp; TRAVEL</t>
  </si>
  <si>
    <t>DAT262108193</t>
  </si>
  <si>
    <t>DAT262108194</t>
  </si>
  <si>
    <t>DMH262108477</t>
  </si>
  <si>
    <t>21.01.2023</t>
  </si>
  <si>
    <t>DMH262108476</t>
  </si>
  <si>
    <t>DMH262108475</t>
  </si>
  <si>
    <t>DMH262108474</t>
  </si>
  <si>
    <t>GSTR -3B2 FOR THE MONTH OF MARCH - 2023</t>
  </si>
  <si>
    <t>HT2304I000280040</t>
  </si>
  <si>
    <t>18.02.2023</t>
  </si>
  <si>
    <t>TELEPHONE EXPS</t>
  </si>
  <si>
    <t xml:space="preserve">OUTSOURCED STAFF SALARY </t>
  </si>
  <si>
    <t>GST/2022-23/1921</t>
  </si>
  <si>
    <t>HR/FF/7287</t>
  </si>
  <si>
    <t>13.02.2023</t>
  </si>
  <si>
    <t>Sher-E- Punjab Tent decorator</t>
  </si>
  <si>
    <t>04ACIPK3581G1ZP</t>
  </si>
  <si>
    <t>cycle for change challenge</t>
  </si>
  <si>
    <t>SM/2223/TI/0270</t>
  </si>
  <si>
    <t>SOFTWARE MINE</t>
  </si>
  <si>
    <t>07APYK5249Q1ZQ</t>
  </si>
  <si>
    <t>RENEWAL OF SOFTWARE</t>
  </si>
  <si>
    <t>VFM/22-23/0486</t>
  </si>
  <si>
    <t>14.02.2023</t>
  </si>
  <si>
    <t>21.02.2023</t>
  </si>
  <si>
    <t>20.02.2023</t>
  </si>
  <si>
    <t>S420377012202362</t>
  </si>
  <si>
    <t>11.03.2023</t>
  </si>
  <si>
    <t>90322090//8544//998719</t>
  </si>
  <si>
    <t>ROYAL POWER SOLUTION</t>
  </si>
  <si>
    <t xml:space="preserve">CABLE TIE </t>
  </si>
  <si>
    <t>GSS/5332/2022-23</t>
  </si>
  <si>
    <t>8481/ 7307</t>
  </si>
  <si>
    <t>SANITARY items</t>
  </si>
  <si>
    <t>01.03.2023</t>
  </si>
  <si>
    <t>quadrant televetre</t>
  </si>
  <si>
    <t>2022/23-197</t>
  </si>
  <si>
    <t>06.03.2023</t>
  </si>
  <si>
    <t>INSTALLATION, TESTING, COMMISSIONING CHARGES</t>
  </si>
  <si>
    <t>CONINENTAL FOUNDATION</t>
  </si>
  <si>
    <t>04AGVPB0204E2Z2</t>
  </si>
  <si>
    <t>SITE VISITED</t>
  </si>
  <si>
    <t>25.02.2023</t>
  </si>
  <si>
    <t>hotel citi heights</t>
  </si>
  <si>
    <t>04AAECC1808M1ZT</t>
  </si>
  <si>
    <t>TARRIFF</t>
  </si>
  <si>
    <t>26.02.2023</t>
  </si>
  <si>
    <t>ALAKH/22-23/0511</t>
  </si>
  <si>
    <t>24.02.2023</t>
  </si>
  <si>
    <t>ALAKH INFOTECH</t>
  </si>
  <si>
    <t>04AARFA0245Q1Z7</t>
  </si>
  <si>
    <t>LASER PRINTER</t>
  </si>
  <si>
    <t>03.03.2023</t>
  </si>
  <si>
    <t>hotel mountview</t>
  </si>
  <si>
    <t>HOTEL BOOKING</t>
  </si>
  <si>
    <t>RS262107390</t>
  </si>
  <si>
    <t>RS262107391</t>
  </si>
  <si>
    <t>RS262107474</t>
  </si>
  <si>
    <t>20.12.2022</t>
  </si>
  <si>
    <t>RS262107476</t>
  </si>
  <si>
    <t>RS262107477</t>
  </si>
  <si>
    <t xml:space="preserve">THE LALIT </t>
  </si>
  <si>
    <t>ROOM CHARGES</t>
  </si>
  <si>
    <t>995441// 851762</t>
  </si>
  <si>
    <t>2022/23-199</t>
  </si>
  <si>
    <t>15.03.2023</t>
  </si>
  <si>
    <t>HT2304I000297024</t>
  </si>
  <si>
    <t>EC/22-23/149</t>
  </si>
  <si>
    <t xml:space="preserve">THE ELITE COMPANY </t>
  </si>
  <si>
    <t>WATER JUG</t>
  </si>
  <si>
    <t>EC/22-23/150</t>
  </si>
  <si>
    <t>EC/22-23/151</t>
  </si>
  <si>
    <t>EC/22-23/152</t>
  </si>
  <si>
    <t>EC/22-23/153</t>
  </si>
  <si>
    <t>EC/22-23/154</t>
  </si>
  <si>
    <t>EC/22-23/155</t>
  </si>
  <si>
    <t>EC/22-23/156</t>
  </si>
  <si>
    <t>EC/22-23/157</t>
  </si>
  <si>
    <t>TONG</t>
  </si>
  <si>
    <t>WHITE TOWEL</t>
  </si>
  <si>
    <t xml:space="preserve">TEA SPOON </t>
  </si>
  <si>
    <t>CUP SAUCER</t>
  </si>
  <si>
    <t>MASTER SPOON</t>
  </si>
  <si>
    <t>FRUIT FORK</t>
  </si>
  <si>
    <t>MASTER FORK DIAMOND</t>
  </si>
  <si>
    <t xml:space="preserve">HALF PLATE </t>
  </si>
  <si>
    <t>14.03.2023</t>
  </si>
  <si>
    <t xml:space="preserve">SANITIZER </t>
  </si>
  <si>
    <t>10.03.2023</t>
  </si>
  <si>
    <t>COPIER PAPER</t>
  </si>
  <si>
    <t>LDH/22-23/299</t>
  </si>
  <si>
    <t>IND AS FY 2021-22</t>
  </si>
  <si>
    <t>27.02.2023</t>
  </si>
  <si>
    <t>28.02.2023</t>
  </si>
  <si>
    <t>07.03.2023</t>
  </si>
  <si>
    <t>VIM LIQUID</t>
  </si>
  <si>
    <t xml:space="preserve">INDEX FILE </t>
  </si>
  <si>
    <t>ALLOUT MACHINE</t>
  </si>
  <si>
    <t>TISSUE PAPER</t>
  </si>
  <si>
    <t>ROOM FRESHNER</t>
  </si>
  <si>
    <t xml:space="preserve">GLASS CLEANER </t>
  </si>
  <si>
    <t>COLOUR U CLIP</t>
  </si>
  <si>
    <t xml:space="preserve">SPIRAL BINDING </t>
  </si>
  <si>
    <t>PHENYAL PINOL</t>
  </si>
  <si>
    <t>HAND TOWEL</t>
  </si>
  <si>
    <t>COLOUR FLAG</t>
  </si>
  <si>
    <t>STAPLER PIN SMALL</t>
  </si>
  <si>
    <t xml:space="preserve">SINGLE PUNCH </t>
  </si>
  <si>
    <t>DETTOL LIQUID</t>
  </si>
  <si>
    <t>LIZOL</t>
  </si>
  <si>
    <t>WATER BOTTLE</t>
  </si>
  <si>
    <t>AIR POCKET GODREJ</t>
  </si>
  <si>
    <t>ball pen</t>
  </si>
  <si>
    <t>Description</t>
  </si>
  <si>
    <t>UNI BALL PEN</t>
  </si>
  <si>
    <t>02.03.2023</t>
  </si>
  <si>
    <t>HEATER</t>
  </si>
  <si>
    <t xml:space="preserve">L FOLDER </t>
  </si>
  <si>
    <t>PILOT V-7</t>
  </si>
  <si>
    <t>DOUBLE SIDE TAPE</t>
  </si>
  <si>
    <t>TOILET PAPER ROLL</t>
  </si>
  <si>
    <t>DUSTER</t>
  </si>
  <si>
    <t>SURF</t>
  </si>
  <si>
    <t>GST/2022-23/2275</t>
  </si>
  <si>
    <t>31.03.2023</t>
  </si>
  <si>
    <t>EINTL/CH/20</t>
  </si>
  <si>
    <t>EGIS INTERNATIONAL S.A</t>
  </si>
  <si>
    <t>HR/FF/73733</t>
  </si>
  <si>
    <t>BCCH22RV-0014455</t>
  </si>
  <si>
    <t>BENNETT COLEMAN &amp; CO. LTD</t>
  </si>
  <si>
    <t>ADVERTISEMENT</t>
  </si>
  <si>
    <t>AD2204014747</t>
  </si>
  <si>
    <t xml:space="preserve"> DB CORP LTD</t>
  </si>
  <si>
    <t>AD2204014785</t>
  </si>
  <si>
    <t>P-51382</t>
  </si>
  <si>
    <t>AJIT ( PUNJABI)</t>
  </si>
  <si>
    <t>2022-23/2746</t>
  </si>
  <si>
    <t>A.ARORA &amp; CO</t>
  </si>
  <si>
    <t>FILLING FEE</t>
  </si>
  <si>
    <t>GST/2022-23/2100</t>
  </si>
  <si>
    <t>P-23340</t>
  </si>
  <si>
    <t>272/GST/2022-23</t>
  </si>
  <si>
    <t>NAV &amp; CO</t>
  </si>
  <si>
    <t>04AAIFN8151B1ZL</t>
  </si>
  <si>
    <t>GST RETURN FILLING</t>
  </si>
  <si>
    <t>LDH/22-23/313</t>
  </si>
  <si>
    <t>INTERNAL AUDIT FEE</t>
  </si>
  <si>
    <t>EINTL/CH/18</t>
  </si>
  <si>
    <t>BCCH22RV-0007537</t>
  </si>
  <si>
    <t>AD2204012782</t>
  </si>
  <si>
    <t>AD2204012783</t>
  </si>
  <si>
    <t>GSTR -3B2 FOR THE MONTH OF APRIL - 2023</t>
  </si>
  <si>
    <t>EVENT MANAGEMENT GROUP</t>
  </si>
  <si>
    <t>JBSEMG/22-23/671</t>
  </si>
  <si>
    <t>1.02.2023</t>
  </si>
  <si>
    <t>04BJPPS3972Q2Z5</t>
  </si>
  <si>
    <t>PBS(PHASE-III)</t>
  </si>
  <si>
    <t>VIBRANT MEDIA</t>
  </si>
  <si>
    <t>04AAUFV4428P1ZC</t>
  </si>
  <si>
    <t>21.3.2023</t>
  </si>
  <si>
    <t>90/22-23</t>
  </si>
  <si>
    <t>9.04.2023</t>
  </si>
  <si>
    <t>3917, 8481</t>
  </si>
  <si>
    <t>GSS/148/2023-24</t>
  </si>
  <si>
    <t>CPVC PIPE, BALL VALVE</t>
  </si>
  <si>
    <t>852580//995441</t>
  </si>
  <si>
    <t>INSTALLATION</t>
  </si>
  <si>
    <t>2023/24-204</t>
  </si>
  <si>
    <t>10.04.2023</t>
  </si>
  <si>
    <t>2023/24-203</t>
  </si>
  <si>
    <t>852580//854449</t>
  </si>
  <si>
    <t>D-LINK, VIDEO CCTV</t>
  </si>
  <si>
    <t>2.03.2023</t>
  </si>
  <si>
    <t>HR/FF/7373</t>
  </si>
  <si>
    <t>3926,3401, 9608,4823,4820</t>
  </si>
  <si>
    <t>28.3.2023</t>
  </si>
  <si>
    <t>29.03.2023</t>
  </si>
  <si>
    <t>8531//8471//4820//</t>
  </si>
  <si>
    <t>Remote Bell</t>
  </si>
  <si>
    <t>RAJESH GENERAL STORE</t>
  </si>
  <si>
    <t>SGS/22-23/2552</t>
  </si>
  <si>
    <t>0409//0405//04015000</t>
  </si>
  <si>
    <t>04AXKPS3033N1Z6</t>
  </si>
  <si>
    <t>JHONSON LIFTS PRIVATE LIMITED</t>
  </si>
  <si>
    <t>04AAACJ0838Q1ZE</t>
  </si>
  <si>
    <t>MAINTENANCE OF THE FOLLOWING LIFT</t>
  </si>
  <si>
    <t>8.02.2023</t>
  </si>
  <si>
    <t>CH01042200323</t>
  </si>
  <si>
    <t>NAVNEET AGENCIES</t>
  </si>
  <si>
    <t>04AMAPB6952G1ZG</t>
  </si>
  <si>
    <t>1.03.2023</t>
  </si>
  <si>
    <t>WATERS, INCLUDING NATURAL OR ARTIFICIALMINERAL WATERS AND AERATED WATERS, NOTCONTAINING ADDED SUGAR OR OTHERSWEETENING MATTER NOR FLAVOURED; ICEAND SNOW - MINERAL WATERS AND AERATED WATERS : MINERAL WATERS</t>
  </si>
  <si>
    <t>ROLLER REFILL</t>
  </si>
  <si>
    <t>SANITIZER SMALL</t>
  </si>
  <si>
    <t>27.03.2023</t>
  </si>
  <si>
    <t>02AAUFM3438L1ZX</t>
  </si>
  <si>
    <t>7.03.2023</t>
  </si>
  <si>
    <t>M.N. INDUSTRIES</t>
  </si>
  <si>
    <t xml:space="preserve">MAINTENANCE CONTRACT FOR AIR CONDITIONING </t>
  </si>
  <si>
    <t>MNI/22-23/025</t>
  </si>
  <si>
    <t>VFM/22-</t>
  </si>
  <si>
    <t>DB CORP LTD</t>
  </si>
  <si>
    <t>1.12.2022</t>
  </si>
  <si>
    <t>CONNECT  BROADBAND</t>
  </si>
  <si>
    <t>1.04.2023</t>
  </si>
  <si>
    <t>MONTHLY BILL</t>
  </si>
  <si>
    <t>MK AGENCIES</t>
  </si>
  <si>
    <t>12.04.2023</t>
  </si>
  <si>
    <t>MK04/23-24/0047</t>
  </si>
  <si>
    <t>21.04.2023</t>
  </si>
  <si>
    <t>40169200//48201010</t>
  </si>
  <si>
    <t>A.ARORA</t>
  </si>
  <si>
    <t>05.04.2023</t>
  </si>
  <si>
    <t>2023-24/06</t>
  </si>
  <si>
    <t>04DASPA8498H1Z3</t>
  </si>
  <si>
    <t>PROFESSIONAL CHARGES</t>
  </si>
  <si>
    <t>17.03.2023</t>
  </si>
  <si>
    <t>04AADCR1885L1Z4</t>
  </si>
  <si>
    <t>RELIANCE BROADCAST NETWORK LIMITED</t>
  </si>
  <si>
    <t>RADIO JINGLES OF EATMART</t>
  </si>
  <si>
    <t xml:space="preserve">202204001390, </t>
  </si>
  <si>
    <t xml:space="preserve">220410000811, </t>
  </si>
  <si>
    <t>ENTERTAINMENT NETWORK (INDIA) LIMITED</t>
  </si>
  <si>
    <t>04AAACE7796G1ZH</t>
  </si>
  <si>
    <t xml:space="preserve">220410000973, </t>
  </si>
  <si>
    <t>6.12.2022</t>
  </si>
  <si>
    <t>CR2204001750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</si>
</sst>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(* #,##0.00_);_(* \(#,##0.00\);_(* &quot;-&quot;??_);_(@_)"/>
    <numFmt numFmtId="165" formatCode="_(* #,##0.000_);_(* \(#,##0.000\);_(* &quot;-&quot;??_);_(@_)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202124"/>
      <name val="Arial"/>
      <family val="2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left" vertical="center" shrinkToFit="1"/>
    </xf>
    <xf numFmtId="0" fontId="2" fillId="0" borderId="1" xfId="0" applyFont="1" applyBorder="1" applyAlignment="1">
      <alignment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" xfId="2" applyFont="1" applyBorder="1" applyAlignment="1">
      <alignment horizontal="center" vertical="center" shrinkToFit="1"/>
    </xf>
    <xf numFmtId="164" fontId="2" fillId="0" borderId="1" xfId="1" applyNumberFormat="1" applyFont="1" applyBorder="1" applyAlignment="1">
      <alignment horizontal="center" vertical="center" shrinkToFit="1"/>
    </xf>
    <xf numFmtId="164" fontId="2" fillId="0" borderId="1" xfId="1" applyNumberFormat="1" applyFont="1" applyFill="1" applyBorder="1" applyAlignment="1">
      <alignment horizontal="center" vertical="center" shrinkToFit="1"/>
    </xf>
    <xf numFmtId="43" fontId="0" fillId="0" borderId="1" xfId="1" applyFont="1" applyBorder="1"/>
    <xf numFmtId="0" fontId="0" fillId="0" borderId="1" xfId="0" applyBorder="1" applyAlignment="1">
      <alignment horizontal="right"/>
    </xf>
    <xf numFmtId="43" fontId="0" fillId="0" borderId="1" xfId="1" applyFont="1" applyFill="1" applyBorder="1"/>
    <xf numFmtId="0" fontId="0" fillId="0" borderId="1" xfId="0" quotePrefix="1" applyBorder="1" applyAlignment="1">
      <alignment horizontal="right"/>
    </xf>
    <xf numFmtId="43" fontId="0" fillId="0" borderId="1" xfId="1" applyFont="1" applyBorder="1" applyAlignment="1"/>
    <xf numFmtId="0" fontId="0" fillId="0" borderId="1" xfId="1" applyNumberFormat="1" applyFont="1" applyBorder="1"/>
    <xf numFmtId="0" fontId="0" fillId="0" borderId="1" xfId="0" applyBorder="1" applyAlignment="1">
      <alignment vertical="top" wrapText="1" shrinkToFit="1"/>
    </xf>
    <xf numFmtId="0" fontId="0" fillId="0" borderId="1" xfId="0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vertical="top" wrapText="1" shrinkToFit="1"/>
    </xf>
    <xf numFmtId="0" fontId="3" fillId="5" borderId="0" xfId="0" applyFont="1" applyFill="1"/>
    <xf numFmtId="0" fontId="0" fillId="5" borderId="0" xfId="0" applyFill="1"/>
    <xf numFmtId="0" fontId="2" fillId="4" borderId="1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left" vertical="center" shrinkToFit="1"/>
    </xf>
    <xf numFmtId="0" fontId="2" fillId="4" borderId="1" xfId="0" applyFont="1" applyFill="1" applyBorder="1" applyAlignment="1">
      <alignment vertical="center" shrinkToFit="1"/>
    </xf>
    <xf numFmtId="0" fontId="2" fillId="4" borderId="1" xfId="2" applyFont="1" applyFill="1" applyBorder="1" applyAlignment="1">
      <alignment horizontal="center" vertical="center" shrinkToFit="1"/>
    </xf>
    <xf numFmtId="164" fontId="2" fillId="4" borderId="1" xfId="1" applyNumberFormat="1" applyFont="1" applyFill="1" applyBorder="1" applyAlignment="1">
      <alignment horizontal="center" vertical="center" shrinkToFit="1"/>
    </xf>
    <xf numFmtId="0" fontId="0" fillId="0" borderId="1" xfId="0" quotePrefix="1" applyBorder="1"/>
    <xf numFmtId="0" fontId="0" fillId="0" borderId="0" xfId="0" applyAlignment="1">
      <alignment horizontal="right"/>
    </xf>
    <xf numFmtId="43" fontId="0" fillId="0" borderId="0" xfId="1" applyFont="1" applyFill="1" applyBorder="1"/>
    <xf numFmtId="43" fontId="0" fillId="0" borderId="0" xfId="1" applyFont="1" applyBorder="1"/>
    <xf numFmtId="43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3" fontId="0" fillId="0" borderId="1" xfId="0" applyNumberFormat="1" applyBorder="1" applyAlignment="1">
      <alignment vertical="top" wrapText="1" shrinkToFit="1"/>
    </xf>
    <xf numFmtId="0" fontId="0" fillId="0" borderId="1" xfId="1" applyNumberFormat="1" applyFont="1" applyFill="1" applyBorder="1"/>
    <xf numFmtId="3" fontId="0" fillId="0" borderId="1" xfId="0" applyNumberFormat="1" applyBorder="1" applyAlignment="1">
      <alignment horizontal="right" vertical="top" wrapText="1" shrinkToFit="1"/>
    </xf>
    <xf numFmtId="0" fontId="0" fillId="0" borderId="1" xfId="0" applyBorder="1" applyAlignment="1">
      <alignment horizontal="right" vertical="top" wrapText="1" shrinkToFit="1"/>
    </xf>
    <xf numFmtId="0" fontId="0" fillId="6" borderId="0" xfId="0" applyFill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43" fontId="6" fillId="0" borderId="1" xfId="1" applyFont="1" applyBorder="1"/>
    <xf numFmtId="0" fontId="6" fillId="0" borderId="1" xfId="0" applyFont="1" applyBorder="1" applyAlignment="1">
      <alignment vertical="top" wrapText="1" shrinkToFit="1"/>
    </xf>
    <xf numFmtId="43" fontId="6" fillId="0" borderId="1" xfId="1" applyFont="1" applyFill="1" applyBorder="1"/>
    <xf numFmtId="0" fontId="6" fillId="0" borderId="1" xfId="0" quotePrefix="1" applyFont="1" applyBorder="1" applyAlignment="1">
      <alignment horizontal="right"/>
    </xf>
    <xf numFmtId="0" fontId="6" fillId="0" borderId="1" xfId="0" applyFont="1" applyBorder="1" applyAlignment="1">
      <alignment horizontal="right" vertical="top" wrapText="1" shrinkToFit="1"/>
    </xf>
    <xf numFmtId="43" fontId="6" fillId="0" borderId="1" xfId="1" applyFont="1" applyBorder="1" applyAlignment="1"/>
    <xf numFmtId="0" fontId="6" fillId="6" borderId="1" xfId="0" applyFont="1" applyFill="1" applyBorder="1"/>
    <xf numFmtId="0" fontId="6" fillId="6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 vertical="top" wrapText="1" shrinkToFit="1"/>
    </xf>
    <xf numFmtId="43" fontId="6" fillId="6" borderId="1" xfId="1" applyFont="1" applyFill="1" applyBorder="1"/>
    <xf numFmtId="43" fontId="6" fillId="0" borderId="1" xfId="0" applyNumberFormat="1" applyFont="1" applyBorder="1"/>
    <xf numFmtId="3" fontId="6" fillId="0" borderId="1" xfId="0" applyNumberFormat="1" applyFont="1" applyBorder="1" applyAlignment="1">
      <alignment horizontal="right" vertical="top" wrapText="1" shrinkToFit="1"/>
    </xf>
    <xf numFmtId="0" fontId="6" fillId="0" borderId="1" xfId="1" applyNumberFormat="1" applyFont="1" applyFill="1" applyBorder="1" applyAlignment="1">
      <alignment horizontal="right"/>
    </xf>
    <xf numFmtId="0" fontId="6" fillId="0" borderId="1" xfId="1" applyNumberFormat="1" applyFont="1" applyBorder="1" applyAlignment="1">
      <alignment horizontal="right"/>
    </xf>
    <xf numFmtId="43" fontId="6" fillId="0" borderId="1" xfId="1" applyFont="1" applyFill="1" applyBorder="1" applyAlignment="1"/>
    <xf numFmtId="17" fontId="6" fillId="0" borderId="1" xfId="0" applyNumberFormat="1" applyFont="1" applyBorder="1"/>
    <xf numFmtId="0" fontId="6" fillId="7" borderId="1" xfId="0" applyFont="1" applyFill="1" applyBorder="1"/>
    <xf numFmtId="43" fontId="6" fillId="0" borderId="0" xfId="1" applyFont="1" applyFill="1" applyBorder="1"/>
    <xf numFmtId="43" fontId="6" fillId="0" borderId="5" xfId="1" applyFont="1" applyFill="1" applyBorder="1"/>
    <xf numFmtId="43" fontId="6" fillId="8" borderId="6" xfId="1" applyFont="1" applyFill="1" applyBorder="1"/>
    <xf numFmtId="0" fontId="7" fillId="0" borderId="0" xfId="0" applyFont="1"/>
    <xf numFmtId="0" fontId="6" fillId="7" borderId="1" xfId="0" applyFont="1" applyFill="1" applyBorder="1" applyAlignment="1">
      <alignment horizontal="right"/>
    </xf>
    <xf numFmtId="0" fontId="6" fillId="7" borderId="1" xfId="0" applyFont="1" applyFill="1" applyBorder="1" applyAlignment="1">
      <alignment horizontal="right" vertical="top" wrapText="1" shrinkToFit="1"/>
    </xf>
    <xf numFmtId="43" fontId="6" fillId="7" borderId="1" xfId="1" applyFont="1" applyFill="1" applyBorder="1"/>
    <xf numFmtId="0" fontId="0" fillId="7" borderId="0" xfId="0" applyFill="1"/>
    <xf numFmtId="0" fontId="2" fillId="0" borderId="7" xfId="0" applyFont="1" applyBorder="1" applyAlignment="1">
      <alignment horizontal="center" vertical="center" shrinkToFit="1"/>
    </xf>
    <xf numFmtId="0" fontId="2" fillId="3" borderId="7" xfId="0" applyFont="1" applyFill="1" applyBorder="1" applyAlignment="1">
      <alignment horizontal="left" vertical="center" shrinkToFit="1"/>
    </xf>
    <xf numFmtId="0" fontId="2" fillId="0" borderId="7" xfId="0" applyFont="1" applyBorder="1" applyAlignment="1">
      <alignment vertical="center" shrinkToFit="1"/>
    </xf>
    <xf numFmtId="0" fontId="2" fillId="3" borderId="7" xfId="0" applyFont="1" applyFill="1" applyBorder="1" applyAlignment="1">
      <alignment horizontal="center" vertical="center" shrinkToFit="1"/>
    </xf>
    <xf numFmtId="0" fontId="2" fillId="0" borderId="7" xfId="2" applyFont="1" applyBorder="1" applyAlignment="1">
      <alignment horizontal="center" vertical="center" shrinkToFit="1"/>
    </xf>
    <xf numFmtId="164" fontId="2" fillId="0" borderId="7" xfId="1" applyNumberFormat="1" applyFont="1" applyBorder="1" applyAlignment="1">
      <alignment horizontal="center" vertical="center" shrinkToFit="1"/>
    </xf>
    <xf numFmtId="164" fontId="2" fillId="0" borderId="7" xfId="1" applyNumberFormat="1" applyFont="1" applyFill="1" applyBorder="1" applyAlignment="1">
      <alignment horizontal="center" vertical="center" shrinkToFit="1"/>
    </xf>
    <xf numFmtId="165" fontId="2" fillId="0" borderId="7" xfId="1" applyNumberFormat="1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left" vertical="center"/>
    </xf>
    <xf numFmtId="164" fontId="4" fillId="0" borderId="10" xfId="1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164" fontId="0" fillId="0" borderId="12" xfId="0" applyNumberFormat="1" applyBorder="1"/>
    <xf numFmtId="0" fontId="0" fillId="0" borderId="12" xfId="0" applyBorder="1"/>
    <xf numFmtId="165" fontId="2" fillId="0" borderId="1" xfId="1" applyNumberFormat="1" applyFont="1" applyFill="1" applyBorder="1" applyAlignment="1">
      <alignment horizontal="center" vertical="center" shrinkToFit="1"/>
    </xf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 vertical="top" wrapText="1" shrinkToFit="1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17" fontId="8" fillId="0" borderId="1" xfId="0" applyNumberFormat="1" applyFont="1" applyBorder="1"/>
    <xf numFmtId="0" fontId="9" fillId="0" borderId="12" xfId="0" applyFont="1" applyBorder="1"/>
    <xf numFmtId="0" fontId="8" fillId="7" borderId="1" xfId="0" applyFont="1" applyFill="1" applyBorder="1"/>
    <xf numFmtId="0" fontId="8" fillId="7" borderId="0" xfId="0" applyFont="1" applyFill="1"/>
    <xf numFmtId="0" fontId="8" fillId="7" borderId="1" xfId="0" applyFont="1" applyFill="1" applyBorder="1" applyAlignment="1">
      <alignment horizontal="right" vertical="top" wrapText="1" shrinkToFit="1"/>
    </xf>
    <xf numFmtId="0" fontId="8" fillId="0" borderId="0" xfId="0" applyFont="1" applyAlignment="1">
      <alignment horizontal="right"/>
    </xf>
    <xf numFmtId="17" fontId="8" fillId="0" borderId="1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left" indent="3"/>
    </xf>
    <xf numFmtId="0" fontId="10" fillId="0" borderId="1" xfId="0" applyFont="1" applyBorder="1"/>
    <xf numFmtId="0" fontId="8" fillId="3" borderId="1" xfId="0" applyFont="1" applyFill="1" applyBorder="1"/>
    <xf numFmtId="0" fontId="8" fillId="3" borderId="0" xfId="0" applyFont="1" applyFill="1"/>
    <xf numFmtId="0" fontId="8" fillId="3" borderId="1" xfId="0" applyFont="1" applyFill="1" applyBorder="1" applyAlignment="1">
      <alignment horizontal="right"/>
    </xf>
    <xf numFmtId="0" fontId="8" fillId="7" borderId="1" xfId="0" applyFont="1" applyFill="1" applyBorder="1" applyAlignment="1">
      <alignment horizontal="right"/>
    </xf>
    <xf numFmtId="17" fontId="8" fillId="7" borderId="1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9" defaultPivotStyle="PivotStyleLight16"/>
  <colors>
    <mruColors>
      <color rgb="FFCCFF66"/>
      <color rgb="FFFF99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mastersindia.co/hsn-code/?hsn=99872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29" workbookViewId="0">
      <selection activeCell="G38" sqref="G38"/>
    </sheetView>
  </sheetViews>
  <sheetFormatPr defaultRowHeight="15" x14ac:dyDescent="0.25"/>
  <cols>
    <col min="2" max="2" width="17.140625" customWidth="1"/>
    <col min="3" max="3" width="10.85546875" customWidth="1"/>
    <col min="4" max="4" width="16" bestFit="1" customWidth="1"/>
    <col min="5" max="5" width="38.28515625" customWidth="1"/>
    <col min="6" max="6" width="19.5703125" customWidth="1"/>
    <col min="7" max="7" width="17.140625" customWidth="1"/>
    <col min="9" max="9" width="14" customWidth="1"/>
    <col min="10" max="10" width="10" bestFit="1" customWidth="1"/>
    <col min="11" max="11" width="14.85546875" customWidth="1"/>
    <col min="12" max="12" width="11.5703125" bestFit="1" customWidth="1"/>
    <col min="13" max="13" width="13.140625" customWidth="1"/>
  </cols>
  <sheetData>
    <row r="1" spans="1:13" ht="15.75" thickBot="1" x14ac:dyDescent="0.3"/>
    <row r="2" spans="1:13" ht="15.75" x14ac:dyDescent="0.25">
      <c r="A2" s="115" t="s">
        <v>15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3" ht="15.75" x14ac:dyDescent="0.25">
      <c r="A3" s="2" t="s">
        <v>1</v>
      </c>
      <c r="B3" s="2" t="s">
        <v>2</v>
      </c>
      <c r="C3" s="2" t="s">
        <v>3</v>
      </c>
      <c r="D3" s="3" t="s">
        <v>4</v>
      </c>
      <c r="E3" s="4" t="s">
        <v>5</v>
      </c>
      <c r="F3" s="5" t="s">
        <v>0</v>
      </c>
      <c r="G3" s="2" t="s">
        <v>6</v>
      </c>
      <c r="H3" s="6" t="s">
        <v>7</v>
      </c>
      <c r="I3" s="7" t="s">
        <v>8</v>
      </c>
      <c r="J3" s="8" t="s">
        <v>9</v>
      </c>
      <c r="K3" s="8" t="s">
        <v>10</v>
      </c>
      <c r="L3" s="8" t="s">
        <v>11</v>
      </c>
      <c r="M3" s="8" t="s">
        <v>14</v>
      </c>
    </row>
    <row r="4" spans="1:13" x14ac:dyDescent="0.25">
      <c r="A4" s="1">
        <v>1</v>
      </c>
      <c r="B4" s="10">
        <v>939</v>
      </c>
      <c r="C4" s="1" t="s">
        <v>13</v>
      </c>
      <c r="D4" s="18"/>
      <c r="E4" s="1" t="s">
        <v>16</v>
      </c>
      <c r="F4" s="1" t="s">
        <v>17</v>
      </c>
      <c r="G4" s="1" t="s">
        <v>18</v>
      </c>
      <c r="H4" s="1">
        <v>18</v>
      </c>
      <c r="I4" s="9">
        <v>25200</v>
      </c>
      <c r="J4" s="9">
        <v>0</v>
      </c>
      <c r="K4" s="9">
        <v>2268</v>
      </c>
      <c r="L4" s="9">
        <v>2268</v>
      </c>
      <c r="M4" s="9">
        <f>SUM(I4:L4)</f>
        <v>29736</v>
      </c>
    </row>
    <row r="5" spans="1:13" x14ac:dyDescent="0.25">
      <c r="A5" s="1">
        <v>2</v>
      </c>
      <c r="B5" s="10" t="s">
        <v>20</v>
      </c>
      <c r="C5" s="1" t="s">
        <v>22</v>
      </c>
      <c r="D5" s="18"/>
      <c r="E5" s="1" t="s">
        <v>19</v>
      </c>
      <c r="F5" s="1" t="s">
        <v>21</v>
      </c>
      <c r="G5" s="1" t="s">
        <v>23</v>
      </c>
      <c r="H5" s="1">
        <v>18</v>
      </c>
      <c r="I5" s="9">
        <v>10800</v>
      </c>
      <c r="J5" s="9">
        <v>0</v>
      </c>
      <c r="K5" s="9">
        <v>972</v>
      </c>
      <c r="L5" s="9">
        <v>972</v>
      </c>
      <c r="M5" s="9">
        <f>SUM(I5:L5)</f>
        <v>12744</v>
      </c>
    </row>
    <row r="6" spans="1:13" x14ac:dyDescent="0.25">
      <c r="A6" s="1">
        <v>3</v>
      </c>
      <c r="B6" s="10">
        <v>940</v>
      </c>
      <c r="C6" s="1" t="s">
        <v>13</v>
      </c>
      <c r="D6" s="18"/>
      <c r="E6" s="1" t="s">
        <v>16</v>
      </c>
      <c r="F6" s="1" t="s">
        <v>17</v>
      </c>
      <c r="G6" s="1" t="s">
        <v>18</v>
      </c>
      <c r="H6" s="1">
        <v>18</v>
      </c>
      <c r="I6" s="9">
        <v>23868</v>
      </c>
      <c r="J6" s="9">
        <v>0</v>
      </c>
      <c r="K6" s="9">
        <v>2148.12</v>
      </c>
      <c r="L6" s="9">
        <v>2148.12</v>
      </c>
      <c r="M6" s="9">
        <f t="shared" ref="M6:M57" si="0">SUM(I6:L6)</f>
        <v>28164.239999999998</v>
      </c>
    </row>
    <row r="7" spans="1:13" x14ac:dyDescent="0.25">
      <c r="A7" s="1">
        <v>4</v>
      </c>
      <c r="B7" s="10" t="s">
        <v>25</v>
      </c>
      <c r="C7" s="1" t="s">
        <v>12</v>
      </c>
      <c r="D7" s="18"/>
      <c r="E7" s="1" t="s">
        <v>24</v>
      </c>
      <c r="F7" s="1" t="s">
        <v>26</v>
      </c>
      <c r="G7" s="1" t="s">
        <v>27</v>
      </c>
      <c r="H7" s="1">
        <v>18</v>
      </c>
      <c r="I7" s="9">
        <v>61016.95</v>
      </c>
      <c r="J7" s="9">
        <v>10983.05</v>
      </c>
      <c r="K7" s="9"/>
      <c r="L7" s="9"/>
      <c r="M7" s="9">
        <f t="shared" si="0"/>
        <v>72000</v>
      </c>
    </row>
    <row r="8" spans="1:13" x14ac:dyDescent="0.25">
      <c r="A8" s="1">
        <v>5</v>
      </c>
      <c r="B8" s="10" t="s">
        <v>30</v>
      </c>
      <c r="C8" s="1" t="s">
        <v>12</v>
      </c>
      <c r="D8" s="18"/>
      <c r="E8" s="1" t="s">
        <v>28</v>
      </c>
      <c r="F8" s="1" t="s">
        <v>29</v>
      </c>
      <c r="G8" s="1" t="s">
        <v>27</v>
      </c>
      <c r="H8" s="1">
        <v>18</v>
      </c>
      <c r="I8" s="9">
        <v>74576.27</v>
      </c>
      <c r="J8" s="9">
        <v>13423.73</v>
      </c>
      <c r="K8" s="9"/>
      <c r="L8" s="9"/>
      <c r="M8" s="9">
        <f t="shared" si="0"/>
        <v>88000</v>
      </c>
    </row>
    <row r="9" spans="1:13" x14ac:dyDescent="0.25">
      <c r="A9" s="1">
        <v>6</v>
      </c>
      <c r="B9" s="10" t="s">
        <v>34</v>
      </c>
      <c r="C9" s="1" t="s">
        <v>35</v>
      </c>
      <c r="D9" s="14" t="s">
        <v>106</v>
      </c>
      <c r="E9" s="1" t="s">
        <v>31</v>
      </c>
      <c r="F9" s="1" t="s">
        <v>32</v>
      </c>
      <c r="G9" s="1" t="s">
        <v>33</v>
      </c>
      <c r="H9" s="1">
        <v>18</v>
      </c>
      <c r="I9" s="9">
        <v>599</v>
      </c>
      <c r="J9" s="9">
        <v>0</v>
      </c>
      <c r="K9" s="9">
        <v>53.91</v>
      </c>
      <c r="L9" s="9">
        <v>53.91</v>
      </c>
      <c r="M9" s="9">
        <f t="shared" si="0"/>
        <v>706.81999999999994</v>
      </c>
    </row>
    <row r="10" spans="1:13" ht="30" x14ac:dyDescent="0.25">
      <c r="A10" s="1">
        <v>7</v>
      </c>
      <c r="B10" s="10">
        <v>21</v>
      </c>
      <c r="C10" s="1" t="s">
        <v>36</v>
      </c>
      <c r="D10" s="15" t="s">
        <v>107</v>
      </c>
      <c r="E10" s="1" t="s">
        <v>37</v>
      </c>
      <c r="F10" s="1" t="s">
        <v>38</v>
      </c>
      <c r="G10" s="1" t="s">
        <v>39</v>
      </c>
      <c r="H10" s="1">
        <v>18</v>
      </c>
      <c r="I10" s="9">
        <v>11058.84</v>
      </c>
      <c r="J10" s="9">
        <v>0</v>
      </c>
      <c r="K10" s="9">
        <v>995.29</v>
      </c>
      <c r="L10" s="9">
        <v>995.29</v>
      </c>
      <c r="M10" s="9">
        <f t="shared" si="0"/>
        <v>13049.420000000002</v>
      </c>
    </row>
    <row r="11" spans="1:13" x14ac:dyDescent="0.25">
      <c r="A11" s="1">
        <v>8</v>
      </c>
      <c r="B11" s="10">
        <v>18</v>
      </c>
      <c r="C11" s="1" t="s">
        <v>40</v>
      </c>
      <c r="D11" s="15">
        <v>8471</v>
      </c>
      <c r="E11" s="1" t="s">
        <v>41</v>
      </c>
      <c r="F11" s="1" t="s">
        <v>42</v>
      </c>
      <c r="G11" s="1" t="s">
        <v>43</v>
      </c>
      <c r="H11" s="1">
        <v>12</v>
      </c>
      <c r="I11" s="9">
        <v>303.58</v>
      </c>
      <c r="J11" s="9">
        <v>0</v>
      </c>
      <c r="K11" s="9">
        <v>18.22</v>
      </c>
      <c r="L11" s="9">
        <v>18.22</v>
      </c>
      <c r="M11" s="9">
        <f t="shared" si="0"/>
        <v>340.02</v>
      </c>
    </row>
    <row r="12" spans="1:13" x14ac:dyDescent="0.25">
      <c r="A12" s="1">
        <v>9</v>
      </c>
      <c r="B12" s="10">
        <v>18</v>
      </c>
      <c r="C12" s="1" t="s">
        <v>40</v>
      </c>
      <c r="D12" s="15" t="s">
        <v>98</v>
      </c>
      <c r="E12" s="1" t="s">
        <v>41</v>
      </c>
      <c r="F12" s="1" t="s">
        <v>42</v>
      </c>
      <c r="G12" s="1" t="s">
        <v>44</v>
      </c>
      <c r="H12" s="1">
        <v>18</v>
      </c>
      <c r="I12" s="9">
        <v>1500</v>
      </c>
      <c r="J12" s="9">
        <v>0</v>
      </c>
      <c r="K12" s="9">
        <v>135</v>
      </c>
      <c r="L12" s="9">
        <v>135</v>
      </c>
      <c r="M12" s="9">
        <f t="shared" si="0"/>
        <v>1770</v>
      </c>
    </row>
    <row r="13" spans="1:13" x14ac:dyDescent="0.25">
      <c r="A13" s="1">
        <v>10</v>
      </c>
      <c r="B13" s="10">
        <v>10</v>
      </c>
      <c r="C13" s="1" t="s">
        <v>45</v>
      </c>
      <c r="D13" s="15">
        <v>4821</v>
      </c>
      <c r="E13" s="1" t="s">
        <v>41</v>
      </c>
      <c r="F13" s="1" t="s">
        <v>42</v>
      </c>
      <c r="G13" s="1" t="s">
        <v>43</v>
      </c>
      <c r="H13" s="1">
        <v>12</v>
      </c>
      <c r="I13" s="9">
        <v>2400</v>
      </c>
      <c r="J13" s="9">
        <v>0</v>
      </c>
      <c r="K13" s="9">
        <v>128.57</v>
      </c>
      <c r="L13" s="9">
        <v>128.57</v>
      </c>
      <c r="M13" s="9">
        <f t="shared" si="0"/>
        <v>2657.1400000000003</v>
      </c>
    </row>
    <row r="14" spans="1:13" x14ac:dyDescent="0.25">
      <c r="A14" s="1">
        <v>11</v>
      </c>
      <c r="B14" s="10">
        <v>11</v>
      </c>
      <c r="C14" s="1" t="s">
        <v>45</v>
      </c>
      <c r="D14" s="15">
        <v>4802</v>
      </c>
      <c r="E14" s="1" t="s">
        <v>41</v>
      </c>
      <c r="F14" s="1" t="s">
        <v>42</v>
      </c>
      <c r="G14" s="1" t="s">
        <v>43</v>
      </c>
      <c r="H14" s="1">
        <v>12</v>
      </c>
      <c r="I14" s="9">
        <v>5267.8</v>
      </c>
      <c r="J14" s="9">
        <v>0</v>
      </c>
      <c r="K14" s="9">
        <v>316.07</v>
      </c>
      <c r="L14" s="9">
        <v>316.07</v>
      </c>
      <c r="M14" s="9">
        <f t="shared" si="0"/>
        <v>5899.94</v>
      </c>
    </row>
    <row r="15" spans="1:13" x14ac:dyDescent="0.25">
      <c r="A15" s="1">
        <v>12</v>
      </c>
      <c r="B15" s="10">
        <v>16</v>
      </c>
      <c r="C15" s="1" t="s">
        <v>45</v>
      </c>
      <c r="D15" s="15">
        <v>9608</v>
      </c>
      <c r="E15" s="1" t="s">
        <v>41</v>
      </c>
      <c r="F15" s="1" t="s">
        <v>42</v>
      </c>
      <c r="G15" s="1" t="s">
        <v>43</v>
      </c>
      <c r="H15" s="1">
        <v>12</v>
      </c>
      <c r="I15" s="9">
        <v>1035.5999999999999</v>
      </c>
      <c r="J15" s="9">
        <v>0</v>
      </c>
      <c r="K15" s="9">
        <v>62.14</v>
      </c>
      <c r="L15" s="9">
        <v>62.14</v>
      </c>
      <c r="M15" s="9">
        <f t="shared" si="0"/>
        <v>1159.8800000000001</v>
      </c>
    </row>
    <row r="16" spans="1:13" x14ac:dyDescent="0.25">
      <c r="A16" s="1">
        <v>13</v>
      </c>
      <c r="B16" s="10">
        <v>16</v>
      </c>
      <c r="C16" s="1" t="s">
        <v>45</v>
      </c>
      <c r="D16" s="15" t="s">
        <v>101</v>
      </c>
      <c r="E16" s="1" t="s">
        <v>41</v>
      </c>
      <c r="F16" s="1" t="s">
        <v>42</v>
      </c>
      <c r="G16" s="1" t="s">
        <v>43</v>
      </c>
      <c r="H16" s="1">
        <v>18</v>
      </c>
      <c r="I16" s="9">
        <v>5788.4</v>
      </c>
      <c r="J16" s="9">
        <v>0</v>
      </c>
      <c r="K16" s="9">
        <v>520.95000000000005</v>
      </c>
      <c r="L16" s="9">
        <v>520.95000000000005</v>
      </c>
      <c r="M16" s="9">
        <f t="shared" si="0"/>
        <v>6830.2999999999993</v>
      </c>
    </row>
    <row r="17" spans="1:13" x14ac:dyDescent="0.25">
      <c r="A17" s="1">
        <v>14</v>
      </c>
      <c r="B17" s="10">
        <v>190</v>
      </c>
      <c r="C17" s="1" t="s">
        <v>46</v>
      </c>
      <c r="D17" s="15">
        <v>8213</v>
      </c>
      <c r="E17" s="1" t="s">
        <v>37</v>
      </c>
      <c r="F17" s="1" t="s">
        <v>38</v>
      </c>
      <c r="G17" s="1" t="s">
        <v>43</v>
      </c>
      <c r="H17" s="1">
        <v>18</v>
      </c>
      <c r="I17" s="13">
        <v>1101.7</v>
      </c>
      <c r="J17" s="9">
        <v>0</v>
      </c>
      <c r="K17" s="9">
        <v>99.15</v>
      </c>
      <c r="L17" s="9">
        <v>99.15</v>
      </c>
      <c r="M17" s="9">
        <f t="shared" si="0"/>
        <v>1300.0000000000002</v>
      </c>
    </row>
    <row r="18" spans="1:13" x14ac:dyDescent="0.25">
      <c r="A18" s="1">
        <v>15</v>
      </c>
      <c r="B18" s="10">
        <v>194</v>
      </c>
      <c r="C18" s="1" t="s">
        <v>46</v>
      </c>
      <c r="D18" s="15">
        <v>9608</v>
      </c>
      <c r="E18" s="1" t="s">
        <v>37</v>
      </c>
      <c r="F18" s="1" t="s">
        <v>38</v>
      </c>
      <c r="G18" s="1" t="s">
        <v>43</v>
      </c>
      <c r="H18" s="1">
        <v>18</v>
      </c>
      <c r="I18" s="13">
        <v>168.6</v>
      </c>
      <c r="J18" s="9">
        <v>0</v>
      </c>
      <c r="K18" s="9">
        <v>15.17</v>
      </c>
      <c r="L18" s="9">
        <v>15.17</v>
      </c>
      <c r="M18" s="9">
        <f t="shared" si="0"/>
        <v>198.93999999999997</v>
      </c>
    </row>
    <row r="19" spans="1:13" x14ac:dyDescent="0.25">
      <c r="A19" s="1">
        <v>16</v>
      </c>
      <c r="B19" s="10">
        <v>195</v>
      </c>
      <c r="C19" s="1" t="s">
        <v>46</v>
      </c>
      <c r="D19" s="15" t="s">
        <v>102</v>
      </c>
      <c r="E19" s="1" t="s">
        <v>37</v>
      </c>
      <c r="F19" s="1" t="s">
        <v>38</v>
      </c>
      <c r="G19" s="1" t="s">
        <v>43</v>
      </c>
      <c r="H19" s="1">
        <v>18</v>
      </c>
      <c r="I19" s="9">
        <v>1677.8</v>
      </c>
      <c r="J19" s="9">
        <v>0</v>
      </c>
      <c r="K19" s="9">
        <v>151</v>
      </c>
      <c r="L19" s="9">
        <v>151</v>
      </c>
      <c r="M19" s="9">
        <f t="shared" si="0"/>
        <v>1979.8</v>
      </c>
    </row>
    <row r="20" spans="1:13" ht="45" x14ac:dyDescent="0.25">
      <c r="A20" s="1">
        <v>17</v>
      </c>
      <c r="B20" s="10">
        <v>196</v>
      </c>
      <c r="C20" s="1" t="s">
        <v>46</v>
      </c>
      <c r="D20" s="15" t="s">
        <v>103</v>
      </c>
      <c r="E20" s="1" t="s">
        <v>37</v>
      </c>
      <c r="F20" s="1" t="s">
        <v>38</v>
      </c>
      <c r="G20" s="1" t="s">
        <v>43</v>
      </c>
      <c r="H20" s="1">
        <v>18</v>
      </c>
      <c r="I20" s="9">
        <v>9080.35</v>
      </c>
      <c r="J20" s="9">
        <v>0</v>
      </c>
      <c r="K20" s="9">
        <v>817.24</v>
      </c>
      <c r="L20" s="9">
        <v>817.24</v>
      </c>
      <c r="M20" s="9">
        <f t="shared" si="0"/>
        <v>10714.83</v>
      </c>
    </row>
    <row r="21" spans="1:13" ht="60" x14ac:dyDescent="0.25">
      <c r="A21" s="1">
        <v>18</v>
      </c>
      <c r="B21" s="10">
        <v>208</v>
      </c>
      <c r="C21" s="1" t="s">
        <v>45</v>
      </c>
      <c r="D21" s="15" t="s">
        <v>104</v>
      </c>
      <c r="E21" s="1" t="s">
        <v>37</v>
      </c>
      <c r="F21" s="1" t="s">
        <v>38</v>
      </c>
      <c r="G21" s="1" t="s">
        <v>43</v>
      </c>
      <c r="H21" s="1">
        <v>18</v>
      </c>
      <c r="I21" s="9">
        <v>3334.3</v>
      </c>
      <c r="J21" s="9">
        <v>0</v>
      </c>
      <c r="K21" s="9">
        <v>383.58</v>
      </c>
      <c r="L21" s="9">
        <v>383.58</v>
      </c>
      <c r="M21" s="9">
        <f t="shared" si="0"/>
        <v>4101.46</v>
      </c>
    </row>
    <row r="22" spans="1:13" x14ac:dyDescent="0.25">
      <c r="A22" s="1">
        <v>19</v>
      </c>
      <c r="B22" s="10">
        <v>208</v>
      </c>
      <c r="C22" s="1" t="s">
        <v>45</v>
      </c>
      <c r="D22" s="15">
        <v>8211</v>
      </c>
      <c r="E22" s="1" t="s">
        <v>37</v>
      </c>
      <c r="F22" s="1" t="s">
        <v>38</v>
      </c>
      <c r="G22" s="1" t="s">
        <v>47</v>
      </c>
      <c r="H22" s="1">
        <v>12</v>
      </c>
      <c r="I22" s="11">
        <v>1017</v>
      </c>
      <c r="J22" s="11">
        <v>0</v>
      </c>
      <c r="K22" s="11">
        <v>5.36</v>
      </c>
      <c r="L22" s="11">
        <v>5.36</v>
      </c>
      <c r="M22" s="9">
        <f t="shared" si="0"/>
        <v>1027.72</v>
      </c>
    </row>
    <row r="23" spans="1:13" ht="60" x14ac:dyDescent="0.25">
      <c r="A23" s="1">
        <v>20</v>
      </c>
      <c r="B23" s="10">
        <v>5</v>
      </c>
      <c r="C23" s="1" t="s">
        <v>48</v>
      </c>
      <c r="D23" s="15" t="s">
        <v>105</v>
      </c>
      <c r="E23" s="1" t="s">
        <v>41</v>
      </c>
      <c r="F23" s="1" t="s">
        <v>42</v>
      </c>
      <c r="G23" s="1" t="s">
        <v>44</v>
      </c>
      <c r="H23" s="1">
        <v>18</v>
      </c>
      <c r="I23" s="11">
        <v>10603.44</v>
      </c>
      <c r="J23" s="11">
        <v>0</v>
      </c>
      <c r="K23" s="11">
        <v>1296.31</v>
      </c>
      <c r="L23" s="11">
        <v>1296.31</v>
      </c>
      <c r="M23" s="9">
        <f t="shared" si="0"/>
        <v>13196.06</v>
      </c>
    </row>
    <row r="24" spans="1:13" x14ac:dyDescent="0.25">
      <c r="A24" s="1">
        <v>21</v>
      </c>
      <c r="B24" s="10">
        <v>5</v>
      </c>
      <c r="C24" s="1" t="s">
        <v>48</v>
      </c>
      <c r="D24" s="15">
        <v>3401</v>
      </c>
      <c r="E24" s="1" t="s">
        <v>41</v>
      </c>
      <c r="F24" s="1" t="s">
        <v>42</v>
      </c>
      <c r="G24" s="1" t="s">
        <v>27</v>
      </c>
      <c r="H24" s="1">
        <v>5</v>
      </c>
      <c r="I24" s="9">
        <v>5300</v>
      </c>
      <c r="J24" s="9">
        <v>0</v>
      </c>
      <c r="K24" s="9">
        <v>37.5</v>
      </c>
      <c r="L24" s="9">
        <v>37.5</v>
      </c>
      <c r="M24" s="9">
        <f t="shared" si="0"/>
        <v>5375</v>
      </c>
    </row>
    <row r="25" spans="1:13" x14ac:dyDescent="0.25">
      <c r="A25" s="1">
        <v>22</v>
      </c>
      <c r="B25" s="10" t="s">
        <v>53</v>
      </c>
      <c r="C25" s="1" t="s">
        <v>54</v>
      </c>
      <c r="D25" s="15">
        <v>995441</v>
      </c>
      <c r="E25" s="1" t="s">
        <v>49</v>
      </c>
      <c r="F25" s="1" t="s">
        <v>50</v>
      </c>
      <c r="G25" s="1" t="s">
        <v>51</v>
      </c>
      <c r="H25" s="1">
        <v>18</v>
      </c>
      <c r="I25" s="9">
        <v>3000</v>
      </c>
      <c r="J25" s="9">
        <v>540</v>
      </c>
      <c r="K25" s="9">
        <v>0</v>
      </c>
      <c r="L25" s="9">
        <v>0</v>
      </c>
      <c r="M25" s="9">
        <f t="shared" si="0"/>
        <v>3540</v>
      </c>
    </row>
    <row r="26" spans="1:13" x14ac:dyDescent="0.25">
      <c r="A26" s="1">
        <v>23</v>
      </c>
      <c r="B26" s="10" t="s">
        <v>52</v>
      </c>
      <c r="C26" s="1" t="s">
        <v>54</v>
      </c>
      <c r="D26" s="15">
        <v>995441</v>
      </c>
      <c r="E26" s="1" t="s">
        <v>49</v>
      </c>
      <c r="F26" s="1" t="s">
        <v>50</v>
      </c>
      <c r="G26" s="1" t="s">
        <v>51</v>
      </c>
      <c r="H26" s="1">
        <v>18</v>
      </c>
      <c r="I26" s="9">
        <v>1700</v>
      </c>
      <c r="J26" s="9">
        <v>306</v>
      </c>
      <c r="K26" s="9">
        <v>0</v>
      </c>
      <c r="L26" s="9">
        <v>0</v>
      </c>
      <c r="M26" s="9">
        <f t="shared" si="0"/>
        <v>2006</v>
      </c>
    </row>
    <row r="27" spans="1:13" x14ac:dyDescent="0.25">
      <c r="A27" s="1">
        <v>24</v>
      </c>
      <c r="B27" s="10">
        <v>50374039</v>
      </c>
      <c r="C27" s="1" t="s">
        <v>56</v>
      </c>
      <c r="D27" s="15">
        <v>998412</v>
      </c>
      <c r="E27" s="1" t="s">
        <v>55</v>
      </c>
      <c r="F27" s="1" t="s">
        <v>57</v>
      </c>
      <c r="G27" s="1" t="s">
        <v>33</v>
      </c>
      <c r="H27" s="1">
        <v>18</v>
      </c>
      <c r="I27" s="9">
        <v>699</v>
      </c>
      <c r="J27" s="9">
        <v>0</v>
      </c>
      <c r="K27" s="9">
        <v>62.91</v>
      </c>
      <c r="L27" s="9">
        <v>62.91</v>
      </c>
      <c r="M27" s="9">
        <f t="shared" si="0"/>
        <v>824.81999999999994</v>
      </c>
    </row>
    <row r="28" spans="1:13" x14ac:dyDescent="0.25">
      <c r="A28" s="1">
        <v>25</v>
      </c>
      <c r="B28" s="10" t="s">
        <v>60</v>
      </c>
      <c r="C28" s="1" t="s">
        <v>46</v>
      </c>
      <c r="D28" s="15">
        <v>4802</v>
      </c>
      <c r="E28" s="1" t="s">
        <v>58</v>
      </c>
      <c r="F28" s="1" t="s">
        <v>59</v>
      </c>
      <c r="G28" s="1" t="s">
        <v>43</v>
      </c>
      <c r="H28" s="1">
        <v>12</v>
      </c>
      <c r="I28" s="9">
        <v>13258.92</v>
      </c>
      <c r="J28" s="9">
        <v>0</v>
      </c>
      <c r="K28" s="9">
        <v>795.54</v>
      </c>
      <c r="L28" s="9">
        <v>795.54</v>
      </c>
      <c r="M28" s="9">
        <f t="shared" si="0"/>
        <v>14850</v>
      </c>
    </row>
    <row r="29" spans="1:13" x14ac:dyDescent="0.25">
      <c r="A29" s="1">
        <v>26</v>
      </c>
      <c r="B29" s="10" t="s">
        <v>60</v>
      </c>
      <c r="C29" s="1" t="s">
        <v>46</v>
      </c>
      <c r="D29" s="15">
        <v>9608</v>
      </c>
      <c r="E29" s="1" t="s">
        <v>58</v>
      </c>
      <c r="F29" s="1" t="s">
        <v>59</v>
      </c>
      <c r="G29" s="1" t="s">
        <v>43</v>
      </c>
      <c r="H29" s="1">
        <v>12</v>
      </c>
      <c r="I29" s="9">
        <v>517.86</v>
      </c>
      <c r="J29" s="9">
        <v>0</v>
      </c>
      <c r="K29" s="9">
        <v>31.07</v>
      </c>
      <c r="L29" s="9">
        <v>31.07</v>
      </c>
      <c r="M29" s="9">
        <f t="shared" si="0"/>
        <v>580.00000000000011</v>
      </c>
    </row>
    <row r="30" spans="1:13" x14ac:dyDescent="0.25">
      <c r="A30" s="1">
        <v>27</v>
      </c>
      <c r="B30" s="10" t="s">
        <v>60</v>
      </c>
      <c r="C30" s="1" t="s">
        <v>46</v>
      </c>
      <c r="D30" s="15">
        <v>8305</v>
      </c>
      <c r="E30" s="1" t="s">
        <v>58</v>
      </c>
      <c r="F30" s="1" t="s">
        <v>59</v>
      </c>
      <c r="G30" s="1" t="s">
        <v>43</v>
      </c>
      <c r="H30" s="1">
        <v>18</v>
      </c>
      <c r="I30" s="9">
        <v>423.72</v>
      </c>
      <c r="J30" s="9">
        <v>0</v>
      </c>
      <c r="K30" s="9">
        <v>38.130000000000003</v>
      </c>
      <c r="L30" s="9">
        <v>38.130000000000003</v>
      </c>
      <c r="M30" s="9">
        <f t="shared" si="0"/>
        <v>499.98</v>
      </c>
    </row>
    <row r="31" spans="1:13" x14ac:dyDescent="0.25">
      <c r="A31" s="1">
        <v>28</v>
      </c>
      <c r="B31" s="10" t="s">
        <v>60</v>
      </c>
      <c r="C31" s="1" t="s">
        <v>46</v>
      </c>
      <c r="D31" s="15">
        <v>3919</v>
      </c>
      <c r="E31" s="1" t="s">
        <v>58</v>
      </c>
      <c r="F31" s="1" t="s">
        <v>59</v>
      </c>
      <c r="G31" s="1" t="s">
        <v>43</v>
      </c>
      <c r="H31" s="1">
        <v>18</v>
      </c>
      <c r="I31" s="9">
        <v>423.72</v>
      </c>
      <c r="J31" s="9">
        <v>0</v>
      </c>
      <c r="K31" s="9">
        <v>38.130000000000003</v>
      </c>
      <c r="L31" s="9">
        <v>38.130000000000003</v>
      </c>
      <c r="M31" s="9">
        <f t="shared" si="0"/>
        <v>499.98</v>
      </c>
    </row>
    <row r="32" spans="1:13" x14ac:dyDescent="0.25">
      <c r="A32" s="1">
        <v>29</v>
      </c>
      <c r="B32" s="10" t="s">
        <v>60</v>
      </c>
      <c r="C32" s="1" t="s">
        <v>46</v>
      </c>
      <c r="D32" s="15">
        <v>3919</v>
      </c>
      <c r="E32" s="1" t="s">
        <v>58</v>
      </c>
      <c r="F32" s="1" t="s">
        <v>59</v>
      </c>
      <c r="G32" s="1" t="s">
        <v>43</v>
      </c>
      <c r="H32" s="1">
        <v>18</v>
      </c>
      <c r="I32" s="9">
        <v>211.86</v>
      </c>
      <c r="J32" s="9">
        <v>0</v>
      </c>
      <c r="K32" s="9">
        <v>19.07</v>
      </c>
      <c r="L32" s="9">
        <v>19.07</v>
      </c>
      <c r="M32" s="9">
        <f t="shared" si="0"/>
        <v>250</v>
      </c>
    </row>
    <row r="33" spans="1:13" ht="30" x14ac:dyDescent="0.25">
      <c r="A33" s="1">
        <v>30</v>
      </c>
      <c r="B33" s="10">
        <v>171</v>
      </c>
      <c r="C33" s="1" t="s">
        <v>61</v>
      </c>
      <c r="D33" s="15" t="s">
        <v>99</v>
      </c>
      <c r="E33" s="1" t="s">
        <v>37</v>
      </c>
      <c r="F33" s="1" t="s">
        <v>38</v>
      </c>
      <c r="G33" s="1" t="s">
        <v>62</v>
      </c>
      <c r="H33" s="1">
        <v>18</v>
      </c>
      <c r="I33" s="9">
        <v>8476.32</v>
      </c>
      <c r="J33" s="9">
        <v>0</v>
      </c>
      <c r="K33" s="9">
        <v>762.86</v>
      </c>
      <c r="L33" s="9">
        <v>762.86</v>
      </c>
      <c r="M33" s="9">
        <f t="shared" si="0"/>
        <v>10002.040000000001</v>
      </c>
    </row>
    <row r="34" spans="1:13" x14ac:dyDescent="0.25">
      <c r="A34" s="1">
        <v>31</v>
      </c>
      <c r="B34" s="10">
        <v>8</v>
      </c>
      <c r="C34" s="1" t="s">
        <v>61</v>
      </c>
      <c r="D34" s="15">
        <v>3401</v>
      </c>
      <c r="E34" s="1" t="s">
        <v>41</v>
      </c>
      <c r="F34" s="1" t="s">
        <v>42</v>
      </c>
      <c r="G34" s="1" t="s">
        <v>62</v>
      </c>
      <c r="H34" s="1">
        <v>5</v>
      </c>
      <c r="I34" s="9">
        <v>3428.55</v>
      </c>
      <c r="J34" s="9">
        <v>0</v>
      </c>
      <c r="K34" s="9">
        <v>85.71</v>
      </c>
      <c r="L34" s="9">
        <v>85.71</v>
      </c>
      <c r="M34" s="9">
        <f t="shared" si="0"/>
        <v>3599.9700000000003</v>
      </c>
    </row>
    <row r="35" spans="1:13" x14ac:dyDescent="0.25">
      <c r="A35" s="1">
        <v>32</v>
      </c>
      <c r="B35" s="10">
        <v>8</v>
      </c>
      <c r="C35" s="1" t="s">
        <v>61</v>
      </c>
      <c r="D35" s="15">
        <v>4016</v>
      </c>
      <c r="E35" s="1" t="s">
        <v>41</v>
      </c>
      <c r="F35" s="1" t="s">
        <v>42</v>
      </c>
      <c r="G35" s="1" t="s">
        <v>62</v>
      </c>
      <c r="H35" s="1">
        <v>18</v>
      </c>
      <c r="I35" s="9">
        <v>847.4</v>
      </c>
      <c r="J35" s="9">
        <v>0</v>
      </c>
      <c r="K35" s="9">
        <v>76.27</v>
      </c>
      <c r="L35" s="9">
        <v>76.27</v>
      </c>
      <c r="M35" s="9">
        <f t="shared" si="0"/>
        <v>999.93999999999994</v>
      </c>
    </row>
    <row r="36" spans="1:13" ht="45" x14ac:dyDescent="0.25">
      <c r="A36" s="1">
        <v>33</v>
      </c>
      <c r="B36" s="10">
        <v>9</v>
      </c>
      <c r="C36" s="1" t="s">
        <v>63</v>
      </c>
      <c r="D36" s="15" t="s">
        <v>100</v>
      </c>
      <c r="E36" s="1" t="s">
        <v>41</v>
      </c>
      <c r="F36" s="1" t="s">
        <v>42</v>
      </c>
      <c r="G36" s="1" t="s">
        <v>62</v>
      </c>
      <c r="H36" s="1">
        <v>18</v>
      </c>
      <c r="I36" s="9">
        <v>10796.5</v>
      </c>
      <c r="J36" s="9">
        <v>0</v>
      </c>
      <c r="K36" s="9">
        <v>971.68</v>
      </c>
      <c r="L36" s="9">
        <v>971.68</v>
      </c>
      <c r="M36" s="9">
        <f t="shared" si="0"/>
        <v>12739.86</v>
      </c>
    </row>
    <row r="37" spans="1:13" x14ac:dyDescent="0.25">
      <c r="A37" s="1">
        <v>34</v>
      </c>
      <c r="B37" s="10">
        <v>9</v>
      </c>
      <c r="C37" s="1" t="s">
        <v>63</v>
      </c>
      <c r="D37" s="15">
        <v>6307</v>
      </c>
      <c r="E37" s="1" t="s">
        <v>41</v>
      </c>
      <c r="F37" s="1" t="s">
        <v>42</v>
      </c>
      <c r="G37" s="1" t="s">
        <v>62</v>
      </c>
      <c r="H37" s="1">
        <v>5</v>
      </c>
      <c r="I37" s="9">
        <v>3390.4</v>
      </c>
      <c r="J37" s="9">
        <v>0</v>
      </c>
      <c r="K37" s="9">
        <v>84.76</v>
      </c>
      <c r="L37" s="9">
        <v>84.76</v>
      </c>
      <c r="M37" s="9">
        <f t="shared" si="0"/>
        <v>3559.9200000000005</v>
      </c>
    </row>
    <row r="38" spans="1:13" x14ac:dyDescent="0.25">
      <c r="A38" s="1">
        <v>35</v>
      </c>
      <c r="B38" s="10" t="s">
        <v>66</v>
      </c>
      <c r="C38" s="1" t="s">
        <v>67</v>
      </c>
      <c r="D38" s="17" t="s">
        <v>97</v>
      </c>
      <c r="E38" s="1" t="s">
        <v>64</v>
      </c>
      <c r="F38" s="1" t="s">
        <v>65</v>
      </c>
      <c r="G38" s="1" t="s">
        <v>51</v>
      </c>
      <c r="H38" s="1">
        <v>18</v>
      </c>
      <c r="I38" s="9">
        <v>110101.95</v>
      </c>
      <c r="J38" s="9">
        <v>19818.349999999999</v>
      </c>
      <c r="K38" s="9">
        <v>0</v>
      </c>
      <c r="L38" s="9">
        <v>0</v>
      </c>
      <c r="M38" s="9">
        <f t="shared" si="0"/>
        <v>129920.29999999999</v>
      </c>
    </row>
    <row r="39" spans="1:13" x14ac:dyDescent="0.25">
      <c r="A39" s="1">
        <v>36</v>
      </c>
      <c r="B39" s="10" t="s">
        <v>71</v>
      </c>
      <c r="C39" s="1" t="s">
        <v>72</v>
      </c>
      <c r="D39" s="1">
        <v>998551</v>
      </c>
      <c r="E39" s="1" t="s">
        <v>68</v>
      </c>
      <c r="F39" s="1" t="s">
        <v>69</v>
      </c>
      <c r="G39" s="1" t="s">
        <v>70</v>
      </c>
      <c r="H39" s="1">
        <v>18</v>
      </c>
      <c r="I39" s="9">
        <v>300</v>
      </c>
      <c r="J39" s="9">
        <v>0</v>
      </c>
      <c r="K39" s="9">
        <v>27</v>
      </c>
      <c r="L39" s="9">
        <v>27</v>
      </c>
      <c r="M39" s="9">
        <f t="shared" si="0"/>
        <v>354</v>
      </c>
    </row>
    <row r="40" spans="1:13" x14ac:dyDescent="0.25">
      <c r="A40" s="1">
        <v>37</v>
      </c>
      <c r="B40" s="10" t="s">
        <v>73</v>
      </c>
      <c r="C40" s="1" t="s">
        <v>72</v>
      </c>
      <c r="D40" s="1">
        <v>998551</v>
      </c>
      <c r="E40" s="1" t="s">
        <v>68</v>
      </c>
      <c r="F40" s="1" t="s">
        <v>69</v>
      </c>
      <c r="G40" s="1" t="s">
        <v>70</v>
      </c>
      <c r="H40" s="1">
        <v>18</v>
      </c>
      <c r="I40" s="9">
        <v>300</v>
      </c>
      <c r="J40" s="9">
        <v>0</v>
      </c>
      <c r="K40" s="9">
        <v>27</v>
      </c>
      <c r="L40" s="9">
        <v>27</v>
      </c>
      <c r="M40" s="9">
        <f t="shared" si="0"/>
        <v>354</v>
      </c>
    </row>
    <row r="41" spans="1:13" x14ac:dyDescent="0.25">
      <c r="A41" s="1">
        <v>38</v>
      </c>
      <c r="B41" s="10" t="s">
        <v>74</v>
      </c>
      <c r="C41" s="1" t="s">
        <v>75</v>
      </c>
      <c r="D41" s="1">
        <v>998552</v>
      </c>
      <c r="E41" s="1" t="s">
        <v>68</v>
      </c>
      <c r="F41" s="1" t="s">
        <v>69</v>
      </c>
      <c r="G41" s="1" t="s">
        <v>70</v>
      </c>
      <c r="H41" s="1">
        <v>18</v>
      </c>
      <c r="I41" s="9">
        <v>9919.4599999999991</v>
      </c>
      <c r="J41" s="9">
        <v>0</v>
      </c>
      <c r="K41" s="9">
        <v>40.270000000000003</v>
      </c>
      <c r="L41" s="9">
        <v>40.270000000000003</v>
      </c>
      <c r="M41" s="9">
        <f t="shared" si="0"/>
        <v>10000</v>
      </c>
    </row>
    <row r="42" spans="1:13" x14ac:dyDescent="0.25">
      <c r="A42" s="1">
        <v>39</v>
      </c>
      <c r="B42" s="10" t="s">
        <v>76</v>
      </c>
      <c r="C42" s="1" t="s">
        <v>75</v>
      </c>
      <c r="D42" s="1">
        <v>998552</v>
      </c>
      <c r="E42" s="1" t="s">
        <v>68</v>
      </c>
      <c r="F42" s="1" t="s">
        <v>69</v>
      </c>
      <c r="G42" s="1" t="s">
        <v>70</v>
      </c>
      <c r="H42" s="1">
        <v>18</v>
      </c>
      <c r="I42" s="9">
        <v>9919.4599999999991</v>
      </c>
      <c r="J42" s="9">
        <v>0</v>
      </c>
      <c r="K42" s="9">
        <v>40.270000000000003</v>
      </c>
      <c r="L42" s="9">
        <v>40.270000000000003</v>
      </c>
      <c r="M42" s="9">
        <f t="shared" si="0"/>
        <v>10000</v>
      </c>
    </row>
    <row r="43" spans="1:13" x14ac:dyDescent="0.25">
      <c r="A43" s="1">
        <v>40</v>
      </c>
      <c r="B43" s="10">
        <v>207</v>
      </c>
      <c r="C43" s="1" t="s">
        <v>45</v>
      </c>
      <c r="D43" s="15">
        <v>73231000</v>
      </c>
      <c r="E43" s="1" t="s">
        <v>37</v>
      </c>
      <c r="F43" s="1" t="s">
        <v>38</v>
      </c>
      <c r="G43" s="1" t="s">
        <v>77</v>
      </c>
      <c r="H43" s="1">
        <v>18</v>
      </c>
      <c r="I43" s="9">
        <v>114.4</v>
      </c>
      <c r="J43" s="9">
        <v>0</v>
      </c>
      <c r="K43" s="9">
        <v>10.3</v>
      </c>
      <c r="L43" s="9">
        <v>10.3</v>
      </c>
      <c r="M43" s="9">
        <f t="shared" si="0"/>
        <v>135</v>
      </c>
    </row>
    <row r="44" spans="1:13" ht="30" x14ac:dyDescent="0.25">
      <c r="A44" s="1">
        <v>41</v>
      </c>
      <c r="B44" s="10">
        <v>12</v>
      </c>
      <c r="C44" s="1" t="s">
        <v>45</v>
      </c>
      <c r="D44" s="15" t="s">
        <v>93</v>
      </c>
      <c r="E44" s="1" t="s">
        <v>41</v>
      </c>
      <c r="F44" s="1" t="s">
        <v>42</v>
      </c>
      <c r="G44" s="1" t="s">
        <v>77</v>
      </c>
      <c r="H44" s="1">
        <v>18</v>
      </c>
      <c r="I44" s="9">
        <v>2610.1</v>
      </c>
      <c r="J44" s="9">
        <v>0</v>
      </c>
      <c r="K44" s="9">
        <v>234.91</v>
      </c>
      <c r="L44" s="9">
        <v>234.91</v>
      </c>
      <c r="M44" s="9">
        <f t="shared" si="0"/>
        <v>3079.9199999999996</v>
      </c>
    </row>
    <row r="45" spans="1:13" x14ac:dyDescent="0.25">
      <c r="A45" s="1">
        <v>42</v>
      </c>
      <c r="B45" s="10">
        <v>13</v>
      </c>
      <c r="C45" s="1" t="s">
        <v>45</v>
      </c>
      <c r="D45" s="16">
        <v>3307</v>
      </c>
      <c r="E45" s="1" t="s">
        <v>41</v>
      </c>
      <c r="F45" s="1" t="s">
        <v>42</v>
      </c>
      <c r="G45" s="1" t="s">
        <v>77</v>
      </c>
      <c r="H45" s="1">
        <v>18</v>
      </c>
      <c r="I45" s="9">
        <v>2408.7399999999998</v>
      </c>
      <c r="J45" s="9">
        <v>0</v>
      </c>
      <c r="K45" s="9">
        <v>216.79</v>
      </c>
      <c r="L45" s="9">
        <v>216.79</v>
      </c>
      <c r="M45" s="9">
        <f t="shared" si="0"/>
        <v>2842.3199999999997</v>
      </c>
    </row>
    <row r="46" spans="1:13" ht="30" x14ac:dyDescent="0.25">
      <c r="A46" s="1">
        <v>43</v>
      </c>
      <c r="B46" s="10">
        <v>14</v>
      </c>
      <c r="C46" s="1" t="s">
        <v>45</v>
      </c>
      <c r="D46" s="15" t="s">
        <v>94</v>
      </c>
      <c r="E46" s="1" t="s">
        <v>41</v>
      </c>
      <c r="F46" s="1" t="s">
        <v>42</v>
      </c>
      <c r="G46" s="1" t="s">
        <v>77</v>
      </c>
      <c r="H46" s="1">
        <v>18</v>
      </c>
      <c r="I46" s="9">
        <v>2317.79</v>
      </c>
      <c r="J46" s="9"/>
      <c r="K46" s="9">
        <v>208.61</v>
      </c>
      <c r="L46" s="9">
        <v>208.61</v>
      </c>
      <c r="M46" s="9">
        <f t="shared" si="0"/>
        <v>2735.01</v>
      </c>
    </row>
    <row r="47" spans="1:13" x14ac:dyDescent="0.25">
      <c r="A47" s="1">
        <v>44</v>
      </c>
      <c r="B47" s="10">
        <v>14</v>
      </c>
      <c r="C47" s="1" t="s">
        <v>45</v>
      </c>
      <c r="D47" s="16">
        <v>6307</v>
      </c>
      <c r="E47" s="1" t="s">
        <v>41</v>
      </c>
      <c r="F47" s="1" t="s">
        <v>42</v>
      </c>
      <c r="G47" s="1" t="s">
        <v>77</v>
      </c>
      <c r="H47" s="1">
        <v>5</v>
      </c>
      <c r="I47" s="9">
        <v>514.29999999999995</v>
      </c>
      <c r="J47" s="9"/>
      <c r="K47" s="9">
        <v>12.86</v>
      </c>
      <c r="L47" s="9">
        <v>12.86</v>
      </c>
      <c r="M47" s="9">
        <f t="shared" si="0"/>
        <v>540.02</v>
      </c>
    </row>
    <row r="48" spans="1:13" x14ac:dyDescent="0.25">
      <c r="A48" s="1">
        <v>45</v>
      </c>
      <c r="B48" s="10">
        <v>14</v>
      </c>
      <c r="C48" s="1" t="s">
        <v>45</v>
      </c>
      <c r="D48" s="16">
        <v>8215</v>
      </c>
      <c r="E48" s="1" t="s">
        <v>41</v>
      </c>
      <c r="F48" s="1" t="s">
        <v>42</v>
      </c>
      <c r="G48" s="1" t="s">
        <v>77</v>
      </c>
      <c r="H48" s="1">
        <v>12</v>
      </c>
      <c r="I48" s="9">
        <v>1178.6400000000001</v>
      </c>
      <c r="J48" s="9"/>
      <c r="K48" s="9">
        <v>70.72</v>
      </c>
      <c r="L48" s="9">
        <v>70.72</v>
      </c>
      <c r="M48" s="9">
        <f t="shared" si="0"/>
        <v>1320.0800000000002</v>
      </c>
    </row>
    <row r="49" spans="1:13" x14ac:dyDescent="0.25">
      <c r="A49" s="1">
        <v>46</v>
      </c>
      <c r="B49" s="10">
        <v>15</v>
      </c>
      <c r="C49" s="1" t="s">
        <v>45</v>
      </c>
      <c r="D49" s="16">
        <v>3926</v>
      </c>
      <c r="E49" s="1" t="s">
        <v>41</v>
      </c>
      <c r="F49" s="1" t="s">
        <v>42</v>
      </c>
      <c r="G49" s="1" t="s">
        <v>77</v>
      </c>
      <c r="H49" s="1">
        <v>18</v>
      </c>
      <c r="I49" s="9">
        <v>1101.8</v>
      </c>
      <c r="J49" s="9">
        <v>0</v>
      </c>
      <c r="K49" s="9">
        <v>99.16</v>
      </c>
      <c r="L49" s="9">
        <v>99.16</v>
      </c>
      <c r="M49" s="9">
        <f t="shared" si="0"/>
        <v>1300.1200000000001</v>
      </c>
    </row>
    <row r="50" spans="1:13" x14ac:dyDescent="0.25">
      <c r="A50" s="1">
        <v>47</v>
      </c>
      <c r="B50" s="10">
        <v>200</v>
      </c>
      <c r="C50" s="1" t="s">
        <v>46</v>
      </c>
      <c r="D50" s="15" t="s">
        <v>95</v>
      </c>
      <c r="E50" s="1" t="s">
        <v>37</v>
      </c>
      <c r="F50" s="1" t="s">
        <v>38</v>
      </c>
      <c r="G50" s="1" t="s">
        <v>77</v>
      </c>
      <c r="H50" s="1">
        <v>18</v>
      </c>
      <c r="I50" s="9">
        <v>1652.55</v>
      </c>
      <c r="J50" s="9">
        <v>0</v>
      </c>
      <c r="K50" s="9">
        <v>148.72999999999999</v>
      </c>
      <c r="L50" s="9">
        <v>148.72999999999999</v>
      </c>
      <c r="M50" s="9">
        <f t="shared" si="0"/>
        <v>1950.01</v>
      </c>
    </row>
    <row r="51" spans="1:13" ht="30" x14ac:dyDescent="0.25">
      <c r="A51" s="1">
        <v>48</v>
      </c>
      <c r="B51" s="12">
        <v>204</v>
      </c>
      <c r="C51" s="1" t="s">
        <v>45</v>
      </c>
      <c r="D51" s="15" t="s">
        <v>96</v>
      </c>
      <c r="E51" s="1" t="s">
        <v>37</v>
      </c>
      <c r="F51" s="1" t="s">
        <v>38</v>
      </c>
      <c r="G51" s="1" t="s">
        <v>77</v>
      </c>
      <c r="H51" s="1">
        <v>18</v>
      </c>
      <c r="I51" s="9">
        <v>7419.8</v>
      </c>
      <c r="J51" s="9">
        <v>0</v>
      </c>
      <c r="K51" s="9">
        <v>667.79</v>
      </c>
      <c r="L51" s="9">
        <v>667.79</v>
      </c>
      <c r="M51" s="9">
        <f t="shared" si="0"/>
        <v>8755.380000000001</v>
      </c>
    </row>
    <row r="52" spans="1:13" x14ac:dyDescent="0.25">
      <c r="A52" s="1">
        <v>49</v>
      </c>
      <c r="B52" s="10" t="s">
        <v>91</v>
      </c>
      <c r="C52" s="1" t="s">
        <v>92</v>
      </c>
      <c r="D52" s="14">
        <v>998412</v>
      </c>
      <c r="E52" s="1" t="s">
        <v>31</v>
      </c>
      <c r="F52" s="1" t="s">
        <v>32</v>
      </c>
      <c r="G52" s="1" t="s">
        <v>33</v>
      </c>
      <c r="H52" s="1">
        <v>18</v>
      </c>
      <c r="I52" s="11">
        <v>499</v>
      </c>
      <c r="J52" s="11">
        <v>0</v>
      </c>
      <c r="K52" s="11">
        <v>44.91</v>
      </c>
      <c r="L52" s="11">
        <v>44.91</v>
      </c>
      <c r="M52" s="9">
        <f t="shared" si="0"/>
        <v>588.81999999999994</v>
      </c>
    </row>
    <row r="53" spans="1:13" x14ac:dyDescent="0.25">
      <c r="A53" s="1">
        <v>50</v>
      </c>
      <c r="B53" s="10" t="s">
        <v>80</v>
      </c>
      <c r="C53" s="1" t="s">
        <v>81</v>
      </c>
      <c r="D53" s="1">
        <v>6305</v>
      </c>
      <c r="E53" s="1" t="s">
        <v>108</v>
      </c>
      <c r="F53" s="1" t="s">
        <v>78</v>
      </c>
      <c r="G53" s="1" t="s">
        <v>79</v>
      </c>
      <c r="H53" s="1">
        <v>5</v>
      </c>
      <c r="I53" s="1">
        <v>950</v>
      </c>
      <c r="J53" s="1">
        <v>0</v>
      </c>
      <c r="K53" s="9">
        <v>23.75</v>
      </c>
      <c r="L53" s="1">
        <v>23.75</v>
      </c>
      <c r="M53" s="9">
        <f t="shared" si="0"/>
        <v>997.5</v>
      </c>
    </row>
    <row r="54" spans="1:13" x14ac:dyDescent="0.25">
      <c r="A54" s="1">
        <v>51</v>
      </c>
      <c r="B54" s="10" t="s">
        <v>80</v>
      </c>
      <c r="C54" s="1" t="s">
        <v>81</v>
      </c>
      <c r="D54" s="1" t="s">
        <v>109</v>
      </c>
      <c r="E54" s="1" t="s">
        <v>108</v>
      </c>
      <c r="F54" s="1" t="s">
        <v>78</v>
      </c>
      <c r="G54" s="1" t="s">
        <v>79</v>
      </c>
      <c r="H54" s="1">
        <v>18</v>
      </c>
      <c r="I54" s="1">
        <v>3044.79</v>
      </c>
      <c r="J54" s="1">
        <v>0</v>
      </c>
      <c r="K54" s="9">
        <v>274.02999999999997</v>
      </c>
      <c r="L54" s="1">
        <v>274.02999999999997</v>
      </c>
      <c r="M54" s="9">
        <f t="shared" si="0"/>
        <v>3592.8499999999995</v>
      </c>
    </row>
    <row r="55" spans="1:13" x14ac:dyDescent="0.25">
      <c r="A55" s="1">
        <v>52</v>
      </c>
      <c r="B55" s="10">
        <v>737</v>
      </c>
      <c r="C55" s="1" t="s">
        <v>63</v>
      </c>
      <c r="D55" s="1">
        <v>997114</v>
      </c>
      <c r="E55" s="1" t="s">
        <v>82</v>
      </c>
      <c r="F55" s="1" t="s">
        <v>83</v>
      </c>
      <c r="G55" s="1" t="s">
        <v>84</v>
      </c>
      <c r="H55" s="1">
        <v>18</v>
      </c>
      <c r="I55" s="1">
        <v>5126</v>
      </c>
      <c r="J55" s="1">
        <v>0</v>
      </c>
      <c r="K55" s="9">
        <v>461.34</v>
      </c>
      <c r="L55" s="1">
        <v>461.34</v>
      </c>
      <c r="M55" s="9">
        <f t="shared" si="0"/>
        <v>6048.68</v>
      </c>
    </row>
    <row r="56" spans="1:13" x14ac:dyDescent="0.25">
      <c r="A56" s="1">
        <v>53</v>
      </c>
      <c r="B56" s="10" t="s">
        <v>86</v>
      </c>
      <c r="C56" s="1" t="s">
        <v>87</v>
      </c>
      <c r="D56" s="1">
        <v>998331</v>
      </c>
      <c r="E56" s="1" t="s">
        <v>85</v>
      </c>
      <c r="F56" s="1" t="s">
        <v>88</v>
      </c>
      <c r="G56" s="1" t="s">
        <v>90</v>
      </c>
      <c r="H56" s="1">
        <v>18</v>
      </c>
      <c r="I56" s="1">
        <v>3166167</v>
      </c>
      <c r="J56" s="1">
        <v>0</v>
      </c>
      <c r="K56" s="9">
        <v>284955</v>
      </c>
      <c r="L56" s="1">
        <v>284955</v>
      </c>
      <c r="M56" s="9">
        <f t="shared" si="0"/>
        <v>3736077</v>
      </c>
    </row>
    <row r="57" spans="1:13" x14ac:dyDescent="0.25">
      <c r="A57" s="1">
        <v>54</v>
      </c>
      <c r="B57" s="10" t="s">
        <v>86</v>
      </c>
      <c r="C57" s="1" t="s">
        <v>87</v>
      </c>
      <c r="D57" s="1">
        <v>998331</v>
      </c>
      <c r="E57" s="1" t="s">
        <v>85</v>
      </c>
      <c r="F57" s="1" t="s">
        <v>88</v>
      </c>
      <c r="G57" s="1" t="s">
        <v>89</v>
      </c>
      <c r="H57" s="1">
        <v>18</v>
      </c>
      <c r="I57" s="1">
        <v>74000</v>
      </c>
      <c r="J57" s="1">
        <v>0</v>
      </c>
      <c r="K57" s="11">
        <v>6660</v>
      </c>
      <c r="L57" s="1">
        <v>6660</v>
      </c>
      <c r="M57" s="11">
        <f t="shared" si="0"/>
        <v>87320</v>
      </c>
    </row>
  </sheetData>
  <autoFilter ref="A3:M57"/>
  <mergeCells count="1">
    <mergeCell ref="A2:M2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zoomScale="145" zoomScaleNormal="145" workbookViewId="0">
      <selection activeCell="D76" sqref="D76:H76"/>
    </sheetView>
  </sheetViews>
  <sheetFormatPr defaultRowHeight="15" x14ac:dyDescent="0.25"/>
  <cols>
    <col min="2" max="2" width="24.28515625" customWidth="1"/>
    <col min="3" max="3" width="11.28515625" bestFit="1" customWidth="1"/>
    <col min="4" max="4" width="10.85546875" customWidth="1"/>
    <col min="5" max="5" width="30.42578125" customWidth="1"/>
    <col min="6" max="6" width="20.140625" bestFit="1" customWidth="1"/>
    <col min="7" max="7" width="36.85546875" customWidth="1"/>
    <col min="9" max="9" width="16.140625" customWidth="1"/>
    <col min="10" max="10" width="13.42578125" bestFit="1" customWidth="1"/>
    <col min="11" max="12" width="14.5703125" bestFit="1" customWidth="1"/>
    <col min="13" max="13" width="15.140625" customWidth="1"/>
  </cols>
  <sheetData>
    <row r="1" spans="1:13" ht="15.75" thickBot="1" x14ac:dyDescent="0.3"/>
    <row r="2" spans="1:13" ht="15.75" x14ac:dyDescent="0.25">
      <c r="A2" s="115" t="s">
        <v>814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3" ht="16.5" thickBot="1" x14ac:dyDescent="0.3">
      <c r="A3" s="65" t="s">
        <v>1</v>
      </c>
      <c r="B3" s="65" t="s">
        <v>2</v>
      </c>
      <c r="C3" s="65" t="s">
        <v>3</v>
      </c>
      <c r="D3" s="66" t="s">
        <v>4</v>
      </c>
      <c r="E3" s="67" t="s">
        <v>5</v>
      </c>
      <c r="F3" s="68" t="s">
        <v>0</v>
      </c>
      <c r="G3" s="65" t="s">
        <v>6</v>
      </c>
      <c r="H3" s="69" t="s">
        <v>7</v>
      </c>
      <c r="I3" s="70" t="s">
        <v>8</v>
      </c>
      <c r="J3" s="71" t="s">
        <v>9</v>
      </c>
      <c r="K3" s="71" t="s">
        <v>10</v>
      </c>
      <c r="L3" s="71" t="s">
        <v>11</v>
      </c>
      <c r="M3" s="72" t="s">
        <v>836</v>
      </c>
    </row>
    <row r="4" spans="1:13" ht="16.5" thickTop="1" x14ac:dyDescent="0.25">
      <c r="A4" s="74">
        <v>1</v>
      </c>
      <c r="B4" s="75">
        <v>9702</v>
      </c>
      <c r="C4" s="74" t="s">
        <v>810</v>
      </c>
      <c r="D4" s="76">
        <v>4911</v>
      </c>
      <c r="E4" s="77" t="s">
        <v>549</v>
      </c>
      <c r="F4" s="77" t="s">
        <v>251</v>
      </c>
      <c r="G4" s="78" t="s">
        <v>837</v>
      </c>
      <c r="H4" s="79">
        <v>18</v>
      </c>
      <c r="I4" s="80">
        <v>33418</v>
      </c>
      <c r="J4" s="81">
        <v>0</v>
      </c>
      <c r="K4" s="80">
        <v>3007.62</v>
      </c>
      <c r="L4" s="80">
        <v>3007.62</v>
      </c>
      <c r="M4" s="80">
        <f t="shared" ref="M4:M59" si="0">+I4+J4+K4+L4</f>
        <v>39433.240000000005</v>
      </c>
    </row>
    <row r="5" spans="1:13" ht="15.75" x14ac:dyDescent="0.25">
      <c r="A5" s="73">
        <v>2</v>
      </c>
      <c r="B5" s="74" t="s">
        <v>815</v>
      </c>
      <c r="C5" s="74" t="s">
        <v>816</v>
      </c>
      <c r="D5" s="76">
        <v>48025690</v>
      </c>
      <c r="E5" s="31" t="s">
        <v>817</v>
      </c>
      <c r="F5" s="76" t="s">
        <v>818</v>
      </c>
      <c r="G5" s="82" t="s">
        <v>838</v>
      </c>
      <c r="H5" s="74">
        <v>18</v>
      </c>
      <c r="I5" s="80">
        <v>15178.57</v>
      </c>
      <c r="J5" s="81">
        <v>1821.43</v>
      </c>
      <c r="K5" s="80">
        <v>0</v>
      </c>
      <c r="L5" s="80">
        <v>0</v>
      </c>
      <c r="M5" s="80">
        <f t="shared" si="0"/>
        <v>17000</v>
      </c>
    </row>
    <row r="6" spans="1:13" ht="15.75" x14ac:dyDescent="0.25">
      <c r="A6" s="74">
        <v>3</v>
      </c>
      <c r="B6" s="74" t="s">
        <v>819</v>
      </c>
      <c r="C6" s="74" t="s">
        <v>816</v>
      </c>
      <c r="D6" s="76">
        <v>48025690</v>
      </c>
      <c r="E6" s="31" t="s">
        <v>817</v>
      </c>
      <c r="F6" s="76" t="s">
        <v>818</v>
      </c>
      <c r="G6" s="82" t="s">
        <v>838</v>
      </c>
      <c r="H6" s="74">
        <v>18</v>
      </c>
      <c r="I6" s="80">
        <v>6821.43</v>
      </c>
      <c r="J6" s="81">
        <v>818.57</v>
      </c>
      <c r="K6" s="80">
        <v>0</v>
      </c>
      <c r="L6" s="80">
        <v>0</v>
      </c>
      <c r="M6" s="80">
        <f t="shared" si="0"/>
        <v>7640</v>
      </c>
    </row>
    <row r="7" spans="1:13" ht="15.75" x14ac:dyDescent="0.25">
      <c r="A7" s="73">
        <v>4</v>
      </c>
      <c r="B7" s="74" t="s">
        <v>820</v>
      </c>
      <c r="C7" s="74" t="s">
        <v>816</v>
      </c>
      <c r="D7" s="76">
        <v>48201010</v>
      </c>
      <c r="E7" s="31" t="s">
        <v>817</v>
      </c>
      <c r="F7" s="76" t="s">
        <v>818</v>
      </c>
      <c r="G7" s="82" t="s">
        <v>838</v>
      </c>
      <c r="H7" s="74">
        <v>18</v>
      </c>
      <c r="I7" s="80">
        <v>10591.53</v>
      </c>
      <c r="J7" s="81">
        <v>1906.47</v>
      </c>
      <c r="K7" s="80">
        <v>0</v>
      </c>
      <c r="L7" s="80">
        <v>0</v>
      </c>
      <c r="M7" s="80">
        <f t="shared" si="0"/>
        <v>12498</v>
      </c>
    </row>
    <row r="8" spans="1:13" ht="15.75" x14ac:dyDescent="0.25">
      <c r="A8" s="74">
        <v>5</v>
      </c>
      <c r="B8" s="74" t="s">
        <v>821</v>
      </c>
      <c r="C8" s="74" t="s">
        <v>816</v>
      </c>
      <c r="D8" s="76">
        <v>39261019</v>
      </c>
      <c r="E8" s="31" t="s">
        <v>817</v>
      </c>
      <c r="F8" s="76" t="s">
        <v>818</v>
      </c>
      <c r="G8" s="82" t="s">
        <v>838</v>
      </c>
      <c r="H8" s="74">
        <v>18</v>
      </c>
      <c r="I8" s="80">
        <v>2542.37</v>
      </c>
      <c r="J8" s="81">
        <v>457.63</v>
      </c>
      <c r="K8" s="80">
        <v>0</v>
      </c>
      <c r="L8" s="80">
        <v>0</v>
      </c>
      <c r="M8" s="80">
        <f t="shared" si="0"/>
        <v>3000</v>
      </c>
    </row>
    <row r="9" spans="1:13" ht="15.75" x14ac:dyDescent="0.25">
      <c r="A9" s="73">
        <v>6</v>
      </c>
      <c r="B9" s="74" t="s">
        <v>822</v>
      </c>
      <c r="C9" s="74" t="s">
        <v>816</v>
      </c>
      <c r="D9" s="76">
        <v>39261019</v>
      </c>
      <c r="E9" s="31" t="s">
        <v>817</v>
      </c>
      <c r="F9" s="76" t="s">
        <v>818</v>
      </c>
      <c r="G9" s="82" t="s">
        <v>838</v>
      </c>
      <c r="H9" s="83">
        <v>18</v>
      </c>
      <c r="I9" s="80">
        <v>2966.1</v>
      </c>
      <c r="J9" s="81">
        <v>533.9</v>
      </c>
      <c r="K9" s="80">
        <v>0</v>
      </c>
      <c r="L9" s="80">
        <v>0</v>
      </c>
      <c r="M9" s="80">
        <f t="shared" si="0"/>
        <v>3500</v>
      </c>
    </row>
    <row r="10" spans="1:13" ht="15.75" x14ac:dyDescent="0.25">
      <c r="A10" s="74">
        <v>7</v>
      </c>
      <c r="B10" s="75">
        <v>14802</v>
      </c>
      <c r="C10" s="74" t="s">
        <v>823</v>
      </c>
      <c r="D10" s="76">
        <v>85181000</v>
      </c>
      <c r="E10" s="82" t="s">
        <v>824</v>
      </c>
      <c r="F10" s="79" t="s">
        <v>825</v>
      </c>
      <c r="G10" s="79" t="s">
        <v>839</v>
      </c>
      <c r="H10" s="83">
        <v>18</v>
      </c>
      <c r="I10" s="80">
        <v>2000</v>
      </c>
      <c r="J10" s="81">
        <v>0</v>
      </c>
      <c r="K10" s="80">
        <v>180</v>
      </c>
      <c r="L10" s="80">
        <v>180</v>
      </c>
      <c r="M10" s="80">
        <f t="shared" si="0"/>
        <v>2360</v>
      </c>
    </row>
    <row r="11" spans="1:13" ht="15.75" x14ac:dyDescent="0.25">
      <c r="A11" s="73">
        <v>8</v>
      </c>
      <c r="B11" s="74" t="s">
        <v>840</v>
      </c>
      <c r="C11" s="74" t="s">
        <v>826</v>
      </c>
      <c r="D11" s="76">
        <v>998433</v>
      </c>
      <c r="E11" s="31" t="s">
        <v>841</v>
      </c>
      <c r="F11" s="77" t="s">
        <v>32</v>
      </c>
      <c r="G11" s="79" t="s">
        <v>842</v>
      </c>
      <c r="H11" s="83">
        <v>18</v>
      </c>
      <c r="I11" s="80">
        <v>499</v>
      </c>
      <c r="J11" s="81">
        <v>0</v>
      </c>
      <c r="K11" s="80">
        <v>44.91</v>
      </c>
      <c r="L11" s="80">
        <v>44.91</v>
      </c>
      <c r="M11" s="80">
        <f t="shared" si="0"/>
        <v>588.81999999999994</v>
      </c>
    </row>
    <row r="12" spans="1:13" ht="31.5" x14ac:dyDescent="0.25">
      <c r="A12" s="74">
        <v>9</v>
      </c>
      <c r="B12" s="74" t="s">
        <v>843</v>
      </c>
      <c r="C12" s="74" t="s">
        <v>844</v>
      </c>
      <c r="D12" s="76">
        <v>998525</v>
      </c>
      <c r="E12" s="31" t="s">
        <v>845</v>
      </c>
      <c r="F12" s="77" t="s">
        <v>119</v>
      </c>
      <c r="G12" s="79" t="s">
        <v>846</v>
      </c>
      <c r="H12" s="83">
        <v>18</v>
      </c>
      <c r="I12" s="80">
        <v>226523</v>
      </c>
      <c r="J12" s="81">
        <v>40774</v>
      </c>
      <c r="K12" s="80">
        <v>0</v>
      </c>
      <c r="L12" s="80">
        <v>0</v>
      </c>
      <c r="M12" s="80">
        <f t="shared" si="0"/>
        <v>267297</v>
      </c>
    </row>
    <row r="13" spans="1:13" ht="31.5" x14ac:dyDescent="0.25">
      <c r="A13" s="73">
        <v>10</v>
      </c>
      <c r="B13" s="74" t="s">
        <v>847</v>
      </c>
      <c r="C13" s="74" t="s">
        <v>848</v>
      </c>
      <c r="D13" s="76">
        <v>998525</v>
      </c>
      <c r="E13" s="31" t="s">
        <v>845</v>
      </c>
      <c r="F13" s="77" t="s">
        <v>119</v>
      </c>
      <c r="G13" s="79" t="s">
        <v>846</v>
      </c>
      <c r="H13" s="83">
        <v>18</v>
      </c>
      <c r="I13" s="80">
        <v>25095</v>
      </c>
      <c r="J13" s="81">
        <v>4517</v>
      </c>
      <c r="K13" s="80"/>
      <c r="L13" s="80"/>
      <c r="M13" s="80">
        <f t="shared" si="0"/>
        <v>29612</v>
      </c>
    </row>
    <row r="14" spans="1:13" ht="31.5" x14ac:dyDescent="0.25">
      <c r="A14" s="74">
        <v>11</v>
      </c>
      <c r="B14" s="74" t="s">
        <v>849</v>
      </c>
      <c r="C14" s="74" t="s">
        <v>850</v>
      </c>
      <c r="D14" s="76">
        <v>998525</v>
      </c>
      <c r="E14" s="31" t="s">
        <v>845</v>
      </c>
      <c r="F14" s="77" t="s">
        <v>119</v>
      </c>
      <c r="G14" s="79" t="s">
        <v>846</v>
      </c>
      <c r="H14" s="83">
        <v>18</v>
      </c>
      <c r="I14" s="80">
        <v>25439</v>
      </c>
      <c r="J14" s="81">
        <v>4579</v>
      </c>
      <c r="K14" s="80"/>
      <c r="L14" s="80"/>
      <c r="M14" s="80">
        <f t="shared" si="0"/>
        <v>30018</v>
      </c>
    </row>
    <row r="15" spans="1:13" ht="15.75" x14ac:dyDescent="0.25">
      <c r="A15" s="73">
        <v>12</v>
      </c>
      <c r="B15" s="74" t="s">
        <v>834</v>
      </c>
      <c r="C15" s="74" t="s">
        <v>733</v>
      </c>
      <c r="D15" s="76">
        <v>998551</v>
      </c>
      <c r="E15" s="82" t="s">
        <v>523</v>
      </c>
      <c r="F15" s="79" t="s">
        <v>69</v>
      </c>
      <c r="G15" s="79"/>
      <c r="H15" s="83">
        <v>18</v>
      </c>
      <c r="I15" s="80">
        <v>4081</v>
      </c>
      <c r="J15" s="81">
        <v>0</v>
      </c>
      <c r="K15" s="80">
        <v>22.88</v>
      </c>
      <c r="L15" s="80">
        <v>22.88</v>
      </c>
      <c r="M15" s="80">
        <f t="shared" si="0"/>
        <v>4126.76</v>
      </c>
    </row>
    <row r="16" spans="1:13" ht="15.75" x14ac:dyDescent="0.25">
      <c r="A16" s="74">
        <v>13</v>
      </c>
      <c r="B16" s="74" t="s">
        <v>835</v>
      </c>
      <c r="C16" s="74" t="s">
        <v>733</v>
      </c>
      <c r="D16" s="76">
        <v>998551</v>
      </c>
      <c r="E16" s="82" t="s">
        <v>523</v>
      </c>
      <c r="F16" s="79" t="s">
        <v>69</v>
      </c>
      <c r="G16" s="79"/>
      <c r="H16" s="83">
        <v>18</v>
      </c>
      <c r="I16" s="80">
        <v>4958</v>
      </c>
      <c r="J16" s="81">
        <v>0</v>
      </c>
      <c r="K16" s="80">
        <v>22.88</v>
      </c>
      <c r="L16" s="80">
        <v>22.88</v>
      </c>
      <c r="M16" s="80">
        <f t="shared" si="0"/>
        <v>5003.76</v>
      </c>
    </row>
    <row r="17" spans="1:13" ht="15.75" x14ac:dyDescent="0.25">
      <c r="A17" s="73">
        <v>14</v>
      </c>
      <c r="B17" s="74" t="s">
        <v>851</v>
      </c>
      <c r="C17" s="74" t="s">
        <v>651</v>
      </c>
      <c r="D17" s="76">
        <v>998551</v>
      </c>
      <c r="E17" s="82" t="s">
        <v>523</v>
      </c>
      <c r="F17" s="79" t="s">
        <v>69</v>
      </c>
      <c r="G17" s="79"/>
      <c r="H17" s="83">
        <v>18</v>
      </c>
      <c r="I17" s="80">
        <v>13809</v>
      </c>
      <c r="J17" s="81">
        <v>0</v>
      </c>
      <c r="K17" s="80">
        <v>345.22</v>
      </c>
      <c r="L17" s="80">
        <v>345.22</v>
      </c>
      <c r="M17" s="80">
        <f t="shared" si="0"/>
        <v>14499.439999999999</v>
      </c>
    </row>
    <row r="18" spans="1:13" ht="15.75" x14ac:dyDescent="0.25">
      <c r="A18" s="74">
        <v>15</v>
      </c>
      <c r="B18" s="74" t="s">
        <v>851</v>
      </c>
      <c r="C18" s="74" t="s">
        <v>651</v>
      </c>
      <c r="D18" s="76">
        <v>998551</v>
      </c>
      <c r="E18" s="82" t="s">
        <v>523</v>
      </c>
      <c r="F18" s="79" t="s">
        <v>69</v>
      </c>
      <c r="G18" s="79"/>
      <c r="H18" s="83">
        <v>18</v>
      </c>
      <c r="I18" s="80">
        <v>11011</v>
      </c>
      <c r="J18" s="81">
        <v>0</v>
      </c>
      <c r="K18" s="80">
        <v>275.29000000000002</v>
      </c>
      <c r="L18" s="80">
        <v>275.29000000000002</v>
      </c>
      <c r="M18" s="84">
        <f t="shared" si="0"/>
        <v>11561.580000000002</v>
      </c>
    </row>
    <row r="19" spans="1:13" ht="15.75" x14ac:dyDescent="0.25">
      <c r="A19" s="73">
        <v>16</v>
      </c>
      <c r="B19" s="74" t="s">
        <v>833</v>
      </c>
      <c r="C19" s="74" t="s">
        <v>828</v>
      </c>
      <c r="D19" s="76"/>
      <c r="E19" s="82" t="s">
        <v>852</v>
      </c>
      <c r="F19" s="79" t="s">
        <v>829</v>
      </c>
      <c r="G19" s="79" t="s">
        <v>853</v>
      </c>
      <c r="H19" s="83">
        <v>18</v>
      </c>
      <c r="I19" s="80">
        <v>40000</v>
      </c>
      <c r="J19" s="81">
        <v>0</v>
      </c>
      <c r="K19" s="80">
        <v>3600</v>
      </c>
      <c r="L19" s="80">
        <v>3600</v>
      </c>
      <c r="M19" s="80">
        <f t="shared" si="0"/>
        <v>47200</v>
      </c>
    </row>
    <row r="20" spans="1:13" ht="31.5" x14ac:dyDescent="0.25">
      <c r="A20" s="74">
        <v>17</v>
      </c>
      <c r="B20" s="74" t="s">
        <v>831</v>
      </c>
      <c r="C20" s="74" t="s">
        <v>832</v>
      </c>
      <c r="D20" s="76">
        <v>998513</v>
      </c>
      <c r="E20" s="79" t="s">
        <v>854</v>
      </c>
      <c r="F20" s="79" t="s">
        <v>112</v>
      </c>
      <c r="G20" s="79" t="s">
        <v>855</v>
      </c>
      <c r="H20" s="83">
        <v>18</v>
      </c>
      <c r="I20" s="80">
        <v>912770.2</v>
      </c>
      <c r="J20" s="81">
        <v>0</v>
      </c>
      <c r="K20" s="80">
        <v>82149.33</v>
      </c>
      <c r="L20" s="80">
        <v>82149.33</v>
      </c>
      <c r="M20" s="84">
        <f t="shared" si="0"/>
        <v>1077068.8599999999</v>
      </c>
    </row>
    <row r="21" spans="1:13" ht="15.75" x14ac:dyDescent="0.25">
      <c r="A21" s="73">
        <v>18</v>
      </c>
      <c r="B21" s="74" t="s">
        <v>827</v>
      </c>
      <c r="C21" s="74" t="s">
        <v>828</v>
      </c>
      <c r="D21" s="76"/>
      <c r="E21" s="82" t="s">
        <v>852</v>
      </c>
      <c r="F21" s="79" t="s">
        <v>829</v>
      </c>
      <c r="G21" s="85" t="s">
        <v>830</v>
      </c>
      <c r="H21" s="83">
        <v>18</v>
      </c>
      <c r="I21" s="80">
        <v>10000</v>
      </c>
      <c r="J21" s="81">
        <v>0</v>
      </c>
      <c r="K21" s="80">
        <v>900</v>
      </c>
      <c r="L21" s="80">
        <v>900</v>
      </c>
      <c r="M21" s="80">
        <f t="shared" si="0"/>
        <v>11800</v>
      </c>
    </row>
    <row r="22" spans="1:13" ht="15.75" x14ac:dyDescent="0.25">
      <c r="A22" s="74">
        <v>19</v>
      </c>
      <c r="B22" s="74" t="s">
        <v>856</v>
      </c>
      <c r="C22" s="74" t="s">
        <v>857</v>
      </c>
      <c r="D22" s="76">
        <v>998533</v>
      </c>
      <c r="E22" s="31" t="s">
        <v>858</v>
      </c>
      <c r="F22" s="77" t="s">
        <v>583</v>
      </c>
      <c r="G22" s="85" t="s">
        <v>859</v>
      </c>
      <c r="H22" s="83">
        <v>18</v>
      </c>
      <c r="I22" s="80">
        <v>1138517</v>
      </c>
      <c r="J22" s="81">
        <v>204933</v>
      </c>
      <c r="K22" s="80"/>
      <c r="L22" s="80"/>
      <c r="M22" s="80">
        <f t="shared" si="0"/>
        <v>1343450</v>
      </c>
    </row>
    <row r="23" spans="1:13" ht="15.75" x14ac:dyDescent="0.25">
      <c r="A23" s="73">
        <v>20</v>
      </c>
      <c r="B23" s="74" t="s">
        <v>860</v>
      </c>
      <c r="C23" s="74" t="s">
        <v>857</v>
      </c>
      <c r="D23" s="76">
        <v>998533</v>
      </c>
      <c r="E23" s="31" t="s">
        <v>858</v>
      </c>
      <c r="F23" s="77" t="s">
        <v>583</v>
      </c>
      <c r="G23" s="85" t="s">
        <v>859</v>
      </c>
      <c r="H23" s="74">
        <v>18</v>
      </c>
      <c r="I23" s="80">
        <v>1138517</v>
      </c>
      <c r="J23" s="81">
        <v>204933.06</v>
      </c>
      <c r="K23" s="80">
        <v>0</v>
      </c>
      <c r="L23" s="80">
        <v>0</v>
      </c>
      <c r="M23" s="80">
        <f t="shared" si="0"/>
        <v>1343450.06</v>
      </c>
    </row>
    <row r="24" spans="1:13" ht="15.75" x14ac:dyDescent="0.25">
      <c r="A24" s="74">
        <v>21</v>
      </c>
      <c r="B24" s="74" t="s">
        <v>861</v>
      </c>
      <c r="C24" s="74" t="s">
        <v>862</v>
      </c>
      <c r="D24" s="76">
        <v>4820</v>
      </c>
      <c r="E24" s="82" t="s">
        <v>863</v>
      </c>
      <c r="F24" s="77" t="s">
        <v>864</v>
      </c>
      <c r="G24" s="78" t="s">
        <v>865</v>
      </c>
      <c r="H24" s="74">
        <v>18</v>
      </c>
      <c r="I24" s="80">
        <v>440.68</v>
      </c>
      <c r="J24" s="81">
        <v>0</v>
      </c>
      <c r="K24" s="80">
        <v>39.659999999999997</v>
      </c>
      <c r="L24" s="80">
        <v>39.659999999999997</v>
      </c>
      <c r="M24" s="80">
        <f t="shared" si="0"/>
        <v>520</v>
      </c>
    </row>
    <row r="25" spans="1:13" ht="15.75" x14ac:dyDescent="0.25">
      <c r="A25" s="73">
        <v>22</v>
      </c>
      <c r="B25" s="74" t="s">
        <v>867</v>
      </c>
      <c r="C25" s="74" t="s">
        <v>868</v>
      </c>
      <c r="D25" s="76">
        <v>998433</v>
      </c>
      <c r="E25" s="31" t="s">
        <v>869</v>
      </c>
      <c r="F25" s="77" t="s">
        <v>32</v>
      </c>
      <c r="G25" s="78" t="s">
        <v>870</v>
      </c>
      <c r="H25" s="74">
        <v>18</v>
      </c>
      <c r="I25" s="80">
        <v>450.71</v>
      </c>
      <c r="J25" s="81">
        <v>0</v>
      </c>
      <c r="K25" s="80">
        <v>40.56</v>
      </c>
      <c r="L25" s="80">
        <v>40.56</v>
      </c>
      <c r="M25" s="80">
        <f t="shared" si="0"/>
        <v>531.82999999999993</v>
      </c>
    </row>
    <row r="26" spans="1:13" ht="15.75" x14ac:dyDescent="0.25">
      <c r="A26" s="74">
        <v>23</v>
      </c>
      <c r="B26" s="75">
        <v>52571701</v>
      </c>
      <c r="C26" s="74" t="s">
        <v>866</v>
      </c>
      <c r="D26" s="76">
        <v>998412</v>
      </c>
      <c r="E26" s="31" t="s">
        <v>871</v>
      </c>
      <c r="F26" s="76" t="s">
        <v>57</v>
      </c>
      <c r="G26" s="77" t="s">
        <v>872</v>
      </c>
      <c r="H26" s="74">
        <v>18</v>
      </c>
      <c r="I26" s="80">
        <v>699</v>
      </c>
      <c r="J26" s="81">
        <v>0</v>
      </c>
      <c r="K26" s="80">
        <v>62.91</v>
      </c>
      <c r="L26" s="80">
        <v>62.91</v>
      </c>
      <c r="M26" s="80">
        <f t="shared" si="0"/>
        <v>824.81999999999994</v>
      </c>
    </row>
    <row r="27" spans="1:13" ht="15.75" x14ac:dyDescent="0.25">
      <c r="A27" s="73">
        <v>24</v>
      </c>
      <c r="B27" s="75">
        <v>217</v>
      </c>
      <c r="C27" s="74" t="s">
        <v>873</v>
      </c>
      <c r="D27" s="76">
        <v>8504</v>
      </c>
      <c r="E27" s="31" t="s">
        <v>874</v>
      </c>
      <c r="F27" s="76" t="s">
        <v>591</v>
      </c>
      <c r="G27" s="77" t="s">
        <v>875</v>
      </c>
      <c r="H27" s="74">
        <v>18</v>
      </c>
      <c r="I27" s="80">
        <v>3100</v>
      </c>
      <c r="J27" s="81">
        <v>558</v>
      </c>
      <c r="K27" s="80">
        <v>0</v>
      </c>
      <c r="L27" s="80">
        <v>0</v>
      </c>
      <c r="M27" s="80">
        <f t="shared" si="0"/>
        <v>3658</v>
      </c>
    </row>
    <row r="28" spans="1:13" ht="15.75" x14ac:dyDescent="0.25">
      <c r="A28" s="74">
        <v>25</v>
      </c>
      <c r="B28" s="75" t="s">
        <v>876</v>
      </c>
      <c r="C28" s="74" t="s">
        <v>877</v>
      </c>
      <c r="D28" s="76"/>
      <c r="E28" s="79" t="s">
        <v>878</v>
      </c>
      <c r="F28" s="79" t="s">
        <v>879</v>
      </c>
      <c r="G28" s="77" t="s">
        <v>880</v>
      </c>
      <c r="H28" s="74">
        <v>18</v>
      </c>
      <c r="I28" s="80">
        <v>1483</v>
      </c>
      <c r="J28" s="81">
        <v>0</v>
      </c>
      <c r="K28" s="80">
        <v>133.47</v>
      </c>
      <c r="L28" s="80">
        <v>133.47</v>
      </c>
      <c r="M28" s="84">
        <f t="shared" si="0"/>
        <v>1749.94</v>
      </c>
    </row>
    <row r="29" spans="1:13" ht="15.75" x14ac:dyDescent="0.25">
      <c r="A29" s="73">
        <v>26</v>
      </c>
      <c r="B29" s="75">
        <v>2050</v>
      </c>
      <c r="C29" s="74" t="s">
        <v>881</v>
      </c>
      <c r="D29" s="76"/>
      <c r="E29" s="82" t="s">
        <v>882</v>
      </c>
      <c r="F29" s="77" t="s">
        <v>659</v>
      </c>
      <c r="G29" s="78" t="s">
        <v>883</v>
      </c>
      <c r="H29" s="74">
        <v>18</v>
      </c>
      <c r="I29" s="80">
        <v>2400</v>
      </c>
      <c r="J29" s="81">
        <v>0</v>
      </c>
      <c r="K29" s="80">
        <v>216</v>
      </c>
      <c r="L29" s="80">
        <v>216</v>
      </c>
      <c r="M29" s="80">
        <f t="shared" si="0"/>
        <v>2832</v>
      </c>
    </row>
    <row r="30" spans="1:13" ht="15.75" x14ac:dyDescent="0.25">
      <c r="A30" s="74">
        <v>27</v>
      </c>
      <c r="B30" s="75" t="s">
        <v>884</v>
      </c>
      <c r="C30" s="74" t="s">
        <v>828</v>
      </c>
      <c r="D30" s="76"/>
      <c r="E30" s="82" t="s">
        <v>852</v>
      </c>
      <c r="F30" s="79" t="s">
        <v>829</v>
      </c>
      <c r="G30" s="85" t="s">
        <v>830</v>
      </c>
      <c r="H30" s="74">
        <v>18</v>
      </c>
      <c r="I30" s="80">
        <v>140000</v>
      </c>
      <c r="J30" s="81">
        <v>0</v>
      </c>
      <c r="K30" s="80">
        <v>12600</v>
      </c>
      <c r="L30" s="80">
        <v>12600</v>
      </c>
      <c r="M30" s="80">
        <f t="shared" si="0"/>
        <v>165200</v>
      </c>
    </row>
    <row r="31" spans="1:13" ht="15.75" x14ac:dyDescent="0.25">
      <c r="A31" s="73">
        <v>28</v>
      </c>
      <c r="B31" s="75" t="s">
        <v>885</v>
      </c>
      <c r="C31" s="74" t="s">
        <v>844</v>
      </c>
      <c r="D31" s="77">
        <v>997331</v>
      </c>
      <c r="E31" s="82" t="s">
        <v>886</v>
      </c>
      <c r="F31" s="77" t="s">
        <v>887</v>
      </c>
      <c r="G31" s="78" t="s">
        <v>888</v>
      </c>
      <c r="H31" s="74">
        <v>18</v>
      </c>
      <c r="I31" s="80">
        <v>35000</v>
      </c>
      <c r="J31" s="81">
        <v>0</v>
      </c>
      <c r="K31" s="80">
        <v>3150</v>
      </c>
      <c r="L31" s="80">
        <v>3150</v>
      </c>
      <c r="M31" s="80">
        <f t="shared" si="0"/>
        <v>41300</v>
      </c>
    </row>
    <row r="32" spans="1:13" ht="15.75" x14ac:dyDescent="0.25">
      <c r="A32" s="74">
        <v>29</v>
      </c>
      <c r="B32" s="75" t="s">
        <v>889</v>
      </c>
      <c r="C32" s="74" t="s">
        <v>890</v>
      </c>
      <c r="D32" s="76">
        <v>995441</v>
      </c>
      <c r="E32" s="82" t="s">
        <v>49</v>
      </c>
      <c r="F32" s="77" t="s">
        <v>50</v>
      </c>
      <c r="G32" s="86" t="s">
        <v>891</v>
      </c>
      <c r="H32" s="74">
        <v>18</v>
      </c>
      <c r="I32" s="80">
        <v>3900</v>
      </c>
      <c r="J32" s="81">
        <v>702</v>
      </c>
      <c r="K32" s="80">
        <v>0</v>
      </c>
      <c r="L32" s="80">
        <v>0</v>
      </c>
      <c r="M32" s="80">
        <f t="shared" si="0"/>
        <v>4602</v>
      </c>
    </row>
    <row r="33" spans="1:13" ht="15.75" x14ac:dyDescent="0.25">
      <c r="A33" s="73">
        <v>30</v>
      </c>
      <c r="B33" s="75" t="s">
        <v>892</v>
      </c>
      <c r="C33" s="74" t="s">
        <v>881</v>
      </c>
      <c r="D33" s="76">
        <v>995441</v>
      </c>
      <c r="E33" s="82" t="s">
        <v>49</v>
      </c>
      <c r="F33" s="77" t="s">
        <v>50</v>
      </c>
      <c r="G33" s="86" t="s">
        <v>891</v>
      </c>
      <c r="H33" s="74">
        <v>18</v>
      </c>
      <c r="I33" s="80">
        <v>4950</v>
      </c>
      <c r="J33" s="81">
        <v>891</v>
      </c>
      <c r="K33" s="80">
        <v>0</v>
      </c>
      <c r="L33" s="80">
        <v>0</v>
      </c>
      <c r="M33" s="80">
        <f t="shared" si="0"/>
        <v>5841</v>
      </c>
    </row>
    <row r="34" spans="1:13" ht="15.75" x14ac:dyDescent="0.25">
      <c r="A34" s="74">
        <v>31</v>
      </c>
      <c r="B34" s="75" t="s">
        <v>893</v>
      </c>
      <c r="C34" s="74" t="s">
        <v>881</v>
      </c>
      <c r="D34" s="76">
        <v>851762</v>
      </c>
      <c r="E34" s="82" t="s">
        <v>49</v>
      </c>
      <c r="F34" s="77" t="s">
        <v>50</v>
      </c>
      <c r="G34" s="86" t="s">
        <v>891</v>
      </c>
      <c r="H34" s="74">
        <v>18</v>
      </c>
      <c r="I34" s="80">
        <v>4200</v>
      </c>
      <c r="J34" s="81">
        <v>756</v>
      </c>
      <c r="K34" s="80">
        <v>0</v>
      </c>
      <c r="L34" s="80">
        <v>0</v>
      </c>
      <c r="M34" s="80">
        <f t="shared" si="0"/>
        <v>4956</v>
      </c>
    </row>
    <row r="35" spans="1:13" ht="15.75" x14ac:dyDescent="0.25">
      <c r="A35" s="73">
        <v>32</v>
      </c>
      <c r="B35" s="75">
        <v>2677</v>
      </c>
      <c r="C35" s="74" t="s">
        <v>828</v>
      </c>
      <c r="D35" s="76">
        <v>3926</v>
      </c>
      <c r="E35" s="31" t="s">
        <v>894</v>
      </c>
      <c r="F35" s="76" t="s">
        <v>895</v>
      </c>
      <c r="G35" s="77" t="s">
        <v>896</v>
      </c>
      <c r="H35" s="74">
        <v>12</v>
      </c>
      <c r="I35" s="80">
        <v>1785.71</v>
      </c>
      <c r="J35" s="81">
        <v>0</v>
      </c>
      <c r="K35" s="80">
        <v>107.14</v>
      </c>
      <c r="L35" s="80">
        <v>107.14</v>
      </c>
      <c r="M35" s="84">
        <f t="shared" si="0"/>
        <v>1999.9900000000002</v>
      </c>
    </row>
    <row r="36" spans="1:13" ht="15.75" x14ac:dyDescent="0.25">
      <c r="A36" s="74">
        <v>33</v>
      </c>
      <c r="B36" s="75">
        <v>251</v>
      </c>
      <c r="C36" s="74" t="s">
        <v>897</v>
      </c>
      <c r="D36" s="76">
        <v>3401</v>
      </c>
      <c r="E36" s="31" t="s">
        <v>41</v>
      </c>
      <c r="F36" s="76" t="s">
        <v>42</v>
      </c>
      <c r="G36" s="77" t="s">
        <v>898</v>
      </c>
      <c r="H36" s="74">
        <v>18</v>
      </c>
      <c r="I36" s="80">
        <v>2034</v>
      </c>
      <c r="J36" s="81">
        <v>0</v>
      </c>
      <c r="K36" s="80">
        <v>183.06</v>
      </c>
      <c r="L36" s="80">
        <v>183.06</v>
      </c>
      <c r="M36" s="80">
        <f t="shared" si="0"/>
        <v>2400.12</v>
      </c>
    </row>
    <row r="37" spans="1:13" ht="15.75" x14ac:dyDescent="0.25">
      <c r="A37" s="73">
        <v>34</v>
      </c>
      <c r="B37" s="75">
        <v>252</v>
      </c>
      <c r="C37" s="74" t="s">
        <v>897</v>
      </c>
      <c r="D37" s="76">
        <v>3307</v>
      </c>
      <c r="E37" s="31" t="s">
        <v>41</v>
      </c>
      <c r="F37" s="76" t="s">
        <v>42</v>
      </c>
      <c r="G37" s="77" t="s">
        <v>899</v>
      </c>
      <c r="H37" s="74">
        <v>18</v>
      </c>
      <c r="I37" s="80">
        <v>2542</v>
      </c>
      <c r="J37" s="81">
        <v>0</v>
      </c>
      <c r="K37" s="80">
        <v>228.82</v>
      </c>
      <c r="L37" s="80">
        <v>228.82</v>
      </c>
      <c r="M37" s="80">
        <f t="shared" si="0"/>
        <v>2999.6400000000003</v>
      </c>
    </row>
    <row r="38" spans="1:13" ht="15.75" x14ac:dyDescent="0.25">
      <c r="A38" s="74">
        <v>35</v>
      </c>
      <c r="B38" s="75">
        <v>253</v>
      </c>
      <c r="C38" s="74" t="s">
        <v>897</v>
      </c>
      <c r="D38" s="76">
        <v>3926</v>
      </c>
      <c r="E38" s="31" t="s">
        <v>41</v>
      </c>
      <c r="F38" s="76" t="s">
        <v>42</v>
      </c>
      <c r="G38" s="77" t="s">
        <v>899</v>
      </c>
      <c r="H38" s="74">
        <v>18</v>
      </c>
      <c r="I38" s="80">
        <v>3508.2</v>
      </c>
      <c r="J38" s="81">
        <v>0</v>
      </c>
      <c r="K38" s="80">
        <v>315.74</v>
      </c>
      <c r="L38" s="80">
        <v>315.74</v>
      </c>
      <c r="M38" s="80">
        <f t="shared" si="0"/>
        <v>4139.6799999999994</v>
      </c>
    </row>
    <row r="39" spans="1:13" ht="15.75" x14ac:dyDescent="0.25">
      <c r="A39" s="73">
        <v>36</v>
      </c>
      <c r="B39" s="75">
        <v>254</v>
      </c>
      <c r="C39" s="74" t="s">
        <v>897</v>
      </c>
      <c r="D39" s="76">
        <v>4818</v>
      </c>
      <c r="E39" s="31" t="s">
        <v>41</v>
      </c>
      <c r="F39" s="76" t="s">
        <v>42</v>
      </c>
      <c r="G39" s="77" t="s">
        <v>899</v>
      </c>
      <c r="H39" s="74">
        <v>18</v>
      </c>
      <c r="I39" s="80">
        <v>426.36</v>
      </c>
      <c r="J39" s="81">
        <v>0</v>
      </c>
      <c r="K39" s="80">
        <v>38.369999999999997</v>
      </c>
      <c r="L39" s="80">
        <v>38.369999999999997</v>
      </c>
      <c r="M39" s="80">
        <f t="shared" si="0"/>
        <v>503.1</v>
      </c>
    </row>
    <row r="40" spans="1:13" ht="15.75" x14ac:dyDescent="0.25">
      <c r="A40" s="74">
        <v>37</v>
      </c>
      <c r="B40" s="75">
        <v>255</v>
      </c>
      <c r="C40" s="74" t="s">
        <v>897</v>
      </c>
      <c r="D40" s="76">
        <v>3919</v>
      </c>
      <c r="E40" s="31" t="s">
        <v>41</v>
      </c>
      <c r="F40" s="76" t="s">
        <v>42</v>
      </c>
      <c r="G40" s="77" t="s">
        <v>899</v>
      </c>
      <c r="H40" s="74">
        <v>18</v>
      </c>
      <c r="I40" s="80">
        <v>211.9</v>
      </c>
      <c r="J40" s="81">
        <v>0</v>
      </c>
      <c r="K40" s="80">
        <v>19.07</v>
      </c>
      <c r="L40" s="80">
        <v>19.07</v>
      </c>
      <c r="M40" s="84">
        <f t="shared" si="0"/>
        <v>250.04</v>
      </c>
    </row>
    <row r="41" spans="1:13" ht="15.75" x14ac:dyDescent="0.25">
      <c r="A41" s="73">
        <v>38</v>
      </c>
      <c r="B41" s="75">
        <v>256</v>
      </c>
      <c r="C41" s="74" t="s">
        <v>897</v>
      </c>
      <c r="D41" s="76">
        <v>848079</v>
      </c>
      <c r="E41" s="31" t="s">
        <v>41</v>
      </c>
      <c r="F41" s="76" t="s">
        <v>42</v>
      </c>
      <c r="G41" s="77" t="s">
        <v>899</v>
      </c>
      <c r="H41" s="74">
        <v>18</v>
      </c>
      <c r="I41" s="80">
        <v>788.1</v>
      </c>
      <c r="J41" s="81">
        <v>0</v>
      </c>
      <c r="K41" s="80">
        <v>70.930000000000007</v>
      </c>
      <c r="L41" s="80">
        <v>70.930000000000007</v>
      </c>
      <c r="M41" s="80">
        <f t="shared" si="0"/>
        <v>929.96</v>
      </c>
    </row>
    <row r="42" spans="1:13" ht="15.75" x14ac:dyDescent="0.25">
      <c r="A42" s="74">
        <v>39</v>
      </c>
      <c r="B42" s="75">
        <v>257</v>
      </c>
      <c r="C42" s="74" t="s">
        <v>897</v>
      </c>
      <c r="D42" s="76">
        <v>392490</v>
      </c>
      <c r="E42" s="31" t="s">
        <v>41</v>
      </c>
      <c r="F42" s="76" t="s">
        <v>42</v>
      </c>
      <c r="G42" s="77" t="s">
        <v>899</v>
      </c>
      <c r="H42" s="74">
        <v>18</v>
      </c>
      <c r="I42" s="80">
        <v>1016.96</v>
      </c>
      <c r="J42" s="81">
        <v>0</v>
      </c>
      <c r="K42" s="80">
        <v>91.53</v>
      </c>
      <c r="L42" s="80">
        <v>91.53</v>
      </c>
      <c r="M42" s="80">
        <f t="shared" si="0"/>
        <v>1200.02</v>
      </c>
    </row>
    <row r="43" spans="1:13" ht="15.75" x14ac:dyDescent="0.25">
      <c r="A43" s="73">
        <v>40</v>
      </c>
      <c r="B43" s="75">
        <v>258</v>
      </c>
      <c r="C43" s="74" t="s">
        <v>897</v>
      </c>
      <c r="D43" s="76">
        <v>8506</v>
      </c>
      <c r="E43" s="31" t="s">
        <v>41</v>
      </c>
      <c r="F43" s="76" t="s">
        <v>42</v>
      </c>
      <c r="G43" s="77" t="s">
        <v>899</v>
      </c>
      <c r="H43" s="74">
        <v>18</v>
      </c>
      <c r="I43" s="80">
        <v>847.5</v>
      </c>
      <c r="J43" s="81">
        <v>0</v>
      </c>
      <c r="K43" s="80">
        <v>76.28</v>
      </c>
      <c r="L43" s="80">
        <v>76.28</v>
      </c>
      <c r="M43" s="80">
        <f t="shared" si="0"/>
        <v>1000.06</v>
      </c>
    </row>
    <row r="44" spans="1:13" ht="15.75" x14ac:dyDescent="0.25">
      <c r="A44" s="74">
        <v>41</v>
      </c>
      <c r="B44" s="75">
        <v>260</v>
      </c>
      <c r="C44" s="74" t="s">
        <v>900</v>
      </c>
      <c r="D44" s="76">
        <v>8523</v>
      </c>
      <c r="E44" s="31" t="s">
        <v>41</v>
      </c>
      <c r="F44" s="76" t="s">
        <v>42</v>
      </c>
      <c r="G44" s="77" t="s">
        <v>899</v>
      </c>
      <c r="H44" s="74">
        <v>18</v>
      </c>
      <c r="I44" s="80">
        <v>3177.95</v>
      </c>
      <c r="J44" s="81">
        <v>0</v>
      </c>
      <c r="K44" s="80">
        <v>286.02</v>
      </c>
      <c r="L44" s="80">
        <v>286.02</v>
      </c>
      <c r="M44" s="80">
        <f t="shared" si="0"/>
        <v>3749.99</v>
      </c>
    </row>
    <row r="45" spans="1:13" ht="15.75" x14ac:dyDescent="0.25">
      <c r="A45" s="73">
        <v>42</v>
      </c>
      <c r="B45" s="75">
        <v>261</v>
      </c>
      <c r="C45" s="74" t="s">
        <v>900</v>
      </c>
      <c r="D45" s="76">
        <v>3402</v>
      </c>
      <c r="E45" s="31" t="s">
        <v>41</v>
      </c>
      <c r="F45" s="76" t="s">
        <v>42</v>
      </c>
      <c r="G45" s="77" t="s">
        <v>899</v>
      </c>
      <c r="H45" s="74">
        <v>18</v>
      </c>
      <c r="I45" s="80">
        <v>1440.6</v>
      </c>
      <c r="J45" s="81">
        <v>0</v>
      </c>
      <c r="K45" s="80">
        <v>129.65</v>
      </c>
      <c r="L45" s="80">
        <v>129.65</v>
      </c>
      <c r="M45" s="80">
        <f t="shared" si="0"/>
        <v>1699.9</v>
      </c>
    </row>
    <row r="46" spans="1:13" ht="15.75" x14ac:dyDescent="0.25">
      <c r="A46" s="74">
        <v>43</v>
      </c>
      <c r="B46" s="75">
        <v>1672</v>
      </c>
      <c r="C46" s="74" t="s">
        <v>901</v>
      </c>
      <c r="D46" s="76">
        <v>6911</v>
      </c>
      <c r="E46" s="31" t="s">
        <v>37</v>
      </c>
      <c r="F46" s="79" t="s">
        <v>38</v>
      </c>
      <c r="G46" s="77" t="s">
        <v>899</v>
      </c>
      <c r="H46" s="74">
        <v>12</v>
      </c>
      <c r="I46" s="80">
        <v>4607.16</v>
      </c>
      <c r="J46" s="81">
        <v>0</v>
      </c>
      <c r="K46" s="80">
        <v>276.43</v>
      </c>
      <c r="L46" s="80">
        <v>276.43</v>
      </c>
      <c r="M46" s="80">
        <f t="shared" si="0"/>
        <v>5160.0200000000004</v>
      </c>
    </row>
    <row r="47" spans="1:13" ht="15.75" x14ac:dyDescent="0.25">
      <c r="A47" s="73">
        <v>44</v>
      </c>
      <c r="B47" s="75">
        <v>1673</v>
      </c>
      <c r="C47" s="74" t="s">
        <v>901</v>
      </c>
      <c r="D47" s="76">
        <v>3306</v>
      </c>
      <c r="E47" s="31" t="s">
        <v>37</v>
      </c>
      <c r="F47" s="79" t="s">
        <v>38</v>
      </c>
      <c r="G47" s="77" t="s">
        <v>899</v>
      </c>
      <c r="H47" s="74">
        <v>18</v>
      </c>
      <c r="I47" s="80">
        <v>2288.1</v>
      </c>
      <c r="J47" s="81">
        <v>0</v>
      </c>
      <c r="K47" s="80">
        <v>205.93</v>
      </c>
      <c r="L47" s="80">
        <v>205.93</v>
      </c>
      <c r="M47" s="84">
        <f t="shared" si="0"/>
        <v>2699.9599999999996</v>
      </c>
    </row>
    <row r="48" spans="1:13" ht="15.75" x14ac:dyDescent="0.25">
      <c r="A48" s="74">
        <v>45</v>
      </c>
      <c r="B48" s="75">
        <v>1674</v>
      </c>
      <c r="C48" s="74" t="s">
        <v>901</v>
      </c>
      <c r="D48" s="76">
        <v>3402</v>
      </c>
      <c r="E48" s="31" t="s">
        <v>37</v>
      </c>
      <c r="F48" s="79" t="s">
        <v>38</v>
      </c>
      <c r="G48" s="77" t="s">
        <v>899</v>
      </c>
      <c r="H48" s="74">
        <v>18</v>
      </c>
      <c r="I48" s="80">
        <v>339</v>
      </c>
      <c r="J48" s="81">
        <v>0</v>
      </c>
      <c r="K48" s="80">
        <v>30.51</v>
      </c>
      <c r="L48" s="80">
        <v>30.51</v>
      </c>
      <c r="M48" s="80">
        <f t="shared" si="0"/>
        <v>400.02</v>
      </c>
    </row>
    <row r="49" spans="1:13" ht="15.75" x14ac:dyDescent="0.25">
      <c r="A49" s="73">
        <v>46</v>
      </c>
      <c r="B49" s="75">
        <v>1675</v>
      </c>
      <c r="C49" s="74" t="s">
        <v>901</v>
      </c>
      <c r="D49" s="76">
        <v>6307</v>
      </c>
      <c r="E49" s="31" t="s">
        <v>37</v>
      </c>
      <c r="F49" s="79" t="s">
        <v>38</v>
      </c>
      <c r="G49" s="77" t="s">
        <v>899</v>
      </c>
      <c r="H49" s="74">
        <v>5</v>
      </c>
      <c r="I49" s="80">
        <v>742.8</v>
      </c>
      <c r="J49" s="81">
        <v>0</v>
      </c>
      <c r="K49" s="80">
        <v>18.57</v>
      </c>
      <c r="L49" s="80">
        <v>18.57</v>
      </c>
      <c r="M49" s="84">
        <f t="shared" si="0"/>
        <v>779.94</v>
      </c>
    </row>
    <row r="50" spans="1:13" ht="15.75" x14ac:dyDescent="0.25">
      <c r="A50" s="74">
        <v>47</v>
      </c>
      <c r="B50" s="75">
        <v>1676</v>
      </c>
      <c r="C50" s="74" t="s">
        <v>901</v>
      </c>
      <c r="D50" s="76">
        <v>9608</v>
      </c>
      <c r="E50" s="31" t="s">
        <v>37</v>
      </c>
      <c r="F50" s="79" t="s">
        <v>38</v>
      </c>
      <c r="G50" s="77" t="s">
        <v>899</v>
      </c>
      <c r="H50" s="74">
        <v>18</v>
      </c>
      <c r="I50" s="80">
        <v>4068</v>
      </c>
      <c r="J50" s="81">
        <v>0</v>
      </c>
      <c r="K50" s="80">
        <v>366.12</v>
      </c>
      <c r="L50" s="80">
        <v>366.12</v>
      </c>
      <c r="M50" s="80">
        <f t="shared" si="0"/>
        <v>4800.24</v>
      </c>
    </row>
    <row r="51" spans="1:13" ht="15.75" x14ac:dyDescent="0.25">
      <c r="A51" s="73">
        <v>48</v>
      </c>
      <c r="B51" s="75">
        <v>1679</v>
      </c>
      <c r="C51" s="74" t="s">
        <v>901</v>
      </c>
      <c r="D51" s="76">
        <v>9608</v>
      </c>
      <c r="E51" s="31" t="s">
        <v>37</v>
      </c>
      <c r="F51" s="79" t="s">
        <v>38</v>
      </c>
      <c r="G51" s="77" t="s">
        <v>899</v>
      </c>
      <c r="H51" s="74">
        <v>18</v>
      </c>
      <c r="I51" s="80">
        <v>1281.3599999999999</v>
      </c>
      <c r="J51" s="81">
        <v>0</v>
      </c>
      <c r="K51" s="80">
        <v>115.32</v>
      </c>
      <c r="L51" s="80">
        <v>115.32</v>
      </c>
      <c r="M51" s="80">
        <f t="shared" si="0"/>
        <v>1511.9999999999998</v>
      </c>
    </row>
    <row r="52" spans="1:13" ht="15.75" x14ac:dyDescent="0.25">
      <c r="A52" s="74">
        <v>49</v>
      </c>
      <c r="B52" s="75">
        <v>1680</v>
      </c>
      <c r="C52" s="74" t="s">
        <v>901</v>
      </c>
      <c r="D52" s="76">
        <v>7013</v>
      </c>
      <c r="E52" s="31" t="s">
        <v>37</v>
      </c>
      <c r="F52" s="79" t="s">
        <v>38</v>
      </c>
      <c r="G52" s="77" t="s">
        <v>899</v>
      </c>
      <c r="H52" s="74">
        <v>18</v>
      </c>
      <c r="I52" s="80">
        <v>2669.62</v>
      </c>
      <c r="J52" s="81">
        <v>0</v>
      </c>
      <c r="K52" s="80">
        <v>240.26</v>
      </c>
      <c r="L52" s="80">
        <v>240.26</v>
      </c>
      <c r="M52" s="84">
        <f t="shared" si="0"/>
        <v>3150.1400000000003</v>
      </c>
    </row>
    <row r="53" spans="1:13" ht="15.75" x14ac:dyDescent="0.25">
      <c r="A53" s="73">
        <v>50</v>
      </c>
      <c r="B53" s="75">
        <v>1681</v>
      </c>
      <c r="C53" s="74" t="s">
        <v>901</v>
      </c>
      <c r="D53" s="76">
        <v>8523</v>
      </c>
      <c r="E53" s="31" t="s">
        <v>37</v>
      </c>
      <c r="F53" s="79" t="s">
        <v>38</v>
      </c>
      <c r="G53" s="77" t="s">
        <v>899</v>
      </c>
      <c r="H53" s="74">
        <v>18</v>
      </c>
      <c r="I53" s="80">
        <v>3796.6</v>
      </c>
      <c r="J53" s="81">
        <v>0</v>
      </c>
      <c r="K53" s="80">
        <v>341.69</v>
      </c>
      <c r="L53" s="80">
        <v>341.69</v>
      </c>
      <c r="M53" s="84">
        <f t="shared" si="0"/>
        <v>4479.9799999999996</v>
      </c>
    </row>
    <row r="54" spans="1:13" ht="15.75" x14ac:dyDescent="0.25">
      <c r="A54" s="74">
        <v>51</v>
      </c>
      <c r="B54" s="75">
        <v>1682</v>
      </c>
      <c r="C54" s="74" t="s">
        <v>901</v>
      </c>
      <c r="D54" s="76">
        <v>9603</v>
      </c>
      <c r="E54" s="31" t="s">
        <v>37</v>
      </c>
      <c r="F54" s="79" t="s">
        <v>38</v>
      </c>
      <c r="G54" s="77" t="s">
        <v>899</v>
      </c>
      <c r="H54" s="74">
        <v>5</v>
      </c>
      <c r="I54" s="80">
        <v>209.52</v>
      </c>
      <c r="J54" s="81">
        <v>0</v>
      </c>
      <c r="K54" s="80">
        <v>5.24</v>
      </c>
      <c r="L54" s="80">
        <v>5.24</v>
      </c>
      <c r="M54" s="80">
        <f t="shared" si="0"/>
        <v>220.00000000000003</v>
      </c>
    </row>
    <row r="55" spans="1:13" ht="15.75" x14ac:dyDescent="0.25">
      <c r="A55" s="73">
        <v>52</v>
      </c>
      <c r="B55" s="75">
        <v>1683</v>
      </c>
      <c r="C55" s="74" t="s">
        <v>901</v>
      </c>
      <c r="D55" s="76">
        <v>3924</v>
      </c>
      <c r="E55" s="31" t="s">
        <v>37</v>
      </c>
      <c r="F55" s="79" t="s">
        <v>38</v>
      </c>
      <c r="G55" s="77" t="s">
        <v>899</v>
      </c>
      <c r="H55" s="74">
        <v>18</v>
      </c>
      <c r="I55" s="80">
        <v>1118.6400000000001</v>
      </c>
      <c r="J55" s="81">
        <v>0</v>
      </c>
      <c r="K55" s="80">
        <v>100.68</v>
      </c>
      <c r="L55" s="80">
        <v>100.68</v>
      </c>
      <c r="M55" s="80">
        <f t="shared" si="0"/>
        <v>1320.0000000000002</v>
      </c>
    </row>
    <row r="56" spans="1:13" ht="15.75" x14ac:dyDescent="0.25">
      <c r="A56" s="74">
        <v>53</v>
      </c>
      <c r="B56" s="75">
        <v>1684</v>
      </c>
      <c r="C56" s="74" t="s">
        <v>901</v>
      </c>
      <c r="D56" s="76">
        <v>9617</v>
      </c>
      <c r="E56" s="31" t="s">
        <v>37</v>
      </c>
      <c r="F56" s="79" t="s">
        <v>38</v>
      </c>
      <c r="G56" s="77" t="s">
        <v>899</v>
      </c>
      <c r="H56" s="74">
        <v>18</v>
      </c>
      <c r="I56" s="80">
        <v>3127.12</v>
      </c>
      <c r="J56" s="81">
        <v>0</v>
      </c>
      <c r="K56" s="80">
        <v>281.44</v>
      </c>
      <c r="L56" s="80">
        <v>281.44</v>
      </c>
      <c r="M56" s="80">
        <f t="shared" si="0"/>
        <v>3690</v>
      </c>
    </row>
    <row r="57" spans="1:13" ht="15.75" x14ac:dyDescent="0.25">
      <c r="A57" s="73">
        <v>54</v>
      </c>
      <c r="B57" s="75">
        <v>1687</v>
      </c>
      <c r="C57" s="74" t="s">
        <v>844</v>
      </c>
      <c r="D57" s="76">
        <v>3401</v>
      </c>
      <c r="E57" s="31" t="s">
        <v>37</v>
      </c>
      <c r="F57" s="79" t="s">
        <v>38</v>
      </c>
      <c r="G57" s="77" t="s">
        <v>899</v>
      </c>
      <c r="H57" s="74">
        <v>18</v>
      </c>
      <c r="I57" s="80">
        <v>2881.4</v>
      </c>
      <c r="J57" s="81">
        <v>0</v>
      </c>
      <c r="K57" s="80">
        <v>259.33</v>
      </c>
      <c r="L57" s="80">
        <v>259.33</v>
      </c>
      <c r="M57" s="84">
        <f t="shared" si="0"/>
        <v>3400.06</v>
      </c>
    </row>
    <row r="58" spans="1:13" ht="15.75" x14ac:dyDescent="0.25">
      <c r="A58" s="74">
        <v>55</v>
      </c>
      <c r="B58" s="75">
        <v>1688</v>
      </c>
      <c r="C58" s="74" t="s">
        <v>844</v>
      </c>
      <c r="D58" s="76">
        <v>4802</v>
      </c>
      <c r="E58" s="31" t="s">
        <v>37</v>
      </c>
      <c r="F58" s="79" t="s">
        <v>38</v>
      </c>
      <c r="G58" s="77" t="s">
        <v>899</v>
      </c>
      <c r="H58" s="74">
        <v>12</v>
      </c>
      <c r="I58" s="80">
        <v>3741.1</v>
      </c>
      <c r="J58" s="81">
        <v>0</v>
      </c>
      <c r="K58" s="80">
        <v>224.47</v>
      </c>
      <c r="L58" s="80">
        <v>224.47</v>
      </c>
      <c r="M58" s="84">
        <f t="shared" si="0"/>
        <v>4190.04</v>
      </c>
    </row>
    <row r="59" spans="1:13" ht="15.75" x14ac:dyDescent="0.25">
      <c r="A59" s="73">
        <v>56</v>
      </c>
      <c r="B59" s="75">
        <v>1689</v>
      </c>
      <c r="C59" s="74" t="s">
        <v>844</v>
      </c>
      <c r="D59" s="76">
        <v>3402</v>
      </c>
      <c r="E59" s="76" t="s">
        <v>37</v>
      </c>
      <c r="F59" s="79" t="s">
        <v>38</v>
      </c>
      <c r="G59" s="77" t="s">
        <v>899</v>
      </c>
      <c r="H59" s="74">
        <v>18</v>
      </c>
      <c r="I59" s="80">
        <v>1559.4</v>
      </c>
      <c r="J59" s="81">
        <v>0</v>
      </c>
      <c r="K59" s="80">
        <v>140.35</v>
      </c>
      <c r="L59" s="80">
        <v>140.35</v>
      </c>
      <c r="M59" s="80">
        <f t="shared" si="0"/>
        <v>1840.1</v>
      </c>
    </row>
    <row r="60" spans="1:13" ht="15.75" x14ac:dyDescent="0.25">
      <c r="A60" s="74">
        <v>57</v>
      </c>
      <c r="B60" s="75">
        <v>1690</v>
      </c>
      <c r="C60" s="74" t="s">
        <v>844</v>
      </c>
      <c r="D60" s="76">
        <v>3808</v>
      </c>
      <c r="E60" s="76" t="s">
        <v>37</v>
      </c>
      <c r="F60" s="79" t="s">
        <v>38</v>
      </c>
      <c r="G60" s="77" t="s">
        <v>899</v>
      </c>
      <c r="H60" s="74">
        <v>18</v>
      </c>
      <c r="I60" s="80">
        <v>1991.5</v>
      </c>
      <c r="J60" s="81">
        <v>0</v>
      </c>
      <c r="K60" s="80">
        <v>179.24</v>
      </c>
      <c r="L60" s="80">
        <v>179.24</v>
      </c>
      <c r="M60" s="84">
        <f>+I60+J60+K60+L60</f>
        <v>2349.9799999999996</v>
      </c>
    </row>
    <row r="61" spans="1:13" ht="15.75" x14ac:dyDescent="0.25">
      <c r="A61" s="73">
        <v>58</v>
      </c>
      <c r="B61" s="75">
        <v>1691</v>
      </c>
      <c r="C61" s="74" t="s">
        <v>844</v>
      </c>
      <c r="D61" s="76">
        <v>3926</v>
      </c>
      <c r="E61" s="76" t="s">
        <v>37</v>
      </c>
      <c r="F61" s="79" t="s">
        <v>38</v>
      </c>
      <c r="G61" s="77" t="s">
        <v>899</v>
      </c>
      <c r="H61" s="74">
        <v>18</v>
      </c>
      <c r="I61" s="80">
        <v>254.2</v>
      </c>
      <c r="J61" s="81">
        <v>0</v>
      </c>
      <c r="K61" s="80">
        <v>22.88</v>
      </c>
      <c r="L61" s="80">
        <v>22.88</v>
      </c>
      <c r="M61" s="84">
        <f t="shared" ref="M61:M103" si="1">+I61+J61+K61+L61</f>
        <v>299.95999999999998</v>
      </c>
    </row>
    <row r="62" spans="1:13" ht="15.75" x14ac:dyDescent="0.25">
      <c r="A62" s="74">
        <v>59</v>
      </c>
      <c r="B62" s="74" t="s">
        <v>902</v>
      </c>
      <c r="C62" s="74" t="s">
        <v>612</v>
      </c>
      <c r="D62" s="76">
        <v>998331</v>
      </c>
      <c r="E62" s="77" t="s">
        <v>434</v>
      </c>
      <c r="F62" s="79" t="s">
        <v>88</v>
      </c>
      <c r="G62" s="79" t="s">
        <v>903</v>
      </c>
      <c r="H62" s="74">
        <v>18</v>
      </c>
      <c r="I62" s="80">
        <v>3299161</v>
      </c>
      <c r="J62" s="81">
        <v>0</v>
      </c>
      <c r="K62" s="80">
        <v>296924</v>
      </c>
      <c r="L62" s="80">
        <v>296924</v>
      </c>
      <c r="M62" s="80">
        <f t="shared" si="1"/>
        <v>3893009</v>
      </c>
    </row>
    <row r="63" spans="1:13" ht="15.75" x14ac:dyDescent="0.25">
      <c r="A63" s="73">
        <v>60</v>
      </c>
      <c r="B63" s="74" t="s">
        <v>904</v>
      </c>
      <c r="C63" s="74" t="s">
        <v>905</v>
      </c>
      <c r="D63" s="76">
        <v>998331</v>
      </c>
      <c r="E63" s="77" t="s">
        <v>434</v>
      </c>
      <c r="F63" s="79" t="s">
        <v>88</v>
      </c>
      <c r="G63" s="79" t="s">
        <v>906</v>
      </c>
      <c r="H63" s="74">
        <v>18</v>
      </c>
      <c r="I63" s="80">
        <v>3385613</v>
      </c>
      <c r="J63" s="81">
        <v>0</v>
      </c>
      <c r="K63" s="80">
        <v>304705</v>
      </c>
      <c r="L63" s="80">
        <v>304705</v>
      </c>
      <c r="M63" s="80">
        <f t="shared" si="1"/>
        <v>3995023</v>
      </c>
    </row>
    <row r="64" spans="1:13" ht="15.75" x14ac:dyDescent="0.25">
      <c r="A64" s="74">
        <v>61</v>
      </c>
      <c r="B64" s="74" t="s">
        <v>907</v>
      </c>
      <c r="C64" s="74" t="s">
        <v>890</v>
      </c>
      <c r="D64" s="76">
        <v>4011</v>
      </c>
      <c r="E64" s="76" t="s">
        <v>908</v>
      </c>
      <c r="F64" s="31" t="s">
        <v>909</v>
      </c>
      <c r="G64" s="87" t="s">
        <v>910</v>
      </c>
      <c r="H64" s="74">
        <v>28</v>
      </c>
      <c r="I64" s="80">
        <v>113586.2</v>
      </c>
      <c r="J64" s="81">
        <v>31804.14</v>
      </c>
      <c r="K64" s="80">
        <v>0</v>
      </c>
      <c r="L64" s="80">
        <v>0</v>
      </c>
      <c r="M64" s="80">
        <f t="shared" si="1"/>
        <v>145390.34</v>
      </c>
    </row>
    <row r="65" spans="1:13" ht="15.75" x14ac:dyDescent="0.25">
      <c r="A65" s="73">
        <v>62</v>
      </c>
      <c r="B65" s="75" t="s">
        <v>911</v>
      </c>
      <c r="C65" s="74" t="s">
        <v>539</v>
      </c>
      <c r="D65" s="76">
        <v>998315</v>
      </c>
      <c r="E65" s="76" t="s">
        <v>912</v>
      </c>
      <c r="F65" s="31" t="s">
        <v>283</v>
      </c>
      <c r="G65" s="88" t="s">
        <v>913</v>
      </c>
      <c r="H65" s="74">
        <v>18</v>
      </c>
      <c r="I65" s="80">
        <v>129033.95</v>
      </c>
      <c r="J65" s="81">
        <v>23226.14</v>
      </c>
      <c r="K65" s="80">
        <v>0</v>
      </c>
      <c r="L65" s="80">
        <v>0</v>
      </c>
      <c r="M65" s="80">
        <f>+I65+J65+K65+L65</f>
        <v>152260.09</v>
      </c>
    </row>
    <row r="66" spans="1:13" ht="15.75" x14ac:dyDescent="0.25">
      <c r="A66" s="74">
        <v>63</v>
      </c>
      <c r="B66" s="75" t="s">
        <v>914</v>
      </c>
      <c r="C66" s="74" t="s">
        <v>460</v>
      </c>
      <c r="D66" s="76">
        <v>998315</v>
      </c>
      <c r="E66" s="76" t="s">
        <v>912</v>
      </c>
      <c r="F66" s="31" t="s">
        <v>915</v>
      </c>
      <c r="G66" s="88" t="s">
        <v>916</v>
      </c>
      <c r="H66" s="74">
        <v>18</v>
      </c>
      <c r="I66" s="80">
        <v>128502.63</v>
      </c>
      <c r="J66" s="81">
        <v>23130.49</v>
      </c>
      <c r="K66" s="80">
        <v>0</v>
      </c>
      <c r="L66" s="80">
        <v>0</v>
      </c>
      <c r="M66" s="80">
        <f t="shared" si="1"/>
        <v>151633.12</v>
      </c>
    </row>
    <row r="67" spans="1:13" ht="15.75" x14ac:dyDescent="0.25">
      <c r="A67" s="73">
        <v>64</v>
      </c>
      <c r="B67" s="75" t="s">
        <v>917</v>
      </c>
      <c r="C67" s="74" t="s">
        <v>309</v>
      </c>
      <c r="D67" s="76">
        <v>998315</v>
      </c>
      <c r="E67" s="76" t="s">
        <v>912</v>
      </c>
      <c r="F67" s="31" t="s">
        <v>918</v>
      </c>
      <c r="G67" s="88" t="s">
        <v>919</v>
      </c>
      <c r="H67" s="83">
        <v>18</v>
      </c>
      <c r="I67" s="81">
        <v>124531.79</v>
      </c>
      <c r="J67" s="81">
        <v>22415.75</v>
      </c>
      <c r="K67" s="80">
        <v>0</v>
      </c>
      <c r="L67" s="80">
        <v>0</v>
      </c>
      <c r="M67" s="80">
        <f t="shared" si="1"/>
        <v>146947.53999999998</v>
      </c>
    </row>
    <row r="68" spans="1:13" ht="15.75" x14ac:dyDescent="0.25">
      <c r="A68" s="74">
        <v>65</v>
      </c>
      <c r="B68" s="74" t="s">
        <v>920</v>
      </c>
      <c r="C68" s="74" t="s">
        <v>812</v>
      </c>
      <c r="D68" s="76">
        <v>998331</v>
      </c>
      <c r="E68" s="77" t="s">
        <v>434</v>
      </c>
      <c r="F68" s="79" t="s">
        <v>88</v>
      </c>
      <c r="G68" s="79" t="s">
        <v>921</v>
      </c>
      <c r="H68" s="83">
        <v>18</v>
      </c>
      <c r="I68" s="81">
        <v>3477167</v>
      </c>
      <c r="J68" s="81">
        <v>0</v>
      </c>
      <c r="K68" s="80">
        <v>312945</v>
      </c>
      <c r="L68" s="80">
        <v>312945</v>
      </c>
      <c r="M68" s="80">
        <f t="shared" si="1"/>
        <v>4103057</v>
      </c>
    </row>
    <row r="69" spans="1:13" ht="31.5" x14ac:dyDescent="0.25">
      <c r="A69" s="73">
        <v>66</v>
      </c>
      <c r="B69" s="75" t="s">
        <v>922</v>
      </c>
      <c r="C69" s="74" t="s">
        <v>923</v>
      </c>
      <c r="D69" s="76">
        <v>999612</v>
      </c>
      <c r="E69" s="77" t="s">
        <v>924</v>
      </c>
      <c r="F69" s="77" t="s">
        <v>451</v>
      </c>
      <c r="G69" s="76" t="s">
        <v>925</v>
      </c>
      <c r="H69" s="83">
        <v>18</v>
      </c>
      <c r="I69" s="81">
        <v>350000</v>
      </c>
      <c r="J69" s="81">
        <v>63000</v>
      </c>
      <c r="K69" s="80">
        <v>0</v>
      </c>
      <c r="L69" s="80">
        <v>0</v>
      </c>
      <c r="M69" s="80">
        <f t="shared" si="1"/>
        <v>413000</v>
      </c>
    </row>
    <row r="70" spans="1:13" ht="31.5" x14ac:dyDescent="0.25">
      <c r="A70" s="74">
        <v>67</v>
      </c>
      <c r="B70" s="75" t="s">
        <v>926</v>
      </c>
      <c r="C70" s="74" t="s">
        <v>844</v>
      </c>
      <c r="D70" s="76"/>
      <c r="E70" s="77" t="s">
        <v>924</v>
      </c>
      <c r="F70" s="77" t="s">
        <v>451</v>
      </c>
      <c r="G70" s="76" t="s">
        <v>927</v>
      </c>
      <c r="H70" s="83">
        <v>18</v>
      </c>
      <c r="I70" s="81">
        <v>60000</v>
      </c>
      <c r="J70" s="81">
        <v>0</v>
      </c>
      <c r="K70" s="80">
        <v>5400</v>
      </c>
      <c r="L70" s="80">
        <v>5400</v>
      </c>
      <c r="M70" s="80">
        <f t="shared" si="1"/>
        <v>70800</v>
      </c>
    </row>
    <row r="71" spans="1:13" ht="15.75" x14ac:dyDescent="0.25">
      <c r="A71" s="73">
        <v>68</v>
      </c>
      <c r="B71" s="75" t="s">
        <v>928</v>
      </c>
      <c r="C71" s="74" t="s">
        <v>761</v>
      </c>
      <c r="D71" s="76"/>
      <c r="E71" s="82" t="s">
        <v>929</v>
      </c>
      <c r="F71" s="77" t="s">
        <v>930</v>
      </c>
      <c r="G71" s="76" t="s">
        <v>931</v>
      </c>
      <c r="H71" s="83">
        <v>18</v>
      </c>
      <c r="I71" s="81">
        <v>30385</v>
      </c>
      <c r="J71" s="81">
        <v>5469.3</v>
      </c>
      <c r="K71" s="80">
        <v>0</v>
      </c>
      <c r="L71" s="80">
        <v>0</v>
      </c>
      <c r="M71" s="80">
        <f t="shared" si="1"/>
        <v>35854.300000000003</v>
      </c>
    </row>
    <row r="72" spans="1:13" ht="15.75" x14ac:dyDescent="0.25">
      <c r="A72" s="74">
        <v>69</v>
      </c>
      <c r="B72" s="75" t="s">
        <v>932</v>
      </c>
      <c r="C72" s="74" t="s">
        <v>761</v>
      </c>
      <c r="D72" s="76"/>
      <c r="E72" s="82" t="s">
        <v>929</v>
      </c>
      <c r="F72" s="77" t="s">
        <v>930</v>
      </c>
      <c r="G72" s="76" t="s">
        <v>933</v>
      </c>
      <c r="H72" s="83">
        <v>18</v>
      </c>
      <c r="I72" s="81">
        <v>162000</v>
      </c>
      <c r="J72" s="81">
        <v>29160</v>
      </c>
      <c r="K72" s="80">
        <v>0</v>
      </c>
      <c r="L72" s="80">
        <v>0</v>
      </c>
      <c r="M72" s="80">
        <f t="shared" si="1"/>
        <v>191160</v>
      </c>
    </row>
    <row r="73" spans="1:13" ht="15.75" x14ac:dyDescent="0.25">
      <c r="A73" s="73">
        <v>70</v>
      </c>
      <c r="B73" s="75">
        <v>9860</v>
      </c>
      <c r="C73" s="74" t="s">
        <v>862</v>
      </c>
      <c r="D73" s="76">
        <v>4911</v>
      </c>
      <c r="E73" s="82" t="s">
        <v>549</v>
      </c>
      <c r="F73" s="77" t="s">
        <v>251</v>
      </c>
      <c r="G73" s="78" t="s">
        <v>837</v>
      </c>
      <c r="H73" s="83">
        <v>18</v>
      </c>
      <c r="I73" s="81">
        <v>18919</v>
      </c>
      <c r="J73" s="81">
        <v>0</v>
      </c>
      <c r="K73" s="80">
        <v>1702.71</v>
      </c>
      <c r="L73" s="80">
        <v>1702.71</v>
      </c>
      <c r="M73" s="80">
        <f t="shared" si="1"/>
        <v>22324.42</v>
      </c>
    </row>
    <row r="74" spans="1:13" ht="31.5" x14ac:dyDescent="0.25">
      <c r="A74" s="74">
        <v>71</v>
      </c>
      <c r="B74" s="75" t="s">
        <v>934</v>
      </c>
      <c r="C74" s="74" t="s">
        <v>844</v>
      </c>
      <c r="D74" s="76"/>
      <c r="E74" s="77" t="s">
        <v>924</v>
      </c>
      <c r="F74" s="77" t="s">
        <v>451</v>
      </c>
      <c r="G74" s="76" t="s">
        <v>935</v>
      </c>
      <c r="H74" s="83">
        <v>18</v>
      </c>
      <c r="I74" s="81">
        <v>130000</v>
      </c>
      <c r="J74" s="81">
        <v>0</v>
      </c>
      <c r="K74" s="80">
        <v>11700</v>
      </c>
      <c r="L74" s="80">
        <v>11700</v>
      </c>
      <c r="M74" s="80">
        <f t="shared" si="1"/>
        <v>153400</v>
      </c>
    </row>
    <row r="75" spans="1:13" ht="31.5" x14ac:dyDescent="0.25">
      <c r="A75" s="73">
        <v>72</v>
      </c>
      <c r="B75" s="75">
        <v>1572</v>
      </c>
      <c r="C75" s="74" t="s">
        <v>832</v>
      </c>
      <c r="D75" s="76"/>
      <c r="E75" s="82" t="s">
        <v>936</v>
      </c>
      <c r="F75" s="77" t="s">
        <v>937</v>
      </c>
      <c r="G75" s="76" t="s">
        <v>938</v>
      </c>
      <c r="H75" s="83">
        <v>18</v>
      </c>
      <c r="I75" s="81">
        <v>211000</v>
      </c>
      <c r="J75" s="81">
        <v>37980</v>
      </c>
      <c r="K75" s="80">
        <v>0</v>
      </c>
      <c r="L75" s="80">
        <v>0</v>
      </c>
      <c r="M75" s="80">
        <f t="shared" si="1"/>
        <v>248980</v>
      </c>
    </row>
    <row r="76" spans="1:13" ht="15.75" x14ac:dyDescent="0.25">
      <c r="A76" s="74">
        <v>73</v>
      </c>
      <c r="B76" s="75">
        <v>59270</v>
      </c>
      <c r="C76" s="74" t="s">
        <v>812</v>
      </c>
      <c r="D76" s="76">
        <v>76129090</v>
      </c>
      <c r="E76" s="82" t="s">
        <v>939</v>
      </c>
      <c r="F76" s="77" t="s">
        <v>429</v>
      </c>
      <c r="G76" s="76" t="s">
        <v>837</v>
      </c>
      <c r="H76" s="83">
        <v>18</v>
      </c>
      <c r="I76" s="81">
        <v>130100</v>
      </c>
      <c r="J76" s="81">
        <v>0</v>
      </c>
      <c r="K76" s="80">
        <v>10513</v>
      </c>
      <c r="L76" s="80">
        <v>10513</v>
      </c>
      <c r="M76" s="80">
        <f t="shared" si="1"/>
        <v>151126</v>
      </c>
    </row>
    <row r="77" spans="1:13" ht="15.75" x14ac:dyDescent="0.25">
      <c r="A77" s="73">
        <v>74</v>
      </c>
      <c r="B77" s="75" t="s">
        <v>940</v>
      </c>
      <c r="C77" s="74" t="s">
        <v>736</v>
      </c>
      <c r="D77" s="76">
        <v>998551</v>
      </c>
      <c r="E77" s="82" t="s">
        <v>523</v>
      </c>
      <c r="F77" s="79" t="s">
        <v>69</v>
      </c>
      <c r="G77" s="76" t="s">
        <v>941</v>
      </c>
      <c r="H77" s="83">
        <v>18</v>
      </c>
      <c r="I77" s="81">
        <v>27360</v>
      </c>
      <c r="J77" s="81">
        <v>0</v>
      </c>
      <c r="K77" s="80">
        <v>45.77</v>
      </c>
      <c r="L77" s="80">
        <v>45.77</v>
      </c>
      <c r="M77" s="80">
        <f t="shared" si="1"/>
        <v>27451.54</v>
      </c>
    </row>
    <row r="78" spans="1:13" ht="15.75" x14ac:dyDescent="0.25">
      <c r="A78" s="74">
        <v>75</v>
      </c>
      <c r="B78" s="75" t="s">
        <v>942</v>
      </c>
      <c r="C78" s="74" t="s">
        <v>551</v>
      </c>
      <c r="D78" s="76">
        <v>998551</v>
      </c>
      <c r="E78" s="82" t="s">
        <v>523</v>
      </c>
      <c r="F78" s="79" t="s">
        <v>69</v>
      </c>
      <c r="G78" s="76" t="s">
        <v>941</v>
      </c>
      <c r="H78" s="83">
        <v>18</v>
      </c>
      <c r="I78" s="81">
        <v>11916</v>
      </c>
      <c r="J78" s="81">
        <v>0</v>
      </c>
      <c r="K78" s="80">
        <v>45.77</v>
      </c>
      <c r="L78" s="80">
        <v>45.77</v>
      </c>
      <c r="M78" s="80">
        <f t="shared" si="1"/>
        <v>12007.54</v>
      </c>
    </row>
    <row r="79" spans="1:13" ht="15.75" x14ac:dyDescent="0.25">
      <c r="A79" s="73">
        <v>76</v>
      </c>
      <c r="B79" s="75" t="s">
        <v>943</v>
      </c>
      <c r="C79" s="74" t="s">
        <v>551</v>
      </c>
      <c r="D79" s="76">
        <v>998551</v>
      </c>
      <c r="E79" s="82" t="s">
        <v>523</v>
      </c>
      <c r="F79" s="79" t="s">
        <v>69</v>
      </c>
      <c r="G79" s="76" t="s">
        <v>941</v>
      </c>
      <c r="H79" s="83">
        <v>18</v>
      </c>
      <c r="I79" s="81">
        <v>14844</v>
      </c>
      <c r="J79" s="81">
        <v>0</v>
      </c>
      <c r="K79" s="80">
        <v>45.77</v>
      </c>
      <c r="L79" s="80">
        <v>45.77</v>
      </c>
      <c r="M79" s="80">
        <f t="shared" si="1"/>
        <v>14935.54</v>
      </c>
    </row>
    <row r="80" spans="1:13" ht="15.75" x14ac:dyDescent="0.25">
      <c r="A80" s="74">
        <v>77</v>
      </c>
      <c r="B80" s="75" t="s">
        <v>944</v>
      </c>
      <c r="C80" s="74" t="s">
        <v>657</v>
      </c>
      <c r="D80" s="76">
        <v>998552</v>
      </c>
      <c r="E80" s="82" t="s">
        <v>523</v>
      </c>
      <c r="F80" s="79" t="s">
        <v>69</v>
      </c>
      <c r="G80" s="76" t="s">
        <v>941</v>
      </c>
      <c r="H80" s="83">
        <v>18</v>
      </c>
      <c r="I80" s="81">
        <v>25000</v>
      </c>
      <c r="J80" s="81">
        <v>0</v>
      </c>
      <c r="K80" s="80">
        <v>0</v>
      </c>
      <c r="L80" s="80">
        <v>0</v>
      </c>
      <c r="M80" s="80">
        <f t="shared" si="1"/>
        <v>25000</v>
      </c>
    </row>
    <row r="81" spans="1:13" ht="15.75" x14ac:dyDescent="0.25">
      <c r="A81" s="73">
        <v>78</v>
      </c>
      <c r="B81" s="75" t="s">
        <v>945</v>
      </c>
      <c r="C81" s="74" t="s">
        <v>551</v>
      </c>
      <c r="D81" s="76">
        <v>998551</v>
      </c>
      <c r="E81" s="82" t="s">
        <v>523</v>
      </c>
      <c r="F81" s="79" t="s">
        <v>69</v>
      </c>
      <c r="G81" s="76" t="s">
        <v>941</v>
      </c>
      <c r="H81" s="83">
        <v>18</v>
      </c>
      <c r="I81" s="81">
        <v>11466</v>
      </c>
      <c r="J81" s="81">
        <v>0</v>
      </c>
      <c r="K81" s="80">
        <v>45.77</v>
      </c>
      <c r="L81" s="80">
        <v>45.77</v>
      </c>
      <c r="M81" s="80">
        <f t="shared" si="1"/>
        <v>11557.54</v>
      </c>
    </row>
    <row r="82" spans="1:13" ht="15.75" x14ac:dyDescent="0.25">
      <c r="A82" s="74">
        <v>79</v>
      </c>
      <c r="B82" s="75" t="s">
        <v>946</v>
      </c>
      <c r="C82" s="74" t="s">
        <v>947</v>
      </c>
      <c r="D82" s="76">
        <v>998383</v>
      </c>
      <c r="E82" s="82" t="s">
        <v>948</v>
      </c>
      <c r="F82" s="77" t="s">
        <v>450</v>
      </c>
      <c r="G82" s="76" t="s">
        <v>935</v>
      </c>
      <c r="H82" s="83">
        <v>18</v>
      </c>
      <c r="I82" s="81">
        <v>35000</v>
      </c>
      <c r="J82" s="81">
        <v>0</v>
      </c>
      <c r="K82" s="80">
        <v>3150</v>
      </c>
      <c r="L82" s="80">
        <v>3150</v>
      </c>
      <c r="M82" s="80">
        <f t="shared" si="1"/>
        <v>41300</v>
      </c>
    </row>
    <row r="83" spans="1:13" ht="15.75" x14ac:dyDescent="0.25">
      <c r="A83" s="73">
        <v>80</v>
      </c>
      <c r="B83" s="75" t="s">
        <v>949</v>
      </c>
      <c r="C83" s="74" t="s">
        <v>881</v>
      </c>
      <c r="D83" s="76">
        <v>998383</v>
      </c>
      <c r="E83" s="82" t="s">
        <v>948</v>
      </c>
      <c r="F83" s="77" t="s">
        <v>450</v>
      </c>
      <c r="G83" s="76" t="s">
        <v>950</v>
      </c>
      <c r="H83" s="83">
        <v>18</v>
      </c>
      <c r="I83" s="81">
        <v>15000</v>
      </c>
      <c r="J83" s="81">
        <v>0</v>
      </c>
      <c r="K83" s="80">
        <v>1350</v>
      </c>
      <c r="L83" s="80">
        <v>1350</v>
      </c>
      <c r="M83" s="80">
        <f t="shared" si="1"/>
        <v>17700</v>
      </c>
    </row>
    <row r="84" spans="1:13" ht="15.75" x14ac:dyDescent="0.25">
      <c r="A84" s="74">
        <v>81</v>
      </c>
      <c r="B84" s="75">
        <v>59596</v>
      </c>
      <c r="C84" s="74" t="s">
        <v>857</v>
      </c>
      <c r="D84" s="76">
        <v>491110</v>
      </c>
      <c r="E84" s="82" t="s">
        <v>939</v>
      </c>
      <c r="F84" s="77" t="s">
        <v>429</v>
      </c>
      <c r="G84" s="76" t="s">
        <v>837</v>
      </c>
      <c r="H84" s="83">
        <v>18</v>
      </c>
      <c r="I84" s="81">
        <v>7500</v>
      </c>
      <c r="J84" s="81">
        <v>0</v>
      </c>
      <c r="K84" s="80">
        <v>675</v>
      </c>
      <c r="L84" s="80">
        <v>675</v>
      </c>
      <c r="M84" s="80">
        <f t="shared" si="1"/>
        <v>8850</v>
      </c>
    </row>
    <row r="85" spans="1:13" ht="15.75" x14ac:dyDescent="0.25">
      <c r="A85" s="73">
        <v>82</v>
      </c>
      <c r="B85" s="75">
        <v>59594</v>
      </c>
      <c r="C85" s="74" t="s">
        <v>857</v>
      </c>
      <c r="D85" s="76">
        <v>49111010</v>
      </c>
      <c r="E85" s="82" t="s">
        <v>939</v>
      </c>
      <c r="F85" s="77" t="s">
        <v>429</v>
      </c>
      <c r="G85" s="76" t="s">
        <v>837</v>
      </c>
      <c r="H85" s="83">
        <v>18</v>
      </c>
      <c r="I85" s="81">
        <v>12000</v>
      </c>
      <c r="J85" s="81">
        <v>0</v>
      </c>
      <c r="K85" s="80">
        <v>1080</v>
      </c>
      <c r="L85" s="80">
        <v>1080</v>
      </c>
      <c r="M85" s="80">
        <f t="shared" si="1"/>
        <v>14160</v>
      </c>
    </row>
    <row r="86" spans="1:13" ht="15.75" x14ac:dyDescent="0.25">
      <c r="A86" s="74">
        <v>83</v>
      </c>
      <c r="B86" s="75">
        <v>59595</v>
      </c>
      <c r="C86" s="74" t="s">
        <v>857</v>
      </c>
      <c r="D86" s="76">
        <v>49111010</v>
      </c>
      <c r="E86" s="82" t="s">
        <v>939</v>
      </c>
      <c r="F86" s="77" t="s">
        <v>429</v>
      </c>
      <c r="G86" s="76" t="s">
        <v>837</v>
      </c>
      <c r="H86" s="83">
        <v>18</v>
      </c>
      <c r="I86" s="81">
        <v>15600</v>
      </c>
      <c r="J86" s="81">
        <v>0</v>
      </c>
      <c r="K86" s="80">
        <v>1404</v>
      </c>
      <c r="L86" s="80">
        <v>1404</v>
      </c>
      <c r="M86" s="80">
        <f t="shared" si="1"/>
        <v>18408</v>
      </c>
    </row>
    <row r="87" spans="1:13" ht="15.75" x14ac:dyDescent="0.25">
      <c r="A87" s="73">
        <v>84</v>
      </c>
      <c r="B87" s="75">
        <v>59597</v>
      </c>
      <c r="C87" s="74" t="s">
        <v>857</v>
      </c>
      <c r="D87" s="76">
        <v>49111010</v>
      </c>
      <c r="E87" s="82" t="s">
        <v>939</v>
      </c>
      <c r="F87" s="77" t="s">
        <v>429</v>
      </c>
      <c r="G87" s="76" t="s">
        <v>837</v>
      </c>
      <c r="H87" s="83">
        <v>18</v>
      </c>
      <c r="I87" s="81">
        <v>10050</v>
      </c>
      <c r="J87" s="81">
        <v>0</v>
      </c>
      <c r="K87" s="80">
        <v>897</v>
      </c>
      <c r="L87" s="80">
        <v>897</v>
      </c>
      <c r="M87" s="80">
        <f t="shared" si="1"/>
        <v>11844</v>
      </c>
    </row>
    <row r="88" spans="1:13" ht="15.75" x14ac:dyDescent="0.25">
      <c r="A88" s="74">
        <v>85</v>
      </c>
      <c r="B88" s="75">
        <v>9463</v>
      </c>
      <c r="C88" s="74" t="s">
        <v>738</v>
      </c>
      <c r="D88" s="76">
        <v>4911</v>
      </c>
      <c r="E88" s="82" t="s">
        <v>549</v>
      </c>
      <c r="F88" s="77" t="s">
        <v>251</v>
      </c>
      <c r="G88" s="78" t="s">
        <v>837</v>
      </c>
      <c r="H88" s="83">
        <v>18</v>
      </c>
      <c r="I88" s="81">
        <v>42066</v>
      </c>
      <c r="J88" s="81">
        <v>0</v>
      </c>
      <c r="K88" s="80">
        <v>3785.94</v>
      </c>
      <c r="L88" s="80">
        <v>3785.94</v>
      </c>
      <c r="M88" s="80">
        <f t="shared" si="1"/>
        <v>49637.880000000005</v>
      </c>
    </row>
    <row r="89" spans="1:13" ht="15.75" x14ac:dyDescent="0.25">
      <c r="A89" s="73">
        <v>86</v>
      </c>
      <c r="B89" s="75">
        <v>59942</v>
      </c>
      <c r="C89" s="74" t="s">
        <v>797</v>
      </c>
      <c r="D89" s="76">
        <v>490900</v>
      </c>
      <c r="E89" s="82" t="s">
        <v>939</v>
      </c>
      <c r="F89" s="77" t="s">
        <v>429</v>
      </c>
      <c r="G89" s="76" t="s">
        <v>837</v>
      </c>
      <c r="H89" s="83">
        <v>18</v>
      </c>
      <c r="I89" s="81">
        <v>7020</v>
      </c>
      <c r="J89" s="81">
        <v>0</v>
      </c>
      <c r="K89" s="80">
        <v>631.79999999999995</v>
      </c>
      <c r="L89" s="80">
        <v>631.79999999999995</v>
      </c>
      <c r="M89" s="80">
        <f t="shared" si="1"/>
        <v>8283.6</v>
      </c>
    </row>
    <row r="90" spans="1:13" ht="15.75" x14ac:dyDescent="0.25">
      <c r="A90" s="74">
        <v>87</v>
      </c>
      <c r="B90" s="75">
        <v>59593</v>
      </c>
      <c r="C90" s="74" t="s">
        <v>857</v>
      </c>
      <c r="D90" s="76">
        <v>490900</v>
      </c>
      <c r="E90" s="82" t="s">
        <v>939</v>
      </c>
      <c r="F90" s="77" t="s">
        <v>429</v>
      </c>
      <c r="G90" s="76" t="s">
        <v>837</v>
      </c>
      <c r="H90" s="83">
        <v>18</v>
      </c>
      <c r="I90" s="81">
        <v>13500</v>
      </c>
      <c r="J90" s="81">
        <v>0</v>
      </c>
      <c r="K90" s="80">
        <v>1125</v>
      </c>
      <c r="L90" s="80">
        <v>1125</v>
      </c>
      <c r="M90" s="80">
        <f t="shared" si="1"/>
        <v>15750</v>
      </c>
    </row>
    <row r="91" spans="1:13" ht="15.75" x14ac:dyDescent="0.25">
      <c r="A91" s="73">
        <v>88</v>
      </c>
      <c r="B91" s="75">
        <v>189</v>
      </c>
      <c r="C91" s="74" t="s">
        <v>754</v>
      </c>
      <c r="D91" s="76"/>
      <c r="E91" s="82" t="s">
        <v>951</v>
      </c>
      <c r="F91" s="77" t="s">
        <v>952</v>
      </c>
      <c r="G91" s="76" t="s">
        <v>953</v>
      </c>
      <c r="H91" s="83">
        <v>18</v>
      </c>
      <c r="I91" s="81">
        <v>2000</v>
      </c>
      <c r="J91" s="81">
        <v>0</v>
      </c>
      <c r="K91" s="80">
        <v>180</v>
      </c>
      <c r="L91" s="80">
        <v>180</v>
      </c>
      <c r="M91" s="80">
        <f t="shared" si="1"/>
        <v>2360</v>
      </c>
    </row>
    <row r="92" spans="1:13" ht="15.75" x14ac:dyDescent="0.25">
      <c r="A92" s="74">
        <v>89</v>
      </c>
      <c r="B92" s="75">
        <v>9677</v>
      </c>
      <c r="C92" s="74" t="s">
        <v>954</v>
      </c>
      <c r="D92" s="76">
        <v>4911</v>
      </c>
      <c r="E92" s="82" t="s">
        <v>549</v>
      </c>
      <c r="F92" s="77" t="s">
        <v>251</v>
      </c>
      <c r="G92" s="78" t="s">
        <v>837</v>
      </c>
      <c r="H92" s="83">
        <v>18</v>
      </c>
      <c r="I92" s="80">
        <v>2575</v>
      </c>
      <c r="J92" s="81">
        <v>0</v>
      </c>
      <c r="K92" s="81">
        <v>231.75</v>
      </c>
      <c r="L92" s="81">
        <v>231.75</v>
      </c>
      <c r="M92" s="80">
        <f t="shared" si="1"/>
        <v>3038.5</v>
      </c>
    </row>
    <row r="93" spans="1:13" ht="31.5" x14ac:dyDescent="0.25">
      <c r="A93" s="73">
        <v>90</v>
      </c>
      <c r="B93" s="75">
        <v>998</v>
      </c>
      <c r="C93" s="74" t="s">
        <v>955</v>
      </c>
      <c r="D93" s="76">
        <v>997114</v>
      </c>
      <c r="E93" s="82" t="s">
        <v>956</v>
      </c>
      <c r="F93" s="77" t="s">
        <v>83</v>
      </c>
      <c r="G93" s="76" t="s">
        <v>957</v>
      </c>
      <c r="H93" s="74">
        <v>18</v>
      </c>
      <c r="I93" s="80">
        <v>19638</v>
      </c>
      <c r="J93" s="81">
        <v>0</v>
      </c>
      <c r="K93" s="81">
        <v>1767.42</v>
      </c>
      <c r="L93" s="81">
        <v>1767.42</v>
      </c>
      <c r="M93" s="80">
        <f t="shared" si="1"/>
        <v>23172.839999999997</v>
      </c>
    </row>
    <row r="94" spans="1:13" ht="15.75" x14ac:dyDescent="0.25">
      <c r="A94" s="74">
        <v>91</v>
      </c>
      <c r="B94" s="74" t="s">
        <v>958</v>
      </c>
      <c r="C94" s="74" t="s">
        <v>900</v>
      </c>
      <c r="D94" s="76">
        <v>8523</v>
      </c>
      <c r="E94" s="82" t="s">
        <v>959</v>
      </c>
      <c r="F94" s="77" t="s">
        <v>749</v>
      </c>
      <c r="G94" s="76" t="s">
        <v>960</v>
      </c>
      <c r="H94" s="74">
        <v>18</v>
      </c>
      <c r="I94" s="80">
        <v>27680.29</v>
      </c>
      <c r="J94" s="81">
        <v>4982.45</v>
      </c>
      <c r="K94" s="81">
        <v>0</v>
      </c>
      <c r="L94" s="81">
        <v>0</v>
      </c>
      <c r="M94" s="80">
        <f>+I94+J94+K94+L94+0.26</f>
        <v>32663</v>
      </c>
    </row>
    <row r="95" spans="1:13" ht="15.75" x14ac:dyDescent="0.25">
      <c r="A95" s="73">
        <v>92</v>
      </c>
      <c r="B95" s="75">
        <v>1860</v>
      </c>
      <c r="C95" s="74" t="s">
        <v>866</v>
      </c>
      <c r="D95" s="76" t="s">
        <v>961</v>
      </c>
      <c r="E95" s="82" t="s">
        <v>37</v>
      </c>
      <c r="F95" s="77" t="s">
        <v>38</v>
      </c>
      <c r="G95" s="76" t="s">
        <v>461</v>
      </c>
      <c r="H95" s="74">
        <v>18</v>
      </c>
      <c r="I95" s="80">
        <v>3918.82</v>
      </c>
      <c r="J95" s="81">
        <v>0</v>
      </c>
      <c r="K95" s="81">
        <v>352.69</v>
      </c>
      <c r="L95" s="81">
        <v>352.69</v>
      </c>
      <c r="M95" s="80">
        <f t="shared" si="1"/>
        <v>4624.2</v>
      </c>
    </row>
    <row r="96" spans="1:13" ht="15.75" x14ac:dyDescent="0.25">
      <c r="A96" s="74">
        <v>93</v>
      </c>
      <c r="B96" s="75">
        <v>1860</v>
      </c>
      <c r="C96" s="74" t="s">
        <v>866</v>
      </c>
      <c r="D96" s="76" t="s">
        <v>961</v>
      </c>
      <c r="E96" s="82" t="s">
        <v>37</v>
      </c>
      <c r="F96" s="77" t="s">
        <v>38</v>
      </c>
      <c r="G96" s="76" t="s">
        <v>461</v>
      </c>
      <c r="H96" s="74">
        <v>12</v>
      </c>
      <c r="I96" s="80">
        <v>650</v>
      </c>
      <c r="J96" s="81">
        <v>0</v>
      </c>
      <c r="K96" s="81">
        <v>39</v>
      </c>
      <c r="L96" s="81">
        <v>39</v>
      </c>
      <c r="M96" s="80">
        <f t="shared" si="1"/>
        <v>728</v>
      </c>
    </row>
    <row r="97" spans="1:13" ht="15.75" x14ac:dyDescent="0.25">
      <c r="A97" s="73">
        <v>94</v>
      </c>
      <c r="B97" s="74" t="s">
        <v>962</v>
      </c>
      <c r="C97" s="74" t="s">
        <v>828</v>
      </c>
      <c r="D97" s="76">
        <v>998551</v>
      </c>
      <c r="E97" s="82" t="s">
        <v>523</v>
      </c>
      <c r="F97" s="77" t="s">
        <v>69</v>
      </c>
      <c r="G97" s="76" t="s">
        <v>963</v>
      </c>
      <c r="H97" s="74">
        <v>18</v>
      </c>
      <c r="I97" s="80">
        <v>1200</v>
      </c>
      <c r="J97" s="81">
        <v>0</v>
      </c>
      <c r="K97" s="81">
        <v>108</v>
      </c>
      <c r="L97" s="81">
        <v>108</v>
      </c>
      <c r="M97" s="80">
        <f t="shared" si="1"/>
        <v>1416</v>
      </c>
    </row>
    <row r="98" spans="1:13" ht="15.75" x14ac:dyDescent="0.25">
      <c r="A98" s="74">
        <v>95</v>
      </c>
      <c r="B98" s="74" t="s">
        <v>964</v>
      </c>
      <c r="C98" s="74" t="s">
        <v>828</v>
      </c>
      <c r="D98" s="76">
        <v>998551</v>
      </c>
      <c r="E98" s="82" t="s">
        <v>523</v>
      </c>
      <c r="F98" s="77" t="s">
        <v>69</v>
      </c>
      <c r="G98" s="76" t="s">
        <v>963</v>
      </c>
      <c r="H98" s="74">
        <v>18</v>
      </c>
      <c r="I98" s="80">
        <v>1200</v>
      </c>
      <c r="J98" s="81">
        <v>0</v>
      </c>
      <c r="K98" s="81">
        <v>108</v>
      </c>
      <c r="L98" s="81">
        <v>108</v>
      </c>
      <c r="M98" s="80">
        <f t="shared" si="1"/>
        <v>1416</v>
      </c>
    </row>
    <row r="99" spans="1:13" ht="15.75" x14ac:dyDescent="0.25">
      <c r="A99" s="73">
        <v>96</v>
      </c>
      <c r="B99" s="74" t="s">
        <v>965</v>
      </c>
      <c r="C99" s="74" t="s">
        <v>828</v>
      </c>
      <c r="D99" s="76">
        <v>998551</v>
      </c>
      <c r="E99" s="82" t="s">
        <v>523</v>
      </c>
      <c r="F99" s="77" t="s">
        <v>69</v>
      </c>
      <c r="G99" s="76" t="s">
        <v>963</v>
      </c>
      <c r="H99" s="74">
        <v>18</v>
      </c>
      <c r="I99" s="80">
        <v>1200</v>
      </c>
      <c r="J99" s="81">
        <v>0</v>
      </c>
      <c r="K99" s="81">
        <v>108</v>
      </c>
      <c r="L99" s="81">
        <v>108</v>
      </c>
      <c r="M99" s="80">
        <f t="shared" si="1"/>
        <v>1416</v>
      </c>
    </row>
    <row r="100" spans="1:13" ht="15.75" x14ac:dyDescent="0.25">
      <c r="A100" s="74">
        <v>97</v>
      </c>
      <c r="B100" s="74" t="s">
        <v>966</v>
      </c>
      <c r="C100" s="74" t="s">
        <v>967</v>
      </c>
      <c r="D100" s="76">
        <v>998551</v>
      </c>
      <c r="E100" s="82" t="s">
        <v>523</v>
      </c>
      <c r="F100" s="77" t="s">
        <v>69</v>
      </c>
      <c r="G100" s="76" t="s">
        <v>963</v>
      </c>
      <c r="H100" s="74">
        <v>18</v>
      </c>
      <c r="I100" s="80">
        <v>423.73</v>
      </c>
      <c r="J100" s="81">
        <v>0</v>
      </c>
      <c r="K100" s="81">
        <v>38.14</v>
      </c>
      <c r="L100" s="81">
        <v>38.14</v>
      </c>
      <c r="M100" s="80">
        <f t="shared" si="1"/>
        <v>500.01</v>
      </c>
    </row>
    <row r="101" spans="1:13" ht="15.75" x14ac:dyDescent="0.25">
      <c r="A101" s="73">
        <v>98</v>
      </c>
      <c r="B101" s="74" t="s">
        <v>968</v>
      </c>
      <c r="C101" s="74" t="s">
        <v>967</v>
      </c>
      <c r="D101" s="76">
        <v>998551</v>
      </c>
      <c r="E101" s="82" t="s">
        <v>523</v>
      </c>
      <c r="F101" s="77" t="s">
        <v>69</v>
      </c>
      <c r="G101" s="76" t="s">
        <v>963</v>
      </c>
      <c r="H101" s="74">
        <v>18</v>
      </c>
      <c r="I101" s="80">
        <v>423.73</v>
      </c>
      <c r="J101" s="81">
        <v>0</v>
      </c>
      <c r="K101" s="81">
        <v>38.14</v>
      </c>
      <c r="L101" s="81">
        <v>38.14</v>
      </c>
      <c r="M101" s="80">
        <f t="shared" si="1"/>
        <v>500.01</v>
      </c>
    </row>
    <row r="102" spans="1:13" ht="15.75" x14ac:dyDescent="0.25">
      <c r="A102" s="74">
        <v>99</v>
      </c>
      <c r="B102" s="74" t="s">
        <v>969</v>
      </c>
      <c r="C102" s="74" t="s">
        <v>967</v>
      </c>
      <c r="D102" s="76">
        <v>998551</v>
      </c>
      <c r="E102" s="82" t="s">
        <v>523</v>
      </c>
      <c r="F102" s="77" t="s">
        <v>69</v>
      </c>
      <c r="G102" s="76" t="s">
        <v>963</v>
      </c>
      <c r="H102" s="74">
        <v>18</v>
      </c>
      <c r="I102" s="80">
        <v>423.73</v>
      </c>
      <c r="J102" s="81">
        <v>0</v>
      </c>
      <c r="K102" s="81">
        <v>38.14</v>
      </c>
      <c r="L102" s="81">
        <v>38.14</v>
      </c>
      <c r="M102" s="80">
        <f t="shared" si="1"/>
        <v>500.01</v>
      </c>
    </row>
    <row r="103" spans="1:13" ht="15.75" x14ac:dyDescent="0.25">
      <c r="A103" s="73">
        <v>100</v>
      </c>
      <c r="B103" s="74" t="s">
        <v>970</v>
      </c>
      <c r="C103" s="74" t="s">
        <v>967</v>
      </c>
      <c r="D103" s="76">
        <v>998551</v>
      </c>
      <c r="E103" s="82" t="s">
        <v>523</v>
      </c>
      <c r="F103" s="77" t="s">
        <v>69</v>
      </c>
      <c r="G103" s="76" t="s">
        <v>963</v>
      </c>
      <c r="H103" s="74">
        <v>18</v>
      </c>
      <c r="I103" s="80">
        <v>423.73</v>
      </c>
      <c r="J103" s="80">
        <v>0</v>
      </c>
      <c r="K103" s="80">
        <v>38.14</v>
      </c>
      <c r="L103" s="80">
        <v>38.14</v>
      </c>
      <c r="M103" s="80">
        <f t="shared" si="1"/>
        <v>500.01</v>
      </c>
    </row>
    <row r="104" spans="1:13" ht="15.75" thickBot="1" x14ac:dyDescent="0.3">
      <c r="I104" s="89">
        <f>SUM(I4:I103)</f>
        <v>15933893.99</v>
      </c>
      <c r="J104" s="89">
        <f t="shared" ref="J104:L104" si="2">SUM(J4:J103)</f>
        <v>709349.33000000007</v>
      </c>
      <c r="K104" s="89">
        <f t="shared" si="2"/>
        <v>1072364.7499999995</v>
      </c>
      <c r="L104" s="89">
        <f t="shared" si="2"/>
        <v>1072364.7499999995</v>
      </c>
      <c r="M104" s="90"/>
    </row>
    <row r="105" spans="1:13" ht="15.75" thickTop="1" x14ac:dyDescent="0.25"/>
  </sheetData>
  <autoFilter ref="A3:M3"/>
  <mergeCells count="1">
    <mergeCell ref="A2:M2"/>
  </mergeCells>
  <pageMargins left="0.7" right="0.7" top="0.75" bottom="0.75" header="0.3" footer="0.3"/>
  <pageSetup paperSize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6"/>
  <sheetViews>
    <sheetView zoomScale="145" zoomScaleNormal="145" workbookViewId="0">
      <selection activeCell="B26" sqref="B26"/>
    </sheetView>
  </sheetViews>
  <sheetFormatPr defaultRowHeight="15" x14ac:dyDescent="0.25"/>
  <cols>
    <col min="1" max="1" width="6.85546875" customWidth="1"/>
    <col min="2" max="2" width="25.85546875" customWidth="1"/>
    <col min="3" max="3" width="14" customWidth="1"/>
    <col min="4" max="4" width="9.5703125" bestFit="1" customWidth="1"/>
    <col min="5" max="5" width="13.42578125" customWidth="1"/>
    <col min="7" max="7" width="14.85546875" customWidth="1"/>
    <col min="9" max="9" width="15.42578125" customWidth="1"/>
    <col min="13" max="13" width="11.85546875" customWidth="1"/>
  </cols>
  <sheetData>
    <row r="2" spans="1:13" ht="15.75" x14ac:dyDescent="0.25">
      <c r="A2" s="118" t="s">
        <v>971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</row>
    <row r="3" spans="1:13" ht="15.75" x14ac:dyDescent="0.25">
      <c r="A3" s="2" t="s">
        <v>1</v>
      </c>
      <c r="B3" s="2" t="s">
        <v>2</v>
      </c>
      <c r="C3" s="2" t="s">
        <v>3</v>
      </c>
      <c r="D3" s="3" t="s">
        <v>4</v>
      </c>
      <c r="E3" s="4" t="s">
        <v>5</v>
      </c>
      <c r="F3" s="5" t="s">
        <v>0</v>
      </c>
      <c r="G3" s="2" t="s">
        <v>1077</v>
      </c>
      <c r="H3" s="6" t="s">
        <v>7</v>
      </c>
      <c r="I3" s="7" t="s">
        <v>8</v>
      </c>
      <c r="J3" s="8" t="s">
        <v>9</v>
      </c>
      <c r="K3" s="8" t="s">
        <v>10</v>
      </c>
      <c r="L3" s="8" t="s">
        <v>11</v>
      </c>
      <c r="M3" s="91" t="s">
        <v>836</v>
      </c>
    </row>
    <row r="4" spans="1:13" s="95" customFormat="1" ht="12.75" x14ac:dyDescent="0.2">
      <c r="A4" s="92">
        <v>1</v>
      </c>
      <c r="B4" s="92" t="s">
        <v>1111</v>
      </c>
      <c r="C4" s="92" t="s">
        <v>1088</v>
      </c>
      <c r="D4" s="92">
        <v>998331</v>
      </c>
      <c r="E4" s="92" t="s">
        <v>1090</v>
      </c>
      <c r="F4" s="92" t="s">
        <v>88</v>
      </c>
      <c r="G4" s="101">
        <v>44927</v>
      </c>
      <c r="H4" s="92">
        <v>18</v>
      </c>
      <c r="I4" s="92">
        <v>3479645</v>
      </c>
      <c r="J4" s="92"/>
      <c r="K4" s="92">
        <v>313168</v>
      </c>
      <c r="L4" s="92">
        <v>313168</v>
      </c>
      <c r="M4" s="92">
        <f t="shared" ref="M4:M32" si="0">I4+J4+K4+L4</f>
        <v>4105981</v>
      </c>
    </row>
    <row r="5" spans="1:13" s="95" customFormat="1" ht="12.75" x14ac:dyDescent="0.2">
      <c r="A5" s="92">
        <v>2</v>
      </c>
      <c r="B5" s="92" t="s">
        <v>1089</v>
      </c>
      <c r="C5" s="92" t="s">
        <v>1088</v>
      </c>
      <c r="D5" s="92">
        <v>998331</v>
      </c>
      <c r="E5" s="92" t="s">
        <v>1090</v>
      </c>
      <c r="F5" s="92" t="s">
        <v>88</v>
      </c>
      <c r="G5" s="101">
        <v>44958</v>
      </c>
      <c r="H5" s="92">
        <v>18</v>
      </c>
      <c r="I5" s="92">
        <v>3354357</v>
      </c>
      <c r="J5" s="92"/>
      <c r="K5" s="92">
        <v>301892</v>
      </c>
      <c r="L5" s="92">
        <v>301892</v>
      </c>
      <c r="M5" s="92">
        <f t="shared" si="0"/>
        <v>3958141</v>
      </c>
    </row>
    <row r="6" spans="1:13" s="95" customFormat="1" ht="12.75" x14ac:dyDescent="0.2">
      <c r="A6" s="92">
        <v>3</v>
      </c>
      <c r="B6" s="92" t="s">
        <v>986</v>
      </c>
      <c r="C6" s="92" t="s">
        <v>987</v>
      </c>
      <c r="D6" s="94">
        <v>998533</v>
      </c>
      <c r="E6" s="92" t="s">
        <v>746</v>
      </c>
      <c r="F6" s="92" t="s">
        <v>583</v>
      </c>
      <c r="G6" s="92" t="s">
        <v>747</v>
      </c>
      <c r="H6" s="92">
        <v>18</v>
      </c>
      <c r="I6" s="92">
        <v>1138517</v>
      </c>
      <c r="J6" s="92">
        <v>204933.06</v>
      </c>
      <c r="K6" s="92"/>
      <c r="L6" s="92"/>
      <c r="M6" s="92">
        <f t="shared" si="0"/>
        <v>1343450.06</v>
      </c>
    </row>
    <row r="7" spans="1:13" s="95" customFormat="1" ht="12.75" x14ac:dyDescent="0.2">
      <c r="A7" s="92">
        <v>4</v>
      </c>
      <c r="B7" s="101">
        <v>44927</v>
      </c>
      <c r="C7" s="92" t="s">
        <v>1052</v>
      </c>
      <c r="D7" s="94">
        <v>998533</v>
      </c>
      <c r="E7" s="92" t="s">
        <v>746</v>
      </c>
      <c r="F7" s="92" t="s">
        <v>583</v>
      </c>
      <c r="G7" s="92" t="s">
        <v>747</v>
      </c>
      <c r="H7" s="92">
        <v>18</v>
      </c>
      <c r="I7" s="92">
        <v>1138517</v>
      </c>
      <c r="J7" s="92">
        <v>204933</v>
      </c>
      <c r="K7" s="92"/>
      <c r="L7" s="92"/>
      <c r="M7" s="92">
        <f t="shared" si="0"/>
        <v>1343450</v>
      </c>
    </row>
    <row r="8" spans="1:13" s="95" customFormat="1" ht="12.75" x14ac:dyDescent="0.2">
      <c r="A8" s="92">
        <v>5</v>
      </c>
      <c r="B8" s="93" t="s">
        <v>976</v>
      </c>
      <c r="C8" s="92" t="s">
        <v>881</v>
      </c>
      <c r="D8" s="94">
        <v>998513</v>
      </c>
      <c r="E8" s="92" t="s">
        <v>257</v>
      </c>
      <c r="F8" s="92" t="s">
        <v>112</v>
      </c>
      <c r="G8" s="92" t="s">
        <v>975</v>
      </c>
      <c r="H8" s="92">
        <v>18</v>
      </c>
      <c r="I8" s="92">
        <v>899177.21</v>
      </c>
      <c r="J8" s="92">
        <v>0</v>
      </c>
      <c r="K8" s="92">
        <v>80925.960000000006</v>
      </c>
      <c r="L8" s="92">
        <v>80925.960000000006</v>
      </c>
      <c r="M8" s="92">
        <f t="shared" si="0"/>
        <v>1061029.1299999999</v>
      </c>
    </row>
    <row r="9" spans="1:13" s="95" customFormat="1" ht="12.75" x14ac:dyDescent="0.2">
      <c r="A9" s="92">
        <v>6</v>
      </c>
      <c r="B9" s="92" t="s">
        <v>1103</v>
      </c>
      <c r="C9" s="92" t="s">
        <v>1057</v>
      </c>
      <c r="D9" s="92">
        <v>998513</v>
      </c>
      <c r="E9" s="92" t="s">
        <v>257</v>
      </c>
      <c r="F9" s="92" t="s">
        <v>112</v>
      </c>
      <c r="G9" s="92" t="s">
        <v>975</v>
      </c>
      <c r="H9" s="92">
        <v>18</v>
      </c>
      <c r="I9" s="92">
        <v>888080.15</v>
      </c>
      <c r="J9" s="92"/>
      <c r="K9" s="92">
        <v>79927.240000000005</v>
      </c>
      <c r="L9" s="92">
        <v>79927.240000000005</v>
      </c>
      <c r="M9" s="92">
        <f t="shared" si="0"/>
        <v>1047934.63</v>
      </c>
    </row>
    <row r="10" spans="1:13" s="95" customFormat="1" ht="12.75" x14ac:dyDescent="0.2">
      <c r="A10" s="92">
        <v>7</v>
      </c>
      <c r="B10" s="92" t="s">
        <v>1087</v>
      </c>
      <c r="C10" s="92" t="s">
        <v>1088</v>
      </c>
      <c r="D10" s="92">
        <v>998513</v>
      </c>
      <c r="E10" s="92" t="s">
        <v>257</v>
      </c>
      <c r="F10" s="92" t="s">
        <v>112</v>
      </c>
      <c r="G10" s="92" t="s">
        <v>975</v>
      </c>
      <c r="H10" s="92">
        <v>18</v>
      </c>
      <c r="I10" s="92">
        <v>881666.77</v>
      </c>
      <c r="J10" s="92"/>
      <c r="K10" s="92">
        <v>79350.03</v>
      </c>
      <c r="L10" s="92">
        <v>79350</v>
      </c>
      <c r="M10" s="92">
        <f t="shared" si="0"/>
        <v>1040366.8</v>
      </c>
    </row>
    <row r="11" spans="1:13" s="95" customFormat="1" ht="12.75" x14ac:dyDescent="0.2">
      <c r="A11" s="92">
        <v>8</v>
      </c>
      <c r="B11" s="92" t="s">
        <v>1114</v>
      </c>
      <c r="C11" s="92" t="s">
        <v>731</v>
      </c>
      <c r="D11" s="92">
        <v>998363</v>
      </c>
      <c r="E11" s="92" t="s">
        <v>1096</v>
      </c>
      <c r="F11" s="92" t="s">
        <v>188</v>
      </c>
      <c r="G11" s="92" t="s">
        <v>1094</v>
      </c>
      <c r="H11" s="92">
        <v>5</v>
      </c>
      <c r="I11" s="92">
        <v>249290.6</v>
      </c>
      <c r="J11" s="92"/>
      <c r="K11" s="92">
        <v>6232.2</v>
      </c>
      <c r="L11" s="92">
        <v>6232</v>
      </c>
      <c r="M11" s="92">
        <f t="shared" si="0"/>
        <v>261754.80000000002</v>
      </c>
    </row>
    <row r="12" spans="1:13" s="95" customFormat="1" ht="27.75" customHeight="1" x14ac:dyDescent="0.2">
      <c r="A12" s="92">
        <v>9</v>
      </c>
      <c r="B12" s="96" t="s">
        <v>977</v>
      </c>
      <c r="C12" s="96" t="s">
        <v>978</v>
      </c>
      <c r="D12" s="97">
        <v>998525</v>
      </c>
      <c r="E12" s="98" t="s">
        <v>845</v>
      </c>
      <c r="F12" s="99" t="s">
        <v>119</v>
      </c>
      <c r="G12" s="100" t="s">
        <v>846</v>
      </c>
      <c r="H12" s="92">
        <v>18</v>
      </c>
      <c r="I12" s="92">
        <v>233335</v>
      </c>
      <c r="J12" s="92">
        <v>42000</v>
      </c>
      <c r="K12" s="92"/>
      <c r="L12" s="92"/>
      <c r="M12" s="92">
        <f t="shared" si="0"/>
        <v>275335</v>
      </c>
    </row>
    <row r="13" spans="1:13" s="95" customFormat="1" ht="38.25" x14ac:dyDescent="0.2">
      <c r="A13" s="92">
        <v>10</v>
      </c>
      <c r="B13" s="92" t="s">
        <v>1091</v>
      </c>
      <c r="C13" s="92" t="s">
        <v>1079</v>
      </c>
      <c r="D13" s="92">
        <v>998525</v>
      </c>
      <c r="E13" s="92" t="s">
        <v>845</v>
      </c>
      <c r="F13" s="99" t="s">
        <v>119</v>
      </c>
      <c r="G13" s="100" t="s">
        <v>846</v>
      </c>
      <c r="H13" s="92">
        <v>18</v>
      </c>
      <c r="I13" s="92">
        <v>226864</v>
      </c>
      <c r="J13" s="92">
        <v>40835</v>
      </c>
      <c r="K13" s="92"/>
      <c r="L13" s="92"/>
      <c r="M13" s="92">
        <f t="shared" si="0"/>
        <v>267699</v>
      </c>
    </row>
    <row r="14" spans="1:13" s="95" customFormat="1" ht="12.75" x14ac:dyDescent="0.2">
      <c r="A14" s="92">
        <v>11</v>
      </c>
      <c r="B14" s="93">
        <v>63</v>
      </c>
      <c r="C14" s="92" t="s">
        <v>726</v>
      </c>
      <c r="D14" s="94">
        <v>54071092</v>
      </c>
      <c r="E14" s="92" t="s">
        <v>979</v>
      </c>
      <c r="F14" s="92" t="s">
        <v>980</v>
      </c>
      <c r="G14" s="92" t="s">
        <v>981</v>
      </c>
      <c r="H14" s="92">
        <v>18</v>
      </c>
      <c r="I14" s="92">
        <v>210200</v>
      </c>
      <c r="J14" s="92">
        <v>0</v>
      </c>
      <c r="K14" s="92">
        <v>18918</v>
      </c>
      <c r="L14" s="92">
        <v>18918</v>
      </c>
      <c r="M14" s="92">
        <f t="shared" si="0"/>
        <v>248036</v>
      </c>
    </row>
    <row r="15" spans="1:13" s="95" customFormat="1" ht="12.75" x14ac:dyDescent="0.2">
      <c r="A15" s="92">
        <v>12</v>
      </c>
      <c r="B15" s="92" t="s">
        <v>982</v>
      </c>
      <c r="C15" s="92" t="s">
        <v>868</v>
      </c>
      <c r="D15" s="92">
        <v>998434</v>
      </c>
      <c r="E15" s="92" t="s">
        <v>983</v>
      </c>
      <c r="F15" s="92" t="s">
        <v>984</v>
      </c>
      <c r="G15" s="92" t="s">
        <v>985</v>
      </c>
      <c r="H15" s="92">
        <v>18</v>
      </c>
      <c r="I15" s="92">
        <v>200640</v>
      </c>
      <c r="J15" s="92">
        <v>36115.199999999997</v>
      </c>
      <c r="K15" s="92"/>
      <c r="L15" s="92"/>
      <c r="M15" s="92">
        <f t="shared" si="0"/>
        <v>236755.20000000001</v>
      </c>
    </row>
    <row r="16" spans="1:13" s="104" customFormat="1" ht="12.75" x14ac:dyDescent="0.2">
      <c r="A16" s="103">
        <v>13</v>
      </c>
      <c r="B16" s="103" t="s">
        <v>1112</v>
      </c>
      <c r="C16" s="103" t="s">
        <v>416</v>
      </c>
      <c r="D16" s="103">
        <v>998363</v>
      </c>
      <c r="E16" s="103" t="s">
        <v>1093</v>
      </c>
      <c r="F16" s="103" t="s">
        <v>241</v>
      </c>
      <c r="G16" s="103" t="s">
        <v>1094</v>
      </c>
      <c r="H16" s="103">
        <v>5</v>
      </c>
      <c r="I16" s="103">
        <v>155082.23999999999</v>
      </c>
      <c r="J16" s="103"/>
      <c r="K16" s="103">
        <v>3877.02</v>
      </c>
      <c r="L16" s="103">
        <v>3877.02</v>
      </c>
      <c r="M16" s="103">
        <f t="shared" si="0"/>
        <v>162836.27999999997</v>
      </c>
    </row>
    <row r="17" spans="1:13" s="95" customFormat="1" ht="12.75" x14ac:dyDescent="0.2">
      <c r="A17" s="92">
        <v>14</v>
      </c>
      <c r="B17" s="92">
        <v>5078</v>
      </c>
      <c r="C17" s="92" t="s">
        <v>900</v>
      </c>
      <c r="D17" s="92">
        <v>9954</v>
      </c>
      <c r="E17" s="92" t="s">
        <v>1003</v>
      </c>
      <c r="F17" s="92" t="s">
        <v>1004</v>
      </c>
      <c r="G17" s="92" t="s">
        <v>1005</v>
      </c>
      <c r="H17" s="92">
        <v>18</v>
      </c>
      <c r="I17" s="92">
        <v>142500</v>
      </c>
      <c r="J17" s="92">
        <v>0</v>
      </c>
      <c r="K17" s="92">
        <v>12825</v>
      </c>
      <c r="L17" s="92">
        <v>12825</v>
      </c>
      <c r="M17" s="92">
        <f t="shared" si="0"/>
        <v>168150</v>
      </c>
    </row>
    <row r="18" spans="1:13" s="95" customFormat="1" ht="12.75" x14ac:dyDescent="0.2">
      <c r="A18" s="92">
        <v>15</v>
      </c>
      <c r="B18" s="92" t="s">
        <v>1054</v>
      </c>
      <c r="C18" s="92" t="s">
        <v>873</v>
      </c>
      <c r="D18" s="92">
        <v>998224</v>
      </c>
      <c r="E18" s="92" t="s">
        <v>576</v>
      </c>
      <c r="F18" s="92" t="s">
        <v>577</v>
      </c>
      <c r="G18" s="92" t="s">
        <v>1055</v>
      </c>
      <c r="H18" s="92">
        <v>18</v>
      </c>
      <c r="I18" s="92">
        <v>125000</v>
      </c>
      <c r="J18" s="92">
        <v>22500</v>
      </c>
      <c r="K18" s="92"/>
      <c r="L18" s="92"/>
      <c r="M18" s="92">
        <f t="shared" si="0"/>
        <v>147500</v>
      </c>
    </row>
    <row r="19" spans="1:13" s="95" customFormat="1" ht="12.75" x14ac:dyDescent="0.2">
      <c r="A19" s="92">
        <v>16</v>
      </c>
      <c r="B19" s="92">
        <v>9933</v>
      </c>
      <c r="C19" s="92" t="s">
        <v>988</v>
      </c>
      <c r="D19" s="92">
        <v>4911</v>
      </c>
      <c r="E19" s="92" t="s">
        <v>549</v>
      </c>
      <c r="F19" s="92" t="s">
        <v>251</v>
      </c>
      <c r="G19" s="92" t="s">
        <v>631</v>
      </c>
      <c r="H19" s="92">
        <v>18</v>
      </c>
      <c r="I19" s="92">
        <v>70658</v>
      </c>
      <c r="J19" s="92"/>
      <c r="K19" s="92">
        <f>12718.44/2</f>
        <v>6359.22</v>
      </c>
      <c r="L19" s="92">
        <v>6359.22</v>
      </c>
      <c r="M19" s="92">
        <f t="shared" si="0"/>
        <v>83376.44</v>
      </c>
    </row>
    <row r="20" spans="1:13" s="95" customFormat="1" ht="12.75" x14ac:dyDescent="0.2">
      <c r="A20" s="92">
        <v>17</v>
      </c>
      <c r="B20" s="92">
        <v>9932</v>
      </c>
      <c r="C20" s="92" t="s">
        <v>989</v>
      </c>
      <c r="D20" s="92">
        <v>4911</v>
      </c>
      <c r="E20" s="92" t="s">
        <v>549</v>
      </c>
      <c r="F20" s="92" t="s">
        <v>251</v>
      </c>
      <c r="G20" s="92" t="s">
        <v>631</v>
      </c>
      <c r="H20" s="92">
        <v>18</v>
      </c>
      <c r="I20" s="92">
        <v>39908</v>
      </c>
      <c r="J20" s="92"/>
      <c r="K20" s="92">
        <f>7183.44/2</f>
        <v>3591.72</v>
      </c>
      <c r="L20" s="92">
        <v>3591.72</v>
      </c>
      <c r="M20" s="92">
        <f t="shared" si="0"/>
        <v>47091.44</v>
      </c>
    </row>
    <row r="21" spans="1:13" s="95" customFormat="1" ht="12.75" x14ac:dyDescent="0.2">
      <c r="A21" s="92">
        <v>18</v>
      </c>
      <c r="B21" s="92" t="s">
        <v>1105</v>
      </c>
      <c r="C21" s="92" t="s">
        <v>1088</v>
      </c>
      <c r="D21" s="92">
        <v>998216</v>
      </c>
      <c r="E21" s="92" t="s">
        <v>1106</v>
      </c>
      <c r="F21" s="92" t="s">
        <v>1107</v>
      </c>
      <c r="G21" s="92" t="s">
        <v>1108</v>
      </c>
      <c r="H21" s="92">
        <v>18</v>
      </c>
      <c r="I21" s="92">
        <v>34700</v>
      </c>
      <c r="J21" s="92"/>
      <c r="K21" s="92">
        <v>3123</v>
      </c>
      <c r="L21" s="92">
        <v>3123</v>
      </c>
      <c r="M21" s="92">
        <f t="shared" si="0"/>
        <v>40946</v>
      </c>
    </row>
    <row r="22" spans="1:13" s="95" customFormat="1" ht="12.75" x14ac:dyDescent="0.2">
      <c r="A22" s="92">
        <v>19</v>
      </c>
      <c r="B22" s="92" t="s">
        <v>1100</v>
      </c>
      <c r="C22" s="92" t="s">
        <v>1088</v>
      </c>
      <c r="D22" s="92">
        <v>998216</v>
      </c>
      <c r="E22" s="92" t="s">
        <v>1101</v>
      </c>
      <c r="F22" s="92" t="s">
        <v>271</v>
      </c>
      <c r="G22" s="92" t="s">
        <v>1102</v>
      </c>
      <c r="H22" s="92">
        <v>18</v>
      </c>
      <c r="I22" s="92">
        <v>30000</v>
      </c>
      <c r="J22" s="92">
        <f>I21:M21</f>
        <v>0</v>
      </c>
      <c r="K22" s="92">
        <v>2700</v>
      </c>
      <c r="L22" s="92">
        <v>2700</v>
      </c>
      <c r="M22" s="92">
        <f t="shared" si="0"/>
        <v>35400</v>
      </c>
    </row>
    <row r="23" spans="1:13" s="104" customFormat="1" ht="12.75" x14ac:dyDescent="0.2">
      <c r="A23" s="103">
        <v>20</v>
      </c>
      <c r="B23" s="103" t="s">
        <v>1092</v>
      </c>
      <c r="C23" s="103" t="s">
        <v>737</v>
      </c>
      <c r="D23" s="103">
        <v>998363</v>
      </c>
      <c r="E23" s="103" t="s">
        <v>1093</v>
      </c>
      <c r="F23" s="103" t="s">
        <v>241</v>
      </c>
      <c r="G23" s="103" t="s">
        <v>1094</v>
      </c>
      <c r="H23" s="103">
        <v>5</v>
      </c>
      <c r="I23" s="103">
        <v>23550.720000000001</v>
      </c>
      <c r="J23" s="103"/>
      <c r="K23" s="103">
        <v>588.77</v>
      </c>
      <c r="L23" s="103">
        <v>588.77</v>
      </c>
      <c r="M23" s="103">
        <f t="shared" si="0"/>
        <v>24728.260000000002</v>
      </c>
    </row>
    <row r="24" spans="1:13" s="95" customFormat="1" ht="12.75" x14ac:dyDescent="0.2">
      <c r="A24" s="92">
        <v>21</v>
      </c>
      <c r="B24" s="92">
        <v>1027</v>
      </c>
      <c r="C24" s="92" t="s">
        <v>1016</v>
      </c>
      <c r="D24" s="94">
        <v>997114</v>
      </c>
      <c r="E24" s="92" t="s">
        <v>811</v>
      </c>
      <c r="F24" s="92" t="s">
        <v>83</v>
      </c>
      <c r="G24" s="92" t="s">
        <v>541</v>
      </c>
      <c r="H24" s="92">
        <v>18</v>
      </c>
      <c r="I24" s="92">
        <v>22041.5</v>
      </c>
      <c r="J24" s="92">
        <v>0</v>
      </c>
      <c r="K24" s="92">
        <v>1983.74</v>
      </c>
      <c r="L24" s="92">
        <v>1983.74</v>
      </c>
      <c r="M24" s="92">
        <f t="shared" si="0"/>
        <v>26008.980000000003</v>
      </c>
    </row>
    <row r="25" spans="1:13" s="95" customFormat="1" ht="12.75" x14ac:dyDescent="0.2">
      <c r="A25" s="92">
        <v>22</v>
      </c>
      <c r="B25" s="92" t="s">
        <v>1097</v>
      </c>
      <c r="C25" s="92" t="s">
        <v>700</v>
      </c>
      <c r="D25" s="92">
        <v>998363</v>
      </c>
      <c r="E25" s="92" t="s">
        <v>1096</v>
      </c>
      <c r="F25" s="92" t="s">
        <v>188</v>
      </c>
      <c r="G25" s="92" t="s">
        <v>1094</v>
      </c>
      <c r="H25" s="92">
        <v>5</v>
      </c>
      <c r="I25" s="92">
        <v>21909.52</v>
      </c>
      <c r="J25" s="92"/>
      <c r="K25" s="92">
        <v>547.74</v>
      </c>
      <c r="L25" s="92">
        <v>547.74</v>
      </c>
      <c r="M25" s="92">
        <f t="shared" si="0"/>
        <v>23005.000000000004</v>
      </c>
    </row>
    <row r="26" spans="1:13" s="95" customFormat="1" ht="12.75" x14ac:dyDescent="0.2">
      <c r="A26" s="92">
        <v>23</v>
      </c>
      <c r="B26" s="92">
        <v>1984</v>
      </c>
      <c r="C26" s="92" t="s">
        <v>1057</v>
      </c>
      <c r="D26" s="92">
        <v>48025790</v>
      </c>
      <c r="E26" s="92" t="s">
        <v>37</v>
      </c>
      <c r="F26" s="92" t="s">
        <v>38</v>
      </c>
      <c r="G26" s="92" t="s">
        <v>1053</v>
      </c>
      <c r="H26" s="92">
        <v>12</v>
      </c>
      <c r="I26" s="92">
        <v>18750</v>
      </c>
      <c r="J26" s="92"/>
      <c r="K26" s="92">
        <v>1125</v>
      </c>
      <c r="L26" s="92">
        <v>1125</v>
      </c>
      <c r="M26" s="92">
        <f t="shared" si="0"/>
        <v>21000</v>
      </c>
    </row>
    <row r="27" spans="1:13" s="95" customFormat="1" ht="12.75" x14ac:dyDescent="0.2">
      <c r="A27" s="92">
        <v>24</v>
      </c>
      <c r="B27" s="92" t="s">
        <v>1109</v>
      </c>
      <c r="C27" s="92" t="s">
        <v>989</v>
      </c>
      <c r="D27" s="92">
        <v>9982</v>
      </c>
      <c r="E27" s="92" t="s">
        <v>576</v>
      </c>
      <c r="F27" s="92" t="s">
        <v>577</v>
      </c>
      <c r="G27" s="92" t="s">
        <v>1110</v>
      </c>
      <c r="H27" s="92">
        <v>18</v>
      </c>
      <c r="I27" s="92">
        <v>17800</v>
      </c>
      <c r="J27" s="92">
        <v>3204</v>
      </c>
      <c r="K27" s="92"/>
      <c r="L27" s="92"/>
      <c r="M27" s="92">
        <f t="shared" si="0"/>
        <v>21004</v>
      </c>
    </row>
    <row r="28" spans="1:13" s="111" customFormat="1" ht="12.75" x14ac:dyDescent="0.2">
      <c r="A28" s="110">
        <v>25</v>
      </c>
      <c r="B28" s="110" t="s">
        <v>1104</v>
      </c>
      <c r="C28" s="110" t="s">
        <v>376</v>
      </c>
      <c r="D28" s="110">
        <v>998513</v>
      </c>
      <c r="E28" s="110" t="s">
        <v>1099</v>
      </c>
      <c r="F28" s="110" t="s">
        <v>193</v>
      </c>
      <c r="G28" s="110" t="s">
        <v>1094</v>
      </c>
      <c r="H28" s="110">
        <v>5</v>
      </c>
      <c r="I28" s="110">
        <v>15698.88</v>
      </c>
      <c r="J28" s="110"/>
      <c r="K28" s="110">
        <v>392.47</v>
      </c>
      <c r="L28" s="110">
        <v>392.47</v>
      </c>
      <c r="M28" s="110">
        <f t="shared" si="0"/>
        <v>16483.82</v>
      </c>
    </row>
    <row r="29" spans="1:13" s="95" customFormat="1" ht="12.75" x14ac:dyDescent="0.2">
      <c r="A29" s="92">
        <v>26</v>
      </c>
      <c r="B29" s="92">
        <v>2047</v>
      </c>
      <c r="C29" s="92" t="s">
        <v>1052</v>
      </c>
      <c r="D29" s="92">
        <v>48025790</v>
      </c>
      <c r="E29" s="92" t="s">
        <v>37</v>
      </c>
      <c r="F29" s="92" t="s">
        <v>38</v>
      </c>
      <c r="G29" s="92" t="s">
        <v>1053</v>
      </c>
      <c r="H29" s="92">
        <v>12</v>
      </c>
      <c r="I29" s="92">
        <v>15625</v>
      </c>
      <c r="J29" s="92"/>
      <c r="K29" s="92">
        <v>937.5</v>
      </c>
      <c r="L29" s="92">
        <v>937.5</v>
      </c>
      <c r="M29" s="92">
        <f t="shared" si="0"/>
        <v>17500</v>
      </c>
    </row>
    <row r="30" spans="1:13" s="95" customFormat="1" ht="12.75" x14ac:dyDescent="0.2">
      <c r="A30" s="92">
        <v>27</v>
      </c>
      <c r="B30" s="92">
        <v>9999</v>
      </c>
      <c r="C30" s="92" t="s">
        <v>1001</v>
      </c>
      <c r="D30" s="92">
        <v>4911</v>
      </c>
      <c r="E30" s="92" t="s">
        <v>549</v>
      </c>
      <c r="F30" s="92" t="s">
        <v>251</v>
      </c>
      <c r="G30" s="92" t="s">
        <v>631</v>
      </c>
      <c r="H30" s="92">
        <v>18</v>
      </c>
      <c r="I30" s="92">
        <v>15165</v>
      </c>
      <c r="J30" s="92"/>
      <c r="K30" s="92">
        <f>2729.7/2</f>
        <v>1364.85</v>
      </c>
      <c r="L30" s="92">
        <v>1364.85</v>
      </c>
      <c r="M30" s="92">
        <f t="shared" si="0"/>
        <v>17894.699999999997</v>
      </c>
    </row>
    <row r="31" spans="1:13" s="104" customFormat="1" ht="12.75" x14ac:dyDescent="0.2">
      <c r="A31" s="103">
        <v>28</v>
      </c>
      <c r="B31" s="103" t="s">
        <v>1098</v>
      </c>
      <c r="C31" s="103" t="s">
        <v>736</v>
      </c>
      <c r="D31" s="103">
        <v>998363</v>
      </c>
      <c r="E31" s="103" t="s">
        <v>1099</v>
      </c>
      <c r="F31" s="103" t="s">
        <v>193</v>
      </c>
      <c r="G31" s="103" t="s">
        <v>1094</v>
      </c>
      <c r="H31" s="103">
        <v>5</v>
      </c>
      <c r="I31" s="103">
        <v>10371.84</v>
      </c>
      <c r="J31" s="103"/>
      <c r="K31" s="103">
        <v>259.3</v>
      </c>
      <c r="L31" s="103">
        <v>259.3</v>
      </c>
      <c r="M31" s="103">
        <f t="shared" si="0"/>
        <v>10890.439999999999</v>
      </c>
    </row>
    <row r="32" spans="1:13" s="104" customFormat="1" ht="12.75" x14ac:dyDescent="0.2">
      <c r="A32" s="92">
        <v>29</v>
      </c>
      <c r="B32" s="92">
        <v>311</v>
      </c>
      <c r="C32" s="92" t="s">
        <v>1050</v>
      </c>
      <c r="D32" s="92">
        <v>3401</v>
      </c>
      <c r="E32" s="92" t="s">
        <v>41</v>
      </c>
      <c r="F32" s="92" t="s">
        <v>42</v>
      </c>
      <c r="G32" s="92" t="s">
        <v>1051</v>
      </c>
      <c r="H32" s="92">
        <v>5</v>
      </c>
      <c r="I32" s="92">
        <v>9333.2999999999993</v>
      </c>
      <c r="J32" s="92"/>
      <c r="K32" s="92">
        <v>233.33</v>
      </c>
      <c r="L32" s="92">
        <v>233.33</v>
      </c>
      <c r="M32" s="92">
        <f t="shared" si="0"/>
        <v>9799.9599999999991</v>
      </c>
    </row>
    <row r="33" spans="1:13" s="104" customFormat="1" ht="12.75" x14ac:dyDescent="0.2">
      <c r="A33" s="92">
        <v>30</v>
      </c>
      <c r="B33" s="92" t="s">
        <v>1113</v>
      </c>
      <c r="C33" s="92" t="s">
        <v>731</v>
      </c>
      <c r="D33" s="92">
        <v>998363</v>
      </c>
      <c r="E33" s="92" t="s">
        <v>1096</v>
      </c>
      <c r="F33" s="92" t="s">
        <v>188</v>
      </c>
      <c r="G33" s="92" t="s">
        <v>1094</v>
      </c>
      <c r="H33" s="92">
        <v>5</v>
      </c>
      <c r="I33" s="92">
        <v>6825.72</v>
      </c>
      <c r="J33" s="92"/>
      <c r="K33" s="92">
        <v>170.64</v>
      </c>
      <c r="L33" s="92">
        <v>170.64</v>
      </c>
      <c r="M33" s="92">
        <f t="shared" ref="M33:M53" si="1">I33+J33+K33+L33</f>
        <v>7167.0000000000009</v>
      </c>
    </row>
    <row r="34" spans="1:13" s="104" customFormat="1" ht="12.75" x14ac:dyDescent="0.2">
      <c r="A34" s="92">
        <v>31</v>
      </c>
      <c r="B34" s="92">
        <v>1985</v>
      </c>
      <c r="C34" s="92" t="s">
        <v>1057</v>
      </c>
      <c r="D34" s="92">
        <v>3924</v>
      </c>
      <c r="E34" s="92" t="s">
        <v>37</v>
      </c>
      <c r="F34" s="92" t="s">
        <v>38</v>
      </c>
      <c r="G34" s="92" t="s">
        <v>1074</v>
      </c>
      <c r="H34" s="92">
        <v>18</v>
      </c>
      <c r="I34" s="92">
        <v>6228.75</v>
      </c>
      <c r="J34" s="92"/>
      <c r="K34" s="92">
        <v>560.59</v>
      </c>
      <c r="L34" s="92">
        <v>560.59</v>
      </c>
      <c r="M34" s="92">
        <f t="shared" si="1"/>
        <v>7349.93</v>
      </c>
    </row>
    <row r="35" spans="1:13" s="104" customFormat="1" ht="12.75" x14ac:dyDescent="0.2">
      <c r="A35" s="92">
        <v>32</v>
      </c>
      <c r="B35" s="92" t="s">
        <v>990</v>
      </c>
      <c r="C35" s="92" t="s">
        <v>991</v>
      </c>
      <c r="D35" s="92" t="s">
        <v>992</v>
      </c>
      <c r="E35" s="92" t="s">
        <v>993</v>
      </c>
      <c r="F35" s="92" t="s">
        <v>639</v>
      </c>
      <c r="G35" s="92" t="s">
        <v>994</v>
      </c>
      <c r="H35" s="92">
        <v>18</v>
      </c>
      <c r="I35" s="92">
        <v>5481</v>
      </c>
      <c r="J35" s="92">
        <v>986.64</v>
      </c>
      <c r="K35" s="92"/>
      <c r="L35" s="92"/>
      <c r="M35" s="92">
        <f t="shared" si="1"/>
        <v>6467.64</v>
      </c>
    </row>
    <row r="36" spans="1:13" s="104" customFormat="1" ht="12.75" x14ac:dyDescent="0.2">
      <c r="A36" s="103">
        <v>33</v>
      </c>
      <c r="B36" s="103" t="s">
        <v>1095</v>
      </c>
      <c r="C36" s="103" t="s">
        <v>700</v>
      </c>
      <c r="D36" s="103">
        <v>998363</v>
      </c>
      <c r="E36" s="103" t="s">
        <v>1096</v>
      </c>
      <c r="F36" s="103" t="s">
        <v>188</v>
      </c>
      <c r="G36" s="103" t="s">
        <v>1094</v>
      </c>
      <c r="H36" s="103">
        <v>5</v>
      </c>
      <c r="I36" s="103">
        <v>4550.4799999999996</v>
      </c>
      <c r="J36" s="103"/>
      <c r="K36" s="103">
        <v>113.76</v>
      </c>
      <c r="L36" s="103">
        <v>113.76</v>
      </c>
      <c r="M36" s="103">
        <f t="shared" si="1"/>
        <v>4778</v>
      </c>
    </row>
    <row r="37" spans="1:13" s="104" customFormat="1" ht="12.75" x14ac:dyDescent="0.2">
      <c r="A37" s="92">
        <v>34</v>
      </c>
      <c r="B37" s="92" t="s">
        <v>1037</v>
      </c>
      <c r="C37" s="92" t="s">
        <v>1012</v>
      </c>
      <c r="D37" s="92">
        <v>69111019</v>
      </c>
      <c r="E37" s="92" t="s">
        <v>1032</v>
      </c>
      <c r="F37" s="92" t="s">
        <v>818</v>
      </c>
      <c r="G37" s="92" t="s">
        <v>1045</v>
      </c>
      <c r="H37" s="92">
        <v>12</v>
      </c>
      <c r="I37" s="92">
        <v>3571.43</v>
      </c>
      <c r="J37" s="92">
        <v>428.57</v>
      </c>
      <c r="K37" s="92"/>
      <c r="L37" s="92"/>
      <c r="M37" s="92">
        <f t="shared" si="1"/>
        <v>4000</v>
      </c>
    </row>
    <row r="38" spans="1:13" s="95" customFormat="1" ht="12.75" x14ac:dyDescent="0.2">
      <c r="A38" s="92">
        <v>35</v>
      </c>
      <c r="B38" s="92">
        <v>301</v>
      </c>
      <c r="C38" s="92" t="s">
        <v>1057</v>
      </c>
      <c r="D38" s="92">
        <v>3926</v>
      </c>
      <c r="E38" s="92" t="s">
        <v>41</v>
      </c>
      <c r="F38" s="92" t="s">
        <v>42</v>
      </c>
      <c r="G38" s="92" t="s">
        <v>1062</v>
      </c>
      <c r="H38" s="92">
        <v>18</v>
      </c>
      <c r="I38" s="92">
        <v>3508.2</v>
      </c>
      <c r="J38" s="92"/>
      <c r="K38" s="92">
        <v>315.74</v>
      </c>
      <c r="L38" s="92">
        <v>315.74</v>
      </c>
      <c r="M38" s="92">
        <f t="shared" si="1"/>
        <v>4139.6799999999994</v>
      </c>
    </row>
    <row r="39" spans="1:13" s="95" customFormat="1" ht="12.75" x14ac:dyDescent="0.2">
      <c r="A39" s="92">
        <v>36</v>
      </c>
      <c r="B39" s="92" t="s">
        <v>1028</v>
      </c>
      <c r="C39" s="92" t="s">
        <v>1029</v>
      </c>
      <c r="D39" s="92" t="s">
        <v>1027</v>
      </c>
      <c r="E39" s="92" t="s">
        <v>49</v>
      </c>
      <c r="F39" s="92" t="s">
        <v>50</v>
      </c>
      <c r="G39" s="92" t="s">
        <v>1002</v>
      </c>
      <c r="H39" s="92">
        <v>18</v>
      </c>
      <c r="I39" s="92">
        <v>2900</v>
      </c>
      <c r="J39" s="92">
        <v>522</v>
      </c>
      <c r="K39" s="92"/>
      <c r="L39" s="92"/>
      <c r="M39" s="92">
        <f t="shared" si="1"/>
        <v>3422</v>
      </c>
    </row>
    <row r="40" spans="1:13" s="95" customFormat="1" ht="12.75" x14ac:dyDescent="0.2">
      <c r="A40" s="92">
        <v>37</v>
      </c>
      <c r="B40" s="92" t="s">
        <v>1041</v>
      </c>
      <c r="C40" s="92" t="s">
        <v>1012</v>
      </c>
      <c r="D40" s="92">
        <v>39241090</v>
      </c>
      <c r="E40" s="92" t="s">
        <v>1032</v>
      </c>
      <c r="F40" s="92" t="s">
        <v>818</v>
      </c>
      <c r="G40" s="92" t="s">
        <v>1049</v>
      </c>
      <c r="H40" s="92">
        <v>18</v>
      </c>
      <c r="I40" s="92">
        <v>2694.92</v>
      </c>
      <c r="J40" s="92">
        <v>485.08</v>
      </c>
      <c r="K40" s="92"/>
      <c r="L40" s="92"/>
      <c r="M40" s="92">
        <f t="shared" si="1"/>
        <v>3180</v>
      </c>
    </row>
    <row r="41" spans="1:13" s="95" customFormat="1" ht="12.75" x14ac:dyDescent="0.2">
      <c r="A41" s="92">
        <v>38</v>
      </c>
      <c r="B41" s="92">
        <v>305</v>
      </c>
      <c r="C41" s="92" t="s">
        <v>1016</v>
      </c>
      <c r="D41" s="92">
        <v>3920</v>
      </c>
      <c r="E41" s="92" t="s">
        <v>41</v>
      </c>
      <c r="F41" s="92" t="s">
        <v>42</v>
      </c>
      <c r="G41" s="92" t="s">
        <v>1066</v>
      </c>
      <c r="H41" s="92">
        <v>18</v>
      </c>
      <c r="I41" s="92">
        <v>2372</v>
      </c>
      <c r="J41" s="92"/>
      <c r="K41" s="92">
        <v>213.48</v>
      </c>
      <c r="L41" s="92">
        <v>213.48</v>
      </c>
      <c r="M41" s="92">
        <f t="shared" si="1"/>
        <v>2798.96</v>
      </c>
    </row>
    <row r="42" spans="1:13" s="95" customFormat="1" ht="12.75" x14ac:dyDescent="0.2">
      <c r="A42" s="92">
        <v>39</v>
      </c>
      <c r="B42" s="92" t="s">
        <v>1034</v>
      </c>
      <c r="C42" s="92" t="s">
        <v>1012</v>
      </c>
      <c r="D42" s="92">
        <v>96039900</v>
      </c>
      <c r="E42" s="92" t="s">
        <v>1032</v>
      </c>
      <c r="F42" s="92" t="s">
        <v>818</v>
      </c>
      <c r="G42" s="92" t="s">
        <v>1042</v>
      </c>
      <c r="H42" s="92">
        <v>18</v>
      </c>
      <c r="I42" s="92">
        <v>2263.1999999999998</v>
      </c>
      <c r="J42" s="92">
        <v>496.8</v>
      </c>
      <c r="K42" s="92"/>
      <c r="L42" s="92"/>
      <c r="M42" s="92">
        <f t="shared" si="1"/>
        <v>2760</v>
      </c>
    </row>
    <row r="43" spans="1:13" s="95" customFormat="1" ht="12.75" x14ac:dyDescent="0.2">
      <c r="A43" s="92">
        <v>40</v>
      </c>
      <c r="B43" s="92">
        <v>1999</v>
      </c>
      <c r="C43" s="92" t="s">
        <v>1079</v>
      </c>
      <c r="D43" s="92">
        <v>9608</v>
      </c>
      <c r="E43" s="92" t="s">
        <v>37</v>
      </c>
      <c r="F43" s="92" t="s">
        <v>38</v>
      </c>
      <c r="G43" s="92" t="s">
        <v>1082</v>
      </c>
      <c r="H43" s="92">
        <v>18</v>
      </c>
      <c r="I43" s="92">
        <v>2101.1999999999998</v>
      </c>
      <c r="J43" s="92"/>
      <c r="K43" s="92">
        <v>189.11</v>
      </c>
      <c r="L43" s="92">
        <v>189.11</v>
      </c>
      <c r="M43" s="92">
        <f t="shared" si="1"/>
        <v>2479.42</v>
      </c>
    </row>
    <row r="44" spans="1:13" s="95" customFormat="1" ht="12.75" x14ac:dyDescent="0.2">
      <c r="A44" s="92">
        <v>41</v>
      </c>
      <c r="B44" s="92">
        <v>2012</v>
      </c>
      <c r="C44" s="92" t="s">
        <v>1016</v>
      </c>
      <c r="D44" s="92">
        <v>4818</v>
      </c>
      <c r="E44" s="92" t="s">
        <v>37</v>
      </c>
      <c r="F44" s="92" t="s">
        <v>38</v>
      </c>
      <c r="G44" s="92" t="s">
        <v>1084</v>
      </c>
      <c r="H44" s="92">
        <v>18</v>
      </c>
      <c r="I44" s="92">
        <v>2034</v>
      </c>
      <c r="J44" s="92"/>
      <c r="K44" s="92">
        <v>33.9</v>
      </c>
      <c r="L44" s="92">
        <v>33.9</v>
      </c>
      <c r="M44" s="92">
        <f t="shared" si="1"/>
        <v>2101.8000000000002</v>
      </c>
    </row>
    <row r="45" spans="1:13" s="95" customFormat="1" ht="12.75" x14ac:dyDescent="0.2">
      <c r="A45" s="92">
        <v>42</v>
      </c>
      <c r="B45" s="92">
        <v>299</v>
      </c>
      <c r="C45" s="92" t="s">
        <v>1057</v>
      </c>
      <c r="D45" s="92">
        <v>4823</v>
      </c>
      <c r="E45" s="92" t="s">
        <v>41</v>
      </c>
      <c r="F45" s="92" t="s">
        <v>42</v>
      </c>
      <c r="G45" s="92" t="s">
        <v>1060</v>
      </c>
      <c r="H45" s="92">
        <v>18</v>
      </c>
      <c r="I45" s="92">
        <v>2012.75</v>
      </c>
      <c r="J45" s="92"/>
      <c r="K45" s="92">
        <v>181.15</v>
      </c>
      <c r="L45" s="92">
        <v>181.15</v>
      </c>
      <c r="M45" s="92">
        <f t="shared" si="1"/>
        <v>2375.0500000000002</v>
      </c>
    </row>
    <row r="46" spans="1:13" s="95" customFormat="1" ht="12.75" x14ac:dyDescent="0.2">
      <c r="A46" s="92">
        <v>43</v>
      </c>
      <c r="B46" s="92">
        <v>1986</v>
      </c>
      <c r="C46" s="92" t="s">
        <v>1057</v>
      </c>
      <c r="D46" s="92">
        <v>3306</v>
      </c>
      <c r="E46" s="92" t="s">
        <v>37</v>
      </c>
      <c r="F46" s="92" t="s">
        <v>38</v>
      </c>
      <c r="G46" s="92" t="s">
        <v>1075</v>
      </c>
      <c r="H46" s="92">
        <v>18</v>
      </c>
      <c r="I46" s="92">
        <v>1830.48</v>
      </c>
      <c r="J46" s="92"/>
      <c r="K46" s="92">
        <v>164.74</v>
      </c>
      <c r="L46" s="92">
        <v>164.74</v>
      </c>
      <c r="M46" s="92">
        <f t="shared" si="1"/>
        <v>2159.96</v>
      </c>
    </row>
    <row r="47" spans="1:13" s="95" customFormat="1" ht="12.75" x14ac:dyDescent="0.2">
      <c r="A47" s="92">
        <v>44</v>
      </c>
      <c r="B47" s="92" t="s">
        <v>1000</v>
      </c>
      <c r="C47" s="92" t="s">
        <v>1001</v>
      </c>
      <c r="D47" s="92">
        <v>995441</v>
      </c>
      <c r="E47" s="92" t="s">
        <v>49</v>
      </c>
      <c r="F47" s="92" t="s">
        <v>50</v>
      </c>
      <c r="G47" s="92" t="s">
        <v>1002</v>
      </c>
      <c r="H47" s="92">
        <v>18</v>
      </c>
      <c r="I47" s="92">
        <v>1700</v>
      </c>
      <c r="J47" s="92">
        <v>306</v>
      </c>
      <c r="K47" s="92"/>
      <c r="L47" s="92"/>
      <c r="M47" s="92">
        <f t="shared" si="1"/>
        <v>2006</v>
      </c>
    </row>
    <row r="48" spans="1:13" s="95" customFormat="1" ht="12.75" x14ac:dyDescent="0.2">
      <c r="A48" s="92">
        <v>45</v>
      </c>
      <c r="B48" s="92">
        <v>307</v>
      </c>
      <c r="C48" s="92" t="s">
        <v>1058</v>
      </c>
      <c r="D48" s="92">
        <v>6307</v>
      </c>
      <c r="E48" s="92" t="s">
        <v>41</v>
      </c>
      <c r="F48" s="92" t="s">
        <v>42</v>
      </c>
      <c r="G48" s="92" t="s">
        <v>1068</v>
      </c>
      <c r="H48" s="92">
        <v>5</v>
      </c>
      <c r="I48" s="92">
        <v>1523.8</v>
      </c>
      <c r="J48" s="92"/>
      <c r="K48" s="92">
        <v>38.1</v>
      </c>
      <c r="L48" s="92">
        <v>38.1</v>
      </c>
      <c r="M48" s="92">
        <f t="shared" si="1"/>
        <v>1599.9999999999998</v>
      </c>
    </row>
    <row r="49" spans="1:13" s="95" customFormat="1" ht="12.75" x14ac:dyDescent="0.2">
      <c r="A49" s="92">
        <v>46</v>
      </c>
      <c r="B49" s="92" t="s">
        <v>995</v>
      </c>
      <c r="C49" s="92" t="s">
        <v>991</v>
      </c>
      <c r="D49" s="92" t="s">
        <v>996</v>
      </c>
      <c r="E49" s="92" t="s">
        <v>794</v>
      </c>
      <c r="F49" s="92" t="s">
        <v>536</v>
      </c>
      <c r="G49" s="92" t="s">
        <v>997</v>
      </c>
      <c r="H49" s="92">
        <v>18</v>
      </c>
      <c r="I49" s="92">
        <v>1470</v>
      </c>
      <c r="J49" s="92">
        <v>0</v>
      </c>
      <c r="K49" s="92">
        <v>132.30000000000001</v>
      </c>
      <c r="L49" s="92">
        <v>132.30000000000001</v>
      </c>
      <c r="M49" s="92">
        <f t="shared" si="1"/>
        <v>1734.6</v>
      </c>
    </row>
    <row r="50" spans="1:13" s="95" customFormat="1" ht="12.75" x14ac:dyDescent="0.2">
      <c r="A50" s="92">
        <v>47</v>
      </c>
      <c r="B50" s="92">
        <v>1975</v>
      </c>
      <c r="C50" s="92" t="s">
        <v>1012</v>
      </c>
      <c r="D50" s="92">
        <v>3401</v>
      </c>
      <c r="E50" s="92" t="s">
        <v>37</v>
      </c>
      <c r="F50" s="92" t="s">
        <v>38</v>
      </c>
      <c r="G50" s="92" t="s">
        <v>1072</v>
      </c>
      <c r="H50" s="92">
        <v>18</v>
      </c>
      <c r="I50" s="92">
        <v>1440.7</v>
      </c>
      <c r="J50" s="92"/>
      <c r="K50" s="92">
        <v>129.66</v>
      </c>
      <c r="L50" s="92">
        <v>129.66</v>
      </c>
      <c r="M50" s="92">
        <f t="shared" si="1"/>
        <v>1700.0200000000002</v>
      </c>
    </row>
    <row r="51" spans="1:13" s="104" customFormat="1" ht="12.75" x14ac:dyDescent="0.2">
      <c r="A51" s="92">
        <v>48</v>
      </c>
      <c r="B51" s="92">
        <v>1988</v>
      </c>
      <c r="C51" s="92" t="s">
        <v>1057</v>
      </c>
      <c r="D51" s="92">
        <v>9608</v>
      </c>
      <c r="E51" s="92" t="s">
        <v>37</v>
      </c>
      <c r="F51" s="92" t="s">
        <v>38</v>
      </c>
      <c r="G51" s="92" t="s">
        <v>1078</v>
      </c>
      <c r="H51" s="92">
        <v>18</v>
      </c>
      <c r="I51" s="92">
        <v>1338.8</v>
      </c>
      <c r="J51" s="92"/>
      <c r="K51" s="92">
        <v>120.49</v>
      </c>
      <c r="L51" s="92">
        <v>120.49</v>
      </c>
      <c r="M51" s="92">
        <f t="shared" si="1"/>
        <v>1579.78</v>
      </c>
    </row>
    <row r="52" spans="1:13" s="104" customFormat="1" ht="12.75" x14ac:dyDescent="0.2">
      <c r="A52" s="92">
        <v>49</v>
      </c>
      <c r="B52" s="92">
        <v>302</v>
      </c>
      <c r="C52" s="92" t="s">
        <v>1057</v>
      </c>
      <c r="D52" s="92">
        <v>3307</v>
      </c>
      <c r="E52" s="92" t="s">
        <v>41</v>
      </c>
      <c r="F52" s="92" t="s">
        <v>42</v>
      </c>
      <c r="G52" s="92" t="s">
        <v>1063</v>
      </c>
      <c r="H52" s="92">
        <v>18</v>
      </c>
      <c r="I52" s="92">
        <v>1271.2</v>
      </c>
      <c r="J52" s="92"/>
      <c r="K52" s="92">
        <v>114.41</v>
      </c>
      <c r="L52" s="92">
        <v>114.41</v>
      </c>
      <c r="M52" s="92">
        <f t="shared" si="1"/>
        <v>1500.0200000000002</v>
      </c>
    </row>
    <row r="53" spans="1:13" s="104" customFormat="1" ht="12.75" x14ac:dyDescent="0.2">
      <c r="A53" s="92">
        <v>50</v>
      </c>
      <c r="B53" s="92" t="s">
        <v>1035</v>
      </c>
      <c r="C53" s="92" t="s">
        <v>1012</v>
      </c>
      <c r="D53" s="92">
        <v>39241090</v>
      </c>
      <c r="E53" s="92" t="s">
        <v>1032</v>
      </c>
      <c r="F53" s="92" t="s">
        <v>818</v>
      </c>
      <c r="G53" s="92" t="s">
        <v>1043</v>
      </c>
      <c r="H53" s="92">
        <v>18</v>
      </c>
      <c r="I53" s="92">
        <v>1118.6400000000001</v>
      </c>
      <c r="J53" s="92">
        <v>201.36</v>
      </c>
      <c r="K53" s="92"/>
      <c r="L53" s="92"/>
      <c r="M53" s="92">
        <f t="shared" si="1"/>
        <v>1320</v>
      </c>
    </row>
    <row r="54" spans="1:13" s="104" customFormat="1" ht="12.75" x14ac:dyDescent="0.2">
      <c r="A54" s="92">
        <v>51</v>
      </c>
      <c r="B54" s="92">
        <v>310</v>
      </c>
      <c r="C54" s="92" t="s">
        <v>1058</v>
      </c>
      <c r="D54" s="92">
        <v>8308</v>
      </c>
      <c r="E54" s="92" t="s">
        <v>41</v>
      </c>
      <c r="F54" s="92" t="s">
        <v>42</v>
      </c>
      <c r="G54" s="92" t="s">
        <v>1071</v>
      </c>
      <c r="H54" s="92">
        <v>18</v>
      </c>
      <c r="I54" s="92">
        <v>1093.2</v>
      </c>
      <c r="J54" s="92"/>
      <c r="K54" s="92">
        <v>98.39</v>
      </c>
      <c r="L54" s="92">
        <v>98.39</v>
      </c>
      <c r="M54" s="92">
        <f t="shared" ref="M54:M81" si="2">I54+J54+K54+L54</f>
        <v>1289.9800000000002</v>
      </c>
    </row>
    <row r="55" spans="1:13" s="95" customFormat="1" ht="12.75" x14ac:dyDescent="0.2">
      <c r="A55" s="92">
        <v>52</v>
      </c>
      <c r="B55" s="92">
        <v>298</v>
      </c>
      <c r="C55" s="92" t="s">
        <v>1056</v>
      </c>
      <c r="D55" s="92">
        <v>3401</v>
      </c>
      <c r="E55" s="92" t="s">
        <v>41</v>
      </c>
      <c r="F55" s="92" t="s">
        <v>42</v>
      </c>
      <c r="G55" s="92" t="s">
        <v>1059</v>
      </c>
      <c r="H55" s="92">
        <v>18</v>
      </c>
      <c r="I55" s="92">
        <v>1016.9</v>
      </c>
      <c r="J55" s="92"/>
      <c r="K55" s="92">
        <v>91.52</v>
      </c>
      <c r="L55" s="92">
        <v>91.52</v>
      </c>
      <c r="M55" s="92">
        <f t="shared" si="2"/>
        <v>1199.94</v>
      </c>
    </row>
    <row r="56" spans="1:13" s="95" customFormat="1" ht="12.75" x14ac:dyDescent="0.2">
      <c r="A56" s="92">
        <v>53</v>
      </c>
      <c r="B56" s="92">
        <v>1998</v>
      </c>
      <c r="C56" s="92" t="s">
        <v>1079</v>
      </c>
      <c r="D56" s="92">
        <v>3926</v>
      </c>
      <c r="E56" s="92" t="s">
        <v>37</v>
      </c>
      <c r="F56" s="92" t="s">
        <v>38</v>
      </c>
      <c r="G56" s="92" t="s">
        <v>1081</v>
      </c>
      <c r="H56" s="92">
        <v>18</v>
      </c>
      <c r="I56" s="92">
        <v>1006.8</v>
      </c>
      <c r="J56" s="92"/>
      <c r="K56" s="92">
        <v>90.61</v>
      </c>
      <c r="L56" s="92">
        <v>90.61</v>
      </c>
      <c r="M56" s="92">
        <f t="shared" si="2"/>
        <v>1188.0199999999998</v>
      </c>
    </row>
    <row r="57" spans="1:13" s="95" customFormat="1" ht="12.75" x14ac:dyDescent="0.2">
      <c r="A57" s="92">
        <v>54</v>
      </c>
      <c r="B57" s="92">
        <v>300</v>
      </c>
      <c r="C57" s="92" t="s">
        <v>1057</v>
      </c>
      <c r="D57" s="92">
        <v>3808919</v>
      </c>
      <c r="E57" s="92" t="s">
        <v>41</v>
      </c>
      <c r="F57" s="92" t="s">
        <v>42</v>
      </c>
      <c r="G57" s="92" t="s">
        <v>1061</v>
      </c>
      <c r="H57" s="92">
        <v>18</v>
      </c>
      <c r="I57" s="92">
        <v>796.6</v>
      </c>
      <c r="J57" s="92"/>
      <c r="K57" s="92">
        <v>71.69</v>
      </c>
      <c r="L57" s="92">
        <v>71.69</v>
      </c>
      <c r="M57" s="92">
        <f t="shared" si="2"/>
        <v>939.98</v>
      </c>
    </row>
    <row r="58" spans="1:13" s="95" customFormat="1" ht="12.75" x14ac:dyDescent="0.2">
      <c r="A58" s="92">
        <v>55</v>
      </c>
      <c r="B58" s="92">
        <v>1983</v>
      </c>
      <c r="C58" s="92" t="s">
        <v>1057</v>
      </c>
      <c r="D58" s="92">
        <v>3402</v>
      </c>
      <c r="E58" s="92" t="s">
        <v>37</v>
      </c>
      <c r="F58" s="92" t="s">
        <v>38</v>
      </c>
      <c r="G58" s="92" t="s">
        <v>1073</v>
      </c>
      <c r="H58" s="92">
        <v>18</v>
      </c>
      <c r="I58" s="92">
        <v>779.7</v>
      </c>
      <c r="J58" s="92"/>
      <c r="K58" s="92">
        <v>70.17</v>
      </c>
      <c r="L58" s="92">
        <v>70.17</v>
      </c>
      <c r="M58" s="92">
        <f t="shared" si="2"/>
        <v>920.04</v>
      </c>
    </row>
    <row r="59" spans="1:13" s="95" customFormat="1" ht="12.75" x14ac:dyDescent="0.2">
      <c r="A59" s="92">
        <v>56</v>
      </c>
      <c r="B59" s="92">
        <v>2011</v>
      </c>
      <c r="C59" s="92" t="s">
        <v>1016</v>
      </c>
      <c r="D59" s="92">
        <v>3919</v>
      </c>
      <c r="E59" s="92" t="s">
        <v>37</v>
      </c>
      <c r="F59" s="92" t="s">
        <v>38</v>
      </c>
      <c r="G59" s="92" t="s">
        <v>1083</v>
      </c>
      <c r="H59" s="92">
        <v>18</v>
      </c>
      <c r="I59" s="92">
        <v>762.7</v>
      </c>
      <c r="J59" s="92"/>
      <c r="K59" s="92">
        <v>76.27</v>
      </c>
      <c r="L59" s="92">
        <v>76.27</v>
      </c>
      <c r="M59" s="92">
        <f t="shared" si="2"/>
        <v>915.24</v>
      </c>
    </row>
    <row r="60" spans="1:13" s="95" customFormat="1" ht="12.75" x14ac:dyDescent="0.2">
      <c r="A60" s="92">
        <v>57</v>
      </c>
      <c r="B60" s="92">
        <v>303</v>
      </c>
      <c r="C60" s="92" t="s">
        <v>1016</v>
      </c>
      <c r="D60" s="92">
        <v>3402</v>
      </c>
      <c r="E60" s="92" t="s">
        <v>41</v>
      </c>
      <c r="F60" s="92" t="s">
        <v>42</v>
      </c>
      <c r="G60" s="92" t="s">
        <v>1064</v>
      </c>
      <c r="H60" s="92">
        <v>18</v>
      </c>
      <c r="I60" s="92">
        <v>720.3</v>
      </c>
      <c r="J60" s="92"/>
      <c r="K60" s="92">
        <v>64.83</v>
      </c>
      <c r="L60" s="92">
        <v>64.83</v>
      </c>
      <c r="M60" s="92">
        <f t="shared" si="2"/>
        <v>849.96</v>
      </c>
    </row>
    <row r="61" spans="1:13" s="95" customFormat="1" ht="12.75" x14ac:dyDescent="0.2">
      <c r="A61" s="92">
        <v>58</v>
      </c>
      <c r="B61" s="92">
        <v>52863331</v>
      </c>
      <c r="C61" s="92" t="s">
        <v>998</v>
      </c>
      <c r="D61" s="92">
        <v>998412</v>
      </c>
      <c r="E61" s="92" t="s">
        <v>999</v>
      </c>
      <c r="F61" s="92" t="s">
        <v>57</v>
      </c>
      <c r="G61" s="92" t="s">
        <v>974</v>
      </c>
      <c r="H61" s="92">
        <v>18</v>
      </c>
      <c r="I61" s="92">
        <v>699</v>
      </c>
      <c r="J61" s="92">
        <v>0</v>
      </c>
      <c r="K61" s="92">
        <v>62.91</v>
      </c>
      <c r="L61" s="92">
        <v>62.91</v>
      </c>
      <c r="M61" s="92">
        <f t="shared" si="2"/>
        <v>824.81999999999994</v>
      </c>
    </row>
    <row r="62" spans="1:13" s="95" customFormat="1" ht="12.75" x14ac:dyDescent="0.2">
      <c r="A62" s="92">
        <v>59</v>
      </c>
      <c r="B62" s="92" t="s">
        <v>1031</v>
      </c>
      <c r="C62" s="92" t="s">
        <v>1012</v>
      </c>
      <c r="D62" s="92">
        <v>73239390</v>
      </c>
      <c r="E62" s="92" t="s">
        <v>1032</v>
      </c>
      <c r="F62" s="92" t="s">
        <v>818</v>
      </c>
      <c r="G62" s="92" t="s">
        <v>1033</v>
      </c>
      <c r="H62" s="92">
        <v>12</v>
      </c>
      <c r="I62" s="92">
        <v>625</v>
      </c>
      <c r="J62" s="92">
        <v>75</v>
      </c>
      <c r="K62" s="92"/>
      <c r="L62" s="92"/>
      <c r="M62" s="92">
        <f t="shared" si="2"/>
        <v>700</v>
      </c>
    </row>
    <row r="63" spans="1:13" s="104" customFormat="1" ht="12.75" x14ac:dyDescent="0.2">
      <c r="A63" s="92">
        <v>60</v>
      </c>
      <c r="B63" s="92">
        <v>306</v>
      </c>
      <c r="C63" s="92" t="s">
        <v>1016</v>
      </c>
      <c r="D63" s="92">
        <v>2707</v>
      </c>
      <c r="E63" s="92" t="s">
        <v>41</v>
      </c>
      <c r="F63" s="92" t="s">
        <v>42</v>
      </c>
      <c r="G63" s="92" t="s">
        <v>1067</v>
      </c>
      <c r="H63" s="92">
        <v>18</v>
      </c>
      <c r="I63" s="92">
        <v>572.04999999999995</v>
      </c>
      <c r="J63" s="92"/>
      <c r="K63" s="92">
        <v>51.48</v>
      </c>
      <c r="L63" s="92">
        <v>51.48</v>
      </c>
      <c r="M63" s="92">
        <f t="shared" si="2"/>
        <v>675.01</v>
      </c>
    </row>
    <row r="64" spans="1:13" s="104" customFormat="1" ht="12.75" x14ac:dyDescent="0.2">
      <c r="A64" s="92">
        <v>61</v>
      </c>
      <c r="B64" s="92" t="s">
        <v>1040</v>
      </c>
      <c r="C64" s="92" t="s">
        <v>1012</v>
      </c>
      <c r="D64" s="92">
        <v>82159900</v>
      </c>
      <c r="E64" s="92" t="s">
        <v>1032</v>
      </c>
      <c r="F64" s="92" t="s">
        <v>818</v>
      </c>
      <c r="G64" s="92" t="s">
        <v>1048</v>
      </c>
      <c r="H64" s="92">
        <v>18</v>
      </c>
      <c r="I64" s="92">
        <v>559.32000000000005</v>
      </c>
      <c r="J64" s="92">
        <v>100.68</v>
      </c>
      <c r="K64" s="92"/>
      <c r="L64" s="92"/>
      <c r="M64" s="92">
        <f t="shared" si="2"/>
        <v>660</v>
      </c>
    </row>
    <row r="65" spans="1:13" s="104" customFormat="1" ht="12.75" x14ac:dyDescent="0.2">
      <c r="A65" s="92">
        <v>62</v>
      </c>
      <c r="B65" s="92">
        <v>2023</v>
      </c>
      <c r="C65" s="92" t="s">
        <v>1058</v>
      </c>
      <c r="D65" s="92">
        <v>6307</v>
      </c>
      <c r="E65" s="92" t="s">
        <v>37</v>
      </c>
      <c r="F65" s="92" t="s">
        <v>38</v>
      </c>
      <c r="G65" s="92" t="s">
        <v>1085</v>
      </c>
      <c r="H65" s="92">
        <v>5</v>
      </c>
      <c r="I65" s="92">
        <v>552.4</v>
      </c>
      <c r="J65" s="92"/>
      <c r="K65" s="92">
        <v>13.81</v>
      </c>
      <c r="L65" s="92">
        <v>13.81</v>
      </c>
      <c r="M65" s="92">
        <f t="shared" si="2"/>
        <v>580.01999999999987</v>
      </c>
    </row>
    <row r="66" spans="1:13" s="104" customFormat="1" ht="12.75" x14ac:dyDescent="0.2">
      <c r="A66" s="92">
        <v>63</v>
      </c>
      <c r="B66" s="92">
        <v>2024</v>
      </c>
      <c r="C66" s="92" t="s">
        <v>1058</v>
      </c>
      <c r="D66" s="92">
        <v>3402</v>
      </c>
      <c r="E66" s="92" t="s">
        <v>37</v>
      </c>
      <c r="F66" s="92" t="s">
        <v>38</v>
      </c>
      <c r="G66" s="92" t="s">
        <v>1086</v>
      </c>
      <c r="H66" s="92">
        <v>18</v>
      </c>
      <c r="I66" s="92">
        <v>550.85</v>
      </c>
      <c r="J66" s="92"/>
      <c r="K66" s="92">
        <v>49.58</v>
      </c>
      <c r="L66" s="92">
        <v>49.58</v>
      </c>
      <c r="M66" s="92">
        <f t="shared" si="2"/>
        <v>650.0100000000001</v>
      </c>
    </row>
    <row r="67" spans="1:13" s="95" customFormat="1" ht="12.75" x14ac:dyDescent="0.2">
      <c r="A67" s="92">
        <v>64</v>
      </c>
      <c r="B67" s="92" t="s">
        <v>1038</v>
      </c>
      <c r="C67" s="92" t="s">
        <v>1012</v>
      </c>
      <c r="D67" s="92">
        <v>82159900</v>
      </c>
      <c r="E67" s="92" t="s">
        <v>1032</v>
      </c>
      <c r="F67" s="92" t="s">
        <v>818</v>
      </c>
      <c r="G67" s="92" t="s">
        <v>1046</v>
      </c>
      <c r="H67" s="92">
        <v>18</v>
      </c>
      <c r="I67" s="92">
        <v>508.47</v>
      </c>
      <c r="J67" s="92">
        <v>91.53</v>
      </c>
      <c r="K67" s="92"/>
      <c r="L67" s="92"/>
      <c r="M67" s="92">
        <f t="shared" si="2"/>
        <v>600</v>
      </c>
    </row>
    <row r="68" spans="1:13" s="95" customFormat="1" ht="12.75" x14ac:dyDescent="0.2">
      <c r="A68" s="92">
        <v>65</v>
      </c>
      <c r="B68" s="93" t="s">
        <v>972</v>
      </c>
      <c r="C68" s="92" t="s">
        <v>973</v>
      </c>
      <c r="D68" s="94">
        <v>999794</v>
      </c>
      <c r="E68" s="92" t="s">
        <v>298</v>
      </c>
      <c r="F68" s="92" t="s">
        <v>32</v>
      </c>
      <c r="G68" s="92" t="s">
        <v>974</v>
      </c>
      <c r="H68" s="92">
        <v>18</v>
      </c>
      <c r="I68" s="92">
        <v>499</v>
      </c>
      <c r="J68" s="92">
        <v>0</v>
      </c>
      <c r="K68" s="92">
        <f>89.82/2</f>
        <v>44.91</v>
      </c>
      <c r="L68" s="92">
        <v>44.91</v>
      </c>
      <c r="M68" s="92">
        <f t="shared" si="2"/>
        <v>588.81999999999994</v>
      </c>
    </row>
    <row r="69" spans="1:13" s="95" customFormat="1" ht="12.75" x14ac:dyDescent="0.2">
      <c r="A69" s="92">
        <v>66</v>
      </c>
      <c r="B69" s="92" t="s">
        <v>1030</v>
      </c>
      <c r="C69" s="92" t="s">
        <v>1016</v>
      </c>
      <c r="D69" s="94">
        <v>999794</v>
      </c>
      <c r="E69" s="92" t="s">
        <v>298</v>
      </c>
      <c r="F69" s="92" t="s">
        <v>32</v>
      </c>
      <c r="G69" s="92" t="s">
        <v>974</v>
      </c>
      <c r="H69" s="92">
        <v>18</v>
      </c>
      <c r="I69" s="92">
        <v>499</v>
      </c>
      <c r="J69" s="92"/>
      <c r="K69" s="92">
        <v>44.91</v>
      </c>
      <c r="L69" s="92">
        <v>44.91</v>
      </c>
      <c r="M69" s="92">
        <f t="shared" si="2"/>
        <v>588.81999999999994</v>
      </c>
    </row>
    <row r="70" spans="1:13" s="95" customFormat="1" ht="12.75" x14ac:dyDescent="0.2">
      <c r="A70" s="92">
        <v>67</v>
      </c>
      <c r="B70" s="92" t="s">
        <v>1039</v>
      </c>
      <c r="C70" s="92" t="s">
        <v>1012</v>
      </c>
      <c r="D70" s="92">
        <v>82159900</v>
      </c>
      <c r="E70" s="92" t="s">
        <v>1032</v>
      </c>
      <c r="F70" s="92" t="s">
        <v>818</v>
      </c>
      <c r="G70" s="92" t="s">
        <v>1047</v>
      </c>
      <c r="H70" s="92">
        <v>18</v>
      </c>
      <c r="I70" s="92">
        <v>457.63</v>
      </c>
      <c r="J70" s="92">
        <v>82.37</v>
      </c>
      <c r="K70" s="92"/>
      <c r="L70" s="92"/>
      <c r="M70" s="92">
        <f t="shared" si="2"/>
        <v>540</v>
      </c>
    </row>
    <row r="71" spans="1:13" s="95" customFormat="1" ht="12.75" x14ac:dyDescent="0.2">
      <c r="A71" s="92">
        <v>68</v>
      </c>
      <c r="B71" s="92">
        <v>1987</v>
      </c>
      <c r="C71" s="92" t="s">
        <v>1057</v>
      </c>
      <c r="D71" s="92">
        <v>96080000</v>
      </c>
      <c r="E71" s="92" t="s">
        <v>37</v>
      </c>
      <c r="F71" s="92" t="s">
        <v>38</v>
      </c>
      <c r="G71" s="92" t="s">
        <v>1076</v>
      </c>
      <c r="H71" s="92">
        <v>18</v>
      </c>
      <c r="I71" s="92">
        <v>421</v>
      </c>
      <c r="J71" s="92"/>
      <c r="K71" s="92">
        <v>37.89</v>
      </c>
      <c r="L71" s="92">
        <v>37.89</v>
      </c>
      <c r="M71" s="92">
        <f t="shared" si="2"/>
        <v>496.78</v>
      </c>
    </row>
    <row r="72" spans="1:13" s="95" customFormat="1" ht="12.75" x14ac:dyDescent="0.2">
      <c r="A72" s="92">
        <v>69</v>
      </c>
      <c r="B72" s="92">
        <v>304</v>
      </c>
      <c r="C72" s="92" t="s">
        <v>1016</v>
      </c>
      <c r="D72" s="92">
        <v>8409</v>
      </c>
      <c r="E72" s="92" t="s">
        <v>41</v>
      </c>
      <c r="F72" s="92" t="s">
        <v>42</v>
      </c>
      <c r="G72" s="92" t="s">
        <v>1065</v>
      </c>
      <c r="H72" s="92">
        <v>18</v>
      </c>
      <c r="I72" s="92">
        <v>372.9</v>
      </c>
      <c r="J72" s="92"/>
      <c r="K72" s="92">
        <v>33.56</v>
      </c>
      <c r="L72" s="92">
        <v>33.56</v>
      </c>
      <c r="M72" s="92">
        <f t="shared" si="2"/>
        <v>440.02</v>
      </c>
    </row>
    <row r="73" spans="1:13" s="95" customFormat="1" ht="12.75" x14ac:dyDescent="0.2">
      <c r="A73" s="92">
        <v>70</v>
      </c>
      <c r="B73" s="92" t="s">
        <v>1036</v>
      </c>
      <c r="C73" s="92" t="s">
        <v>1012</v>
      </c>
      <c r="D73" s="92">
        <v>82159900</v>
      </c>
      <c r="E73" s="92" t="s">
        <v>1032</v>
      </c>
      <c r="F73" s="92" t="s">
        <v>818</v>
      </c>
      <c r="G73" s="92" t="s">
        <v>1044</v>
      </c>
      <c r="H73" s="92">
        <v>18</v>
      </c>
      <c r="I73" s="92">
        <v>355.93</v>
      </c>
      <c r="J73" s="92">
        <v>64.069999999999993</v>
      </c>
      <c r="K73" s="92"/>
      <c r="L73" s="92"/>
      <c r="M73" s="92">
        <f t="shared" si="2"/>
        <v>420</v>
      </c>
    </row>
    <row r="74" spans="1:13" s="95" customFormat="1" ht="12.75" x14ac:dyDescent="0.2">
      <c r="A74" s="92">
        <v>71</v>
      </c>
      <c r="B74" s="92">
        <v>309</v>
      </c>
      <c r="C74" s="92" t="s">
        <v>1058</v>
      </c>
      <c r="D74" s="92">
        <v>8305</v>
      </c>
      <c r="E74" s="92" t="s">
        <v>41</v>
      </c>
      <c r="F74" s="92" t="s">
        <v>42</v>
      </c>
      <c r="G74" s="92" t="s">
        <v>1070</v>
      </c>
      <c r="H74" s="92">
        <v>18</v>
      </c>
      <c r="I74" s="92">
        <v>338.8</v>
      </c>
      <c r="J74" s="92"/>
      <c r="K74" s="92">
        <v>30.49</v>
      </c>
      <c r="L74" s="92">
        <v>30.49</v>
      </c>
      <c r="M74" s="92">
        <f t="shared" si="2"/>
        <v>399.78000000000003</v>
      </c>
    </row>
    <row r="75" spans="1:13" s="95" customFormat="1" ht="12.75" x14ac:dyDescent="0.2">
      <c r="A75" s="92">
        <v>72</v>
      </c>
      <c r="B75" s="92">
        <v>308</v>
      </c>
      <c r="C75" s="92" t="s">
        <v>1058</v>
      </c>
      <c r="D75" s="92">
        <v>4802</v>
      </c>
      <c r="E75" s="92" t="s">
        <v>41</v>
      </c>
      <c r="F75" s="92" t="s">
        <v>42</v>
      </c>
      <c r="G75" s="92" t="s">
        <v>1069</v>
      </c>
      <c r="H75" s="92">
        <v>18</v>
      </c>
      <c r="I75" s="92">
        <v>288.10000000000002</v>
      </c>
      <c r="J75" s="92"/>
      <c r="K75" s="92">
        <v>25.93</v>
      </c>
      <c r="L75" s="92">
        <v>25.93</v>
      </c>
      <c r="M75" s="92">
        <f t="shared" si="2"/>
        <v>339.96000000000004</v>
      </c>
    </row>
    <row r="76" spans="1:13" s="95" customFormat="1" ht="12.75" x14ac:dyDescent="0.2">
      <c r="A76" s="92">
        <v>73</v>
      </c>
      <c r="B76" s="92" t="s">
        <v>1024</v>
      </c>
      <c r="C76" s="92" t="s">
        <v>1022</v>
      </c>
      <c r="D76" s="94">
        <v>998551</v>
      </c>
      <c r="E76" s="92" t="s">
        <v>600</v>
      </c>
      <c r="F76" s="92" t="s">
        <v>69</v>
      </c>
      <c r="G76" s="92" t="s">
        <v>525</v>
      </c>
      <c r="H76" s="92">
        <v>18</v>
      </c>
      <c r="I76" s="92">
        <v>190.68</v>
      </c>
      <c r="J76" s="92">
        <v>0</v>
      </c>
      <c r="K76" s="92">
        <v>17.16</v>
      </c>
      <c r="L76" s="92">
        <v>17.16</v>
      </c>
      <c r="M76" s="92">
        <f t="shared" si="2"/>
        <v>225</v>
      </c>
    </row>
    <row r="77" spans="1:13" s="95" customFormat="1" ht="12.75" x14ac:dyDescent="0.2">
      <c r="A77" s="92">
        <v>74</v>
      </c>
      <c r="B77" s="92" t="s">
        <v>1020</v>
      </c>
      <c r="C77" s="92" t="s">
        <v>812</v>
      </c>
      <c r="D77" s="94">
        <v>998551</v>
      </c>
      <c r="E77" s="92" t="s">
        <v>600</v>
      </c>
      <c r="F77" s="92" t="s">
        <v>69</v>
      </c>
      <c r="G77" s="92" t="s">
        <v>525</v>
      </c>
      <c r="H77" s="92">
        <v>18</v>
      </c>
      <c r="I77" s="92">
        <v>50</v>
      </c>
      <c r="J77" s="92">
        <v>0</v>
      </c>
      <c r="K77" s="92">
        <v>4.5</v>
      </c>
      <c r="L77" s="92">
        <v>4.5</v>
      </c>
      <c r="M77" s="92">
        <f t="shared" si="2"/>
        <v>59</v>
      </c>
    </row>
    <row r="78" spans="1:13" s="95" customFormat="1" ht="12.75" x14ac:dyDescent="0.2">
      <c r="A78" s="92">
        <v>75</v>
      </c>
      <c r="B78" s="92" t="s">
        <v>1019</v>
      </c>
      <c r="C78" s="92" t="s">
        <v>812</v>
      </c>
      <c r="D78" s="94">
        <v>998551</v>
      </c>
      <c r="E78" s="92" t="s">
        <v>600</v>
      </c>
      <c r="F78" s="92" t="s">
        <v>69</v>
      </c>
      <c r="G78" s="92" t="s">
        <v>525</v>
      </c>
      <c r="H78" s="92">
        <v>18</v>
      </c>
      <c r="I78" s="92">
        <v>42.37</v>
      </c>
      <c r="J78" s="92">
        <v>0</v>
      </c>
      <c r="K78" s="92">
        <v>3.82</v>
      </c>
      <c r="L78" s="92">
        <v>3.82</v>
      </c>
      <c r="M78" s="92">
        <f t="shared" si="2"/>
        <v>50.01</v>
      </c>
    </row>
    <row r="79" spans="1:13" s="95" customFormat="1" ht="12.75" x14ac:dyDescent="0.2">
      <c r="A79" s="92">
        <v>76</v>
      </c>
      <c r="B79" s="92" t="s">
        <v>1021</v>
      </c>
      <c r="C79" s="92" t="s">
        <v>1022</v>
      </c>
      <c r="D79" s="94">
        <v>998551</v>
      </c>
      <c r="E79" s="92" t="s">
        <v>600</v>
      </c>
      <c r="F79" s="92" t="s">
        <v>69</v>
      </c>
      <c r="G79" s="92" t="s">
        <v>525</v>
      </c>
      <c r="H79" s="92">
        <v>18</v>
      </c>
      <c r="I79" s="92">
        <v>39.83</v>
      </c>
      <c r="J79" s="92">
        <v>0</v>
      </c>
      <c r="K79" s="92">
        <v>3.59</v>
      </c>
      <c r="L79" s="92">
        <v>3.59</v>
      </c>
      <c r="M79" s="92">
        <f t="shared" si="2"/>
        <v>47.010000000000005</v>
      </c>
    </row>
    <row r="80" spans="1:13" s="95" customFormat="1" ht="12.75" x14ac:dyDescent="0.2">
      <c r="A80" s="92">
        <v>77</v>
      </c>
      <c r="B80" s="92" t="s">
        <v>1023</v>
      </c>
      <c r="C80" s="92" t="s">
        <v>1022</v>
      </c>
      <c r="D80" s="94">
        <v>998551</v>
      </c>
      <c r="E80" s="92" t="s">
        <v>600</v>
      </c>
      <c r="F80" s="92" t="s">
        <v>69</v>
      </c>
      <c r="G80" s="92" t="s">
        <v>525</v>
      </c>
      <c r="H80" s="92">
        <v>18</v>
      </c>
      <c r="I80" s="92">
        <v>38.14</v>
      </c>
      <c r="J80" s="92">
        <v>0</v>
      </c>
      <c r="K80" s="92">
        <v>3.43</v>
      </c>
      <c r="L80" s="92">
        <v>3.43</v>
      </c>
      <c r="M80" s="92">
        <f t="shared" si="2"/>
        <v>45</v>
      </c>
    </row>
    <row r="81" spans="1:13" s="104" customFormat="1" ht="12.75" x14ac:dyDescent="0.2">
      <c r="A81" s="103">
        <v>78</v>
      </c>
      <c r="B81" s="103" t="s">
        <v>1114</v>
      </c>
      <c r="C81" s="103" t="s">
        <v>731</v>
      </c>
      <c r="D81" s="103">
        <v>998363</v>
      </c>
      <c r="E81" s="103" t="s">
        <v>1096</v>
      </c>
      <c r="F81" s="103" t="s">
        <v>188</v>
      </c>
      <c r="G81" s="103" t="s">
        <v>1094</v>
      </c>
      <c r="H81" s="103">
        <v>5</v>
      </c>
      <c r="I81" s="103">
        <v>-4391.42</v>
      </c>
      <c r="J81" s="103"/>
      <c r="K81" s="103">
        <v>-109.79</v>
      </c>
      <c r="L81" s="103">
        <v>-109.79</v>
      </c>
      <c r="M81" s="103">
        <f t="shared" si="2"/>
        <v>-4611</v>
      </c>
    </row>
    <row r="82" spans="1:13" ht="15.75" thickBot="1" x14ac:dyDescent="0.3">
      <c r="I82" s="102">
        <f>SUM(I4:I81)</f>
        <v>13736066.250000004</v>
      </c>
      <c r="J82" s="102">
        <f t="shared" ref="J82:M82" si="3">SUM(J4:J81)</f>
        <v>558360.36</v>
      </c>
      <c r="K82" s="102">
        <f t="shared" si="3"/>
        <v>923681.82000000007</v>
      </c>
      <c r="L82" s="102">
        <f t="shared" si="3"/>
        <v>923681.59000000008</v>
      </c>
      <c r="M82" s="102">
        <f t="shared" si="3"/>
        <v>16141790.020000001</v>
      </c>
    </row>
    <row r="83" spans="1:13" ht="15.75" thickTop="1" x14ac:dyDescent="0.25"/>
    <row r="91" spans="1:13" s="95" customFormat="1" ht="12.75" x14ac:dyDescent="0.2">
      <c r="A91" s="103">
        <v>27</v>
      </c>
      <c r="B91" s="103">
        <v>120578</v>
      </c>
      <c r="C91" s="103" t="s">
        <v>775</v>
      </c>
      <c r="D91" s="105">
        <v>996311</v>
      </c>
      <c r="E91" s="103" t="s">
        <v>1025</v>
      </c>
      <c r="F91" s="103" t="s">
        <v>714</v>
      </c>
      <c r="G91" s="103" t="s">
        <v>1026</v>
      </c>
      <c r="H91" s="103">
        <v>18</v>
      </c>
      <c r="I91" s="103">
        <v>32000</v>
      </c>
      <c r="J91" s="103"/>
      <c r="K91" s="103">
        <v>2880</v>
      </c>
      <c r="L91" s="103">
        <v>2880</v>
      </c>
      <c r="M91" s="103">
        <f t="shared" ref="M91:M106" si="4">I91+J91+K91+L91</f>
        <v>37760</v>
      </c>
    </row>
    <row r="92" spans="1:13" s="104" customFormat="1" ht="12.75" x14ac:dyDescent="0.2">
      <c r="A92" s="103">
        <v>20</v>
      </c>
      <c r="B92" s="103">
        <v>21628</v>
      </c>
      <c r="C92" s="103" t="s">
        <v>761</v>
      </c>
      <c r="D92" s="103">
        <v>996311</v>
      </c>
      <c r="E92" s="103" t="s">
        <v>1017</v>
      </c>
      <c r="F92" s="103" t="s">
        <v>493</v>
      </c>
      <c r="G92" s="103" t="s">
        <v>1018</v>
      </c>
      <c r="H92" s="103">
        <v>12</v>
      </c>
      <c r="I92" s="103">
        <v>9450</v>
      </c>
      <c r="J92" s="103">
        <v>0</v>
      </c>
      <c r="K92" s="103">
        <f>283.5+283.5</f>
        <v>567</v>
      </c>
      <c r="L92" s="103">
        <f>283.5+283.5</f>
        <v>567</v>
      </c>
      <c r="M92" s="103">
        <f t="shared" si="4"/>
        <v>10584</v>
      </c>
    </row>
    <row r="93" spans="1:13" s="104" customFormat="1" ht="12.75" x14ac:dyDescent="0.2">
      <c r="A93" s="103">
        <v>18</v>
      </c>
      <c r="B93" s="103" t="s">
        <v>1011</v>
      </c>
      <c r="C93" s="103" t="s">
        <v>1012</v>
      </c>
      <c r="D93" s="103">
        <v>844339</v>
      </c>
      <c r="E93" s="103" t="s">
        <v>1013</v>
      </c>
      <c r="F93" s="103" t="s">
        <v>1014</v>
      </c>
      <c r="G93" s="103" t="s">
        <v>1015</v>
      </c>
      <c r="H93" s="103">
        <v>18</v>
      </c>
      <c r="I93" s="103">
        <v>8812.5</v>
      </c>
      <c r="J93" s="103">
        <v>0</v>
      </c>
      <c r="K93" s="103">
        <v>793.13</v>
      </c>
      <c r="L93" s="103">
        <v>793.13</v>
      </c>
      <c r="M93" s="103">
        <f t="shared" si="4"/>
        <v>10398.759999999998</v>
      </c>
    </row>
    <row r="94" spans="1:13" s="104" customFormat="1" ht="12.75" x14ac:dyDescent="0.2">
      <c r="A94" s="103">
        <v>70</v>
      </c>
      <c r="B94" s="103">
        <v>1996</v>
      </c>
      <c r="C94" s="103" t="s">
        <v>1079</v>
      </c>
      <c r="D94" s="103">
        <v>8516</v>
      </c>
      <c r="E94" s="103" t="s">
        <v>37</v>
      </c>
      <c r="F94" s="103" t="s">
        <v>38</v>
      </c>
      <c r="G94" s="103" t="s">
        <v>1080</v>
      </c>
      <c r="H94" s="103">
        <v>18</v>
      </c>
      <c r="I94" s="103">
        <v>6440.68</v>
      </c>
      <c r="J94" s="103"/>
      <c r="K94" s="103">
        <v>579.66</v>
      </c>
      <c r="L94" s="103">
        <v>579.66</v>
      </c>
      <c r="M94" s="103">
        <f t="shared" si="4"/>
        <v>7600</v>
      </c>
    </row>
    <row r="95" spans="1:13" s="95" customFormat="1" ht="12.75" x14ac:dyDescent="0.2">
      <c r="A95" s="103">
        <v>16</v>
      </c>
      <c r="B95" s="103">
        <v>4386</v>
      </c>
      <c r="C95" s="103" t="s">
        <v>1010</v>
      </c>
      <c r="D95" s="103">
        <v>996332</v>
      </c>
      <c r="E95" s="103" t="s">
        <v>1007</v>
      </c>
      <c r="F95" s="103" t="s">
        <v>1008</v>
      </c>
      <c r="G95" s="103" t="s">
        <v>1009</v>
      </c>
      <c r="H95" s="103">
        <v>12</v>
      </c>
      <c r="I95" s="103">
        <v>1800</v>
      </c>
      <c r="J95" s="103">
        <v>0</v>
      </c>
      <c r="K95" s="103">
        <v>108</v>
      </c>
      <c r="L95" s="103">
        <v>108</v>
      </c>
      <c r="M95" s="103">
        <f t="shared" si="4"/>
        <v>2016</v>
      </c>
    </row>
    <row r="96" spans="1:13" s="95" customFormat="1" ht="12.75" x14ac:dyDescent="0.2">
      <c r="A96" s="103">
        <v>17</v>
      </c>
      <c r="B96" s="103">
        <v>4379</v>
      </c>
      <c r="C96" s="103" t="s">
        <v>1006</v>
      </c>
      <c r="D96" s="103">
        <v>996332</v>
      </c>
      <c r="E96" s="103" t="s">
        <v>1007</v>
      </c>
      <c r="F96" s="103" t="s">
        <v>1008</v>
      </c>
      <c r="G96" s="103" t="s">
        <v>1009</v>
      </c>
      <c r="H96" s="103">
        <v>12</v>
      </c>
      <c r="I96" s="103">
        <v>1800</v>
      </c>
      <c r="J96" s="103">
        <v>0</v>
      </c>
      <c r="K96" s="103">
        <v>108</v>
      </c>
      <c r="L96" s="103">
        <v>108</v>
      </c>
      <c r="M96" s="103">
        <f t="shared" si="4"/>
        <v>2016</v>
      </c>
    </row>
    <row r="97" spans="1:13" s="95" customFormat="1" ht="12.75" x14ac:dyDescent="0.2">
      <c r="A97" s="103">
        <v>29</v>
      </c>
      <c r="B97" s="103">
        <v>120578</v>
      </c>
      <c r="C97" s="103" t="s">
        <v>775</v>
      </c>
      <c r="D97" s="105">
        <v>996311</v>
      </c>
      <c r="E97" s="103" t="s">
        <v>1025</v>
      </c>
      <c r="F97" s="103" t="s">
        <v>714</v>
      </c>
      <c r="G97" s="103" t="s">
        <v>1026</v>
      </c>
      <c r="H97" s="103">
        <v>12</v>
      </c>
      <c r="I97" s="103">
        <v>-6000</v>
      </c>
      <c r="J97" s="103"/>
      <c r="K97" s="103">
        <v>-360</v>
      </c>
      <c r="L97" s="103">
        <v>-360</v>
      </c>
      <c r="M97" s="103">
        <f t="shared" si="4"/>
        <v>-6720</v>
      </c>
    </row>
    <row r="98" spans="1:13" s="95" customFormat="1" ht="12.75" x14ac:dyDescent="0.2">
      <c r="A98" s="103">
        <v>28</v>
      </c>
      <c r="B98" s="103">
        <v>120578</v>
      </c>
      <c r="C98" s="103" t="s">
        <v>775</v>
      </c>
      <c r="D98" s="105">
        <v>996311</v>
      </c>
      <c r="E98" s="103" t="s">
        <v>1025</v>
      </c>
      <c r="F98" s="103" t="s">
        <v>714</v>
      </c>
      <c r="G98" s="103" t="s">
        <v>1026</v>
      </c>
      <c r="H98" s="103">
        <v>18</v>
      </c>
      <c r="I98" s="103">
        <v>-32000</v>
      </c>
      <c r="J98" s="103"/>
      <c r="K98" s="103">
        <v>-2880</v>
      </c>
      <c r="L98" s="103">
        <v>-2880</v>
      </c>
      <c r="M98" s="103">
        <f t="shared" si="4"/>
        <v>-37760</v>
      </c>
    </row>
    <row r="99" spans="1:13" s="95" customFormat="1" ht="12.75" x14ac:dyDescent="0.2">
      <c r="A99" s="103">
        <v>30</v>
      </c>
      <c r="B99" s="103">
        <v>21581</v>
      </c>
      <c r="C99" s="103" t="s">
        <v>1022</v>
      </c>
      <c r="D99" s="103">
        <v>996311</v>
      </c>
      <c r="E99" s="103" t="s">
        <v>1017</v>
      </c>
      <c r="F99" s="103" t="s">
        <v>493</v>
      </c>
      <c r="G99" s="103" t="s">
        <v>1018</v>
      </c>
      <c r="H99" s="103">
        <v>12</v>
      </c>
      <c r="I99" s="103">
        <v>4725</v>
      </c>
      <c r="J99" s="103">
        <v>0</v>
      </c>
      <c r="K99" s="103">
        <v>283.5</v>
      </c>
      <c r="L99" s="103">
        <v>283.5</v>
      </c>
      <c r="M99" s="103">
        <f t="shared" si="4"/>
        <v>5292</v>
      </c>
    </row>
    <row r="100" spans="1:13" s="95" customFormat="1" ht="12.75" x14ac:dyDescent="0.2">
      <c r="A100" s="103">
        <v>31</v>
      </c>
      <c r="B100" s="103">
        <v>21610</v>
      </c>
      <c r="C100" s="103" t="s">
        <v>1022</v>
      </c>
      <c r="D100" s="103">
        <v>996311</v>
      </c>
      <c r="E100" s="103" t="s">
        <v>1017</v>
      </c>
      <c r="F100" s="103" t="s">
        <v>493</v>
      </c>
      <c r="G100" s="103" t="s">
        <v>1018</v>
      </c>
      <c r="H100" s="103">
        <v>12</v>
      </c>
      <c r="I100" s="103">
        <v>4725</v>
      </c>
      <c r="J100" s="103">
        <v>0</v>
      </c>
      <c r="K100" s="103">
        <v>283.5</v>
      </c>
      <c r="L100" s="103">
        <v>283.5</v>
      </c>
      <c r="M100" s="103">
        <f t="shared" si="4"/>
        <v>5292</v>
      </c>
    </row>
    <row r="101" spans="1:13" s="95" customFormat="1" ht="12.75" x14ac:dyDescent="0.2">
      <c r="A101" s="103">
        <v>32</v>
      </c>
      <c r="B101" s="103">
        <v>21626</v>
      </c>
      <c r="C101" s="103" t="s">
        <v>1022</v>
      </c>
      <c r="D101" s="103">
        <v>996311</v>
      </c>
      <c r="E101" s="103" t="s">
        <v>1017</v>
      </c>
      <c r="F101" s="103" t="s">
        <v>493</v>
      </c>
      <c r="G101" s="103" t="s">
        <v>1018</v>
      </c>
      <c r="H101" s="103">
        <v>12</v>
      </c>
      <c r="I101" s="103">
        <v>4725</v>
      </c>
      <c r="J101" s="103">
        <v>0</v>
      </c>
      <c r="K101" s="103">
        <v>283.5</v>
      </c>
      <c r="L101" s="103">
        <v>283.5</v>
      </c>
      <c r="M101" s="103">
        <f t="shared" si="4"/>
        <v>5292</v>
      </c>
    </row>
    <row r="102" spans="1:13" s="95" customFormat="1" ht="12.75" x14ac:dyDescent="0.2">
      <c r="A102" s="103">
        <v>33</v>
      </c>
      <c r="B102" s="103">
        <v>21626</v>
      </c>
      <c r="C102" s="103" t="s">
        <v>1022</v>
      </c>
      <c r="D102" s="103">
        <v>996311</v>
      </c>
      <c r="E102" s="103" t="s">
        <v>1017</v>
      </c>
      <c r="F102" s="103" t="s">
        <v>493</v>
      </c>
      <c r="G102" s="103" t="s">
        <v>1018</v>
      </c>
      <c r="H102" s="103">
        <v>12</v>
      </c>
      <c r="I102" s="103">
        <v>4725</v>
      </c>
      <c r="J102" s="103">
        <v>0</v>
      </c>
      <c r="K102" s="103">
        <v>283.5</v>
      </c>
      <c r="L102" s="103">
        <v>283.5</v>
      </c>
      <c r="M102" s="103">
        <f t="shared" si="4"/>
        <v>5292</v>
      </c>
    </row>
    <row r="103" spans="1:13" s="95" customFormat="1" ht="12.75" x14ac:dyDescent="0.2">
      <c r="A103" s="103">
        <v>34</v>
      </c>
      <c r="B103" s="103">
        <v>21626</v>
      </c>
      <c r="C103" s="103" t="s">
        <v>1022</v>
      </c>
      <c r="D103" s="103">
        <v>996311</v>
      </c>
      <c r="E103" s="103" t="s">
        <v>1017</v>
      </c>
      <c r="F103" s="103" t="s">
        <v>493</v>
      </c>
      <c r="G103" s="103" t="s">
        <v>1018</v>
      </c>
      <c r="H103" s="103">
        <v>12</v>
      </c>
      <c r="I103" s="103">
        <v>4725</v>
      </c>
      <c r="J103" s="103">
        <v>0</v>
      </c>
      <c r="K103" s="103">
        <v>283.5</v>
      </c>
      <c r="L103" s="103">
        <v>283.5</v>
      </c>
      <c r="M103" s="103">
        <f t="shared" si="4"/>
        <v>5292</v>
      </c>
    </row>
    <row r="104" spans="1:13" s="95" customFormat="1" ht="12.75" x14ac:dyDescent="0.2">
      <c r="A104" s="103">
        <v>14</v>
      </c>
      <c r="B104" s="103">
        <v>4388</v>
      </c>
      <c r="C104" s="103" t="s">
        <v>1006</v>
      </c>
      <c r="D104" s="103">
        <v>996332</v>
      </c>
      <c r="E104" s="103" t="s">
        <v>1007</v>
      </c>
      <c r="F104" s="103" t="s">
        <v>1008</v>
      </c>
      <c r="G104" s="103" t="s">
        <v>1009</v>
      </c>
      <c r="H104" s="103">
        <v>12</v>
      </c>
      <c r="I104" s="103">
        <v>3600</v>
      </c>
      <c r="J104" s="103">
        <v>0</v>
      </c>
      <c r="K104" s="103">
        <v>216</v>
      </c>
      <c r="L104" s="103">
        <v>216</v>
      </c>
      <c r="M104" s="103">
        <f t="shared" si="4"/>
        <v>4032</v>
      </c>
    </row>
    <row r="105" spans="1:13" s="95" customFormat="1" ht="12.75" x14ac:dyDescent="0.2">
      <c r="A105" s="103">
        <v>15</v>
      </c>
      <c r="B105" s="103">
        <v>4387</v>
      </c>
      <c r="C105" s="103" t="s">
        <v>1006</v>
      </c>
      <c r="D105" s="103">
        <v>996332</v>
      </c>
      <c r="E105" s="103" t="s">
        <v>1007</v>
      </c>
      <c r="F105" s="103" t="s">
        <v>1008</v>
      </c>
      <c r="G105" s="103" t="s">
        <v>1009</v>
      </c>
      <c r="H105" s="103">
        <v>12</v>
      </c>
      <c r="I105" s="103">
        <v>3600</v>
      </c>
      <c r="J105" s="103">
        <v>0</v>
      </c>
      <c r="K105" s="103">
        <v>216</v>
      </c>
      <c r="L105" s="103">
        <v>216</v>
      </c>
      <c r="M105" s="103">
        <f t="shared" si="4"/>
        <v>4032</v>
      </c>
    </row>
    <row r="106" spans="1:13" s="95" customFormat="1" ht="12.75" x14ac:dyDescent="0.2">
      <c r="A106" s="103">
        <v>26</v>
      </c>
      <c r="B106" s="103">
        <v>120578</v>
      </c>
      <c r="C106" s="103" t="s">
        <v>775</v>
      </c>
      <c r="D106" s="105">
        <v>996311</v>
      </c>
      <c r="E106" s="103" t="s">
        <v>1025</v>
      </c>
      <c r="F106" s="103" t="s">
        <v>714</v>
      </c>
      <c r="G106" s="103" t="s">
        <v>1026</v>
      </c>
      <c r="H106" s="103">
        <v>12</v>
      </c>
      <c r="I106" s="103">
        <v>30000</v>
      </c>
      <c r="J106" s="103"/>
      <c r="K106" s="103">
        <f>360*5</f>
        <v>1800</v>
      </c>
      <c r="L106" s="103">
        <v>1800</v>
      </c>
      <c r="M106" s="103">
        <f t="shared" si="4"/>
        <v>33600</v>
      </c>
    </row>
  </sheetData>
  <autoFilter ref="A3:M82"/>
  <mergeCells count="1">
    <mergeCell ref="A2:M2"/>
  </mergeCells>
  <pageMargins left="0.7" right="0.7" top="0.75" bottom="0.75" header="0.3" footer="0.3"/>
  <pageSetup paperSize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5"/>
  <sheetViews>
    <sheetView tabSelected="1" topLeftCell="A28" zoomScale="145" zoomScaleNormal="145" workbookViewId="0">
      <selection activeCell="E42" sqref="E42"/>
    </sheetView>
  </sheetViews>
  <sheetFormatPr defaultRowHeight="15" x14ac:dyDescent="0.25"/>
  <cols>
    <col min="1" max="1" width="6.7109375" customWidth="1"/>
    <col min="2" max="2" width="19" customWidth="1"/>
    <col min="3" max="3" width="14" customWidth="1"/>
    <col min="4" max="4" width="13.7109375" customWidth="1"/>
    <col min="5" max="5" width="22.7109375" customWidth="1"/>
    <col min="6" max="6" width="17.28515625" customWidth="1"/>
    <col min="7" max="7" width="16.7109375" customWidth="1"/>
    <col min="9" max="9" width="15.42578125" customWidth="1"/>
    <col min="13" max="13" width="11.85546875" customWidth="1"/>
  </cols>
  <sheetData>
    <row r="2" spans="1:13" ht="15.75" x14ac:dyDescent="0.25">
      <c r="A2" s="118" t="s">
        <v>1115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</row>
    <row r="3" spans="1:13" ht="15.75" x14ac:dyDescent="0.25">
      <c r="A3" s="2" t="s">
        <v>1</v>
      </c>
      <c r="B3" s="2" t="s">
        <v>2</v>
      </c>
      <c r="C3" s="2" t="s">
        <v>3</v>
      </c>
      <c r="D3" s="3" t="s">
        <v>4</v>
      </c>
      <c r="E3" s="4" t="s">
        <v>5</v>
      </c>
      <c r="F3" s="5" t="s">
        <v>0</v>
      </c>
      <c r="G3" s="2" t="s">
        <v>1077</v>
      </c>
      <c r="H3" s="6" t="s">
        <v>7</v>
      </c>
      <c r="I3" s="7" t="s">
        <v>8</v>
      </c>
      <c r="J3" s="8" t="s">
        <v>9</v>
      </c>
      <c r="K3" s="8" t="s">
        <v>10</v>
      </c>
      <c r="L3" s="8" t="s">
        <v>11</v>
      </c>
      <c r="M3" s="91" t="s">
        <v>836</v>
      </c>
    </row>
    <row r="5" spans="1:13" s="95" customFormat="1" ht="20.25" customHeight="1" x14ac:dyDescent="0.2">
      <c r="A5" s="92">
        <v>3</v>
      </c>
      <c r="B5" s="93">
        <v>62567</v>
      </c>
      <c r="C5" s="92" t="s">
        <v>1029</v>
      </c>
      <c r="D5" s="92">
        <v>76129090</v>
      </c>
      <c r="E5" s="92" t="s">
        <v>939</v>
      </c>
      <c r="F5" s="92" t="s">
        <v>429</v>
      </c>
      <c r="G5" s="92" t="s">
        <v>837</v>
      </c>
      <c r="H5" s="92">
        <v>18</v>
      </c>
      <c r="I5" s="92">
        <v>13600</v>
      </c>
      <c r="J5" s="92"/>
      <c r="K5" s="92">
        <v>1224</v>
      </c>
      <c r="L5" s="92">
        <v>1224</v>
      </c>
      <c r="M5" s="92">
        <f>SUM(I5:L5)</f>
        <v>16048</v>
      </c>
    </row>
    <row r="6" spans="1:13" s="95" customFormat="1" ht="18.75" customHeight="1" x14ac:dyDescent="0.2">
      <c r="A6" s="92">
        <v>4</v>
      </c>
      <c r="B6" s="107" t="s">
        <v>1124</v>
      </c>
      <c r="C6" s="92" t="s">
        <v>1123</v>
      </c>
      <c r="D6" s="94">
        <v>9989</v>
      </c>
      <c r="E6" s="92" t="s">
        <v>1121</v>
      </c>
      <c r="F6" s="92" t="s">
        <v>1122</v>
      </c>
      <c r="G6" s="92" t="s">
        <v>837</v>
      </c>
      <c r="H6" s="92">
        <v>18</v>
      </c>
      <c r="I6" s="92">
        <v>15900</v>
      </c>
      <c r="J6" s="92"/>
      <c r="K6" s="92">
        <v>1431</v>
      </c>
      <c r="L6" s="92">
        <v>1431</v>
      </c>
      <c r="M6" s="92">
        <f t="shared" ref="M6:M30" si="0">SUM(I6:L6)</f>
        <v>18762</v>
      </c>
    </row>
    <row r="7" spans="1:13" s="95" customFormat="1" ht="17.25" customHeight="1" x14ac:dyDescent="0.2">
      <c r="A7" s="92">
        <v>6</v>
      </c>
      <c r="B7" s="93" t="s">
        <v>1127</v>
      </c>
      <c r="C7" s="92" t="s">
        <v>1125</v>
      </c>
      <c r="D7" s="108" t="s">
        <v>1126</v>
      </c>
      <c r="E7" s="92" t="s">
        <v>794</v>
      </c>
      <c r="F7" s="92" t="s">
        <v>536</v>
      </c>
      <c r="G7" s="92" t="s">
        <v>1128</v>
      </c>
      <c r="H7" s="92">
        <v>18</v>
      </c>
      <c r="I7" s="92">
        <v>5390</v>
      </c>
      <c r="J7" s="92"/>
      <c r="K7" s="92">
        <v>485</v>
      </c>
      <c r="L7" s="92">
        <v>485</v>
      </c>
      <c r="M7" s="92">
        <f t="shared" si="0"/>
        <v>6360</v>
      </c>
    </row>
    <row r="8" spans="1:13" s="95" customFormat="1" ht="19.5" customHeight="1" x14ac:dyDescent="0.2">
      <c r="A8" s="92">
        <v>7</v>
      </c>
      <c r="B8" s="93" t="s">
        <v>1131</v>
      </c>
      <c r="C8" s="92" t="s">
        <v>1132</v>
      </c>
      <c r="D8" s="92" t="s">
        <v>1129</v>
      </c>
      <c r="E8" s="92" t="s">
        <v>49</v>
      </c>
      <c r="F8" s="92" t="s">
        <v>50</v>
      </c>
      <c r="G8" s="92" t="s">
        <v>1130</v>
      </c>
      <c r="H8" s="92">
        <v>18</v>
      </c>
      <c r="I8" s="92">
        <v>8600</v>
      </c>
      <c r="J8" s="92">
        <v>1548</v>
      </c>
      <c r="K8" s="92"/>
      <c r="L8" s="92"/>
      <c r="M8" s="92">
        <f t="shared" si="0"/>
        <v>10148</v>
      </c>
    </row>
    <row r="9" spans="1:13" s="95" customFormat="1" ht="18" customHeight="1" x14ac:dyDescent="0.2">
      <c r="A9" s="92">
        <v>8</v>
      </c>
      <c r="B9" s="93" t="s">
        <v>1133</v>
      </c>
      <c r="C9" s="92" t="s">
        <v>1132</v>
      </c>
      <c r="D9" s="92" t="s">
        <v>1134</v>
      </c>
      <c r="E9" s="92" t="s">
        <v>49</v>
      </c>
      <c r="F9" s="92" t="s">
        <v>50</v>
      </c>
      <c r="G9" s="92" t="s">
        <v>1135</v>
      </c>
      <c r="H9" s="92">
        <v>18</v>
      </c>
      <c r="I9" s="92">
        <v>2080</v>
      </c>
      <c r="J9" s="92">
        <v>374</v>
      </c>
      <c r="K9" s="92"/>
      <c r="L9" s="92"/>
      <c r="M9" s="92">
        <f t="shared" si="0"/>
        <v>2454</v>
      </c>
    </row>
    <row r="10" spans="1:13" s="95" customFormat="1" ht="24" customHeight="1" x14ac:dyDescent="0.2">
      <c r="A10" s="92">
        <v>9</v>
      </c>
      <c r="B10" s="93" t="s">
        <v>1137</v>
      </c>
      <c r="C10" s="97" t="s">
        <v>1136</v>
      </c>
      <c r="D10" s="97">
        <v>998525</v>
      </c>
      <c r="E10" s="98" t="s">
        <v>845</v>
      </c>
      <c r="F10" s="99" t="s">
        <v>119</v>
      </c>
      <c r="G10" s="100" t="s">
        <v>846</v>
      </c>
      <c r="H10" s="92">
        <v>18</v>
      </c>
      <c r="I10" s="92">
        <v>226864</v>
      </c>
      <c r="J10" s="92">
        <v>40835</v>
      </c>
      <c r="K10" s="92"/>
      <c r="L10" s="92"/>
      <c r="M10" s="92">
        <f t="shared" si="0"/>
        <v>267699</v>
      </c>
    </row>
    <row r="11" spans="1:13" s="95" customFormat="1" ht="12.75" x14ac:dyDescent="0.2">
      <c r="A11" s="92">
        <v>10</v>
      </c>
      <c r="B11" s="93">
        <v>312</v>
      </c>
      <c r="C11" s="92" t="s">
        <v>1139</v>
      </c>
      <c r="D11" s="92" t="s">
        <v>1138</v>
      </c>
      <c r="E11" s="92" t="s">
        <v>41</v>
      </c>
      <c r="F11" s="92" t="s">
        <v>42</v>
      </c>
      <c r="G11" s="92" t="s">
        <v>1062</v>
      </c>
      <c r="H11" s="92">
        <v>18</v>
      </c>
      <c r="I11" s="92">
        <v>1889.1</v>
      </c>
      <c r="J11" s="92"/>
      <c r="K11" s="92">
        <v>137.52000000000001</v>
      </c>
      <c r="L11" s="92">
        <v>137.52000000000001</v>
      </c>
      <c r="M11" s="92">
        <f>SUM(I11:L11)</f>
        <v>2164.14</v>
      </c>
    </row>
    <row r="12" spans="1:13" s="95" customFormat="1" ht="12.75" x14ac:dyDescent="0.2">
      <c r="A12" s="92">
        <v>11</v>
      </c>
      <c r="B12" s="93">
        <v>2132</v>
      </c>
      <c r="C12" s="92" t="s">
        <v>1140</v>
      </c>
      <c r="D12" s="92" t="s">
        <v>1141</v>
      </c>
      <c r="E12" s="92" t="s">
        <v>37</v>
      </c>
      <c r="F12" s="92" t="s">
        <v>38</v>
      </c>
      <c r="G12" s="92" t="s">
        <v>1142</v>
      </c>
      <c r="H12" s="92">
        <v>18</v>
      </c>
      <c r="I12" s="92">
        <v>4405.5</v>
      </c>
      <c r="J12" s="92"/>
      <c r="K12" s="92">
        <v>396.49</v>
      </c>
      <c r="L12" s="92">
        <v>396.49</v>
      </c>
      <c r="M12" s="92">
        <f t="shared" si="0"/>
        <v>5198.4799999999996</v>
      </c>
    </row>
    <row r="13" spans="1:13" s="95" customFormat="1" ht="12.75" x14ac:dyDescent="0.2">
      <c r="A13" s="92">
        <v>12</v>
      </c>
      <c r="B13" s="93" t="s">
        <v>1144</v>
      </c>
      <c r="C13" s="92" t="s">
        <v>1050</v>
      </c>
      <c r="D13" s="92" t="s">
        <v>1145</v>
      </c>
      <c r="E13" s="92" t="s">
        <v>1143</v>
      </c>
      <c r="F13" s="92" t="s">
        <v>1146</v>
      </c>
      <c r="G13" s="92" t="s">
        <v>1143</v>
      </c>
      <c r="H13" s="92">
        <v>5</v>
      </c>
      <c r="I13" s="92">
        <v>434.77</v>
      </c>
      <c r="J13" s="92"/>
      <c r="K13" s="92">
        <v>10.87</v>
      </c>
      <c r="L13" s="92">
        <v>10.87</v>
      </c>
      <c r="M13" s="92">
        <f t="shared" si="0"/>
        <v>456.51</v>
      </c>
    </row>
    <row r="14" spans="1:13" s="95" customFormat="1" ht="12.75" x14ac:dyDescent="0.2">
      <c r="A14" s="92">
        <v>13</v>
      </c>
      <c r="B14" s="93" t="s">
        <v>1144</v>
      </c>
      <c r="C14" s="92" t="s">
        <v>1050</v>
      </c>
      <c r="D14" s="92" t="s">
        <v>1145</v>
      </c>
      <c r="E14" s="92" t="s">
        <v>1143</v>
      </c>
      <c r="F14" s="92" t="s">
        <v>1146</v>
      </c>
      <c r="G14" s="92" t="s">
        <v>1143</v>
      </c>
      <c r="H14" s="92">
        <v>12</v>
      </c>
      <c r="I14" s="92">
        <v>1149.7</v>
      </c>
      <c r="J14" s="92"/>
      <c r="K14" s="92">
        <v>68.989999999999995</v>
      </c>
      <c r="L14" s="92">
        <f>K14</f>
        <v>68.989999999999995</v>
      </c>
      <c r="M14" s="92">
        <f t="shared" si="0"/>
        <v>1287.68</v>
      </c>
    </row>
    <row r="15" spans="1:13" s="95" customFormat="1" ht="12.75" x14ac:dyDescent="0.2">
      <c r="A15" s="92">
        <v>14</v>
      </c>
      <c r="B15" s="93" t="s">
        <v>1151</v>
      </c>
      <c r="C15" s="92" t="s">
        <v>1150</v>
      </c>
      <c r="D15" s="92">
        <v>998718</v>
      </c>
      <c r="E15" s="92" t="s">
        <v>1147</v>
      </c>
      <c r="F15" s="92" t="s">
        <v>1148</v>
      </c>
      <c r="G15" s="95" t="s">
        <v>1149</v>
      </c>
      <c r="H15" s="92">
        <v>18</v>
      </c>
      <c r="I15" s="92">
        <v>35593</v>
      </c>
      <c r="J15" s="92"/>
      <c r="K15" s="92">
        <v>3203.37</v>
      </c>
      <c r="L15" s="92">
        <f t="shared" ref="L15:L22" si="1">K15</f>
        <v>3203.37</v>
      </c>
      <c r="M15" s="92">
        <f t="shared" si="0"/>
        <v>41999.740000000005</v>
      </c>
    </row>
    <row r="16" spans="1:13" s="95" customFormat="1" ht="12.75" x14ac:dyDescent="0.2">
      <c r="A16" s="92">
        <v>15</v>
      </c>
      <c r="B16" s="106">
        <v>2126</v>
      </c>
      <c r="C16" s="92" t="s">
        <v>1154</v>
      </c>
      <c r="D16" s="92">
        <v>22011010</v>
      </c>
      <c r="E16" s="92" t="s">
        <v>1152</v>
      </c>
      <c r="F16" s="92" t="s">
        <v>1153</v>
      </c>
      <c r="G16" s="95" t="s">
        <v>1155</v>
      </c>
      <c r="H16" s="92">
        <v>12</v>
      </c>
      <c r="I16" s="92">
        <v>6105</v>
      </c>
      <c r="J16" s="92"/>
      <c r="K16" s="92">
        <v>367</v>
      </c>
      <c r="L16" s="92">
        <f t="shared" si="1"/>
        <v>367</v>
      </c>
      <c r="M16" s="92">
        <f t="shared" si="0"/>
        <v>6839</v>
      </c>
    </row>
    <row r="17" spans="1:13" s="95" customFormat="1" ht="12.75" x14ac:dyDescent="0.2">
      <c r="A17" s="92">
        <v>16</v>
      </c>
      <c r="B17" s="93">
        <v>2120</v>
      </c>
      <c r="C17" s="92" t="s">
        <v>1158</v>
      </c>
      <c r="D17" s="92">
        <v>9608</v>
      </c>
      <c r="E17" s="92" t="s">
        <v>37</v>
      </c>
      <c r="F17" s="92" t="s">
        <v>38</v>
      </c>
      <c r="G17" s="92" t="s">
        <v>1156</v>
      </c>
      <c r="H17" s="92">
        <v>18</v>
      </c>
      <c r="I17" s="92">
        <v>1135.5999999999999</v>
      </c>
      <c r="J17" s="92"/>
      <c r="K17" s="92">
        <v>102.21</v>
      </c>
      <c r="L17" s="92">
        <f t="shared" si="1"/>
        <v>102.21</v>
      </c>
      <c r="M17" s="92">
        <f t="shared" si="0"/>
        <v>1340.02</v>
      </c>
    </row>
    <row r="18" spans="1:13" s="95" customFormat="1" ht="12.75" x14ac:dyDescent="0.2">
      <c r="A18" s="92">
        <v>17</v>
      </c>
      <c r="B18" s="93">
        <v>2120</v>
      </c>
      <c r="C18" s="92" t="s">
        <v>1158</v>
      </c>
      <c r="D18" s="92">
        <v>3401</v>
      </c>
      <c r="E18" s="92" t="s">
        <v>37</v>
      </c>
      <c r="F18" s="92" t="s">
        <v>38</v>
      </c>
      <c r="G18" s="92" t="s">
        <v>1157</v>
      </c>
      <c r="H18" s="92">
        <v>5</v>
      </c>
      <c r="I18" s="92">
        <v>5428</v>
      </c>
      <c r="J18" s="92"/>
      <c r="K18" s="92">
        <v>135.71</v>
      </c>
      <c r="L18" s="92">
        <f t="shared" si="1"/>
        <v>135.71</v>
      </c>
      <c r="M18" s="92">
        <f t="shared" si="0"/>
        <v>5699.42</v>
      </c>
    </row>
    <row r="19" spans="1:13" s="95" customFormat="1" ht="12.75" x14ac:dyDescent="0.2">
      <c r="A19" s="92">
        <v>18</v>
      </c>
      <c r="B19" s="93" t="s">
        <v>1103</v>
      </c>
      <c r="C19" s="92" t="s">
        <v>1057</v>
      </c>
      <c r="D19" s="94">
        <v>998513</v>
      </c>
      <c r="E19" s="92" t="s">
        <v>257</v>
      </c>
      <c r="F19" s="92" t="s">
        <v>112</v>
      </c>
      <c r="G19" s="92" t="s">
        <v>975</v>
      </c>
      <c r="H19" s="92">
        <v>18</v>
      </c>
      <c r="I19" s="92">
        <v>888080.15</v>
      </c>
      <c r="J19" s="92"/>
      <c r="K19" s="92">
        <v>79927.240000000005</v>
      </c>
      <c r="L19" s="92">
        <f t="shared" si="1"/>
        <v>79927.240000000005</v>
      </c>
      <c r="M19" s="92">
        <f t="shared" si="0"/>
        <v>1047934.63</v>
      </c>
    </row>
    <row r="20" spans="1:13" s="95" customFormat="1" ht="12.75" x14ac:dyDescent="0.2">
      <c r="A20" s="92">
        <v>19</v>
      </c>
      <c r="B20" s="106" t="s">
        <v>1163</v>
      </c>
      <c r="C20" s="92" t="s">
        <v>1160</v>
      </c>
      <c r="D20" s="92">
        <v>8536</v>
      </c>
      <c r="E20" s="92" t="s">
        <v>1161</v>
      </c>
      <c r="F20" s="92" t="s">
        <v>1159</v>
      </c>
      <c r="G20" s="92" t="s">
        <v>1162</v>
      </c>
      <c r="H20" s="92">
        <v>18</v>
      </c>
      <c r="I20" s="92">
        <v>66066</v>
      </c>
      <c r="J20" s="92">
        <v>11892</v>
      </c>
      <c r="K20" s="92"/>
      <c r="L20" s="92"/>
      <c r="M20" s="92">
        <f t="shared" si="0"/>
        <v>77958</v>
      </c>
    </row>
    <row r="21" spans="1:13" s="95" customFormat="1" ht="12.75" x14ac:dyDescent="0.2">
      <c r="A21" s="92">
        <v>20</v>
      </c>
      <c r="B21" s="93" t="s">
        <v>1164</v>
      </c>
      <c r="C21" s="92" t="s">
        <v>1052</v>
      </c>
      <c r="D21" s="94">
        <v>998533</v>
      </c>
      <c r="E21" s="92" t="s">
        <v>746</v>
      </c>
      <c r="F21" s="92" t="s">
        <v>583</v>
      </c>
      <c r="G21" s="92" t="s">
        <v>747</v>
      </c>
      <c r="H21" s="92">
        <v>18</v>
      </c>
      <c r="I21" s="92">
        <v>1138517</v>
      </c>
      <c r="J21" s="92">
        <v>204933</v>
      </c>
      <c r="K21" s="92"/>
      <c r="L21" s="92">
        <f t="shared" si="1"/>
        <v>0</v>
      </c>
      <c r="M21" s="92">
        <f t="shared" si="0"/>
        <v>1343450</v>
      </c>
    </row>
    <row r="22" spans="1:13" s="111" customFormat="1" ht="12.75" x14ac:dyDescent="0.2">
      <c r="A22" s="110">
        <v>23</v>
      </c>
      <c r="B22" s="112" t="s">
        <v>1097</v>
      </c>
      <c r="C22" s="110" t="s">
        <v>1166</v>
      </c>
      <c r="D22" s="110">
        <v>998364</v>
      </c>
      <c r="E22" s="110" t="s">
        <v>1165</v>
      </c>
      <c r="F22" s="110" t="s">
        <v>188</v>
      </c>
      <c r="G22" s="110" t="s">
        <v>1094</v>
      </c>
      <c r="H22" s="110">
        <v>5</v>
      </c>
      <c r="I22" s="110">
        <v>21909.52</v>
      </c>
      <c r="J22" s="110"/>
      <c r="K22" s="110">
        <v>547.74</v>
      </c>
      <c r="L22" s="110">
        <f t="shared" si="1"/>
        <v>547.74</v>
      </c>
      <c r="M22" s="110">
        <f t="shared" si="0"/>
        <v>23005.000000000004</v>
      </c>
    </row>
    <row r="23" spans="1:13" s="111" customFormat="1" ht="12.75" x14ac:dyDescent="0.2">
      <c r="A23" s="110">
        <v>25</v>
      </c>
      <c r="B23" s="112">
        <v>53115665</v>
      </c>
      <c r="C23" s="110" t="s">
        <v>1168</v>
      </c>
      <c r="D23" s="110">
        <v>998412</v>
      </c>
      <c r="E23" s="110" t="s">
        <v>1167</v>
      </c>
      <c r="F23" s="110" t="s">
        <v>57</v>
      </c>
      <c r="G23" s="110" t="s">
        <v>1169</v>
      </c>
      <c r="H23" s="110">
        <v>18</v>
      </c>
      <c r="I23" s="110">
        <v>699</v>
      </c>
      <c r="J23" s="110"/>
      <c r="K23" s="110">
        <v>62.91</v>
      </c>
      <c r="L23" s="110">
        <f t="shared" ref="L23:L30" si="2">K23</f>
        <v>62.91</v>
      </c>
      <c r="M23" s="110">
        <f t="shared" si="0"/>
        <v>824.81999999999994</v>
      </c>
    </row>
    <row r="24" spans="1:13" s="111" customFormat="1" ht="12.75" x14ac:dyDescent="0.2">
      <c r="A24" s="110">
        <v>26</v>
      </c>
      <c r="B24" s="112" t="s">
        <v>1172</v>
      </c>
      <c r="C24" s="110" t="s">
        <v>1171</v>
      </c>
      <c r="D24" s="110">
        <v>84248990</v>
      </c>
      <c r="E24" s="110" t="s">
        <v>1170</v>
      </c>
      <c r="F24" s="110" t="s">
        <v>307</v>
      </c>
      <c r="G24" s="110" t="s">
        <v>1157</v>
      </c>
      <c r="H24" s="110">
        <v>18</v>
      </c>
      <c r="I24" s="110">
        <v>5084.74</v>
      </c>
      <c r="J24" s="110"/>
      <c r="K24" s="110">
        <v>457.63</v>
      </c>
      <c r="L24" s="110">
        <f t="shared" si="2"/>
        <v>457.63</v>
      </c>
      <c r="M24" s="110">
        <f t="shared" si="0"/>
        <v>6000</v>
      </c>
    </row>
    <row r="25" spans="1:13" s="111" customFormat="1" ht="12.75" x14ac:dyDescent="0.2">
      <c r="A25" s="110">
        <v>27</v>
      </c>
      <c r="B25" s="112">
        <v>486</v>
      </c>
      <c r="C25" s="110" t="s">
        <v>1173</v>
      </c>
      <c r="D25" s="110" t="s">
        <v>1174</v>
      </c>
      <c r="E25" s="110" t="s">
        <v>794</v>
      </c>
      <c r="F25" s="110" t="s">
        <v>536</v>
      </c>
      <c r="G25" s="110" t="s">
        <v>997</v>
      </c>
      <c r="H25" s="110">
        <v>18</v>
      </c>
      <c r="I25" s="110">
        <v>4595</v>
      </c>
      <c r="J25" s="110"/>
      <c r="K25" s="110">
        <v>407.38</v>
      </c>
      <c r="L25" s="110">
        <f t="shared" si="2"/>
        <v>407.38</v>
      </c>
      <c r="M25" s="110">
        <f t="shared" si="0"/>
        <v>5409.76</v>
      </c>
    </row>
    <row r="26" spans="1:13" s="111" customFormat="1" ht="12.75" x14ac:dyDescent="0.2">
      <c r="A26" s="110">
        <v>28</v>
      </c>
      <c r="B26" s="112" t="s">
        <v>1177</v>
      </c>
      <c r="C26" s="110" t="s">
        <v>1176</v>
      </c>
      <c r="D26" s="110">
        <v>998216</v>
      </c>
      <c r="E26" s="110" t="s">
        <v>1175</v>
      </c>
      <c r="F26" s="110" t="s">
        <v>1178</v>
      </c>
      <c r="G26" s="110" t="s">
        <v>1179</v>
      </c>
      <c r="H26" s="110">
        <v>18</v>
      </c>
      <c r="I26" s="110">
        <v>40000</v>
      </c>
      <c r="J26" s="110"/>
      <c r="K26" s="110">
        <v>3600</v>
      </c>
      <c r="L26" s="110">
        <f t="shared" si="2"/>
        <v>3600</v>
      </c>
      <c r="M26" s="110">
        <f t="shared" si="0"/>
        <v>47200</v>
      </c>
    </row>
    <row r="27" spans="1:13" s="111" customFormat="1" ht="12.75" x14ac:dyDescent="0.2">
      <c r="A27" s="110">
        <v>29</v>
      </c>
      <c r="B27" s="112" t="s">
        <v>1184</v>
      </c>
      <c r="C27" s="110" t="s">
        <v>1180</v>
      </c>
      <c r="D27" s="110">
        <v>998363</v>
      </c>
      <c r="E27" s="110" t="s">
        <v>1165</v>
      </c>
      <c r="F27" s="110" t="s">
        <v>188</v>
      </c>
      <c r="G27" s="110" t="s">
        <v>1094</v>
      </c>
      <c r="H27" s="110">
        <v>18</v>
      </c>
      <c r="I27" s="110">
        <v>35720</v>
      </c>
      <c r="J27" s="110"/>
      <c r="K27" s="110">
        <v>3214</v>
      </c>
      <c r="L27" s="110">
        <f t="shared" si="2"/>
        <v>3214</v>
      </c>
      <c r="M27" s="110">
        <f t="shared" si="0"/>
        <v>42148</v>
      </c>
    </row>
    <row r="28" spans="1:13" s="111" customFormat="1" ht="12.75" x14ac:dyDescent="0.2">
      <c r="A28" s="110">
        <v>30</v>
      </c>
      <c r="B28" s="112" t="s">
        <v>1185</v>
      </c>
      <c r="C28" s="110" t="s">
        <v>1029</v>
      </c>
      <c r="D28" s="110">
        <v>998364</v>
      </c>
      <c r="E28" s="110" t="s">
        <v>1182</v>
      </c>
      <c r="F28" s="110" t="s">
        <v>1181</v>
      </c>
      <c r="G28" s="110" t="s">
        <v>1183</v>
      </c>
      <c r="H28" s="110">
        <v>18</v>
      </c>
      <c r="I28" s="110">
        <v>47240</v>
      </c>
      <c r="J28" s="110"/>
      <c r="K28" s="110">
        <v>4251.6000000000004</v>
      </c>
      <c r="L28" s="110">
        <f t="shared" si="2"/>
        <v>4251.6000000000004</v>
      </c>
      <c r="M28" s="110">
        <f t="shared" si="0"/>
        <v>55743.199999999997</v>
      </c>
    </row>
    <row r="29" spans="1:13" s="111" customFormat="1" ht="12.75" x14ac:dyDescent="0.2">
      <c r="A29" s="110">
        <v>31</v>
      </c>
      <c r="B29" s="112" t="s">
        <v>1188</v>
      </c>
      <c r="C29" s="110" t="s">
        <v>1052</v>
      </c>
      <c r="D29" s="110">
        <v>998364</v>
      </c>
      <c r="E29" s="110" t="s">
        <v>1186</v>
      </c>
      <c r="F29" s="110" t="s">
        <v>1187</v>
      </c>
      <c r="G29" s="110" t="s">
        <v>1183</v>
      </c>
      <c r="H29" s="110">
        <v>18</v>
      </c>
      <c r="I29" s="110">
        <v>48000</v>
      </c>
      <c r="J29" s="110"/>
      <c r="K29" s="110">
        <v>4320</v>
      </c>
      <c r="L29" s="110">
        <f t="shared" si="2"/>
        <v>4320</v>
      </c>
      <c r="M29" s="110">
        <f t="shared" si="0"/>
        <v>56640</v>
      </c>
    </row>
    <row r="30" spans="1:13" s="111" customFormat="1" ht="12.75" x14ac:dyDescent="0.2">
      <c r="A30" s="110">
        <v>34</v>
      </c>
      <c r="B30" s="112" t="s">
        <v>1190</v>
      </c>
      <c r="C30" s="110" t="s">
        <v>1189</v>
      </c>
      <c r="D30" s="110">
        <v>998363</v>
      </c>
      <c r="E30" s="110" t="s">
        <v>1165</v>
      </c>
      <c r="F30" s="110" t="s">
        <v>188</v>
      </c>
      <c r="G30" s="110" t="s">
        <v>1094</v>
      </c>
      <c r="H30" s="110">
        <v>5</v>
      </c>
      <c r="I30" s="110">
        <v>4391</v>
      </c>
      <c r="J30" s="110"/>
      <c r="K30" s="110">
        <v>109.79</v>
      </c>
      <c r="L30" s="110">
        <f t="shared" si="2"/>
        <v>109.79</v>
      </c>
      <c r="M30" s="110">
        <f t="shared" si="0"/>
        <v>4610.58</v>
      </c>
    </row>
    <row r="31" spans="1:13" s="95" customFormat="1" ht="12.75" x14ac:dyDescent="0.2">
      <c r="A31" s="92">
        <v>36</v>
      </c>
      <c r="B31" s="92"/>
      <c r="C31" s="92"/>
      <c r="D31" s="92"/>
      <c r="E31" s="92"/>
      <c r="F31" s="92"/>
      <c r="G31" s="92"/>
      <c r="H31" s="92"/>
      <c r="I31" s="109">
        <f>SUM(I4:I30)</f>
        <v>2628877.0800000005</v>
      </c>
      <c r="J31" s="109">
        <f>SUM(J4:J30)</f>
        <v>259582</v>
      </c>
      <c r="K31" s="109">
        <f>SUM(K4:K30)</f>
        <v>104460.45000000003</v>
      </c>
      <c r="L31" s="109">
        <f>SUM(L4:L30)</f>
        <v>104460.45000000003</v>
      </c>
      <c r="M31" s="109">
        <f>SUM(M4:M30)</f>
        <v>3097379.98</v>
      </c>
    </row>
    <row r="32" spans="1:13" s="95" customFormat="1" ht="12.75" x14ac:dyDescent="0.2">
      <c r="A32" s="92">
        <v>37</v>
      </c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</row>
    <row r="33" spans="1:13" s="95" customFormat="1" ht="12.75" x14ac:dyDescent="0.2">
      <c r="A33" s="92">
        <v>38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</row>
    <row r="34" spans="1:13" s="95" customFormat="1" ht="12.75" x14ac:dyDescent="0.2">
      <c r="A34" s="92">
        <v>39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</row>
    <row r="35" spans="1:13" s="95" customFormat="1" ht="12.75" x14ac:dyDescent="0.2">
      <c r="A35" s="92">
        <v>40</v>
      </c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</row>
    <row r="36" spans="1:13" s="95" customFormat="1" ht="12.75" x14ac:dyDescent="0.2">
      <c r="A36" s="92">
        <v>41</v>
      </c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</row>
    <row r="37" spans="1:13" s="95" customFormat="1" ht="12.75" x14ac:dyDescent="0.2">
      <c r="A37" s="92">
        <v>42</v>
      </c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</row>
    <row r="38" spans="1:13" s="95" customFormat="1" ht="12.75" x14ac:dyDescent="0.2">
      <c r="A38" s="92">
        <v>43</v>
      </c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</row>
    <row r="39" spans="1:13" s="95" customFormat="1" ht="12.75" x14ac:dyDescent="0.2">
      <c r="A39" s="92">
        <v>44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</row>
    <row r="40" spans="1:13" s="95" customFormat="1" ht="12.75" x14ac:dyDescent="0.2">
      <c r="A40" s="92">
        <v>45</v>
      </c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</row>
    <row r="41" spans="1:13" s="95" customFormat="1" ht="12.75" x14ac:dyDescent="0.2">
      <c r="A41" s="92">
        <v>46</v>
      </c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</row>
    <row r="42" spans="1:13" s="104" customFormat="1" ht="18.75" customHeight="1" x14ac:dyDescent="0.2">
      <c r="A42" s="103">
        <v>2</v>
      </c>
      <c r="B42" s="113" t="s">
        <v>1117</v>
      </c>
      <c r="C42" s="103" t="s">
        <v>1118</v>
      </c>
      <c r="D42" s="103">
        <v>998596</v>
      </c>
      <c r="E42" s="103" t="s">
        <v>1116</v>
      </c>
      <c r="F42" s="103" t="s">
        <v>1119</v>
      </c>
      <c r="G42" s="114" t="s">
        <v>1120</v>
      </c>
      <c r="H42" s="103">
        <v>18</v>
      </c>
      <c r="I42" s="103">
        <v>165000</v>
      </c>
      <c r="J42" s="103"/>
      <c r="K42" s="103">
        <v>14850</v>
      </c>
      <c r="L42" s="103">
        <v>14850</v>
      </c>
      <c r="M42" s="103">
        <f>SUM(I42:L42)</f>
        <v>194700</v>
      </c>
    </row>
    <row r="43" spans="1:13" s="104" customFormat="1" ht="12.75" x14ac:dyDescent="0.2">
      <c r="A43" s="92">
        <v>48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</row>
    <row r="44" spans="1:13" s="104" customFormat="1" ht="12.75" x14ac:dyDescent="0.2">
      <c r="A44" s="92">
        <v>49</v>
      </c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</row>
    <row r="45" spans="1:13" s="104" customFormat="1" ht="12.75" x14ac:dyDescent="0.2">
      <c r="A45" s="92">
        <v>50</v>
      </c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</row>
    <row r="46" spans="1:13" s="104" customFormat="1" ht="12.75" x14ac:dyDescent="0.2">
      <c r="A46" s="92">
        <v>51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</row>
    <row r="47" spans="1:13" s="95" customFormat="1" ht="12.75" x14ac:dyDescent="0.2">
      <c r="A47" s="92">
        <v>52</v>
      </c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</row>
    <row r="48" spans="1:13" s="95" customFormat="1" ht="12.75" x14ac:dyDescent="0.2">
      <c r="A48" s="92">
        <v>53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</row>
    <row r="49" spans="1:13" s="95" customFormat="1" ht="12.75" x14ac:dyDescent="0.2">
      <c r="A49" s="92">
        <v>54</v>
      </c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</row>
    <row r="50" spans="1:13" s="95" customFormat="1" ht="12.75" x14ac:dyDescent="0.2">
      <c r="A50" s="92">
        <v>55</v>
      </c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</row>
    <row r="51" spans="1:13" s="95" customFormat="1" ht="12.75" x14ac:dyDescent="0.2">
      <c r="A51" s="92">
        <v>56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</row>
    <row r="52" spans="1:13" s="95" customFormat="1" ht="12.75" x14ac:dyDescent="0.2">
      <c r="A52" s="92">
        <v>57</v>
      </c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</row>
    <row r="53" spans="1:13" s="95" customFormat="1" ht="12.75" x14ac:dyDescent="0.2">
      <c r="A53" s="92">
        <v>58</v>
      </c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</row>
    <row r="54" spans="1:13" s="95" customFormat="1" ht="12.75" x14ac:dyDescent="0.2">
      <c r="A54" s="92">
        <v>59</v>
      </c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</row>
    <row r="55" spans="1:13" s="104" customFormat="1" ht="12.75" x14ac:dyDescent="0.2">
      <c r="A55" s="92">
        <v>60</v>
      </c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</row>
    <row r="56" spans="1:13" s="104" customFormat="1" ht="12.75" x14ac:dyDescent="0.2">
      <c r="A56" s="92">
        <v>61</v>
      </c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</row>
    <row r="57" spans="1:13" s="104" customFormat="1" ht="12.75" x14ac:dyDescent="0.2">
      <c r="A57" s="92">
        <v>62</v>
      </c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</row>
    <row r="58" spans="1:13" s="104" customFormat="1" ht="12.75" x14ac:dyDescent="0.2">
      <c r="A58" s="92">
        <v>63</v>
      </c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</row>
    <row r="59" spans="1:13" s="95" customFormat="1" ht="12.75" x14ac:dyDescent="0.2">
      <c r="A59" s="92">
        <v>64</v>
      </c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</row>
    <row r="60" spans="1:13" s="95" customFormat="1" ht="12.75" x14ac:dyDescent="0.2">
      <c r="A60" s="92">
        <v>65</v>
      </c>
      <c r="B60" s="93"/>
      <c r="C60" s="92"/>
      <c r="D60" s="94"/>
      <c r="E60" s="92"/>
      <c r="F60" s="92"/>
      <c r="G60" s="92"/>
      <c r="H60" s="92"/>
      <c r="I60" s="92"/>
      <c r="J60" s="92"/>
      <c r="K60" s="92"/>
      <c r="L60" s="92"/>
      <c r="M60" s="92"/>
    </row>
    <row r="61" spans="1:13" s="95" customFormat="1" ht="12.75" x14ac:dyDescent="0.2">
      <c r="A61" s="92">
        <v>66</v>
      </c>
      <c r="B61" s="92"/>
      <c r="C61" s="92"/>
      <c r="D61" s="94"/>
      <c r="E61" s="92"/>
      <c r="F61" s="92"/>
      <c r="G61" s="92"/>
      <c r="H61" s="92"/>
      <c r="I61" s="92"/>
      <c r="J61" s="92"/>
      <c r="K61" s="92"/>
      <c r="L61" s="92"/>
      <c r="M61" s="92"/>
    </row>
    <row r="62" spans="1:13" s="95" customFormat="1" ht="12.75" x14ac:dyDescent="0.2">
      <c r="A62" s="92">
        <v>67</v>
      </c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</row>
    <row r="63" spans="1:13" s="95" customFormat="1" ht="12.75" x14ac:dyDescent="0.2">
      <c r="A63" s="92">
        <v>68</v>
      </c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</row>
    <row r="64" spans="1:13" s="95" customFormat="1" ht="12.75" x14ac:dyDescent="0.2">
      <c r="A64" s="92">
        <v>69</v>
      </c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</row>
    <row r="65" spans="1:13" s="95" customFormat="1" ht="12.75" x14ac:dyDescent="0.2">
      <c r="A65" s="92">
        <v>70</v>
      </c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</row>
    <row r="66" spans="1:13" s="95" customFormat="1" ht="12.75" x14ac:dyDescent="0.2">
      <c r="A66" s="92">
        <v>71</v>
      </c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</row>
    <row r="67" spans="1:13" s="95" customFormat="1" ht="12.75" x14ac:dyDescent="0.2">
      <c r="A67" s="92">
        <v>72</v>
      </c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</row>
    <row r="68" spans="1:13" s="95" customFormat="1" ht="12.75" x14ac:dyDescent="0.2">
      <c r="A68" s="92">
        <v>73</v>
      </c>
      <c r="B68" s="92"/>
      <c r="C68" s="92"/>
      <c r="D68" s="94"/>
      <c r="E68" s="92"/>
      <c r="F68" s="92"/>
      <c r="G68" s="92"/>
      <c r="H68" s="92"/>
      <c r="I68" s="92"/>
      <c r="J68" s="92"/>
      <c r="K68" s="92"/>
      <c r="L68" s="92"/>
      <c r="M68" s="92"/>
    </row>
    <row r="69" spans="1:13" s="95" customFormat="1" ht="12.75" x14ac:dyDescent="0.2">
      <c r="A69" s="92">
        <v>74</v>
      </c>
      <c r="B69" s="92"/>
      <c r="C69" s="92"/>
      <c r="D69" s="94"/>
      <c r="E69" s="92"/>
      <c r="F69" s="92"/>
      <c r="G69" s="92"/>
      <c r="H69" s="92"/>
      <c r="I69" s="92"/>
      <c r="J69" s="92"/>
      <c r="K69" s="92"/>
      <c r="L69" s="92"/>
      <c r="M69" s="92"/>
    </row>
    <row r="70" spans="1:13" s="95" customFormat="1" ht="12.75" x14ac:dyDescent="0.2">
      <c r="A70" s="92">
        <v>75</v>
      </c>
      <c r="B70" s="92"/>
      <c r="C70" s="92"/>
      <c r="D70" s="94"/>
      <c r="E70" s="92"/>
      <c r="F70" s="92"/>
      <c r="G70" s="92"/>
      <c r="H70" s="92"/>
      <c r="I70" s="92"/>
      <c r="J70" s="92"/>
      <c r="K70" s="92"/>
      <c r="L70" s="92"/>
      <c r="M70" s="92"/>
    </row>
    <row r="71" spans="1:13" s="95" customFormat="1" ht="12.75" x14ac:dyDescent="0.2">
      <c r="A71" s="92">
        <v>76</v>
      </c>
      <c r="B71" s="92"/>
      <c r="C71" s="92"/>
      <c r="D71" s="94"/>
      <c r="E71" s="92"/>
      <c r="F71" s="92"/>
      <c r="G71" s="92"/>
      <c r="H71" s="92"/>
      <c r="I71" s="92"/>
      <c r="J71" s="92"/>
      <c r="K71" s="92"/>
      <c r="L71" s="92"/>
      <c r="M71" s="92"/>
    </row>
    <row r="72" spans="1:13" s="95" customFormat="1" ht="12.75" x14ac:dyDescent="0.2">
      <c r="A72" s="92">
        <v>77</v>
      </c>
      <c r="B72" s="92"/>
      <c r="C72" s="92"/>
      <c r="D72" s="94"/>
      <c r="E72" s="92"/>
      <c r="F72" s="92"/>
      <c r="G72" s="92"/>
      <c r="H72" s="92"/>
      <c r="I72" s="92"/>
      <c r="J72" s="92"/>
      <c r="K72" s="92"/>
      <c r="L72" s="92"/>
      <c r="M72" s="92"/>
    </row>
    <row r="73" spans="1:13" s="95" customFormat="1" ht="12.75" x14ac:dyDescent="0.2">
      <c r="A73" s="92">
        <v>78</v>
      </c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</row>
    <row r="74" spans="1:13" ht="15.75" thickBot="1" x14ac:dyDescent="0.3">
      <c r="I74" s="102"/>
      <c r="J74" s="102"/>
      <c r="K74" s="102"/>
      <c r="L74" s="102"/>
      <c r="M74" s="102"/>
    </row>
    <row r="75" spans="1:13" ht="15.75" thickTop="1" x14ac:dyDescent="0.25"/>
  </sheetData>
  <mergeCells count="1">
    <mergeCell ref="A2:M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>
      <selection activeCell="D8" sqref="D8"/>
    </sheetView>
  </sheetViews>
  <sheetFormatPr defaultRowHeight="15" x14ac:dyDescent="0.25"/>
  <cols>
    <col min="2" max="2" width="17.140625" customWidth="1"/>
    <col min="3" max="3" width="10.85546875" customWidth="1"/>
    <col min="4" max="4" width="16" bestFit="1" customWidth="1"/>
    <col min="5" max="5" width="38.28515625" customWidth="1"/>
    <col min="6" max="6" width="19.5703125" customWidth="1"/>
    <col min="7" max="7" width="17.140625" customWidth="1"/>
    <col min="9" max="9" width="14" customWidth="1"/>
    <col min="10" max="10" width="10" bestFit="1" customWidth="1"/>
    <col min="11" max="11" width="14.85546875" customWidth="1"/>
    <col min="12" max="12" width="11.5703125" bestFit="1" customWidth="1"/>
    <col min="13" max="13" width="13.140625" customWidth="1"/>
  </cols>
  <sheetData>
    <row r="1" spans="1:13" ht="15.75" thickBot="1" x14ac:dyDescent="0.3"/>
    <row r="2" spans="1:13" ht="15.75" x14ac:dyDescent="0.25">
      <c r="A2" s="115" t="s">
        <v>110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3" ht="15.75" x14ac:dyDescent="0.25">
      <c r="A3" s="2" t="s">
        <v>1</v>
      </c>
      <c r="B3" s="2" t="s">
        <v>2</v>
      </c>
      <c r="C3" s="2" t="s">
        <v>3</v>
      </c>
      <c r="D3" s="3" t="s">
        <v>4</v>
      </c>
      <c r="E3" s="4" t="s">
        <v>5</v>
      </c>
      <c r="F3" s="5" t="s">
        <v>0</v>
      </c>
      <c r="G3" s="2" t="s">
        <v>6</v>
      </c>
      <c r="H3" s="6" t="s">
        <v>7</v>
      </c>
      <c r="I3" s="7" t="s">
        <v>8</v>
      </c>
      <c r="J3" s="8" t="s">
        <v>9</v>
      </c>
      <c r="K3" s="8" t="s">
        <v>10</v>
      </c>
      <c r="L3" s="8" t="s">
        <v>11</v>
      </c>
      <c r="M3" s="8" t="s">
        <v>14</v>
      </c>
    </row>
    <row r="4" spans="1:13" x14ac:dyDescent="0.25">
      <c r="A4" s="1">
        <v>1</v>
      </c>
      <c r="B4" s="10" t="s">
        <v>116</v>
      </c>
      <c r="C4" s="1" t="s">
        <v>117</v>
      </c>
      <c r="D4" s="33" t="s">
        <v>213</v>
      </c>
      <c r="E4" s="1" t="s">
        <v>108</v>
      </c>
      <c r="F4" s="1" t="s">
        <v>78</v>
      </c>
      <c r="G4" s="1" t="s">
        <v>111</v>
      </c>
      <c r="H4" s="1">
        <v>12</v>
      </c>
      <c r="I4" s="9">
        <v>13258.93</v>
      </c>
      <c r="J4" s="9">
        <v>0</v>
      </c>
      <c r="K4" s="9">
        <v>795.54</v>
      </c>
      <c r="L4" s="9">
        <v>795.54</v>
      </c>
      <c r="M4" s="9">
        <f>+I4+K4+L4</f>
        <v>14850.010000000002</v>
      </c>
    </row>
    <row r="5" spans="1:13" x14ac:dyDescent="0.25">
      <c r="A5" s="1">
        <v>2</v>
      </c>
      <c r="B5" s="10" t="s">
        <v>114</v>
      </c>
      <c r="C5" s="1" t="s">
        <v>72</v>
      </c>
      <c r="D5" s="15">
        <v>998519</v>
      </c>
      <c r="E5" s="1" t="s">
        <v>113</v>
      </c>
      <c r="F5" s="1" t="s">
        <v>112</v>
      </c>
      <c r="G5" s="1" t="s">
        <v>115</v>
      </c>
      <c r="H5" s="1">
        <v>18</v>
      </c>
      <c r="I5" s="9">
        <v>821960</v>
      </c>
      <c r="J5" s="9">
        <v>0</v>
      </c>
      <c r="K5" s="9">
        <v>73976.399999999994</v>
      </c>
      <c r="L5" s="11">
        <v>73976.399999999994</v>
      </c>
      <c r="M5" s="9">
        <f>+I5+K5+L5</f>
        <v>969912.8</v>
      </c>
    </row>
    <row r="6" spans="1:13" x14ac:dyDescent="0.25">
      <c r="A6" s="1">
        <v>3</v>
      </c>
      <c r="B6" s="10" t="s">
        <v>121</v>
      </c>
      <c r="C6" s="1" t="s">
        <v>54</v>
      </c>
      <c r="D6" s="15">
        <v>998519</v>
      </c>
      <c r="E6" s="1" t="s">
        <v>118</v>
      </c>
      <c r="F6" s="1" t="s">
        <v>119</v>
      </c>
      <c r="G6" s="1" t="s">
        <v>120</v>
      </c>
      <c r="H6" s="1">
        <v>18</v>
      </c>
      <c r="I6" s="9">
        <v>185565</v>
      </c>
      <c r="J6" s="9">
        <v>33546</v>
      </c>
      <c r="K6" s="9">
        <v>0</v>
      </c>
      <c r="L6" s="11">
        <v>0</v>
      </c>
      <c r="M6" s="9">
        <f>+I6+K6+L6+J6</f>
        <v>219111</v>
      </c>
    </row>
    <row r="7" spans="1:13" x14ac:dyDescent="0.25">
      <c r="A7" s="1">
        <v>4</v>
      </c>
      <c r="B7" s="10">
        <v>6326</v>
      </c>
      <c r="C7" s="1" t="s">
        <v>123</v>
      </c>
      <c r="D7" s="15">
        <v>8418</v>
      </c>
      <c r="E7" s="1" t="s">
        <v>122</v>
      </c>
      <c r="F7" s="1" t="s">
        <v>214</v>
      </c>
      <c r="G7" s="1" t="s">
        <v>124</v>
      </c>
      <c r="H7" s="1">
        <v>18</v>
      </c>
      <c r="I7" s="9">
        <v>15253.38</v>
      </c>
      <c r="J7" s="9">
        <v>0</v>
      </c>
      <c r="K7" s="9">
        <v>1372.81</v>
      </c>
      <c r="L7" s="11">
        <v>1372.81</v>
      </c>
      <c r="M7" s="9">
        <f>+I7+K7+L7+J7</f>
        <v>17999</v>
      </c>
    </row>
    <row r="8" spans="1:13" x14ac:dyDescent="0.25">
      <c r="A8" s="1">
        <v>5</v>
      </c>
      <c r="B8" s="12" t="s">
        <v>128</v>
      </c>
      <c r="C8" s="1" t="s">
        <v>92</v>
      </c>
      <c r="D8" s="15">
        <v>995461</v>
      </c>
      <c r="E8" s="1" t="s">
        <v>125</v>
      </c>
      <c r="F8" s="1" t="s">
        <v>126</v>
      </c>
      <c r="G8" s="1" t="s">
        <v>127</v>
      </c>
      <c r="H8" s="1">
        <v>18</v>
      </c>
      <c r="I8" s="9">
        <v>1500</v>
      </c>
      <c r="J8" s="9">
        <v>0</v>
      </c>
      <c r="K8" s="9">
        <v>135</v>
      </c>
      <c r="L8" s="11">
        <v>135</v>
      </c>
      <c r="M8" s="9">
        <f t="shared" ref="M8:M58" si="0">+I8+K8+L8+J8</f>
        <v>1770</v>
      </c>
    </row>
    <row r="9" spans="1:13" x14ac:dyDescent="0.25">
      <c r="A9" s="1">
        <v>6</v>
      </c>
      <c r="B9" s="10">
        <v>26</v>
      </c>
      <c r="C9" s="1" t="s">
        <v>131</v>
      </c>
      <c r="D9" s="34">
        <v>4802</v>
      </c>
      <c r="E9" s="1" t="s">
        <v>129</v>
      </c>
      <c r="F9" s="1" t="s">
        <v>42</v>
      </c>
      <c r="G9" s="1" t="s">
        <v>130</v>
      </c>
      <c r="H9" s="1">
        <v>18</v>
      </c>
      <c r="I9" s="9">
        <v>1929.68</v>
      </c>
      <c r="J9" s="9">
        <v>0</v>
      </c>
      <c r="K9" s="9">
        <v>173.67</v>
      </c>
      <c r="L9" s="11">
        <v>173.67</v>
      </c>
      <c r="M9" s="9">
        <f t="shared" si="0"/>
        <v>2277.02</v>
      </c>
    </row>
    <row r="10" spans="1:13" x14ac:dyDescent="0.25">
      <c r="A10" s="1">
        <v>7</v>
      </c>
      <c r="B10" s="10">
        <v>26</v>
      </c>
      <c r="C10" s="1" t="s">
        <v>131</v>
      </c>
      <c r="D10" s="15">
        <v>3401</v>
      </c>
      <c r="E10" s="1" t="s">
        <v>129</v>
      </c>
      <c r="F10" s="1" t="s">
        <v>42</v>
      </c>
      <c r="G10" s="1" t="s">
        <v>132</v>
      </c>
      <c r="H10" s="1">
        <v>5</v>
      </c>
      <c r="I10" s="9">
        <v>840</v>
      </c>
      <c r="J10" s="9">
        <v>0</v>
      </c>
      <c r="K10" s="9">
        <v>21</v>
      </c>
      <c r="L10" s="11">
        <v>21</v>
      </c>
      <c r="M10" s="9">
        <f t="shared" si="0"/>
        <v>882</v>
      </c>
    </row>
    <row r="11" spans="1:13" x14ac:dyDescent="0.25">
      <c r="A11" s="1">
        <v>8</v>
      </c>
      <c r="B11" s="10">
        <v>3095</v>
      </c>
      <c r="C11" s="1" t="s">
        <v>131</v>
      </c>
      <c r="D11" s="15">
        <v>8546</v>
      </c>
      <c r="E11" s="1" t="s">
        <v>133</v>
      </c>
      <c r="F11" s="1" t="s">
        <v>222</v>
      </c>
      <c r="G11" s="1" t="s">
        <v>127</v>
      </c>
      <c r="H11" s="1">
        <v>18</v>
      </c>
      <c r="I11" s="9">
        <v>552</v>
      </c>
      <c r="J11" s="9">
        <v>0</v>
      </c>
      <c r="K11" s="9">
        <v>49.5</v>
      </c>
      <c r="L11" s="11">
        <v>49.5</v>
      </c>
      <c r="M11" s="9">
        <f t="shared" si="0"/>
        <v>651</v>
      </c>
    </row>
    <row r="12" spans="1:13" x14ac:dyDescent="0.25">
      <c r="A12" s="1">
        <v>9</v>
      </c>
      <c r="B12" s="10" t="s">
        <v>136</v>
      </c>
      <c r="C12" s="1" t="s">
        <v>223</v>
      </c>
      <c r="D12" s="14">
        <v>998412</v>
      </c>
      <c r="E12" s="1" t="s">
        <v>134</v>
      </c>
      <c r="F12" s="1" t="s">
        <v>32</v>
      </c>
      <c r="G12" s="1" t="s">
        <v>135</v>
      </c>
      <c r="H12" s="1">
        <v>18</v>
      </c>
      <c r="I12" s="9">
        <v>999</v>
      </c>
      <c r="J12" s="9">
        <v>0</v>
      </c>
      <c r="K12" s="9">
        <v>89.91</v>
      </c>
      <c r="L12" s="11">
        <v>89.91</v>
      </c>
      <c r="M12" s="9">
        <f t="shared" si="0"/>
        <v>1178.8200000000002</v>
      </c>
    </row>
    <row r="13" spans="1:13" x14ac:dyDescent="0.25">
      <c r="A13" s="1">
        <v>10</v>
      </c>
      <c r="B13" s="10">
        <v>6327</v>
      </c>
      <c r="C13" s="1" t="s">
        <v>123</v>
      </c>
      <c r="D13" s="15">
        <v>8508</v>
      </c>
      <c r="E13" s="1" t="s">
        <v>122</v>
      </c>
      <c r="F13" s="1" t="s">
        <v>214</v>
      </c>
      <c r="G13" s="1" t="s">
        <v>137</v>
      </c>
      <c r="H13" s="1">
        <v>18</v>
      </c>
      <c r="I13" s="9">
        <v>10169.5</v>
      </c>
      <c r="J13" s="9">
        <v>0</v>
      </c>
      <c r="K13" s="9">
        <v>915.25</v>
      </c>
      <c r="L13" s="11">
        <v>915.25</v>
      </c>
      <c r="M13" s="9">
        <f t="shared" si="0"/>
        <v>12000</v>
      </c>
    </row>
    <row r="14" spans="1:13" x14ac:dyDescent="0.25">
      <c r="A14" s="1">
        <v>12</v>
      </c>
      <c r="B14" s="10" t="s">
        <v>139</v>
      </c>
      <c r="C14" s="1" t="s">
        <v>72</v>
      </c>
      <c r="D14" s="15">
        <v>998519</v>
      </c>
      <c r="E14" s="1" t="s">
        <v>113</v>
      </c>
      <c r="F14" s="1" t="s">
        <v>112</v>
      </c>
      <c r="G14" s="1" t="s">
        <v>138</v>
      </c>
      <c r="H14" s="1">
        <v>18</v>
      </c>
      <c r="I14" s="9">
        <v>344801.34</v>
      </c>
      <c r="J14" s="9">
        <v>0</v>
      </c>
      <c r="K14" s="9">
        <v>31032.12</v>
      </c>
      <c r="L14" s="11">
        <v>31032.12</v>
      </c>
      <c r="M14" s="9">
        <f t="shared" si="0"/>
        <v>406865.58</v>
      </c>
    </row>
    <row r="15" spans="1:13" x14ac:dyDescent="0.25">
      <c r="A15" s="1">
        <v>14</v>
      </c>
      <c r="B15" s="10">
        <v>776</v>
      </c>
      <c r="C15" s="1" t="s">
        <v>141</v>
      </c>
      <c r="D15" s="36" t="s">
        <v>217</v>
      </c>
      <c r="E15" s="1" t="s">
        <v>140</v>
      </c>
      <c r="F15" s="1" t="s">
        <v>142</v>
      </c>
      <c r="G15" s="1" t="s">
        <v>43</v>
      </c>
      <c r="H15" s="1">
        <v>18</v>
      </c>
      <c r="I15" s="13">
        <v>8961.86</v>
      </c>
      <c r="J15" s="9">
        <v>0</v>
      </c>
      <c r="K15" s="9">
        <v>806.57</v>
      </c>
      <c r="L15" s="9">
        <v>806.57</v>
      </c>
      <c r="M15" s="9">
        <f t="shared" si="0"/>
        <v>10575</v>
      </c>
    </row>
    <row r="16" spans="1:13" x14ac:dyDescent="0.25">
      <c r="A16" s="1">
        <v>15</v>
      </c>
      <c r="B16" s="10">
        <v>776</v>
      </c>
      <c r="C16" s="1" t="s">
        <v>141</v>
      </c>
      <c r="D16" s="36" t="s">
        <v>218</v>
      </c>
      <c r="E16" s="1" t="s">
        <v>140</v>
      </c>
      <c r="F16" s="1" t="s">
        <v>142</v>
      </c>
      <c r="G16" s="1" t="s">
        <v>43</v>
      </c>
      <c r="H16" s="1">
        <v>5</v>
      </c>
      <c r="I16" s="13">
        <v>28.5</v>
      </c>
      <c r="J16" s="9">
        <v>0</v>
      </c>
      <c r="K16" s="9">
        <v>0.71</v>
      </c>
      <c r="L16" s="9">
        <v>0.71</v>
      </c>
      <c r="M16" s="9">
        <f t="shared" si="0"/>
        <v>29.92</v>
      </c>
    </row>
    <row r="17" spans="1:13" x14ac:dyDescent="0.25">
      <c r="A17" s="1">
        <v>16</v>
      </c>
      <c r="B17" s="10">
        <v>776</v>
      </c>
      <c r="C17" s="1" t="s">
        <v>141</v>
      </c>
      <c r="D17" s="36" t="s">
        <v>219</v>
      </c>
      <c r="E17" s="1" t="s">
        <v>140</v>
      </c>
      <c r="F17" s="1" t="s">
        <v>142</v>
      </c>
      <c r="G17" s="1" t="s">
        <v>43</v>
      </c>
      <c r="H17" s="1">
        <v>12</v>
      </c>
      <c r="I17" s="9">
        <v>26.8</v>
      </c>
      <c r="J17" s="9">
        <v>0</v>
      </c>
      <c r="K17" s="9">
        <v>1.6</v>
      </c>
      <c r="L17" s="9">
        <v>1.6</v>
      </c>
      <c r="M17" s="9">
        <f t="shared" si="0"/>
        <v>30.000000000000004</v>
      </c>
    </row>
    <row r="18" spans="1:13" x14ac:dyDescent="0.25">
      <c r="A18" s="1">
        <v>17</v>
      </c>
      <c r="B18" s="10">
        <v>222</v>
      </c>
      <c r="C18" s="1" t="s">
        <v>141</v>
      </c>
      <c r="D18" s="35" t="s">
        <v>215</v>
      </c>
      <c r="E18" s="1" t="s">
        <v>143</v>
      </c>
      <c r="F18" s="1" t="s">
        <v>59</v>
      </c>
      <c r="G18" s="1" t="s">
        <v>43</v>
      </c>
      <c r="H18" s="1">
        <v>18</v>
      </c>
      <c r="I18" s="9">
        <v>8444.92</v>
      </c>
      <c r="J18" s="9">
        <v>0</v>
      </c>
      <c r="K18" s="9">
        <v>760.04</v>
      </c>
      <c r="L18" s="9">
        <v>760.04</v>
      </c>
      <c r="M18" s="9">
        <f t="shared" si="0"/>
        <v>9965</v>
      </c>
    </row>
    <row r="19" spans="1:13" ht="30" x14ac:dyDescent="0.25">
      <c r="A19" s="1">
        <v>18</v>
      </c>
      <c r="B19" s="10">
        <v>222</v>
      </c>
      <c r="C19" s="1" t="s">
        <v>141</v>
      </c>
      <c r="D19" s="36" t="s">
        <v>216</v>
      </c>
      <c r="E19" s="1" t="s">
        <v>143</v>
      </c>
      <c r="F19" s="1" t="s">
        <v>59</v>
      </c>
      <c r="G19" s="1" t="s">
        <v>43</v>
      </c>
      <c r="H19" s="1">
        <v>12</v>
      </c>
      <c r="I19" s="9">
        <v>906.2</v>
      </c>
      <c r="J19" s="9">
        <v>0</v>
      </c>
      <c r="K19" s="9">
        <v>59.4</v>
      </c>
      <c r="L19" s="9">
        <v>59.4</v>
      </c>
      <c r="M19" s="9">
        <f t="shared" si="0"/>
        <v>1025</v>
      </c>
    </row>
    <row r="20" spans="1:13" x14ac:dyDescent="0.25">
      <c r="A20" s="1">
        <v>19</v>
      </c>
      <c r="B20" s="10">
        <v>6280</v>
      </c>
      <c r="C20" s="1" t="s">
        <v>141</v>
      </c>
      <c r="D20" s="36">
        <v>4820</v>
      </c>
      <c r="E20" s="1" t="s">
        <v>122</v>
      </c>
      <c r="F20" s="1" t="s">
        <v>214</v>
      </c>
      <c r="G20" s="1" t="s">
        <v>43</v>
      </c>
      <c r="H20" s="1">
        <v>18</v>
      </c>
      <c r="I20" s="11">
        <v>5233.8999999999996</v>
      </c>
      <c r="J20" s="11">
        <v>0</v>
      </c>
      <c r="K20" s="11">
        <v>471.05</v>
      </c>
      <c r="L20" s="11">
        <v>471.05</v>
      </c>
      <c r="M20" s="9">
        <f t="shared" si="0"/>
        <v>6176</v>
      </c>
    </row>
    <row r="21" spans="1:13" ht="30" x14ac:dyDescent="0.25">
      <c r="A21" s="1">
        <v>20</v>
      </c>
      <c r="B21" s="10">
        <v>6281</v>
      </c>
      <c r="C21" s="1" t="s">
        <v>141</v>
      </c>
      <c r="D21" s="36" t="s">
        <v>220</v>
      </c>
      <c r="E21" s="1" t="s">
        <v>122</v>
      </c>
      <c r="F21" s="1" t="s">
        <v>214</v>
      </c>
      <c r="G21" s="1" t="s">
        <v>43</v>
      </c>
      <c r="H21" s="1">
        <v>12</v>
      </c>
      <c r="I21" s="11">
        <v>687.5</v>
      </c>
      <c r="J21" s="11">
        <v>0</v>
      </c>
      <c r="K21" s="11">
        <v>41.25</v>
      </c>
      <c r="L21" s="11">
        <v>41.25</v>
      </c>
      <c r="M21" s="9">
        <f t="shared" si="0"/>
        <v>770</v>
      </c>
    </row>
    <row r="22" spans="1:13" ht="30" x14ac:dyDescent="0.25">
      <c r="A22" s="1">
        <v>21</v>
      </c>
      <c r="B22" s="10">
        <v>6281</v>
      </c>
      <c r="C22" s="1" t="s">
        <v>141</v>
      </c>
      <c r="D22" s="36" t="s">
        <v>220</v>
      </c>
      <c r="E22" s="1" t="s">
        <v>122</v>
      </c>
      <c r="F22" s="1" t="s">
        <v>214</v>
      </c>
      <c r="G22" s="1" t="s">
        <v>43</v>
      </c>
      <c r="H22" s="1">
        <v>18</v>
      </c>
      <c r="I22" s="9">
        <v>12987.28</v>
      </c>
      <c r="J22" s="9">
        <v>0</v>
      </c>
      <c r="K22" s="9">
        <v>1168.8599999999999</v>
      </c>
      <c r="L22" s="9">
        <v>1168.8599999999999</v>
      </c>
      <c r="M22" s="9">
        <f t="shared" si="0"/>
        <v>15325.000000000002</v>
      </c>
    </row>
    <row r="23" spans="1:13" x14ac:dyDescent="0.25">
      <c r="A23" s="1">
        <v>22</v>
      </c>
      <c r="B23" s="10">
        <v>6282</v>
      </c>
      <c r="C23" s="1" t="s">
        <v>141</v>
      </c>
      <c r="D23" s="36" t="s">
        <v>221</v>
      </c>
      <c r="E23" s="1" t="s">
        <v>122</v>
      </c>
      <c r="F23" s="1" t="s">
        <v>214</v>
      </c>
      <c r="G23" s="1" t="s">
        <v>43</v>
      </c>
      <c r="H23" s="1">
        <v>18</v>
      </c>
      <c r="I23" s="9">
        <v>830.5</v>
      </c>
      <c r="J23" s="9">
        <v>0</v>
      </c>
      <c r="K23" s="9">
        <v>74.75</v>
      </c>
      <c r="L23" s="9">
        <v>74.75</v>
      </c>
      <c r="M23" s="9">
        <f t="shared" si="0"/>
        <v>980</v>
      </c>
    </row>
    <row r="24" spans="1:13" x14ac:dyDescent="0.25">
      <c r="A24" s="1">
        <v>23</v>
      </c>
      <c r="B24" s="10">
        <v>6282</v>
      </c>
      <c r="C24" s="1" t="s">
        <v>141</v>
      </c>
      <c r="D24" s="36" t="s">
        <v>221</v>
      </c>
      <c r="E24" s="1" t="s">
        <v>122</v>
      </c>
      <c r="F24" s="1" t="s">
        <v>214</v>
      </c>
      <c r="G24" s="1" t="s">
        <v>43</v>
      </c>
      <c r="H24" s="1">
        <v>12</v>
      </c>
      <c r="I24" s="9">
        <v>4829.4799999999996</v>
      </c>
      <c r="J24" s="9">
        <v>0</v>
      </c>
      <c r="K24" s="9">
        <v>289.76</v>
      </c>
      <c r="L24" s="9">
        <v>289.76</v>
      </c>
      <c r="M24" s="9">
        <f t="shared" si="0"/>
        <v>5409</v>
      </c>
    </row>
    <row r="25" spans="1:13" x14ac:dyDescent="0.25">
      <c r="A25" s="1">
        <v>24</v>
      </c>
      <c r="B25" s="10">
        <v>50613130</v>
      </c>
      <c r="C25" s="1" t="s">
        <v>117</v>
      </c>
      <c r="D25" s="15">
        <v>998412</v>
      </c>
      <c r="E25" s="1" t="s">
        <v>55</v>
      </c>
      <c r="F25" s="1" t="s">
        <v>57</v>
      </c>
      <c r="G25" s="1" t="s">
        <v>135</v>
      </c>
      <c r="H25" s="1">
        <v>18</v>
      </c>
      <c r="I25" s="9">
        <v>872.3</v>
      </c>
      <c r="J25" s="9">
        <v>0</v>
      </c>
      <c r="K25" s="9">
        <v>78.5</v>
      </c>
      <c r="L25" s="9">
        <v>78.5</v>
      </c>
      <c r="M25" s="9">
        <f t="shared" si="0"/>
        <v>1029.3</v>
      </c>
    </row>
    <row r="26" spans="1:13" x14ac:dyDescent="0.25">
      <c r="A26" s="1">
        <v>25</v>
      </c>
      <c r="B26" s="10" t="s">
        <v>152</v>
      </c>
      <c r="C26" s="1" t="s">
        <v>153</v>
      </c>
      <c r="D26" s="14">
        <v>998412</v>
      </c>
      <c r="E26" s="1" t="s">
        <v>134</v>
      </c>
      <c r="F26" s="1" t="s">
        <v>32</v>
      </c>
      <c r="G26" s="1" t="s">
        <v>135</v>
      </c>
      <c r="H26" s="1">
        <v>18</v>
      </c>
      <c r="I26" s="9">
        <v>1450.71</v>
      </c>
      <c r="J26" s="9">
        <v>0</v>
      </c>
      <c r="K26" s="9">
        <v>130.56</v>
      </c>
      <c r="L26" s="9">
        <v>130.56</v>
      </c>
      <c r="M26" s="9">
        <f t="shared" si="0"/>
        <v>1711.83</v>
      </c>
    </row>
    <row r="27" spans="1:13" x14ac:dyDescent="0.25">
      <c r="A27" s="1">
        <v>26</v>
      </c>
      <c r="B27" s="10" t="s">
        <v>155</v>
      </c>
      <c r="C27" s="1" t="s">
        <v>56</v>
      </c>
      <c r="D27" s="15">
        <v>9403</v>
      </c>
      <c r="E27" s="1" t="s">
        <v>28</v>
      </c>
      <c r="F27" s="1" t="s">
        <v>29</v>
      </c>
      <c r="G27" s="1" t="s">
        <v>154</v>
      </c>
      <c r="H27" s="1">
        <v>18</v>
      </c>
      <c r="I27" s="9">
        <v>25423.73</v>
      </c>
      <c r="J27" s="9">
        <v>4576.2700000000004</v>
      </c>
      <c r="K27" s="9">
        <v>0</v>
      </c>
      <c r="L27" s="9">
        <v>0</v>
      </c>
      <c r="M27" s="9">
        <f t="shared" si="0"/>
        <v>30000</v>
      </c>
    </row>
    <row r="28" spans="1:13" x14ac:dyDescent="0.25">
      <c r="A28" s="1">
        <v>27</v>
      </c>
      <c r="B28" s="10">
        <v>307</v>
      </c>
      <c r="C28" s="1" t="s">
        <v>156</v>
      </c>
      <c r="D28" s="15">
        <v>3924</v>
      </c>
      <c r="E28" s="1" t="s">
        <v>157</v>
      </c>
      <c r="F28" s="1" t="s">
        <v>38</v>
      </c>
      <c r="G28" s="1" t="s">
        <v>62</v>
      </c>
      <c r="H28" s="1">
        <v>18</v>
      </c>
      <c r="I28" s="9">
        <v>6691.44</v>
      </c>
      <c r="J28" s="9">
        <v>0</v>
      </c>
      <c r="K28" s="9">
        <v>602.23</v>
      </c>
      <c r="L28" s="9">
        <v>602.23</v>
      </c>
      <c r="M28" s="9">
        <f t="shared" si="0"/>
        <v>7895.9</v>
      </c>
    </row>
    <row r="29" spans="1:13" x14ac:dyDescent="0.25">
      <c r="A29" s="1">
        <v>28</v>
      </c>
      <c r="B29" s="10">
        <v>307</v>
      </c>
      <c r="C29" s="1" t="s">
        <v>156</v>
      </c>
      <c r="D29" s="35" t="s">
        <v>212</v>
      </c>
      <c r="E29" s="1" t="s">
        <v>157</v>
      </c>
      <c r="F29" s="1" t="s">
        <v>38</v>
      </c>
      <c r="G29" s="1" t="s">
        <v>62</v>
      </c>
      <c r="H29" s="1">
        <v>5</v>
      </c>
      <c r="I29" s="9">
        <v>9999.9</v>
      </c>
      <c r="J29" s="9">
        <v>0</v>
      </c>
      <c r="K29" s="9">
        <v>250</v>
      </c>
      <c r="L29" s="9">
        <v>250</v>
      </c>
      <c r="M29" s="9">
        <f t="shared" si="0"/>
        <v>10499.9</v>
      </c>
    </row>
    <row r="30" spans="1:13" x14ac:dyDescent="0.25">
      <c r="A30" s="1">
        <v>29</v>
      </c>
      <c r="B30" s="10">
        <v>22</v>
      </c>
      <c r="C30" s="1" t="s">
        <v>156</v>
      </c>
      <c r="D30" s="15">
        <v>3401</v>
      </c>
      <c r="E30" s="1" t="s">
        <v>41</v>
      </c>
      <c r="F30" s="1" t="s">
        <v>42</v>
      </c>
      <c r="G30" s="1" t="s">
        <v>158</v>
      </c>
      <c r="H30" s="1">
        <v>5</v>
      </c>
      <c r="I30" s="9">
        <v>3428.64</v>
      </c>
      <c r="J30" s="9">
        <v>0</v>
      </c>
      <c r="K30" s="9">
        <v>85.72</v>
      </c>
      <c r="L30" s="9">
        <v>85.72</v>
      </c>
      <c r="M30" s="9">
        <f t="shared" si="0"/>
        <v>3600.0799999999995</v>
      </c>
    </row>
    <row r="31" spans="1:13" x14ac:dyDescent="0.25">
      <c r="A31" s="1">
        <v>30</v>
      </c>
      <c r="B31" s="10">
        <v>23</v>
      </c>
      <c r="C31" s="1" t="s">
        <v>156</v>
      </c>
      <c r="D31" s="15">
        <v>3401</v>
      </c>
      <c r="E31" s="1" t="s">
        <v>41</v>
      </c>
      <c r="F31" s="1" t="s">
        <v>42</v>
      </c>
      <c r="G31" s="1" t="s">
        <v>159</v>
      </c>
      <c r="H31" s="1">
        <v>18</v>
      </c>
      <c r="I31" s="9">
        <v>7881.6</v>
      </c>
      <c r="J31" s="9">
        <v>0</v>
      </c>
      <c r="K31" s="9">
        <v>709.34</v>
      </c>
      <c r="L31" s="9">
        <v>709.34</v>
      </c>
      <c r="M31" s="9">
        <f t="shared" si="0"/>
        <v>9300.2800000000007</v>
      </c>
    </row>
    <row r="32" spans="1:13" x14ac:dyDescent="0.25">
      <c r="A32" s="1">
        <v>31</v>
      </c>
      <c r="B32" s="10">
        <v>23</v>
      </c>
      <c r="C32" s="1" t="s">
        <v>156</v>
      </c>
      <c r="D32" s="15">
        <v>3401</v>
      </c>
      <c r="E32" s="1" t="s">
        <v>41</v>
      </c>
      <c r="F32" s="1" t="s">
        <v>42</v>
      </c>
      <c r="G32" s="1" t="s">
        <v>159</v>
      </c>
      <c r="H32" s="1">
        <v>12</v>
      </c>
      <c r="I32" s="9">
        <v>11830.5</v>
      </c>
      <c r="J32" s="9">
        <v>0</v>
      </c>
      <c r="K32" s="9">
        <v>709.83</v>
      </c>
      <c r="L32" s="9">
        <v>709.83</v>
      </c>
      <c r="M32" s="9">
        <f t="shared" si="0"/>
        <v>13250.16</v>
      </c>
    </row>
    <row r="33" spans="1:13" x14ac:dyDescent="0.25">
      <c r="A33" s="1">
        <v>32</v>
      </c>
      <c r="B33" s="10">
        <v>27</v>
      </c>
      <c r="C33" s="1" t="s">
        <v>161</v>
      </c>
      <c r="D33" s="15">
        <v>9405</v>
      </c>
      <c r="E33" s="1" t="s">
        <v>41</v>
      </c>
      <c r="F33" s="1" t="s">
        <v>42</v>
      </c>
      <c r="G33" s="1" t="s">
        <v>160</v>
      </c>
      <c r="H33" s="1">
        <v>18</v>
      </c>
      <c r="I33" s="9">
        <v>33728.800000000003</v>
      </c>
      <c r="J33" s="9">
        <v>0</v>
      </c>
      <c r="K33" s="9">
        <v>3035.59</v>
      </c>
      <c r="L33" s="9">
        <v>3035.59</v>
      </c>
      <c r="M33" s="9">
        <f t="shared" si="0"/>
        <v>39799.979999999996</v>
      </c>
    </row>
    <row r="34" spans="1:13" x14ac:dyDescent="0.25">
      <c r="A34" s="1">
        <v>33</v>
      </c>
      <c r="B34" s="10">
        <v>5100069</v>
      </c>
      <c r="C34" s="1" t="s">
        <v>165</v>
      </c>
      <c r="D34" s="15">
        <v>9985</v>
      </c>
      <c r="E34" s="1" t="s">
        <v>162</v>
      </c>
      <c r="F34" s="1" t="s">
        <v>163</v>
      </c>
      <c r="G34" s="1" t="s">
        <v>164</v>
      </c>
      <c r="H34" s="1">
        <v>18</v>
      </c>
      <c r="I34" s="9">
        <v>100</v>
      </c>
      <c r="J34" s="9">
        <v>0</v>
      </c>
      <c r="K34" s="9">
        <v>9</v>
      </c>
      <c r="L34" s="9">
        <v>9</v>
      </c>
      <c r="M34" s="9">
        <f t="shared" si="0"/>
        <v>118</v>
      </c>
    </row>
    <row r="35" spans="1:13" x14ac:dyDescent="0.25">
      <c r="A35" s="1">
        <v>34</v>
      </c>
      <c r="B35" s="10">
        <v>5100052</v>
      </c>
      <c r="C35" s="1" t="s">
        <v>166</v>
      </c>
      <c r="D35" s="15">
        <v>9985</v>
      </c>
      <c r="E35" s="1" t="s">
        <v>162</v>
      </c>
      <c r="F35" s="1" t="s">
        <v>163</v>
      </c>
      <c r="G35" s="1" t="s">
        <v>164</v>
      </c>
      <c r="H35" s="1">
        <v>18</v>
      </c>
      <c r="I35" s="9">
        <v>700</v>
      </c>
      <c r="J35" s="9">
        <v>0</v>
      </c>
      <c r="K35" s="9">
        <v>63</v>
      </c>
      <c r="L35" s="9">
        <v>63</v>
      </c>
      <c r="M35" s="9">
        <f t="shared" si="0"/>
        <v>826</v>
      </c>
    </row>
    <row r="36" spans="1:13" x14ac:dyDescent="0.25">
      <c r="A36" s="1">
        <v>35</v>
      </c>
      <c r="B36" s="10">
        <v>5000037</v>
      </c>
      <c r="C36" s="1" t="s">
        <v>166</v>
      </c>
      <c r="D36" s="15">
        <v>9985</v>
      </c>
      <c r="E36" s="1" t="s">
        <v>162</v>
      </c>
      <c r="F36" s="1" t="s">
        <v>163</v>
      </c>
      <c r="G36" s="1" t="s">
        <v>164</v>
      </c>
      <c r="H36" s="1">
        <v>18</v>
      </c>
      <c r="I36" s="9">
        <v>700</v>
      </c>
      <c r="J36" s="9">
        <v>0</v>
      </c>
      <c r="K36" s="9">
        <v>63</v>
      </c>
      <c r="L36" s="9">
        <v>63</v>
      </c>
      <c r="M36" s="9">
        <f t="shared" si="0"/>
        <v>826</v>
      </c>
    </row>
    <row r="37" spans="1:13" x14ac:dyDescent="0.25">
      <c r="A37" s="1">
        <v>36</v>
      </c>
      <c r="B37" s="10">
        <v>5210024</v>
      </c>
      <c r="C37" s="1" t="s">
        <v>67</v>
      </c>
      <c r="D37" s="15">
        <v>9985</v>
      </c>
      <c r="E37" s="1" t="s">
        <v>162</v>
      </c>
      <c r="F37" s="1" t="s">
        <v>163</v>
      </c>
      <c r="G37" s="1" t="s">
        <v>164</v>
      </c>
      <c r="H37" s="1">
        <v>18</v>
      </c>
      <c r="I37" s="9">
        <v>3000</v>
      </c>
      <c r="J37" s="9">
        <v>0</v>
      </c>
      <c r="K37" s="9">
        <v>270</v>
      </c>
      <c r="L37" s="9">
        <v>270</v>
      </c>
      <c r="M37" s="9">
        <f t="shared" si="0"/>
        <v>3540</v>
      </c>
    </row>
    <row r="38" spans="1:13" x14ac:dyDescent="0.25">
      <c r="A38" s="1">
        <v>37</v>
      </c>
      <c r="B38" s="10">
        <v>5220003</v>
      </c>
      <c r="C38" s="1" t="s">
        <v>167</v>
      </c>
      <c r="D38" s="15">
        <v>9985</v>
      </c>
      <c r="E38" s="1" t="s">
        <v>162</v>
      </c>
      <c r="F38" s="1" t="s">
        <v>163</v>
      </c>
      <c r="G38" s="1" t="s">
        <v>164</v>
      </c>
      <c r="H38" s="1">
        <v>5</v>
      </c>
      <c r="I38" s="9">
        <v>13460</v>
      </c>
      <c r="J38" s="9">
        <v>0</v>
      </c>
      <c r="K38" s="9">
        <v>336.5</v>
      </c>
      <c r="L38" s="9">
        <v>336.5</v>
      </c>
      <c r="M38" s="9">
        <f t="shared" si="0"/>
        <v>14133</v>
      </c>
    </row>
    <row r="39" spans="1:13" x14ac:dyDescent="0.25">
      <c r="A39" s="1">
        <v>38</v>
      </c>
      <c r="B39" s="10">
        <v>5220002</v>
      </c>
      <c r="C39" s="1" t="s">
        <v>67</v>
      </c>
      <c r="D39" s="15">
        <v>9985</v>
      </c>
      <c r="E39" s="1" t="s">
        <v>162</v>
      </c>
      <c r="F39" s="1" t="s">
        <v>163</v>
      </c>
      <c r="G39" s="1" t="s">
        <v>164</v>
      </c>
      <c r="H39" s="1">
        <v>5</v>
      </c>
      <c r="I39" s="9">
        <v>8951</v>
      </c>
      <c r="J39" s="9">
        <v>0</v>
      </c>
      <c r="K39" s="9">
        <v>224</v>
      </c>
      <c r="L39" s="9">
        <v>224</v>
      </c>
      <c r="M39" s="9">
        <f t="shared" si="0"/>
        <v>9399</v>
      </c>
    </row>
    <row r="40" spans="1:13" x14ac:dyDescent="0.25">
      <c r="A40" s="1">
        <v>39</v>
      </c>
      <c r="B40" s="10">
        <v>5210019</v>
      </c>
      <c r="C40" s="1" t="s">
        <v>168</v>
      </c>
      <c r="D40" s="15">
        <v>9985</v>
      </c>
      <c r="E40" s="1" t="s">
        <v>162</v>
      </c>
      <c r="F40" s="1" t="s">
        <v>163</v>
      </c>
      <c r="G40" s="1" t="s">
        <v>164</v>
      </c>
      <c r="H40" s="1">
        <v>18</v>
      </c>
      <c r="I40" s="9">
        <v>100</v>
      </c>
      <c r="J40" s="9">
        <v>0</v>
      </c>
      <c r="K40" s="9">
        <v>9</v>
      </c>
      <c r="L40" s="9">
        <v>9</v>
      </c>
      <c r="M40" s="9">
        <f t="shared" si="0"/>
        <v>118</v>
      </c>
    </row>
    <row r="41" spans="1:13" x14ac:dyDescent="0.25">
      <c r="A41" s="1">
        <v>40</v>
      </c>
      <c r="B41" s="10">
        <v>5000033</v>
      </c>
      <c r="C41" s="1" t="s">
        <v>166</v>
      </c>
      <c r="D41" s="15">
        <v>9985</v>
      </c>
      <c r="E41" s="1" t="s">
        <v>162</v>
      </c>
      <c r="F41" s="1" t="s">
        <v>163</v>
      </c>
      <c r="G41" s="1" t="s">
        <v>164</v>
      </c>
      <c r="H41" s="1">
        <v>18</v>
      </c>
      <c r="I41" s="9">
        <v>200</v>
      </c>
      <c r="J41" s="9">
        <v>0</v>
      </c>
      <c r="K41" s="9">
        <v>18</v>
      </c>
      <c r="L41" s="9">
        <v>18</v>
      </c>
      <c r="M41" s="9">
        <f t="shared" si="0"/>
        <v>236</v>
      </c>
    </row>
    <row r="42" spans="1:13" x14ac:dyDescent="0.25">
      <c r="A42" s="1">
        <v>41</v>
      </c>
      <c r="B42" s="10">
        <v>5210018</v>
      </c>
      <c r="C42" s="1" t="s">
        <v>166</v>
      </c>
      <c r="D42" s="15">
        <v>9985</v>
      </c>
      <c r="E42" s="1" t="s">
        <v>162</v>
      </c>
      <c r="F42" s="1" t="s">
        <v>163</v>
      </c>
      <c r="G42" s="1" t="s">
        <v>164</v>
      </c>
      <c r="H42" s="1">
        <v>18</v>
      </c>
      <c r="I42" s="9">
        <v>400</v>
      </c>
      <c r="J42" s="9">
        <v>0</v>
      </c>
      <c r="K42" s="9">
        <v>36</v>
      </c>
      <c r="L42" s="9">
        <v>36</v>
      </c>
      <c r="M42" s="9">
        <f t="shared" si="0"/>
        <v>472</v>
      </c>
    </row>
    <row r="43" spans="1:13" x14ac:dyDescent="0.25">
      <c r="A43" s="1">
        <v>42</v>
      </c>
      <c r="B43" s="10">
        <v>5000034</v>
      </c>
      <c r="C43" s="1" t="s">
        <v>166</v>
      </c>
      <c r="D43" s="15">
        <v>9985</v>
      </c>
      <c r="E43" s="1" t="s">
        <v>162</v>
      </c>
      <c r="F43" s="1" t="s">
        <v>163</v>
      </c>
      <c r="G43" s="1" t="s">
        <v>164</v>
      </c>
      <c r="H43" s="1">
        <v>18</v>
      </c>
      <c r="I43" s="9">
        <v>1000</v>
      </c>
      <c r="J43" s="9">
        <v>0</v>
      </c>
      <c r="K43" s="9">
        <v>90</v>
      </c>
      <c r="L43" s="9">
        <v>90</v>
      </c>
      <c r="M43" s="9">
        <f t="shared" si="0"/>
        <v>1180</v>
      </c>
    </row>
    <row r="44" spans="1:13" x14ac:dyDescent="0.25">
      <c r="A44" s="1">
        <v>43</v>
      </c>
      <c r="B44" s="10">
        <v>5000035</v>
      </c>
      <c r="C44" s="1" t="s">
        <v>166</v>
      </c>
      <c r="D44" s="15">
        <v>9985</v>
      </c>
      <c r="E44" s="1" t="s">
        <v>162</v>
      </c>
      <c r="F44" s="1" t="s">
        <v>163</v>
      </c>
      <c r="G44" s="1" t="s">
        <v>164</v>
      </c>
      <c r="H44" s="1">
        <v>18</v>
      </c>
      <c r="I44" s="9">
        <v>200</v>
      </c>
      <c r="J44" s="9">
        <v>0</v>
      </c>
      <c r="K44" s="9">
        <v>18</v>
      </c>
      <c r="L44" s="9">
        <v>18</v>
      </c>
      <c r="M44" s="9">
        <f t="shared" si="0"/>
        <v>236</v>
      </c>
    </row>
    <row r="45" spans="1:13" x14ac:dyDescent="0.25">
      <c r="A45" s="1">
        <v>44</v>
      </c>
      <c r="B45" s="10">
        <v>5000089</v>
      </c>
      <c r="C45" s="1" t="s">
        <v>166</v>
      </c>
      <c r="D45" s="15">
        <v>9985</v>
      </c>
      <c r="E45" s="1" t="s">
        <v>162</v>
      </c>
      <c r="F45" s="1" t="s">
        <v>163</v>
      </c>
      <c r="G45" s="1" t="s">
        <v>164</v>
      </c>
      <c r="H45" s="1">
        <v>18</v>
      </c>
      <c r="I45" s="9">
        <v>200</v>
      </c>
      <c r="J45" s="9">
        <v>0</v>
      </c>
      <c r="K45" s="9">
        <v>18</v>
      </c>
      <c r="L45" s="9">
        <v>18</v>
      </c>
      <c r="M45" s="9">
        <f t="shared" si="0"/>
        <v>236</v>
      </c>
    </row>
    <row r="46" spans="1:13" x14ac:dyDescent="0.25">
      <c r="A46" s="1">
        <v>45</v>
      </c>
      <c r="B46" s="10" t="s">
        <v>172</v>
      </c>
      <c r="C46" s="1" t="s">
        <v>173</v>
      </c>
      <c r="D46" s="1">
        <v>9996</v>
      </c>
      <c r="E46" s="1" t="s">
        <v>169</v>
      </c>
      <c r="F46" s="1" t="s">
        <v>170</v>
      </c>
      <c r="G46" s="1" t="s">
        <v>171</v>
      </c>
      <c r="H46" s="1">
        <v>18</v>
      </c>
      <c r="I46" s="9">
        <v>525000</v>
      </c>
      <c r="J46" s="9">
        <v>94500</v>
      </c>
      <c r="K46" s="9">
        <v>0</v>
      </c>
      <c r="L46" s="9">
        <v>0</v>
      </c>
      <c r="M46" s="9">
        <f t="shared" si="0"/>
        <v>619500</v>
      </c>
    </row>
    <row r="47" spans="1:13" x14ac:dyDescent="0.25">
      <c r="A47" s="1">
        <v>46</v>
      </c>
      <c r="B47" s="10">
        <v>756</v>
      </c>
      <c r="C47" s="1" t="s">
        <v>175</v>
      </c>
      <c r="D47" s="10">
        <v>998712</v>
      </c>
      <c r="E47" s="1" t="s">
        <v>174</v>
      </c>
      <c r="F47" s="1" t="s">
        <v>83</v>
      </c>
      <c r="G47" s="1" t="s">
        <v>176</v>
      </c>
      <c r="H47" s="1">
        <v>18</v>
      </c>
      <c r="I47" s="9">
        <v>750</v>
      </c>
      <c r="J47" s="9">
        <v>0</v>
      </c>
      <c r="K47" s="9">
        <v>67.5</v>
      </c>
      <c r="L47" s="9">
        <v>67.5</v>
      </c>
      <c r="M47" s="9">
        <f t="shared" si="0"/>
        <v>885</v>
      </c>
    </row>
    <row r="48" spans="1:13" x14ac:dyDescent="0.25">
      <c r="A48" s="1">
        <v>47</v>
      </c>
      <c r="B48" s="10" t="s">
        <v>180</v>
      </c>
      <c r="C48" s="1" t="s">
        <v>181</v>
      </c>
      <c r="D48" s="15">
        <v>3924</v>
      </c>
      <c r="E48" s="1" t="s">
        <v>177</v>
      </c>
      <c r="F48" s="1" t="s">
        <v>178</v>
      </c>
      <c r="G48" s="1" t="s">
        <v>179</v>
      </c>
      <c r="H48" s="1">
        <v>18</v>
      </c>
      <c r="I48" s="9">
        <v>3900</v>
      </c>
      <c r="J48" s="9">
        <v>0</v>
      </c>
      <c r="K48" s="9">
        <v>234</v>
      </c>
      <c r="L48" s="9">
        <v>234</v>
      </c>
      <c r="M48" s="9">
        <f t="shared" si="0"/>
        <v>4368</v>
      </c>
    </row>
    <row r="49" spans="1:13" x14ac:dyDescent="0.25">
      <c r="A49" s="1">
        <v>48</v>
      </c>
      <c r="B49" s="10" t="s">
        <v>185</v>
      </c>
      <c r="C49" s="1" t="s">
        <v>186</v>
      </c>
      <c r="D49" s="15">
        <v>998363</v>
      </c>
      <c r="E49" s="1" t="s">
        <v>182</v>
      </c>
      <c r="F49" s="1" t="s">
        <v>183</v>
      </c>
      <c r="G49" s="1" t="s">
        <v>184</v>
      </c>
      <c r="H49" s="1">
        <v>5</v>
      </c>
      <c r="I49" s="9">
        <v>2464</v>
      </c>
      <c r="J49" s="9">
        <v>0</v>
      </c>
      <c r="K49" s="9">
        <v>61.6</v>
      </c>
      <c r="L49" s="9">
        <v>61.6</v>
      </c>
      <c r="M49" s="9">
        <f t="shared" si="0"/>
        <v>2587.1999999999998</v>
      </c>
    </row>
    <row r="50" spans="1:13" x14ac:dyDescent="0.25">
      <c r="A50" s="1">
        <v>49</v>
      </c>
      <c r="B50" s="10" t="s">
        <v>189</v>
      </c>
      <c r="C50" s="1" t="s">
        <v>186</v>
      </c>
      <c r="D50" s="15">
        <v>998363</v>
      </c>
      <c r="E50" s="1" t="s">
        <v>187</v>
      </c>
      <c r="F50" s="1" t="s">
        <v>188</v>
      </c>
      <c r="G50" s="1" t="s">
        <v>184</v>
      </c>
      <c r="H50" s="1">
        <v>5</v>
      </c>
      <c r="I50" s="11">
        <v>3792.4</v>
      </c>
      <c r="J50" s="11">
        <v>0</v>
      </c>
      <c r="K50" s="11">
        <v>94.8</v>
      </c>
      <c r="L50" s="11">
        <v>94.8</v>
      </c>
      <c r="M50" s="9">
        <f t="shared" si="0"/>
        <v>3982.0000000000005</v>
      </c>
    </row>
    <row r="51" spans="1:13" x14ac:dyDescent="0.25">
      <c r="A51" s="1">
        <v>50</v>
      </c>
      <c r="B51" s="10" t="s">
        <v>191</v>
      </c>
      <c r="C51" s="1" t="s">
        <v>192</v>
      </c>
      <c r="D51" s="15">
        <v>998363</v>
      </c>
      <c r="E51" s="1" t="s">
        <v>190</v>
      </c>
      <c r="F51" s="1" t="s">
        <v>193</v>
      </c>
      <c r="G51" s="1" t="s">
        <v>184</v>
      </c>
      <c r="H51" s="1">
        <v>5</v>
      </c>
      <c r="I51" s="9">
        <v>2403.1999999999998</v>
      </c>
      <c r="J51" s="9">
        <v>120.16</v>
      </c>
      <c r="K51" s="9">
        <v>0</v>
      </c>
      <c r="L51" s="9">
        <v>0</v>
      </c>
      <c r="M51" s="9">
        <f t="shared" si="0"/>
        <v>2523.3599999999997</v>
      </c>
    </row>
    <row r="52" spans="1:13" x14ac:dyDescent="0.25">
      <c r="A52" s="1">
        <v>51</v>
      </c>
      <c r="B52" s="12" t="s">
        <v>197</v>
      </c>
      <c r="C52" s="1" t="s">
        <v>198</v>
      </c>
      <c r="D52" s="1">
        <v>998383</v>
      </c>
      <c r="E52" s="1" t="s">
        <v>194</v>
      </c>
      <c r="F52" s="1" t="s">
        <v>195</v>
      </c>
      <c r="G52" s="1" t="s">
        <v>196</v>
      </c>
      <c r="H52" s="1">
        <v>18</v>
      </c>
      <c r="I52" s="9">
        <v>2500</v>
      </c>
      <c r="J52" s="9">
        <v>0</v>
      </c>
      <c r="K52" s="9">
        <v>225</v>
      </c>
      <c r="L52" s="9">
        <v>225</v>
      </c>
      <c r="M52" s="9">
        <f t="shared" si="0"/>
        <v>2950</v>
      </c>
    </row>
    <row r="53" spans="1:13" x14ac:dyDescent="0.25">
      <c r="A53" s="1">
        <v>52</v>
      </c>
      <c r="B53" s="10">
        <v>574</v>
      </c>
      <c r="C53" s="1" t="s">
        <v>211</v>
      </c>
      <c r="D53" s="1">
        <v>8544</v>
      </c>
      <c r="E53" s="1" t="s">
        <v>199</v>
      </c>
      <c r="F53" s="1" t="s">
        <v>210</v>
      </c>
      <c r="G53" s="1" t="s">
        <v>127</v>
      </c>
      <c r="H53" s="1">
        <v>18</v>
      </c>
      <c r="I53" s="9">
        <v>2980</v>
      </c>
      <c r="J53" s="9">
        <v>0</v>
      </c>
      <c r="K53" s="9">
        <v>268.2</v>
      </c>
      <c r="L53" s="9">
        <v>268.2</v>
      </c>
      <c r="M53" s="9">
        <f t="shared" si="0"/>
        <v>3516.3999999999996</v>
      </c>
    </row>
    <row r="54" spans="1:13" x14ac:dyDescent="0.25">
      <c r="A54" s="1">
        <v>53</v>
      </c>
      <c r="B54" s="10">
        <v>5000044</v>
      </c>
      <c r="C54" s="1" t="s">
        <v>166</v>
      </c>
      <c r="D54" s="15">
        <v>9985</v>
      </c>
      <c r="E54" s="1" t="s">
        <v>162</v>
      </c>
      <c r="F54" s="1" t="s">
        <v>163</v>
      </c>
      <c r="G54" s="1" t="s">
        <v>164</v>
      </c>
      <c r="H54" s="1">
        <v>18</v>
      </c>
      <c r="I54" s="9">
        <v>100</v>
      </c>
      <c r="J54" s="9">
        <v>0</v>
      </c>
      <c r="K54" s="9">
        <v>9</v>
      </c>
      <c r="L54" s="9">
        <v>9</v>
      </c>
      <c r="M54" s="9">
        <f t="shared" si="0"/>
        <v>118</v>
      </c>
    </row>
    <row r="55" spans="1:13" x14ac:dyDescent="0.25">
      <c r="A55" s="1">
        <v>54</v>
      </c>
      <c r="B55" s="10">
        <v>923</v>
      </c>
      <c r="C55" s="1" t="s">
        <v>201</v>
      </c>
      <c r="D55" s="1">
        <v>8544</v>
      </c>
      <c r="E55" s="1" t="s">
        <v>200</v>
      </c>
      <c r="F55" s="1" t="s">
        <v>209</v>
      </c>
      <c r="G55" s="1" t="s">
        <v>127</v>
      </c>
      <c r="H55" s="1">
        <v>18</v>
      </c>
      <c r="I55" s="11">
        <v>230</v>
      </c>
      <c r="J55" s="11">
        <v>0</v>
      </c>
      <c r="K55" s="11">
        <v>20.7</v>
      </c>
      <c r="L55" s="11">
        <v>20.7</v>
      </c>
      <c r="M55" s="9">
        <f t="shared" si="0"/>
        <v>271.39999999999998</v>
      </c>
    </row>
    <row r="56" spans="1:13" x14ac:dyDescent="0.25">
      <c r="A56" s="1">
        <v>55</v>
      </c>
      <c r="B56" s="10">
        <v>442</v>
      </c>
      <c r="C56" s="1" t="s">
        <v>201</v>
      </c>
      <c r="D56" s="15">
        <v>3924</v>
      </c>
      <c r="E56" s="1" t="s">
        <v>157</v>
      </c>
      <c r="F56" s="1" t="s">
        <v>38</v>
      </c>
      <c r="G56" s="1" t="s">
        <v>179</v>
      </c>
      <c r="H56" s="1">
        <v>18</v>
      </c>
      <c r="I56" s="11">
        <v>1850</v>
      </c>
      <c r="J56" s="11">
        <v>0</v>
      </c>
      <c r="K56" s="11">
        <v>166.5</v>
      </c>
      <c r="L56" s="11">
        <v>166.5</v>
      </c>
      <c r="M56" s="9">
        <f t="shared" si="0"/>
        <v>2183</v>
      </c>
    </row>
    <row r="57" spans="1:13" x14ac:dyDescent="0.25">
      <c r="A57" s="1">
        <v>56</v>
      </c>
      <c r="B57" s="10">
        <v>761</v>
      </c>
      <c r="C57" s="1" t="s">
        <v>205</v>
      </c>
      <c r="D57" s="32">
        <v>997114</v>
      </c>
      <c r="E57" s="1" t="s">
        <v>174</v>
      </c>
      <c r="F57" s="1" t="s">
        <v>83</v>
      </c>
      <c r="G57" s="1" t="s">
        <v>176</v>
      </c>
      <c r="H57" s="1">
        <v>18</v>
      </c>
      <c r="I57" s="11">
        <v>6412</v>
      </c>
      <c r="J57" s="11">
        <v>0</v>
      </c>
      <c r="K57" s="11">
        <v>577.08000000000004</v>
      </c>
      <c r="L57" s="11">
        <v>577.08000000000004</v>
      </c>
      <c r="M57" s="9">
        <f t="shared" si="0"/>
        <v>7566.16</v>
      </c>
    </row>
    <row r="58" spans="1:13" x14ac:dyDescent="0.25">
      <c r="A58" s="1">
        <v>57</v>
      </c>
      <c r="B58" s="10" t="s">
        <v>206</v>
      </c>
      <c r="C58" s="1" t="s">
        <v>207</v>
      </c>
      <c r="D58" s="1">
        <v>998525</v>
      </c>
      <c r="E58" s="1" t="s">
        <v>118</v>
      </c>
      <c r="F58" s="1" t="s">
        <v>119</v>
      </c>
      <c r="G58" s="1" t="s">
        <v>120</v>
      </c>
      <c r="H58" s="1">
        <v>18</v>
      </c>
      <c r="I58" s="11">
        <v>188126</v>
      </c>
      <c r="J58" s="11">
        <v>34008</v>
      </c>
      <c r="K58" s="11">
        <v>0</v>
      </c>
      <c r="L58" s="11">
        <v>0</v>
      </c>
      <c r="M58" s="9">
        <f t="shared" si="0"/>
        <v>222134</v>
      </c>
    </row>
    <row r="59" spans="1:13" x14ac:dyDescent="0.25">
      <c r="B59" s="27"/>
      <c r="K59" s="28"/>
      <c r="M59" s="29"/>
    </row>
    <row r="60" spans="1:13" x14ac:dyDescent="0.25">
      <c r="B60" s="27"/>
      <c r="K60" s="28"/>
      <c r="L60" s="28"/>
      <c r="M60" s="29"/>
    </row>
    <row r="61" spans="1:13" x14ac:dyDescent="0.25">
      <c r="B61" s="27"/>
      <c r="K61" s="28"/>
      <c r="L61" s="28"/>
      <c r="M61" s="29"/>
    </row>
    <row r="62" spans="1:13" x14ac:dyDescent="0.25">
      <c r="B62" s="27"/>
      <c r="K62" s="28"/>
      <c r="L62" s="30"/>
      <c r="M62" s="29"/>
    </row>
    <row r="63" spans="1:13" x14ac:dyDescent="0.25">
      <c r="B63" s="27"/>
      <c r="K63" s="28"/>
      <c r="M63" s="29"/>
    </row>
    <row r="65" spans="1:13" ht="36" x14ac:dyDescent="0.55000000000000004">
      <c r="B65" s="19" t="s">
        <v>148</v>
      </c>
      <c r="C65" s="20"/>
      <c r="D65" s="20"/>
    </row>
    <row r="66" spans="1:13" ht="15.75" x14ac:dyDescent="0.25">
      <c r="A66" s="21" t="s">
        <v>1</v>
      </c>
      <c r="B66" s="21" t="s">
        <v>2</v>
      </c>
      <c r="C66" s="21" t="s">
        <v>3</v>
      </c>
      <c r="D66" s="22" t="s">
        <v>4</v>
      </c>
      <c r="E66" s="23" t="s">
        <v>5</v>
      </c>
      <c r="F66" s="21" t="s">
        <v>0</v>
      </c>
      <c r="G66" s="21" t="s">
        <v>6</v>
      </c>
      <c r="H66" s="24" t="s">
        <v>7</v>
      </c>
      <c r="I66" s="25" t="s">
        <v>8</v>
      </c>
      <c r="J66" s="25" t="s">
        <v>9</v>
      </c>
      <c r="K66" s="25" t="s">
        <v>10</v>
      </c>
      <c r="L66" s="25" t="s">
        <v>11</v>
      </c>
      <c r="M66" s="25" t="s">
        <v>14</v>
      </c>
    </row>
    <row r="67" spans="1:13" ht="30" x14ac:dyDescent="0.25">
      <c r="A67" s="1">
        <v>1</v>
      </c>
      <c r="B67" s="26" t="s">
        <v>144</v>
      </c>
      <c r="C67" s="1" t="s">
        <v>145</v>
      </c>
      <c r="D67" s="17"/>
      <c r="E67" s="1" t="s">
        <v>146</v>
      </c>
      <c r="F67" s="31" t="s">
        <v>208</v>
      </c>
      <c r="G67" s="15" t="s">
        <v>147</v>
      </c>
      <c r="H67" s="1">
        <v>18</v>
      </c>
      <c r="I67" s="9">
        <v>23821</v>
      </c>
      <c r="J67" s="9">
        <v>0</v>
      </c>
      <c r="K67" s="9">
        <v>2143.89</v>
      </c>
      <c r="L67" s="9">
        <v>2143.89</v>
      </c>
      <c r="M67" s="9">
        <f>+I67+J67+K67+L67</f>
        <v>28108.78</v>
      </c>
    </row>
    <row r="68" spans="1:13" ht="45" x14ac:dyDescent="0.25">
      <c r="A68" s="1">
        <v>2</v>
      </c>
      <c r="B68" s="17"/>
      <c r="C68" s="17"/>
      <c r="D68" s="17"/>
      <c r="E68" s="1" t="s">
        <v>146</v>
      </c>
      <c r="F68" s="31" t="s">
        <v>208</v>
      </c>
      <c r="G68" s="15" t="s">
        <v>151</v>
      </c>
      <c r="H68" s="1">
        <v>18</v>
      </c>
      <c r="I68" s="9">
        <v>1200000</v>
      </c>
      <c r="J68" s="9">
        <v>0</v>
      </c>
      <c r="K68" s="9">
        <v>108000</v>
      </c>
      <c r="L68" s="9">
        <v>108000</v>
      </c>
      <c r="M68" s="9">
        <f>+I68+J68+K68+L68</f>
        <v>1416000</v>
      </c>
    </row>
    <row r="69" spans="1:13" ht="15.75" x14ac:dyDescent="0.25">
      <c r="A69" s="1">
        <v>3</v>
      </c>
      <c r="B69" s="1" t="s">
        <v>150</v>
      </c>
      <c r="C69" s="1" t="s">
        <v>145</v>
      </c>
      <c r="D69" s="17"/>
      <c r="E69" s="1" t="s">
        <v>146</v>
      </c>
      <c r="F69" s="31" t="s">
        <v>208</v>
      </c>
      <c r="G69" s="15" t="s">
        <v>149</v>
      </c>
      <c r="H69" s="1">
        <v>18</v>
      </c>
      <c r="I69" s="9">
        <v>36000</v>
      </c>
      <c r="J69" s="9">
        <v>0</v>
      </c>
      <c r="K69" s="9">
        <v>3240</v>
      </c>
      <c r="L69" s="9">
        <v>3240</v>
      </c>
      <c r="M69" s="9">
        <f>+I69+J69+K69+L69</f>
        <v>42480</v>
      </c>
    </row>
    <row r="70" spans="1:13" ht="30" x14ac:dyDescent="0.25">
      <c r="A70" s="1">
        <v>4</v>
      </c>
      <c r="B70" s="17"/>
      <c r="C70" s="17"/>
      <c r="D70" s="17"/>
      <c r="E70" s="1" t="s">
        <v>202</v>
      </c>
      <c r="F70" s="1" t="s">
        <v>203</v>
      </c>
      <c r="G70" s="15" t="s">
        <v>204</v>
      </c>
      <c r="H70" s="1">
        <v>18</v>
      </c>
      <c r="I70" s="9">
        <v>15254.16</v>
      </c>
      <c r="J70" s="9">
        <v>0</v>
      </c>
      <c r="K70" s="9">
        <v>1372.87</v>
      </c>
      <c r="L70" s="9">
        <v>1372.97</v>
      </c>
      <c r="M70" s="9">
        <f>+I70+J70+K70+L70</f>
        <v>18000</v>
      </c>
    </row>
  </sheetData>
  <autoFilter ref="A3:M3"/>
  <mergeCells count="1">
    <mergeCell ref="A2:M2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22" zoomScale="115" zoomScaleNormal="115" workbookViewId="0">
      <selection activeCell="D28" sqref="D28:F28"/>
    </sheetView>
  </sheetViews>
  <sheetFormatPr defaultRowHeight="15" x14ac:dyDescent="0.25"/>
  <cols>
    <col min="2" max="2" width="17.140625" customWidth="1"/>
    <col min="3" max="3" width="15.28515625" customWidth="1"/>
    <col min="4" max="4" width="16" bestFit="1" customWidth="1"/>
    <col min="5" max="5" width="38.28515625" customWidth="1"/>
    <col min="6" max="6" width="24.140625" customWidth="1"/>
    <col min="7" max="7" width="21.7109375" customWidth="1"/>
    <col min="9" max="9" width="18.140625" customWidth="1"/>
    <col min="10" max="10" width="15.85546875" customWidth="1"/>
    <col min="11" max="11" width="18" customWidth="1"/>
    <col min="12" max="12" width="16.85546875" customWidth="1"/>
    <col min="13" max="13" width="18.5703125" customWidth="1"/>
  </cols>
  <sheetData>
    <row r="1" spans="1:13" ht="15.75" thickBot="1" x14ac:dyDescent="0.3"/>
    <row r="2" spans="1:13" ht="15.75" x14ac:dyDescent="0.25">
      <c r="A2" s="115" t="s">
        <v>224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3" ht="15.75" x14ac:dyDescent="0.25">
      <c r="A3" s="2" t="s">
        <v>1</v>
      </c>
      <c r="B3" s="2" t="s">
        <v>2</v>
      </c>
      <c r="C3" s="2" t="s">
        <v>3</v>
      </c>
      <c r="D3" s="3" t="s">
        <v>4</v>
      </c>
      <c r="E3" s="4" t="s">
        <v>5</v>
      </c>
      <c r="F3" s="5" t="s">
        <v>0</v>
      </c>
      <c r="G3" s="2" t="s">
        <v>6</v>
      </c>
      <c r="H3" s="6" t="s">
        <v>7</v>
      </c>
      <c r="I3" s="7" t="s">
        <v>8</v>
      </c>
      <c r="J3" s="8" t="s">
        <v>9</v>
      </c>
      <c r="K3" s="8" t="s">
        <v>10</v>
      </c>
      <c r="L3" s="8" t="s">
        <v>11</v>
      </c>
      <c r="M3" s="8" t="s">
        <v>14</v>
      </c>
    </row>
    <row r="4" spans="1:13" ht="18.75" x14ac:dyDescent="0.3">
      <c r="A4" s="38">
        <v>1</v>
      </c>
      <c r="B4" s="39" t="s">
        <v>227</v>
      </c>
      <c r="C4" s="38" t="s">
        <v>228</v>
      </c>
      <c r="D4" s="44">
        <v>998434</v>
      </c>
      <c r="E4" s="38" t="s">
        <v>225</v>
      </c>
      <c r="F4" s="38" t="s">
        <v>226</v>
      </c>
      <c r="G4" s="38" t="s">
        <v>229</v>
      </c>
      <c r="H4" s="38">
        <v>18</v>
      </c>
      <c r="I4" s="40">
        <v>6000</v>
      </c>
      <c r="J4" s="40">
        <v>1080</v>
      </c>
      <c r="K4" s="40">
        <v>0</v>
      </c>
      <c r="L4" s="40">
        <v>0</v>
      </c>
      <c r="M4" s="40">
        <f>SUM(I4:L4)</f>
        <v>7080</v>
      </c>
    </row>
    <row r="5" spans="1:13" ht="18.75" x14ac:dyDescent="0.3">
      <c r="A5" s="38">
        <v>2</v>
      </c>
      <c r="B5" s="39" t="s">
        <v>230</v>
      </c>
      <c r="C5" s="38" t="s">
        <v>228</v>
      </c>
      <c r="D5" s="44">
        <v>998434</v>
      </c>
      <c r="E5" s="38" t="s">
        <v>225</v>
      </c>
      <c r="F5" s="38" t="s">
        <v>226</v>
      </c>
      <c r="G5" s="38" t="s">
        <v>229</v>
      </c>
      <c r="H5" s="38">
        <v>18</v>
      </c>
      <c r="I5" s="40">
        <v>5000</v>
      </c>
      <c r="J5" s="40">
        <v>900</v>
      </c>
      <c r="K5" s="40">
        <v>0</v>
      </c>
      <c r="L5" s="42">
        <v>0</v>
      </c>
      <c r="M5" s="40">
        <f t="shared" ref="M5:M51" si="0">SUM(I5:L5)</f>
        <v>5900</v>
      </c>
    </row>
    <row r="6" spans="1:13" ht="37.5" x14ac:dyDescent="0.3">
      <c r="A6" s="38">
        <v>3</v>
      </c>
      <c r="B6" s="39">
        <v>808</v>
      </c>
      <c r="C6" s="38" t="s">
        <v>330</v>
      </c>
      <c r="D6" s="44" t="s">
        <v>331</v>
      </c>
      <c r="E6" s="38" t="s">
        <v>231</v>
      </c>
      <c r="F6" s="38" t="s">
        <v>232</v>
      </c>
      <c r="G6" s="38" t="s">
        <v>233</v>
      </c>
      <c r="H6" s="38">
        <v>18</v>
      </c>
      <c r="I6" s="40">
        <v>600</v>
      </c>
      <c r="J6" s="40">
        <v>0</v>
      </c>
      <c r="K6" s="40">
        <v>54</v>
      </c>
      <c r="L6" s="42">
        <v>54</v>
      </c>
      <c r="M6" s="40">
        <f t="shared" si="0"/>
        <v>708</v>
      </c>
    </row>
    <row r="7" spans="1:13" ht="18.75" x14ac:dyDescent="0.3">
      <c r="A7" s="38">
        <v>4</v>
      </c>
      <c r="B7" s="39">
        <v>150</v>
      </c>
      <c r="C7" s="38" t="s">
        <v>201</v>
      </c>
      <c r="D7" s="51" t="s">
        <v>329</v>
      </c>
      <c r="E7" s="38" t="s">
        <v>234</v>
      </c>
      <c r="F7" s="38" t="s">
        <v>235</v>
      </c>
      <c r="G7" s="38" t="s">
        <v>127</v>
      </c>
      <c r="H7" s="38">
        <v>18</v>
      </c>
      <c r="I7" s="40">
        <v>3264</v>
      </c>
      <c r="J7" s="40">
        <v>587</v>
      </c>
      <c r="K7" s="40">
        <v>0</v>
      </c>
      <c r="L7" s="42">
        <v>0</v>
      </c>
      <c r="M7" s="40">
        <f t="shared" si="0"/>
        <v>3851</v>
      </c>
    </row>
    <row r="8" spans="1:13" ht="18.75" x14ac:dyDescent="0.3">
      <c r="A8" s="38">
        <v>5</v>
      </c>
      <c r="B8" s="43">
        <v>151</v>
      </c>
      <c r="C8" s="38" t="s">
        <v>201</v>
      </c>
      <c r="D8" s="51" t="s">
        <v>329</v>
      </c>
      <c r="E8" s="38" t="s">
        <v>234</v>
      </c>
      <c r="F8" s="38" t="s">
        <v>235</v>
      </c>
      <c r="G8" s="38" t="s">
        <v>127</v>
      </c>
      <c r="H8" s="38">
        <v>18</v>
      </c>
      <c r="I8" s="40">
        <v>3534</v>
      </c>
      <c r="J8" s="40">
        <v>636</v>
      </c>
      <c r="K8" s="40">
        <v>0</v>
      </c>
      <c r="L8" s="42">
        <v>0</v>
      </c>
      <c r="M8" s="40">
        <f t="shared" si="0"/>
        <v>4170</v>
      </c>
    </row>
    <row r="9" spans="1:13" ht="18.75" x14ac:dyDescent="0.3">
      <c r="A9" s="38">
        <v>6</v>
      </c>
      <c r="B9" s="39">
        <v>66</v>
      </c>
      <c r="C9" s="38" t="s">
        <v>327</v>
      </c>
      <c r="D9" s="52">
        <v>8424</v>
      </c>
      <c r="E9" s="38" t="s">
        <v>236</v>
      </c>
      <c r="F9" s="38" t="s">
        <v>237</v>
      </c>
      <c r="G9" s="38" t="s">
        <v>127</v>
      </c>
      <c r="H9" s="38">
        <v>18</v>
      </c>
      <c r="I9" s="40">
        <v>2520</v>
      </c>
      <c r="J9" s="40">
        <v>453.6</v>
      </c>
      <c r="K9" s="40">
        <v>0</v>
      </c>
      <c r="L9" s="42">
        <v>0</v>
      </c>
      <c r="M9" s="40">
        <f t="shared" si="0"/>
        <v>2973.6</v>
      </c>
    </row>
    <row r="10" spans="1:13" ht="18.75" x14ac:dyDescent="0.3">
      <c r="A10" s="38">
        <v>7</v>
      </c>
      <c r="B10" s="39">
        <v>67</v>
      </c>
      <c r="C10" s="38" t="s">
        <v>327</v>
      </c>
      <c r="D10" s="44">
        <v>8424</v>
      </c>
      <c r="E10" s="38" t="s">
        <v>236</v>
      </c>
      <c r="F10" s="38" t="s">
        <v>237</v>
      </c>
      <c r="G10" s="38" t="s">
        <v>127</v>
      </c>
      <c r="H10" s="38">
        <v>18</v>
      </c>
      <c r="I10" s="40">
        <v>3850</v>
      </c>
      <c r="J10" s="40">
        <v>693</v>
      </c>
      <c r="K10" s="40">
        <v>0</v>
      </c>
      <c r="L10" s="42">
        <v>0</v>
      </c>
      <c r="M10" s="40">
        <f t="shared" si="0"/>
        <v>4543</v>
      </c>
    </row>
    <row r="11" spans="1:13" ht="18.75" x14ac:dyDescent="0.3">
      <c r="A11" s="38">
        <v>8</v>
      </c>
      <c r="B11" s="39">
        <v>34</v>
      </c>
      <c r="C11" s="38" t="s">
        <v>319</v>
      </c>
      <c r="D11" s="44">
        <v>4818</v>
      </c>
      <c r="E11" s="38" t="s">
        <v>129</v>
      </c>
      <c r="F11" s="38" t="s">
        <v>42</v>
      </c>
      <c r="G11" s="38" t="s">
        <v>238</v>
      </c>
      <c r="H11" s="38">
        <v>18</v>
      </c>
      <c r="I11" s="40">
        <v>1220</v>
      </c>
      <c r="J11" s="40">
        <v>0</v>
      </c>
      <c r="K11" s="40">
        <v>109.8</v>
      </c>
      <c r="L11" s="42">
        <v>109.8</v>
      </c>
      <c r="M11" s="40">
        <f t="shared" si="0"/>
        <v>1439.6</v>
      </c>
    </row>
    <row r="12" spans="1:13" ht="18.75" x14ac:dyDescent="0.3">
      <c r="A12" s="38">
        <v>9</v>
      </c>
      <c r="B12" s="39">
        <v>34</v>
      </c>
      <c r="C12" s="38" t="s">
        <v>319</v>
      </c>
      <c r="D12" s="53" t="s">
        <v>328</v>
      </c>
      <c r="E12" s="38" t="s">
        <v>129</v>
      </c>
      <c r="F12" s="38" t="s">
        <v>42</v>
      </c>
      <c r="G12" s="38" t="s">
        <v>238</v>
      </c>
      <c r="H12" s="38">
        <v>5</v>
      </c>
      <c r="I12" s="40">
        <v>700</v>
      </c>
      <c r="J12" s="40">
        <v>0</v>
      </c>
      <c r="K12" s="40">
        <v>17.5</v>
      </c>
      <c r="L12" s="42">
        <v>17.5</v>
      </c>
      <c r="M12" s="40">
        <f t="shared" si="0"/>
        <v>735</v>
      </c>
    </row>
    <row r="13" spans="1:13" ht="18.75" x14ac:dyDescent="0.3">
      <c r="A13" s="38">
        <v>10</v>
      </c>
      <c r="B13" s="39" t="s">
        <v>239</v>
      </c>
      <c r="C13" s="38" t="s">
        <v>153</v>
      </c>
      <c r="D13" s="44">
        <v>998331</v>
      </c>
      <c r="E13" s="38" t="s">
        <v>85</v>
      </c>
      <c r="F13" s="38" t="s">
        <v>88</v>
      </c>
      <c r="G13" s="38" t="s">
        <v>240</v>
      </c>
      <c r="H13" s="38">
        <v>18</v>
      </c>
      <c r="I13" s="40">
        <v>3196774</v>
      </c>
      <c r="J13" s="40">
        <v>0</v>
      </c>
      <c r="K13" s="40">
        <v>287710</v>
      </c>
      <c r="L13" s="42">
        <v>287710</v>
      </c>
      <c r="M13" s="40">
        <f t="shared" si="0"/>
        <v>3772194</v>
      </c>
    </row>
    <row r="14" spans="1:13" ht="18.75" x14ac:dyDescent="0.3">
      <c r="A14" s="38">
        <v>11</v>
      </c>
      <c r="B14" s="39" t="s">
        <v>239</v>
      </c>
      <c r="C14" s="38" t="s">
        <v>153</v>
      </c>
      <c r="D14" s="44">
        <v>998331</v>
      </c>
      <c r="E14" s="38" t="s">
        <v>85</v>
      </c>
      <c r="F14" s="38" t="s">
        <v>88</v>
      </c>
      <c r="G14" s="38" t="s">
        <v>89</v>
      </c>
      <c r="H14" s="38">
        <v>18</v>
      </c>
      <c r="I14" s="40">
        <v>74000</v>
      </c>
      <c r="J14" s="40">
        <v>0</v>
      </c>
      <c r="K14" s="40">
        <v>6660</v>
      </c>
      <c r="L14" s="42">
        <v>6660</v>
      </c>
      <c r="M14" s="40">
        <f t="shared" si="0"/>
        <v>87320</v>
      </c>
    </row>
    <row r="15" spans="1:13" ht="18.75" x14ac:dyDescent="0.3">
      <c r="A15" s="38">
        <v>12</v>
      </c>
      <c r="B15" s="39" t="s">
        <v>244</v>
      </c>
      <c r="C15" s="38" t="s">
        <v>245</v>
      </c>
      <c r="D15" s="44">
        <v>998363</v>
      </c>
      <c r="E15" s="38" t="s">
        <v>242</v>
      </c>
      <c r="F15" s="38" t="s">
        <v>241</v>
      </c>
      <c r="G15" s="38" t="s">
        <v>243</v>
      </c>
      <c r="H15" s="38">
        <v>5</v>
      </c>
      <c r="I15" s="45">
        <v>96910.080000000002</v>
      </c>
      <c r="J15" s="40">
        <v>0</v>
      </c>
      <c r="K15" s="40">
        <v>2422.7800000000002</v>
      </c>
      <c r="L15" s="40">
        <v>2422.7800000000002</v>
      </c>
      <c r="M15" s="40">
        <f t="shared" si="0"/>
        <v>101755.64</v>
      </c>
    </row>
    <row r="16" spans="1:13" ht="18.75" x14ac:dyDescent="0.3">
      <c r="A16" s="38">
        <v>13</v>
      </c>
      <c r="B16" s="39" t="s">
        <v>247</v>
      </c>
      <c r="C16" s="38" t="s">
        <v>161</v>
      </c>
      <c r="D16" s="44">
        <v>998363</v>
      </c>
      <c r="E16" s="38" t="s">
        <v>246</v>
      </c>
      <c r="F16" s="38" t="s">
        <v>188</v>
      </c>
      <c r="G16" s="38" t="s">
        <v>243</v>
      </c>
      <c r="H16" s="38">
        <v>5</v>
      </c>
      <c r="I16" s="45">
        <v>4550.4799999999996</v>
      </c>
      <c r="J16" s="40">
        <v>0</v>
      </c>
      <c r="K16" s="40">
        <v>113.76</v>
      </c>
      <c r="L16" s="40">
        <v>113.76</v>
      </c>
      <c r="M16" s="40">
        <f t="shared" si="0"/>
        <v>4778</v>
      </c>
    </row>
    <row r="17" spans="1:13" ht="18.75" x14ac:dyDescent="0.3">
      <c r="A17" s="38">
        <v>14</v>
      </c>
      <c r="B17" s="39" t="s">
        <v>249</v>
      </c>
      <c r="C17" s="38" t="s">
        <v>131</v>
      </c>
      <c r="D17" s="44">
        <v>998363</v>
      </c>
      <c r="E17" s="38" t="s">
        <v>248</v>
      </c>
      <c r="F17" s="38" t="s">
        <v>193</v>
      </c>
      <c r="G17" s="38" t="s">
        <v>243</v>
      </c>
      <c r="H17" s="38">
        <v>5</v>
      </c>
      <c r="I17" s="40">
        <v>3412.8</v>
      </c>
      <c r="J17" s="40">
        <v>170.64</v>
      </c>
      <c r="K17" s="40">
        <v>0</v>
      </c>
      <c r="L17" s="40">
        <v>0</v>
      </c>
      <c r="M17" s="40">
        <f t="shared" si="0"/>
        <v>3583.44</v>
      </c>
    </row>
    <row r="18" spans="1:13" ht="18.75" x14ac:dyDescent="0.3">
      <c r="A18" s="38">
        <v>15</v>
      </c>
      <c r="B18" s="39">
        <v>8579</v>
      </c>
      <c r="C18" s="38" t="s">
        <v>61</v>
      </c>
      <c r="D18" s="44">
        <v>4911</v>
      </c>
      <c r="E18" s="38" t="s">
        <v>250</v>
      </c>
      <c r="F18" s="38" t="s">
        <v>251</v>
      </c>
      <c r="G18" s="38" t="s">
        <v>252</v>
      </c>
      <c r="H18" s="38">
        <v>18</v>
      </c>
      <c r="I18" s="40">
        <v>31484</v>
      </c>
      <c r="J18" s="40">
        <v>0</v>
      </c>
      <c r="K18" s="40">
        <v>2833.56</v>
      </c>
      <c r="L18" s="40">
        <v>2833.56</v>
      </c>
      <c r="M18" s="40">
        <f t="shared" si="0"/>
        <v>37151.119999999995</v>
      </c>
    </row>
    <row r="19" spans="1:13" ht="18.75" x14ac:dyDescent="0.3">
      <c r="A19" s="38">
        <v>16</v>
      </c>
      <c r="B19" s="39">
        <v>8750</v>
      </c>
      <c r="C19" s="38" t="s">
        <v>153</v>
      </c>
      <c r="D19" s="44">
        <v>4911</v>
      </c>
      <c r="E19" s="38" t="s">
        <v>250</v>
      </c>
      <c r="F19" s="38" t="s">
        <v>251</v>
      </c>
      <c r="G19" s="38" t="s">
        <v>252</v>
      </c>
      <c r="H19" s="38">
        <v>18</v>
      </c>
      <c r="I19" s="40">
        <v>24964</v>
      </c>
      <c r="J19" s="40">
        <v>0</v>
      </c>
      <c r="K19" s="40">
        <v>2246.7600000000002</v>
      </c>
      <c r="L19" s="40">
        <v>2246.7600000000002</v>
      </c>
      <c r="M19" s="40">
        <f t="shared" si="0"/>
        <v>29457.520000000004</v>
      </c>
    </row>
    <row r="20" spans="1:13" ht="18.75" x14ac:dyDescent="0.3">
      <c r="A20" s="38">
        <v>17</v>
      </c>
      <c r="B20" s="39">
        <v>5085659</v>
      </c>
      <c r="C20" s="38" t="s">
        <v>254</v>
      </c>
      <c r="D20" s="44">
        <v>998412</v>
      </c>
      <c r="E20" s="38" t="s">
        <v>253</v>
      </c>
      <c r="F20" s="38" t="s">
        <v>57</v>
      </c>
      <c r="G20" s="38" t="s">
        <v>255</v>
      </c>
      <c r="H20" s="38">
        <v>18</v>
      </c>
      <c r="I20" s="42">
        <v>699</v>
      </c>
      <c r="J20" s="42">
        <v>0</v>
      </c>
      <c r="K20" s="42">
        <v>62.91</v>
      </c>
      <c r="L20" s="42">
        <v>62.91</v>
      </c>
      <c r="M20" s="40">
        <f t="shared" si="0"/>
        <v>824.81999999999994</v>
      </c>
    </row>
    <row r="21" spans="1:13" ht="18.75" x14ac:dyDescent="0.3">
      <c r="A21" s="38">
        <v>18</v>
      </c>
      <c r="B21" s="39" t="s">
        <v>256</v>
      </c>
      <c r="C21" s="38" t="s">
        <v>161</v>
      </c>
      <c r="D21" s="44">
        <v>998519</v>
      </c>
      <c r="E21" s="38" t="s">
        <v>257</v>
      </c>
      <c r="F21" s="38" t="s">
        <v>112</v>
      </c>
      <c r="G21" s="38" t="s">
        <v>258</v>
      </c>
      <c r="H21" s="38">
        <v>18</v>
      </c>
      <c r="I21" s="42">
        <v>835137.78</v>
      </c>
      <c r="J21" s="42">
        <v>0</v>
      </c>
      <c r="K21" s="42">
        <v>75162.41</v>
      </c>
      <c r="L21" s="42">
        <v>75162.41</v>
      </c>
      <c r="M21" s="40">
        <f t="shared" si="0"/>
        <v>985462.60000000009</v>
      </c>
    </row>
    <row r="22" spans="1:13" ht="18.75" x14ac:dyDescent="0.3">
      <c r="A22" s="38">
        <v>19</v>
      </c>
      <c r="B22" s="39" t="s">
        <v>259</v>
      </c>
      <c r="C22" s="38" t="s">
        <v>161</v>
      </c>
      <c r="D22" s="44">
        <v>998519</v>
      </c>
      <c r="E22" s="38" t="s">
        <v>257</v>
      </c>
      <c r="F22" s="38" t="s">
        <v>112</v>
      </c>
      <c r="G22" s="38" t="s">
        <v>260</v>
      </c>
      <c r="H22" s="38">
        <v>18</v>
      </c>
      <c r="I22" s="40">
        <v>231076</v>
      </c>
      <c r="J22" s="40">
        <v>0</v>
      </c>
      <c r="K22" s="40">
        <v>20796.900000000001</v>
      </c>
      <c r="L22" s="40">
        <v>20796.900000000001</v>
      </c>
      <c r="M22" s="40">
        <f t="shared" si="0"/>
        <v>272669.8</v>
      </c>
    </row>
    <row r="23" spans="1:13" s="37" customFormat="1" ht="18.75" x14ac:dyDescent="0.3">
      <c r="A23" s="46">
        <v>20</v>
      </c>
      <c r="B23" s="47" t="s">
        <v>264</v>
      </c>
      <c r="C23" s="46" t="s">
        <v>265</v>
      </c>
      <c r="D23" s="48">
        <v>8525</v>
      </c>
      <c r="E23" s="46" t="s">
        <v>262</v>
      </c>
      <c r="F23" s="46" t="s">
        <v>261</v>
      </c>
      <c r="G23" s="46" t="s">
        <v>263</v>
      </c>
      <c r="H23" s="46">
        <v>18</v>
      </c>
      <c r="I23" s="49">
        <v>3301081.75</v>
      </c>
      <c r="J23" s="49">
        <v>0</v>
      </c>
      <c r="K23" s="49">
        <v>297097.36</v>
      </c>
      <c r="L23" s="49">
        <v>297097.36</v>
      </c>
      <c r="M23" s="49">
        <f t="shared" si="0"/>
        <v>3895276.4699999997</v>
      </c>
    </row>
    <row r="24" spans="1:13" ht="18.75" x14ac:dyDescent="0.3">
      <c r="A24" s="38">
        <v>21</v>
      </c>
      <c r="B24" s="39" t="s">
        <v>268</v>
      </c>
      <c r="C24" s="38" t="s">
        <v>269</v>
      </c>
      <c r="D24" s="44" t="s">
        <v>323</v>
      </c>
      <c r="E24" s="38" t="s">
        <v>266</v>
      </c>
      <c r="F24" s="38" t="s">
        <v>78</v>
      </c>
      <c r="G24" s="38" t="s">
        <v>267</v>
      </c>
      <c r="H24" s="38">
        <v>5</v>
      </c>
      <c r="I24" s="40">
        <v>3761.98</v>
      </c>
      <c r="J24" s="40">
        <v>0</v>
      </c>
      <c r="K24" s="40">
        <v>94.05</v>
      </c>
      <c r="L24" s="40">
        <v>94.05</v>
      </c>
      <c r="M24" s="40">
        <f t="shared" si="0"/>
        <v>3950.0800000000004</v>
      </c>
    </row>
    <row r="25" spans="1:13" ht="18.75" x14ac:dyDescent="0.3">
      <c r="A25" s="38">
        <v>22</v>
      </c>
      <c r="B25" s="39" t="s">
        <v>268</v>
      </c>
      <c r="C25" s="38" t="s">
        <v>269</v>
      </c>
      <c r="D25" s="44">
        <v>3923</v>
      </c>
      <c r="E25" s="38" t="s">
        <v>266</v>
      </c>
      <c r="F25" s="38" t="s">
        <v>78</v>
      </c>
      <c r="G25" s="38" t="s">
        <v>267</v>
      </c>
      <c r="H25" s="38">
        <v>18</v>
      </c>
      <c r="I25" s="40">
        <v>3055.25</v>
      </c>
      <c r="J25" s="40">
        <v>0</v>
      </c>
      <c r="K25" s="40">
        <v>274.97000000000003</v>
      </c>
      <c r="L25" s="40">
        <v>274.97000000000003</v>
      </c>
      <c r="M25" s="40">
        <f t="shared" si="0"/>
        <v>3605.1900000000005</v>
      </c>
    </row>
    <row r="26" spans="1:13" ht="18.75" x14ac:dyDescent="0.3">
      <c r="A26" s="38">
        <v>23</v>
      </c>
      <c r="B26" s="39" t="s">
        <v>270</v>
      </c>
      <c r="C26" s="38" t="s">
        <v>269</v>
      </c>
      <c r="D26" s="53" t="s">
        <v>324</v>
      </c>
      <c r="E26" s="38" t="s">
        <v>266</v>
      </c>
      <c r="F26" s="38" t="s">
        <v>78</v>
      </c>
      <c r="G26" s="38" t="s">
        <v>267</v>
      </c>
      <c r="H26" s="38">
        <v>18</v>
      </c>
      <c r="I26" s="40">
        <v>13873.61</v>
      </c>
      <c r="J26" s="40">
        <v>0</v>
      </c>
      <c r="K26" s="40">
        <v>1248.6400000000001</v>
      </c>
      <c r="L26" s="40">
        <v>1248.6400000000001</v>
      </c>
      <c r="M26" s="40">
        <f t="shared" si="0"/>
        <v>16370.89</v>
      </c>
    </row>
    <row r="27" spans="1:13" ht="56.25" x14ac:dyDescent="0.3">
      <c r="A27" s="38">
        <v>24</v>
      </c>
      <c r="B27" s="39" t="s">
        <v>270</v>
      </c>
      <c r="C27" s="38" t="s">
        <v>269</v>
      </c>
      <c r="D27" s="44" t="s">
        <v>325</v>
      </c>
      <c r="E27" s="38" t="s">
        <v>266</v>
      </c>
      <c r="F27" s="38" t="s">
        <v>78</v>
      </c>
      <c r="G27" s="38" t="s">
        <v>267</v>
      </c>
      <c r="H27" s="38">
        <v>5</v>
      </c>
      <c r="I27" s="40">
        <v>761.2</v>
      </c>
      <c r="J27" s="40">
        <v>0</v>
      </c>
      <c r="K27" s="40">
        <v>19.04</v>
      </c>
      <c r="L27" s="40">
        <v>19.04</v>
      </c>
      <c r="M27" s="40">
        <f t="shared" si="0"/>
        <v>799.28</v>
      </c>
    </row>
    <row r="28" spans="1:13" ht="18.75" x14ac:dyDescent="0.3">
      <c r="A28" s="38">
        <v>25</v>
      </c>
      <c r="B28" s="39" t="s">
        <v>274</v>
      </c>
      <c r="C28" s="38" t="s">
        <v>275</v>
      </c>
      <c r="D28" s="44">
        <v>998216</v>
      </c>
      <c r="E28" s="38" t="s">
        <v>272</v>
      </c>
      <c r="F28" s="38" t="s">
        <v>271</v>
      </c>
      <c r="G28" s="38" t="s">
        <v>273</v>
      </c>
      <c r="H28" s="38">
        <v>18</v>
      </c>
      <c r="I28" s="40">
        <v>0</v>
      </c>
      <c r="J28" s="40">
        <v>0</v>
      </c>
      <c r="K28" s="40">
        <v>3600</v>
      </c>
      <c r="L28" s="40">
        <v>3600</v>
      </c>
      <c r="M28" s="40">
        <f t="shared" si="0"/>
        <v>7200</v>
      </c>
    </row>
    <row r="29" spans="1:13" ht="18.75" x14ac:dyDescent="0.3">
      <c r="A29" s="38">
        <v>26</v>
      </c>
      <c r="B29" s="39" t="s">
        <v>278</v>
      </c>
      <c r="C29" s="38" t="s">
        <v>269</v>
      </c>
      <c r="D29" s="44">
        <v>996602</v>
      </c>
      <c r="E29" s="38" t="s">
        <v>276</v>
      </c>
      <c r="F29" s="38" t="s">
        <v>69</v>
      </c>
      <c r="G29" s="38" t="s">
        <v>277</v>
      </c>
      <c r="H29" s="38">
        <v>5</v>
      </c>
      <c r="I29" s="40">
        <v>15714</v>
      </c>
      <c r="J29" s="40">
        <v>0</v>
      </c>
      <c r="K29" s="40">
        <v>392.86</v>
      </c>
      <c r="L29" s="40">
        <v>392.86</v>
      </c>
      <c r="M29" s="40">
        <f t="shared" si="0"/>
        <v>16499.72</v>
      </c>
    </row>
    <row r="30" spans="1:13" ht="18.75" x14ac:dyDescent="0.3">
      <c r="A30" s="38">
        <v>27</v>
      </c>
      <c r="B30" s="39" t="s">
        <v>280</v>
      </c>
      <c r="C30" s="38" t="s">
        <v>281</v>
      </c>
      <c r="D30" s="44">
        <v>9996</v>
      </c>
      <c r="E30" s="38" t="s">
        <v>279</v>
      </c>
      <c r="F30" s="38" t="s">
        <v>170</v>
      </c>
      <c r="G30" s="38" t="s">
        <v>282</v>
      </c>
      <c r="H30" s="38">
        <v>18</v>
      </c>
      <c r="I30" s="40">
        <v>1050000</v>
      </c>
      <c r="J30" s="40">
        <v>189000</v>
      </c>
      <c r="K30" s="40">
        <v>0</v>
      </c>
      <c r="L30" s="40">
        <v>0</v>
      </c>
      <c r="M30" s="40">
        <f t="shared" si="0"/>
        <v>1239000</v>
      </c>
    </row>
    <row r="31" spans="1:13" ht="37.5" x14ac:dyDescent="0.3">
      <c r="A31" s="38">
        <v>28</v>
      </c>
      <c r="B31" s="39">
        <v>318009</v>
      </c>
      <c r="C31" s="38" t="s">
        <v>296</v>
      </c>
      <c r="D31" s="44">
        <v>996311</v>
      </c>
      <c r="E31" s="41" t="s">
        <v>317</v>
      </c>
      <c r="F31" s="38" t="s">
        <v>318</v>
      </c>
      <c r="G31" s="38" t="s">
        <v>277</v>
      </c>
      <c r="H31" s="38">
        <v>18</v>
      </c>
      <c r="I31" s="40">
        <v>11500</v>
      </c>
      <c r="J31" s="40">
        <v>0</v>
      </c>
      <c r="K31" s="40">
        <v>1035</v>
      </c>
      <c r="L31" s="40">
        <v>1035</v>
      </c>
      <c r="M31" s="40">
        <f t="shared" si="0"/>
        <v>13570</v>
      </c>
    </row>
    <row r="32" spans="1:13" ht="37.5" x14ac:dyDescent="0.3">
      <c r="A32" s="38">
        <v>29</v>
      </c>
      <c r="B32" s="39">
        <v>317966</v>
      </c>
      <c r="C32" s="38" t="s">
        <v>296</v>
      </c>
      <c r="D32" s="44">
        <v>996311</v>
      </c>
      <c r="E32" s="41" t="s">
        <v>317</v>
      </c>
      <c r="F32" s="38" t="s">
        <v>318</v>
      </c>
      <c r="G32" s="38" t="s">
        <v>277</v>
      </c>
      <c r="H32" s="38">
        <v>12</v>
      </c>
      <c r="I32" s="40">
        <v>7500</v>
      </c>
      <c r="J32" s="40">
        <v>0</v>
      </c>
      <c r="K32" s="40">
        <v>450</v>
      </c>
      <c r="L32" s="40">
        <v>450</v>
      </c>
      <c r="M32" s="40">
        <f t="shared" si="0"/>
        <v>8400</v>
      </c>
    </row>
    <row r="33" spans="1:13" ht="37.5" x14ac:dyDescent="0.3">
      <c r="A33" s="38">
        <v>30</v>
      </c>
      <c r="B33" s="39">
        <v>317965</v>
      </c>
      <c r="C33" s="38" t="s">
        <v>296</v>
      </c>
      <c r="D33" s="44">
        <v>996311</v>
      </c>
      <c r="E33" s="41" t="s">
        <v>317</v>
      </c>
      <c r="F33" s="38" t="s">
        <v>318</v>
      </c>
      <c r="G33" s="38" t="s">
        <v>277</v>
      </c>
      <c r="H33" s="38">
        <v>12</v>
      </c>
      <c r="I33" s="40">
        <v>7500</v>
      </c>
      <c r="J33" s="40">
        <v>0</v>
      </c>
      <c r="K33" s="40">
        <v>450</v>
      </c>
      <c r="L33" s="40">
        <v>450</v>
      </c>
      <c r="M33" s="40">
        <f t="shared" si="0"/>
        <v>8400</v>
      </c>
    </row>
    <row r="34" spans="1:13" ht="18.75" x14ac:dyDescent="0.3">
      <c r="A34" s="38">
        <v>31</v>
      </c>
      <c r="B34" s="43" t="s">
        <v>285</v>
      </c>
      <c r="C34" s="38" t="s">
        <v>175</v>
      </c>
      <c r="D34" s="44">
        <v>998315</v>
      </c>
      <c r="E34" s="38" t="s">
        <v>284</v>
      </c>
      <c r="F34" s="38" t="s">
        <v>283</v>
      </c>
      <c r="G34" s="38" t="s">
        <v>229</v>
      </c>
      <c r="H34" s="38">
        <v>18</v>
      </c>
      <c r="I34" s="40">
        <v>125468.19</v>
      </c>
      <c r="J34" s="40">
        <v>0</v>
      </c>
      <c r="K34" s="40">
        <v>22584.26</v>
      </c>
      <c r="L34" s="40">
        <v>22584.26</v>
      </c>
      <c r="M34" s="40">
        <f t="shared" si="0"/>
        <v>170636.71000000002</v>
      </c>
    </row>
    <row r="35" spans="1:13" ht="18.75" x14ac:dyDescent="0.3">
      <c r="A35" s="38">
        <v>32</v>
      </c>
      <c r="B35" s="39">
        <v>8898</v>
      </c>
      <c r="C35" s="38" t="s">
        <v>286</v>
      </c>
      <c r="D35" s="44">
        <v>4911</v>
      </c>
      <c r="E35" s="38" t="s">
        <v>250</v>
      </c>
      <c r="F35" s="38" t="s">
        <v>251</v>
      </c>
      <c r="G35" s="38" t="s">
        <v>252</v>
      </c>
      <c r="H35" s="38">
        <v>18</v>
      </c>
      <c r="I35" s="40">
        <v>30597</v>
      </c>
      <c r="J35" s="40">
        <v>0</v>
      </c>
      <c r="K35" s="40">
        <v>2753.73</v>
      </c>
      <c r="L35" s="40">
        <v>2753.73</v>
      </c>
      <c r="M35" s="40">
        <f t="shared" si="0"/>
        <v>36104.460000000006</v>
      </c>
    </row>
    <row r="36" spans="1:13" ht="18.75" x14ac:dyDescent="0.3">
      <c r="A36" s="38">
        <v>33</v>
      </c>
      <c r="B36" s="39" t="s">
        <v>290</v>
      </c>
      <c r="C36" s="38" t="s">
        <v>22</v>
      </c>
      <c r="D36" s="44">
        <v>998313</v>
      </c>
      <c r="E36" s="38" t="s">
        <v>288</v>
      </c>
      <c r="F36" s="38" t="s">
        <v>287</v>
      </c>
      <c r="G36" s="38" t="s">
        <v>289</v>
      </c>
      <c r="H36" s="38">
        <v>18</v>
      </c>
      <c r="I36" s="40">
        <v>20400</v>
      </c>
      <c r="J36" s="40">
        <v>3672</v>
      </c>
      <c r="K36" s="40">
        <v>0</v>
      </c>
      <c r="L36" s="40">
        <v>0</v>
      </c>
      <c r="M36" s="40">
        <f t="shared" si="0"/>
        <v>24072</v>
      </c>
    </row>
    <row r="37" spans="1:13" ht="18.75" x14ac:dyDescent="0.3">
      <c r="A37" s="38">
        <v>34</v>
      </c>
      <c r="B37" s="39" t="s">
        <v>293</v>
      </c>
      <c r="C37" s="38" t="s">
        <v>294</v>
      </c>
      <c r="D37" s="44">
        <v>998346</v>
      </c>
      <c r="E37" s="38" t="s">
        <v>292</v>
      </c>
      <c r="F37" s="38" t="s">
        <v>314</v>
      </c>
      <c r="G37" s="38" t="s">
        <v>291</v>
      </c>
      <c r="H37" s="38">
        <v>18</v>
      </c>
      <c r="I37" s="40">
        <v>15000</v>
      </c>
      <c r="J37" s="40">
        <v>2700</v>
      </c>
      <c r="K37" s="40">
        <v>0</v>
      </c>
      <c r="L37" s="40">
        <v>0</v>
      </c>
      <c r="M37" s="40">
        <f t="shared" si="0"/>
        <v>17700</v>
      </c>
    </row>
    <row r="38" spans="1:13" ht="37.5" x14ac:dyDescent="0.3">
      <c r="A38" s="38">
        <v>35</v>
      </c>
      <c r="B38" s="39">
        <v>2150</v>
      </c>
      <c r="C38" s="38" t="s">
        <v>296</v>
      </c>
      <c r="D38" s="44" t="s">
        <v>326</v>
      </c>
      <c r="E38" s="38" t="s">
        <v>295</v>
      </c>
      <c r="F38" s="38" t="s">
        <v>297</v>
      </c>
      <c r="G38" s="38" t="s">
        <v>127</v>
      </c>
      <c r="H38" s="38">
        <v>18</v>
      </c>
      <c r="I38" s="40">
        <v>2240</v>
      </c>
      <c r="J38" s="40">
        <v>0</v>
      </c>
      <c r="K38" s="40">
        <v>201.6</v>
      </c>
      <c r="L38" s="40">
        <v>201.6</v>
      </c>
      <c r="M38" s="40">
        <f t="shared" si="0"/>
        <v>2643.2</v>
      </c>
    </row>
    <row r="39" spans="1:13" ht="18.75" x14ac:dyDescent="0.3">
      <c r="A39" s="38">
        <v>36</v>
      </c>
      <c r="B39" s="39">
        <v>2151</v>
      </c>
      <c r="C39" s="38" t="s">
        <v>296</v>
      </c>
      <c r="D39" s="44">
        <v>85369090</v>
      </c>
      <c r="E39" s="38" t="s">
        <v>295</v>
      </c>
      <c r="F39" s="38" t="s">
        <v>297</v>
      </c>
      <c r="G39" s="38" t="s">
        <v>127</v>
      </c>
      <c r="H39" s="38">
        <v>18</v>
      </c>
      <c r="I39" s="40">
        <v>3775</v>
      </c>
      <c r="J39" s="40">
        <v>0</v>
      </c>
      <c r="K39" s="40">
        <v>339.75</v>
      </c>
      <c r="L39" s="40">
        <v>339.75</v>
      </c>
      <c r="M39" s="40">
        <f t="shared" si="0"/>
        <v>4454.5</v>
      </c>
    </row>
    <row r="40" spans="1:13" ht="18.75" x14ac:dyDescent="0.3">
      <c r="A40" s="38">
        <v>37</v>
      </c>
      <c r="B40" s="39" t="s">
        <v>299</v>
      </c>
      <c r="C40" s="38" t="s">
        <v>300</v>
      </c>
      <c r="D40" s="44">
        <v>998412</v>
      </c>
      <c r="E40" s="38" t="s">
        <v>298</v>
      </c>
      <c r="F40" s="38" t="s">
        <v>32</v>
      </c>
      <c r="G40" s="38" t="s">
        <v>255</v>
      </c>
      <c r="H40" s="38">
        <v>18</v>
      </c>
      <c r="I40" s="40">
        <v>499</v>
      </c>
      <c r="J40" s="40">
        <v>0</v>
      </c>
      <c r="K40" s="40">
        <v>89.91</v>
      </c>
      <c r="L40" s="40">
        <v>89.91</v>
      </c>
      <c r="M40" s="40">
        <f t="shared" si="0"/>
        <v>678.81999999999994</v>
      </c>
    </row>
    <row r="41" spans="1:13" ht="18.75" x14ac:dyDescent="0.3">
      <c r="A41" s="38">
        <v>38</v>
      </c>
      <c r="B41" s="39">
        <v>788</v>
      </c>
      <c r="C41" s="38" t="s">
        <v>302</v>
      </c>
      <c r="D41" s="44">
        <v>997114</v>
      </c>
      <c r="E41" s="38" t="s">
        <v>315</v>
      </c>
      <c r="F41" s="38" t="s">
        <v>83</v>
      </c>
      <c r="G41" s="38" t="s">
        <v>301</v>
      </c>
      <c r="H41" s="38">
        <v>18</v>
      </c>
      <c r="I41" s="40">
        <v>4515.2</v>
      </c>
      <c r="J41" s="40">
        <v>0</v>
      </c>
      <c r="K41" s="40">
        <v>406.37</v>
      </c>
      <c r="L41" s="40">
        <v>406.37</v>
      </c>
      <c r="M41" s="40">
        <f t="shared" si="0"/>
        <v>5327.94</v>
      </c>
    </row>
    <row r="42" spans="1:13" ht="18.75" x14ac:dyDescent="0.3">
      <c r="A42" s="38">
        <v>39</v>
      </c>
      <c r="B42" s="39" t="s">
        <v>303</v>
      </c>
      <c r="C42" s="38" t="s">
        <v>309</v>
      </c>
      <c r="D42" s="44">
        <v>998412</v>
      </c>
      <c r="E42" s="38" t="s">
        <v>298</v>
      </c>
      <c r="F42" s="38" t="s">
        <v>32</v>
      </c>
      <c r="G42" s="38" t="s">
        <v>255</v>
      </c>
      <c r="H42" s="38">
        <v>18</v>
      </c>
      <c r="I42" s="40">
        <v>999</v>
      </c>
      <c r="J42" s="40">
        <v>0</v>
      </c>
      <c r="K42" s="40">
        <v>44.91</v>
      </c>
      <c r="L42" s="40">
        <v>44.91</v>
      </c>
      <c r="M42" s="40">
        <f t="shared" ref="M42" si="1">SUM(I42:L42)</f>
        <v>1088.8200000000002</v>
      </c>
    </row>
    <row r="43" spans="1:13" ht="18.75" x14ac:dyDescent="0.3">
      <c r="A43" s="38">
        <v>40</v>
      </c>
      <c r="B43" s="39">
        <v>39</v>
      </c>
      <c r="C43" s="38" t="s">
        <v>316</v>
      </c>
      <c r="D43" s="44">
        <v>9025</v>
      </c>
      <c r="E43" s="38" t="s">
        <v>129</v>
      </c>
      <c r="F43" s="38" t="s">
        <v>42</v>
      </c>
      <c r="G43" s="38" t="s">
        <v>304</v>
      </c>
      <c r="H43" s="38">
        <v>18</v>
      </c>
      <c r="I43" s="40">
        <v>1250</v>
      </c>
      <c r="J43" s="40">
        <v>0</v>
      </c>
      <c r="K43" s="40">
        <v>112.5</v>
      </c>
      <c r="L43" s="40">
        <v>112.5</v>
      </c>
      <c r="M43" s="40">
        <f t="shared" si="0"/>
        <v>1475</v>
      </c>
    </row>
    <row r="44" spans="1:13" ht="18.75" x14ac:dyDescent="0.3">
      <c r="A44" s="38">
        <v>41</v>
      </c>
      <c r="B44" s="43" t="s">
        <v>306</v>
      </c>
      <c r="C44" s="38" t="s">
        <v>316</v>
      </c>
      <c r="D44" s="44">
        <v>998313</v>
      </c>
      <c r="E44" s="38" t="s">
        <v>305</v>
      </c>
      <c r="F44" s="38" t="s">
        <v>307</v>
      </c>
      <c r="G44" s="38" t="s">
        <v>127</v>
      </c>
      <c r="H44" s="38">
        <v>18</v>
      </c>
      <c r="I44" s="40">
        <v>1000</v>
      </c>
      <c r="J44" s="40">
        <v>0</v>
      </c>
      <c r="K44" s="40">
        <v>90</v>
      </c>
      <c r="L44" s="40">
        <v>90</v>
      </c>
      <c r="M44" s="40">
        <f t="shared" si="0"/>
        <v>1180</v>
      </c>
    </row>
    <row r="45" spans="1:13" ht="18.75" x14ac:dyDescent="0.3">
      <c r="A45" s="38">
        <v>42</v>
      </c>
      <c r="B45" s="39">
        <v>91</v>
      </c>
      <c r="C45" s="38" t="s">
        <v>308</v>
      </c>
      <c r="D45" s="44">
        <v>8424</v>
      </c>
      <c r="E45" s="38" t="s">
        <v>236</v>
      </c>
      <c r="F45" s="38" t="s">
        <v>237</v>
      </c>
      <c r="G45" s="38" t="s">
        <v>127</v>
      </c>
      <c r="H45" s="38">
        <v>18</v>
      </c>
      <c r="I45" s="40">
        <v>7700</v>
      </c>
      <c r="J45" s="40">
        <v>1386</v>
      </c>
      <c r="K45" s="40">
        <v>0</v>
      </c>
      <c r="L45" s="40">
        <v>0</v>
      </c>
      <c r="M45" s="40">
        <f t="shared" si="0"/>
        <v>9086</v>
      </c>
    </row>
    <row r="46" spans="1:13" ht="18.75" x14ac:dyDescent="0.3">
      <c r="A46" s="38">
        <v>43</v>
      </c>
      <c r="B46" s="39">
        <v>37</v>
      </c>
      <c r="C46" s="38" t="s">
        <v>309</v>
      </c>
      <c r="D46" s="44">
        <v>4421</v>
      </c>
      <c r="E46" s="38" t="s">
        <v>129</v>
      </c>
      <c r="F46" s="38" t="s">
        <v>42</v>
      </c>
      <c r="G46" s="38" t="s">
        <v>252</v>
      </c>
      <c r="H46" s="38">
        <v>12</v>
      </c>
      <c r="I46" s="40">
        <v>804</v>
      </c>
      <c r="J46" s="40">
        <v>0</v>
      </c>
      <c r="K46" s="40">
        <v>48.24</v>
      </c>
      <c r="L46" s="40">
        <v>48.24</v>
      </c>
      <c r="M46" s="40">
        <f t="shared" si="0"/>
        <v>900.48</v>
      </c>
    </row>
    <row r="47" spans="1:13" ht="18.75" x14ac:dyDescent="0.3">
      <c r="A47" s="38">
        <v>44</v>
      </c>
      <c r="B47" s="39">
        <v>38</v>
      </c>
      <c r="C47" s="38" t="s">
        <v>309</v>
      </c>
      <c r="D47" s="44">
        <v>4820</v>
      </c>
      <c r="E47" s="38" t="s">
        <v>129</v>
      </c>
      <c r="F47" s="38" t="s">
        <v>42</v>
      </c>
      <c r="G47" s="38" t="s">
        <v>252</v>
      </c>
      <c r="H47" s="38">
        <v>18</v>
      </c>
      <c r="I47" s="40">
        <v>2670.5</v>
      </c>
      <c r="J47" s="40">
        <v>0</v>
      </c>
      <c r="K47" s="40">
        <v>240.35</v>
      </c>
      <c r="L47" s="40">
        <v>240.35</v>
      </c>
      <c r="M47" s="40">
        <f t="shared" si="0"/>
        <v>3151.2</v>
      </c>
    </row>
    <row r="48" spans="1:13" ht="18.75" x14ac:dyDescent="0.3">
      <c r="A48" s="38">
        <v>45</v>
      </c>
      <c r="B48" s="39">
        <v>642</v>
      </c>
      <c r="C48" s="38" t="s">
        <v>308</v>
      </c>
      <c r="D48" s="39">
        <v>4802</v>
      </c>
      <c r="E48" s="38" t="s">
        <v>157</v>
      </c>
      <c r="F48" s="38" t="s">
        <v>38</v>
      </c>
      <c r="G48" s="38" t="s">
        <v>252</v>
      </c>
      <c r="H48" s="38">
        <v>12</v>
      </c>
      <c r="I48" s="40">
        <v>2928.6</v>
      </c>
      <c r="J48" s="40">
        <v>0</v>
      </c>
      <c r="K48" s="40">
        <v>175.72</v>
      </c>
      <c r="L48" s="40">
        <v>175.72</v>
      </c>
      <c r="M48" s="40">
        <f t="shared" si="0"/>
        <v>3280.0399999999995</v>
      </c>
    </row>
    <row r="49" spans="1:13" ht="18.75" x14ac:dyDescent="0.3">
      <c r="A49" s="38">
        <v>46</v>
      </c>
      <c r="B49" s="39">
        <v>643</v>
      </c>
      <c r="C49" s="38" t="s">
        <v>308</v>
      </c>
      <c r="D49" s="39">
        <v>48203000</v>
      </c>
      <c r="E49" s="38" t="s">
        <v>157</v>
      </c>
      <c r="F49" s="38" t="s">
        <v>38</v>
      </c>
      <c r="G49" s="38" t="s">
        <v>252</v>
      </c>
      <c r="H49" s="38">
        <v>18</v>
      </c>
      <c r="I49" s="40">
        <v>508.5</v>
      </c>
      <c r="J49" s="40">
        <v>0</v>
      </c>
      <c r="K49" s="40">
        <v>45.77</v>
      </c>
      <c r="L49" s="40">
        <v>45.77</v>
      </c>
      <c r="M49" s="40">
        <f t="shared" si="0"/>
        <v>600.04</v>
      </c>
    </row>
    <row r="50" spans="1:13" ht="18.75" x14ac:dyDescent="0.3">
      <c r="A50" s="38">
        <v>47</v>
      </c>
      <c r="B50" s="39">
        <v>644</v>
      </c>
      <c r="C50" s="38" t="s">
        <v>308</v>
      </c>
      <c r="D50" s="44">
        <v>3401</v>
      </c>
      <c r="E50" s="38" t="s">
        <v>157</v>
      </c>
      <c r="F50" s="38" t="s">
        <v>38</v>
      </c>
      <c r="G50" s="38" t="s">
        <v>238</v>
      </c>
      <c r="H50" s="38">
        <v>5</v>
      </c>
      <c r="I50" s="40">
        <v>7571.4</v>
      </c>
      <c r="J50" s="40">
        <v>0</v>
      </c>
      <c r="K50" s="40">
        <v>189.29</v>
      </c>
      <c r="L50" s="40">
        <v>189.29</v>
      </c>
      <c r="M50" s="40">
        <f t="shared" si="0"/>
        <v>7949.98</v>
      </c>
    </row>
    <row r="51" spans="1:13" ht="18.75" x14ac:dyDescent="0.3">
      <c r="A51" s="38">
        <v>48</v>
      </c>
      <c r="B51" s="39">
        <v>645</v>
      </c>
      <c r="C51" s="38" t="s">
        <v>308</v>
      </c>
      <c r="D51" s="44">
        <v>2707</v>
      </c>
      <c r="E51" s="38" t="s">
        <v>157</v>
      </c>
      <c r="F51" s="38" t="s">
        <v>38</v>
      </c>
      <c r="G51" s="38" t="s">
        <v>252</v>
      </c>
      <c r="H51" s="38">
        <v>18</v>
      </c>
      <c r="I51" s="40">
        <v>2203.4</v>
      </c>
      <c r="J51" s="40">
        <v>0</v>
      </c>
      <c r="K51" s="40">
        <v>198.31</v>
      </c>
      <c r="L51" s="40">
        <v>198.31</v>
      </c>
      <c r="M51" s="40">
        <f t="shared" si="0"/>
        <v>2600.02</v>
      </c>
    </row>
    <row r="52" spans="1:13" ht="18.75" x14ac:dyDescent="0.3">
      <c r="A52" s="38">
        <v>49</v>
      </c>
      <c r="B52" s="39" t="s">
        <v>312</v>
      </c>
      <c r="C52" s="38" t="s">
        <v>313</v>
      </c>
      <c r="D52" s="39">
        <v>995441</v>
      </c>
      <c r="E52" s="38" t="s">
        <v>310</v>
      </c>
      <c r="F52" s="38" t="s">
        <v>50</v>
      </c>
      <c r="G52" s="38" t="s">
        <v>311</v>
      </c>
      <c r="H52" s="38">
        <v>18</v>
      </c>
      <c r="I52" s="42">
        <v>1700</v>
      </c>
      <c r="J52" s="42">
        <v>306</v>
      </c>
      <c r="K52" s="42">
        <v>0</v>
      </c>
      <c r="L52" s="42">
        <v>0</v>
      </c>
      <c r="M52" s="50">
        <f>SUM(I52:L52)</f>
        <v>2006</v>
      </c>
    </row>
    <row r="53" spans="1:13" ht="18.75" x14ac:dyDescent="0.3">
      <c r="A53" s="38">
        <v>50</v>
      </c>
      <c r="B53" s="39">
        <v>479</v>
      </c>
      <c r="C53" s="38" t="s">
        <v>319</v>
      </c>
      <c r="D53" s="44">
        <v>479</v>
      </c>
      <c r="E53" s="38" t="s">
        <v>157</v>
      </c>
      <c r="F53" s="38" t="s">
        <v>38</v>
      </c>
      <c r="G53" s="38" t="s">
        <v>320</v>
      </c>
      <c r="H53" s="38">
        <v>18</v>
      </c>
      <c r="I53" s="42">
        <v>974.6</v>
      </c>
      <c r="J53" s="42">
        <v>0</v>
      </c>
      <c r="K53" s="42">
        <v>87.71</v>
      </c>
      <c r="L53" s="42">
        <v>87.71</v>
      </c>
      <c r="M53" s="40">
        <f t="shared" ref="M53:M54" si="2">SUM(I53:L53)</f>
        <v>1150.02</v>
      </c>
    </row>
    <row r="54" spans="1:13" ht="18.75" x14ac:dyDescent="0.3">
      <c r="A54" s="38">
        <v>51</v>
      </c>
      <c r="B54" s="39">
        <v>2298</v>
      </c>
      <c r="C54" s="38" t="s">
        <v>319</v>
      </c>
      <c r="D54" s="44">
        <v>2298</v>
      </c>
      <c r="E54" s="38" t="s">
        <v>321</v>
      </c>
      <c r="F54" s="38" t="s">
        <v>322</v>
      </c>
      <c r="G54" s="38" t="s">
        <v>320</v>
      </c>
      <c r="H54" s="38">
        <v>18</v>
      </c>
      <c r="I54" s="42">
        <v>3200</v>
      </c>
      <c r="J54" s="42">
        <v>0</v>
      </c>
      <c r="K54" s="42">
        <v>288</v>
      </c>
      <c r="L54" s="42">
        <v>288</v>
      </c>
      <c r="M54" s="42">
        <f t="shared" si="2"/>
        <v>3776</v>
      </c>
    </row>
  </sheetData>
  <autoFilter ref="A3:M54"/>
  <mergeCells count="1">
    <mergeCell ref="A2:M2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D4" sqref="D4:G4"/>
    </sheetView>
  </sheetViews>
  <sheetFormatPr defaultRowHeight="15" x14ac:dyDescent="0.25"/>
  <cols>
    <col min="2" max="2" width="20.85546875" customWidth="1"/>
    <col min="3" max="3" width="15.28515625" customWidth="1"/>
    <col min="4" max="4" width="16" bestFit="1" customWidth="1"/>
    <col min="5" max="5" width="38.28515625" customWidth="1"/>
    <col min="6" max="6" width="24.140625" customWidth="1"/>
    <col min="7" max="7" width="21.7109375" customWidth="1"/>
    <col min="9" max="9" width="18.140625" customWidth="1"/>
    <col min="10" max="10" width="15.85546875" customWidth="1"/>
    <col min="11" max="11" width="18" customWidth="1"/>
    <col min="12" max="12" width="16.85546875" customWidth="1"/>
    <col min="13" max="13" width="18.5703125" customWidth="1"/>
  </cols>
  <sheetData>
    <row r="1" spans="1:13" ht="15.75" thickBot="1" x14ac:dyDescent="0.3"/>
    <row r="2" spans="1:13" ht="15.75" x14ac:dyDescent="0.25">
      <c r="A2" s="115" t="s">
        <v>332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3" ht="15.75" x14ac:dyDescent="0.25">
      <c r="A3" s="2" t="s">
        <v>1</v>
      </c>
      <c r="B3" s="2" t="s">
        <v>2</v>
      </c>
      <c r="C3" s="2" t="s">
        <v>3</v>
      </c>
      <c r="D3" s="3" t="s">
        <v>4</v>
      </c>
      <c r="E3" s="4" t="s">
        <v>5</v>
      </c>
      <c r="F3" s="5" t="s">
        <v>0</v>
      </c>
      <c r="G3" s="2" t="s">
        <v>6</v>
      </c>
      <c r="H3" s="6" t="s">
        <v>7</v>
      </c>
      <c r="I3" s="7" t="s">
        <v>8</v>
      </c>
      <c r="J3" s="8" t="s">
        <v>9</v>
      </c>
      <c r="K3" s="8" t="s">
        <v>10</v>
      </c>
      <c r="L3" s="8" t="s">
        <v>11</v>
      </c>
      <c r="M3" s="8" t="s">
        <v>14</v>
      </c>
    </row>
    <row r="4" spans="1:13" ht="18.75" x14ac:dyDescent="0.3">
      <c r="A4" s="38">
        <v>1</v>
      </c>
      <c r="B4" s="39" t="s">
        <v>333</v>
      </c>
      <c r="C4" s="38" t="s">
        <v>334</v>
      </c>
      <c r="D4" s="44">
        <v>998331</v>
      </c>
      <c r="E4" s="38" t="s">
        <v>85</v>
      </c>
      <c r="F4" s="38" t="s">
        <v>88</v>
      </c>
      <c r="G4" s="38" t="s">
        <v>335</v>
      </c>
      <c r="H4" s="38">
        <v>18</v>
      </c>
      <c r="I4" s="40">
        <v>3187667</v>
      </c>
      <c r="J4" s="40">
        <v>0</v>
      </c>
      <c r="K4" s="42">
        <v>286890</v>
      </c>
      <c r="L4" s="42">
        <v>286890</v>
      </c>
      <c r="M4" s="40">
        <f t="shared" ref="M4:M35" si="0">+I4+J4+K4+L4</f>
        <v>3761447</v>
      </c>
    </row>
    <row r="5" spans="1:13" ht="18.75" x14ac:dyDescent="0.3">
      <c r="A5" s="38">
        <v>2</v>
      </c>
      <c r="B5" s="39" t="s">
        <v>333</v>
      </c>
      <c r="C5" s="38" t="s">
        <v>334</v>
      </c>
      <c r="D5" s="44">
        <v>998331</v>
      </c>
      <c r="E5" s="38" t="s">
        <v>85</v>
      </c>
      <c r="F5" s="38" t="s">
        <v>88</v>
      </c>
      <c r="G5" s="38" t="s">
        <v>336</v>
      </c>
      <c r="H5" s="38">
        <v>18</v>
      </c>
      <c r="I5" s="40">
        <v>74000</v>
      </c>
      <c r="J5" s="40">
        <v>0</v>
      </c>
      <c r="K5" s="42">
        <v>6660</v>
      </c>
      <c r="L5" s="42">
        <v>6660</v>
      </c>
      <c r="M5" s="40">
        <f t="shared" si="0"/>
        <v>87320</v>
      </c>
    </row>
    <row r="6" spans="1:13" ht="18.75" x14ac:dyDescent="0.3">
      <c r="A6" s="38">
        <v>3</v>
      </c>
      <c r="B6" s="39" t="s">
        <v>337</v>
      </c>
      <c r="C6" s="38" t="s">
        <v>338</v>
      </c>
      <c r="D6" s="44"/>
      <c r="E6" s="38" t="s">
        <v>339</v>
      </c>
      <c r="F6" s="38" t="s">
        <v>428</v>
      </c>
      <c r="G6" s="38" t="s">
        <v>340</v>
      </c>
      <c r="H6" s="38">
        <v>18</v>
      </c>
      <c r="I6" s="40">
        <v>135593.23000000001</v>
      </c>
      <c r="J6" s="40">
        <v>24406.78</v>
      </c>
      <c r="K6" s="40">
        <v>0</v>
      </c>
      <c r="L6" s="42">
        <v>0</v>
      </c>
      <c r="M6" s="40">
        <f t="shared" si="0"/>
        <v>160000.01</v>
      </c>
    </row>
    <row r="7" spans="1:13" ht="18.75" x14ac:dyDescent="0.3">
      <c r="A7" s="38">
        <v>4</v>
      </c>
      <c r="B7" s="39" t="s">
        <v>342</v>
      </c>
      <c r="C7" s="38" t="s">
        <v>343</v>
      </c>
      <c r="D7" s="44">
        <v>996602</v>
      </c>
      <c r="E7" s="38" t="s">
        <v>341</v>
      </c>
      <c r="F7" s="38" t="s">
        <v>69</v>
      </c>
      <c r="G7" s="38" t="s">
        <v>344</v>
      </c>
      <c r="H7" s="38">
        <v>18</v>
      </c>
      <c r="I7" s="40">
        <v>500</v>
      </c>
      <c r="J7" s="40">
        <v>0</v>
      </c>
      <c r="K7" s="40">
        <v>45</v>
      </c>
      <c r="L7" s="42">
        <v>45</v>
      </c>
      <c r="M7" s="40">
        <f t="shared" si="0"/>
        <v>590</v>
      </c>
    </row>
    <row r="8" spans="1:13" ht="18.75" x14ac:dyDescent="0.3">
      <c r="A8" s="38">
        <v>5</v>
      </c>
      <c r="B8" s="39" t="s">
        <v>345</v>
      </c>
      <c r="C8" s="38" t="s">
        <v>343</v>
      </c>
      <c r="D8" s="44">
        <v>996602</v>
      </c>
      <c r="E8" s="38" t="s">
        <v>341</v>
      </c>
      <c r="F8" s="38" t="s">
        <v>69</v>
      </c>
      <c r="G8" s="38" t="s">
        <v>344</v>
      </c>
      <c r="H8" s="38">
        <v>18</v>
      </c>
      <c r="I8" s="40">
        <v>500</v>
      </c>
      <c r="J8" s="40">
        <v>0</v>
      </c>
      <c r="K8" s="40">
        <v>45</v>
      </c>
      <c r="L8" s="42">
        <v>45</v>
      </c>
      <c r="M8" s="40">
        <f t="shared" si="0"/>
        <v>590</v>
      </c>
    </row>
    <row r="9" spans="1:13" ht="18.75" x14ac:dyDescent="0.3">
      <c r="A9" s="38">
        <v>6</v>
      </c>
      <c r="B9" s="39" t="s">
        <v>346</v>
      </c>
      <c r="C9" s="38" t="s">
        <v>343</v>
      </c>
      <c r="D9" s="44">
        <v>996602</v>
      </c>
      <c r="E9" s="38" t="s">
        <v>341</v>
      </c>
      <c r="F9" s="38" t="s">
        <v>69</v>
      </c>
      <c r="G9" s="38" t="s">
        <v>344</v>
      </c>
      <c r="H9" s="38">
        <v>18</v>
      </c>
      <c r="I9" s="40">
        <v>300</v>
      </c>
      <c r="J9" s="40">
        <v>0</v>
      </c>
      <c r="K9" s="40">
        <v>27</v>
      </c>
      <c r="L9" s="42">
        <v>27</v>
      </c>
      <c r="M9" s="40">
        <f t="shared" si="0"/>
        <v>354</v>
      </c>
    </row>
    <row r="10" spans="1:13" ht="18.75" x14ac:dyDescent="0.3">
      <c r="A10" s="38">
        <v>7</v>
      </c>
      <c r="B10" s="39" t="s">
        <v>347</v>
      </c>
      <c r="C10" s="38" t="s">
        <v>343</v>
      </c>
      <c r="D10" s="44">
        <v>996602</v>
      </c>
      <c r="E10" s="38" t="s">
        <v>341</v>
      </c>
      <c r="F10" s="38" t="s">
        <v>69</v>
      </c>
      <c r="G10" s="38" t="s">
        <v>344</v>
      </c>
      <c r="H10" s="38">
        <v>18</v>
      </c>
      <c r="I10" s="40">
        <v>300</v>
      </c>
      <c r="J10" s="40">
        <v>0</v>
      </c>
      <c r="K10" s="40">
        <v>27</v>
      </c>
      <c r="L10" s="42">
        <v>27</v>
      </c>
      <c r="M10" s="40">
        <f t="shared" si="0"/>
        <v>354</v>
      </c>
    </row>
    <row r="11" spans="1:13" ht="18.75" x14ac:dyDescent="0.3">
      <c r="A11" s="38">
        <v>8</v>
      </c>
      <c r="B11" s="39">
        <v>668</v>
      </c>
      <c r="C11" s="38" t="s">
        <v>348</v>
      </c>
      <c r="D11" s="39">
        <v>4802</v>
      </c>
      <c r="E11" s="38" t="s">
        <v>157</v>
      </c>
      <c r="F11" s="38" t="s">
        <v>38</v>
      </c>
      <c r="G11" s="38" t="s">
        <v>349</v>
      </c>
      <c r="H11" s="38">
        <v>5</v>
      </c>
      <c r="I11" s="42">
        <v>560</v>
      </c>
      <c r="J11" s="40">
        <v>0</v>
      </c>
      <c r="K11" s="40">
        <v>14</v>
      </c>
      <c r="L11" s="42">
        <v>14</v>
      </c>
      <c r="M11" s="40">
        <f t="shared" si="0"/>
        <v>588</v>
      </c>
    </row>
    <row r="12" spans="1:13" ht="18.75" x14ac:dyDescent="0.3">
      <c r="A12" s="38">
        <v>9</v>
      </c>
      <c r="B12" s="39">
        <v>668</v>
      </c>
      <c r="C12" s="38" t="s">
        <v>348</v>
      </c>
      <c r="D12" s="39">
        <v>4802</v>
      </c>
      <c r="E12" s="38" t="s">
        <v>157</v>
      </c>
      <c r="F12" s="38" t="s">
        <v>38</v>
      </c>
      <c r="G12" s="38" t="s">
        <v>349</v>
      </c>
      <c r="H12" s="38">
        <v>18</v>
      </c>
      <c r="I12" s="42">
        <v>941</v>
      </c>
      <c r="J12" s="40">
        <v>0</v>
      </c>
      <c r="K12" s="40">
        <v>84.7</v>
      </c>
      <c r="L12" s="42">
        <v>84.7</v>
      </c>
      <c r="M12" s="40">
        <f t="shared" si="0"/>
        <v>1110.4000000000001</v>
      </c>
    </row>
    <row r="13" spans="1:13" ht="18.75" x14ac:dyDescent="0.3">
      <c r="A13" s="38">
        <v>10</v>
      </c>
      <c r="B13" s="39">
        <v>668</v>
      </c>
      <c r="C13" s="38" t="s">
        <v>348</v>
      </c>
      <c r="D13" s="39">
        <v>4802</v>
      </c>
      <c r="E13" s="38" t="s">
        <v>157</v>
      </c>
      <c r="F13" s="38" t="s">
        <v>38</v>
      </c>
      <c r="G13" s="38" t="s">
        <v>349</v>
      </c>
      <c r="H13" s="38">
        <v>12</v>
      </c>
      <c r="I13" s="42">
        <v>5700</v>
      </c>
      <c r="J13" s="40">
        <v>0</v>
      </c>
      <c r="K13" s="40">
        <v>342</v>
      </c>
      <c r="L13" s="42">
        <v>342</v>
      </c>
      <c r="M13" s="40">
        <f t="shared" si="0"/>
        <v>6384</v>
      </c>
    </row>
    <row r="14" spans="1:13" ht="18.75" x14ac:dyDescent="0.3">
      <c r="A14" s="38">
        <v>11</v>
      </c>
      <c r="B14" s="39">
        <v>54754</v>
      </c>
      <c r="C14" s="38" t="s">
        <v>316</v>
      </c>
      <c r="D14" s="44"/>
      <c r="E14" s="38" t="s">
        <v>350</v>
      </c>
      <c r="F14" s="38" t="s">
        <v>429</v>
      </c>
      <c r="G14" s="38" t="s">
        <v>351</v>
      </c>
      <c r="H14" s="38">
        <v>18</v>
      </c>
      <c r="I14" s="40">
        <v>5000</v>
      </c>
      <c r="J14" s="40">
        <v>0</v>
      </c>
      <c r="K14" s="40">
        <v>450</v>
      </c>
      <c r="L14" s="42">
        <v>450</v>
      </c>
      <c r="M14" s="40">
        <f t="shared" si="0"/>
        <v>5900</v>
      </c>
    </row>
    <row r="15" spans="1:13" ht="18.75" x14ac:dyDescent="0.3">
      <c r="A15" s="38">
        <v>12</v>
      </c>
      <c r="B15" s="39" t="s">
        <v>352</v>
      </c>
      <c r="C15" s="38" t="s">
        <v>353</v>
      </c>
      <c r="D15" s="44"/>
      <c r="E15" s="38" t="s">
        <v>354</v>
      </c>
      <c r="F15" s="38" t="s">
        <v>388</v>
      </c>
      <c r="G15" s="38" t="s">
        <v>355</v>
      </c>
      <c r="H15" s="38">
        <v>18</v>
      </c>
      <c r="I15" s="54">
        <v>45675</v>
      </c>
      <c r="J15" s="40">
        <v>10571</v>
      </c>
      <c r="K15" s="40">
        <v>0</v>
      </c>
      <c r="L15" s="40">
        <v>0</v>
      </c>
      <c r="M15" s="40">
        <f t="shared" si="0"/>
        <v>56246</v>
      </c>
    </row>
    <row r="16" spans="1:13" ht="18.75" x14ac:dyDescent="0.3">
      <c r="A16" s="38">
        <v>13</v>
      </c>
      <c r="B16" s="39" t="s">
        <v>358</v>
      </c>
      <c r="C16" s="55">
        <v>44743</v>
      </c>
      <c r="D16" s="44">
        <v>998412</v>
      </c>
      <c r="E16" s="38" t="s">
        <v>356</v>
      </c>
      <c r="F16" s="38" t="s">
        <v>32</v>
      </c>
      <c r="G16" s="38" t="s">
        <v>357</v>
      </c>
      <c r="H16" s="38">
        <v>18</v>
      </c>
      <c r="I16" s="45">
        <v>499</v>
      </c>
      <c r="J16" s="40">
        <v>0</v>
      </c>
      <c r="K16" s="40">
        <v>44.91</v>
      </c>
      <c r="L16" s="40">
        <v>44.91</v>
      </c>
      <c r="M16" s="40">
        <f t="shared" si="0"/>
        <v>588.81999999999994</v>
      </c>
    </row>
    <row r="17" spans="1:13" ht="18.75" x14ac:dyDescent="0.3">
      <c r="A17" s="38">
        <v>14</v>
      </c>
      <c r="B17" s="39">
        <v>51094361</v>
      </c>
      <c r="C17" s="38" t="s">
        <v>359</v>
      </c>
      <c r="D17" s="44">
        <v>998412</v>
      </c>
      <c r="E17" s="38" t="s">
        <v>253</v>
      </c>
      <c r="F17" s="38" t="s">
        <v>57</v>
      </c>
      <c r="G17" s="38" t="s">
        <v>357</v>
      </c>
      <c r="H17" s="38">
        <v>18</v>
      </c>
      <c r="I17" s="40">
        <v>699</v>
      </c>
      <c r="J17" s="40">
        <v>0</v>
      </c>
      <c r="K17" s="40">
        <v>62.91</v>
      </c>
      <c r="L17" s="40">
        <v>62.91</v>
      </c>
      <c r="M17" s="40">
        <f t="shared" si="0"/>
        <v>824.81999999999994</v>
      </c>
    </row>
    <row r="18" spans="1:13" ht="18.75" x14ac:dyDescent="0.3">
      <c r="A18" s="38">
        <v>15</v>
      </c>
      <c r="B18" s="39" t="s">
        <v>360</v>
      </c>
      <c r="C18" s="38" t="s">
        <v>361</v>
      </c>
      <c r="D18" s="44">
        <v>998412</v>
      </c>
      <c r="E18" s="38" t="s">
        <v>356</v>
      </c>
      <c r="F18" s="38" t="s">
        <v>32</v>
      </c>
      <c r="G18" s="38" t="s">
        <v>357</v>
      </c>
      <c r="H18" s="38">
        <v>18</v>
      </c>
      <c r="I18" s="40">
        <v>599</v>
      </c>
      <c r="J18" s="40">
        <v>0</v>
      </c>
      <c r="K18" s="40">
        <v>53.91</v>
      </c>
      <c r="L18" s="40">
        <v>53.91</v>
      </c>
      <c r="M18" s="40">
        <f t="shared" si="0"/>
        <v>706.81999999999994</v>
      </c>
    </row>
    <row r="19" spans="1:13" ht="18.75" x14ac:dyDescent="0.3">
      <c r="A19" s="38">
        <v>16</v>
      </c>
      <c r="B19" s="39" t="s">
        <v>363</v>
      </c>
      <c r="C19" s="38" t="s">
        <v>319</v>
      </c>
      <c r="D19" s="44">
        <v>998519</v>
      </c>
      <c r="E19" s="38" t="s">
        <v>113</v>
      </c>
      <c r="F19" s="38" t="s">
        <v>112</v>
      </c>
      <c r="G19" s="38" t="s">
        <v>362</v>
      </c>
      <c r="H19" s="38">
        <v>18</v>
      </c>
      <c r="I19" s="40">
        <v>889836.3</v>
      </c>
      <c r="J19" s="40">
        <v>0</v>
      </c>
      <c r="K19" s="40">
        <v>80085.289999999994</v>
      </c>
      <c r="L19" s="40">
        <v>80085.289999999994</v>
      </c>
      <c r="M19" s="40">
        <f t="shared" si="0"/>
        <v>1050006.8800000001</v>
      </c>
    </row>
    <row r="20" spans="1:13" ht="18.75" x14ac:dyDescent="0.3">
      <c r="A20" s="38">
        <v>17</v>
      </c>
      <c r="B20" s="39" t="s">
        <v>366</v>
      </c>
      <c r="C20" s="38" t="s">
        <v>265</v>
      </c>
      <c r="D20" s="44">
        <v>998525</v>
      </c>
      <c r="E20" s="38" t="s">
        <v>364</v>
      </c>
      <c r="F20" s="38" t="s">
        <v>119</v>
      </c>
      <c r="G20" s="38" t="s">
        <v>365</v>
      </c>
      <c r="H20" s="38">
        <v>18</v>
      </c>
      <c r="I20" s="42">
        <v>113702</v>
      </c>
      <c r="J20" s="42">
        <v>20466</v>
      </c>
      <c r="K20" s="42">
        <v>0</v>
      </c>
      <c r="L20" s="42">
        <v>0</v>
      </c>
      <c r="M20" s="40">
        <f t="shared" si="0"/>
        <v>134168</v>
      </c>
    </row>
    <row r="21" spans="1:13" ht="18.75" x14ac:dyDescent="0.3">
      <c r="A21" s="38">
        <v>18</v>
      </c>
      <c r="B21" s="39" t="s">
        <v>367</v>
      </c>
      <c r="C21" s="38" t="s">
        <v>254</v>
      </c>
      <c r="D21" s="44">
        <v>998525</v>
      </c>
      <c r="E21" s="38" t="s">
        <v>364</v>
      </c>
      <c r="F21" s="38" t="s">
        <v>119</v>
      </c>
      <c r="G21" s="38" t="s">
        <v>365</v>
      </c>
      <c r="H21" s="38">
        <v>18</v>
      </c>
      <c r="I21" s="42">
        <v>336860</v>
      </c>
      <c r="J21" s="42">
        <v>60635</v>
      </c>
      <c r="K21" s="42">
        <v>0</v>
      </c>
      <c r="L21" s="42">
        <v>0</v>
      </c>
      <c r="M21" s="40">
        <f t="shared" si="0"/>
        <v>397495</v>
      </c>
    </row>
    <row r="22" spans="1:13" ht="18.75" x14ac:dyDescent="0.3">
      <c r="A22" s="38">
        <v>19</v>
      </c>
      <c r="B22" s="39" t="s">
        <v>368</v>
      </c>
      <c r="C22" s="38" t="s">
        <v>369</v>
      </c>
      <c r="D22" s="44">
        <v>998525</v>
      </c>
      <c r="E22" s="38" t="s">
        <v>364</v>
      </c>
      <c r="F22" s="38" t="s">
        <v>119</v>
      </c>
      <c r="G22" s="38" t="s">
        <v>370</v>
      </c>
      <c r="H22" s="38">
        <v>18</v>
      </c>
      <c r="I22" s="40">
        <v>208443</v>
      </c>
      <c r="J22" s="40">
        <v>37540</v>
      </c>
      <c r="K22" s="40">
        <v>0</v>
      </c>
      <c r="L22" s="40">
        <v>0</v>
      </c>
      <c r="M22" s="40">
        <f t="shared" si="0"/>
        <v>245983</v>
      </c>
    </row>
    <row r="23" spans="1:13" ht="18.75" x14ac:dyDescent="0.3">
      <c r="A23" s="38">
        <v>20</v>
      </c>
      <c r="B23" s="39" t="s">
        <v>371</v>
      </c>
      <c r="C23" s="38" t="s">
        <v>265</v>
      </c>
      <c r="D23" s="44">
        <v>996602</v>
      </c>
      <c r="E23" s="38" t="s">
        <v>341</v>
      </c>
      <c r="F23" s="38" t="s">
        <v>69</v>
      </c>
      <c r="G23" s="38" t="s">
        <v>344</v>
      </c>
      <c r="H23" s="38">
        <v>18</v>
      </c>
      <c r="I23" s="40">
        <v>600</v>
      </c>
      <c r="J23" s="40">
        <v>0</v>
      </c>
      <c r="K23" s="40">
        <v>54</v>
      </c>
      <c r="L23" s="42">
        <v>54</v>
      </c>
      <c r="M23" s="40">
        <f t="shared" si="0"/>
        <v>708</v>
      </c>
    </row>
    <row r="24" spans="1:13" ht="18.75" x14ac:dyDescent="0.3">
      <c r="A24" s="38">
        <v>21</v>
      </c>
      <c r="B24" s="39" t="s">
        <v>372</v>
      </c>
      <c r="C24" s="38" t="s">
        <v>265</v>
      </c>
      <c r="D24" s="44">
        <v>996602</v>
      </c>
      <c r="E24" s="38" t="s">
        <v>341</v>
      </c>
      <c r="F24" s="38" t="s">
        <v>69</v>
      </c>
      <c r="G24" s="38" t="s">
        <v>344</v>
      </c>
      <c r="H24" s="38">
        <v>18</v>
      </c>
      <c r="I24" s="40">
        <v>600</v>
      </c>
      <c r="J24" s="40">
        <v>0</v>
      </c>
      <c r="K24" s="40">
        <v>54</v>
      </c>
      <c r="L24" s="42">
        <v>54</v>
      </c>
      <c r="M24" s="40">
        <f t="shared" si="0"/>
        <v>708</v>
      </c>
    </row>
    <row r="25" spans="1:13" ht="18.75" x14ac:dyDescent="0.3">
      <c r="A25" s="38">
        <v>22</v>
      </c>
      <c r="B25" s="39">
        <v>23427</v>
      </c>
      <c r="C25" s="38" t="s">
        <v>376</v>
      </c>
      <c r="D25" s="44"/>
      <c r="E25" s="38" t="s">
        <v>373</v>
      </c>
      <c r="F25" s="38" t="s">
        <v>374</v>
      </c>
      <c r="G25" s="38" t="s">
        <v>375</v>
      </c>
      <c r="H25" s="38">
        <v>18</v>
      </c>
      <c r="I25" s="40">
        <v>1796.62</v>
      </c>
      <c r="J25" s="40">
        <v>0</v>
      </c>
      <c r="K25" s="40">
        <v>161.69</v>
      </c>
      <c r="L25" s="40">
        <v>161.69</v>
      </c>
      <c r="M25" s="40">
        <f t="shared" si="0"/>
        <v>2120</v>
      </c>
    </row>
    <row r="26" spans="1:13" ht="18.75" x14ac:dyDescent="0.3">
      <c r="A26" s="38">
        <v>23</v>
      </c>
      <c r="B26" s="39" t="s">
        <v>379</v>
      </c>
      <c r="C26" s="38" t="s">
        <v>380</v>
      </c>
      <c r="D26" s="44"/>
      <c r="E26" s="38" t="s">
        <v>377</v>
      </c>
      <c r="F26" s="38" t="s">
        <v>378</v>
      </c>
      <c r="G26" s="38" t="s">
        <v>311</v>
      </c>
      <c r="H26" s="38">
        <v>18</v>
      </c>
      <c r="I26" s="40">
        <v>4487</v>
      </c>
      <c r="J26" s="40">
        <v>0</v>
      </c>
      <c r="K26" s="40">
        <v>403.83</v>
      </c>
      <c r="L26" s="40">
        <v>403.83</v>
      </c>
      <c r="M26" s="40">
        <f t="shared" si="0"/>
        <v>5294.66</v>
      </c>
    </row>
    <row r="27" spans="1:13" ht="18.75" x14ac:dyDescent="0.3">
      <c r="A27" s="38">
        <v>24</v>
      </c>
      <c r="B27" s="39">
        <v>760</v>
      </c>
      <c r="C27" s="38" t="s">
        <v>381</v>
      </c>
      <c r="D27" s="44">
        <v>4802</v>
      </c>
      <c r="E27" s="38" t="s">
        <v>157</v>
      </c>
      <c r="F27" s="38" t="s">
        <v>38</v>
      </c>
      <c r="G27" s="38" t="s">
        <v>382</v>
      </c>
      <c r="H27" s="38">
        <v>18</v>
      </c>
      <c r="I27" s="40">
        <v>4563.6000000000004</v>
      </c>
      <c r="J27" s="40">
        <v>0</v>
      </c>
      <c r="K27" s="40">
        <v>410.72</v>
      </c>
      <c r="L27" s="40">
        <v>410.72</v>
      </c>
      <c r="M27" s="40">
        <f t="shared" si="0"/>
        <v>5385.0400000000009</v>
      </c>
    </row>
    <row r="28" spans="1:13" ht="18.75" x14ac:dyDescent="0.3">
      <c r="A28" s="38">
        <v>25</v>
      </c>
      <c r="B28" s="39">
        <v>42</v>
      </c>
      <c r="C28" s="38" t="s">
        <v>381</v>
      </c>
      <c r="D28" s="44">
        <v>4421</v>
      </c>
      <c r="E28" s="38" t="s">
        <v>129</v>
      </c>
      <c r="F28" s="38" t="s">
        <v>42</v>
      </c>
      <c r="G28" s="38" t="s">
        <v>383</v>
      </c>
      <c r="H28" s="38">
        <v>18</v>
      </c>
      <c r="I28" s="40">
        <v>2880</v>
      </c>
      <c r="J28" s="40">
        <v>0</v>
      </c>
      <c r="K28" s="40">
        <v>259.2</v>
      </c>
      <c r="L28" s="40">
        <v>259.2</v>
      </c>
      <c r="M28" s="40">
        <f t="shared" si="0"/>
        <v>3398.3999999999996</v>
      </c>
    </row>
    <row r="29" spans="1:13" ht="18.75" x14ac:dyDescent="0.3">
      <c r="A29" s="38">
        <v>26</v>
      </c>
      <c r="B29" s="39">
        <v>148</v>
      </c>
      <c r="C29" s="38" t="s">
        <v>386</v>
      </c>
      <c r="D29" s="44"/>
      <c r="E29" s="38" t="s">
        <v>385</v>
      </c>
      <c r="F29" s="38" t="s">
        <v>384</v>
      </c>
      <c r="G29" s="38" t="s">
        <v>282</v>
      </c>
      <c r="H29" s="38">
        <v>18</v>
      </c>
      <c r="I29" s="40">
        <v>24237.3</v>
      </c>
      <c r="J29" s="40">
        <v>0</v>
      </c>
      <c r="K29" s="40">
        <v>2181.35</v>
      </c>
      <c r="L29" s="40">
        <v>2181.35</v>
      </c>
      <c r="M29" s="40">
        <f t="shared" si="0"/>
        <v>28599.999999999996</v>
      </c>
    </row>
    <row r="30" spans="1:13" ht="18.75" x14ac:dyDescent="0.3">
      <c r="A30" s="38">
        <v>27</v>
      </c>
      <c r="B30" s="39" t="s">
        <v>387</v>
      </c>
      <c r="C30" s="38" t="s">
        <v>330</v>
      </c>
      <c r="D30" s="44"/>
      <c r="E30" s="38" t="s">
        <v>354</v>
      </c>
      <c r="F30" s="38" t="s">
        <v>388</v>
      </c>
      <c r="G30" s="38" t="s">
        <v>355</v>
      </c>
      <c r="H30" s="38">
        <v>18</v>
      </c>
      <c r="I30" s="54">
        <v>45675</v>
      </c>
      <c r="J30" s="40">
        <v>10571</v>
      </c>
      <c r="K30" s="40">
        <v>0</v>
      </c>
      <c r="L30" s="40">
        <v>0</v>
      </c>
      <c r="M30" s="40">
        <f t="shared" si="0"/>
        <v>56246</v>
      </c>
    </row>
    <row r="31" spans="1:13" ht="18.75" x14ac:dyDescent="0.3">
      <c r="A31" s="38">
        <v>28</v>
      </c>
      <c r="B31" s="39">
        <v>469</v>
      </c>
      <c r="C31" s="38" t="s">
        <v>391</v>
      </c>
      <c r="D31" s="44"/>
      <c r="E31" s="41" t="s">
        <v>390</v>
      </c>
      <c r="F31" s="38" t="s">
        <v>389</v>
      </c>
      <c r="G31" s="38" t="s">
        <v>311</v>
      </c>
      <c r="H31" s="38">
        <v>18</v>
      </c>
      <c r="I31" s="40">
        <v>340</v>
      </c>
      <c r="J31" s="40">
        <v>0</v>
      </c>
      <c r="K31" s="40">
        <v>30.5</v>
      </c>
      <c r="L31" s="40">
        <v>30.5</v>
      </c>
      <c r="M31" s="40">
        <f t="shared" si="0"/>
        <v>401</v>
      </c>
    </row>
    <row r="32" spans="1:13" ht="18.75" x14ac:dyDescent="0.3">
      <c r="A32" s="38">
        <v>29</v>
      </c>
      <c r="B32" s="39" t="s">
        <v>395</v>
      </c>
      <c r="C32" s="38" t="s">
        <v>359</v>
      </c>
      <c r="D32" s="44"/>
      <c r="E32" s="41" t="s">
        <v>392</v>
      </c>
      <c r="F32" s="38" t="s">
        <v>394</v>
      </c>
      <c r="G32" s="38" t="s">
        <v>393</v>
      </c>
      <c r="H32" s="38">
        <v>18</v>
      </c>
      <c r="I32" s="40">
        <v>4817.8</v>
      </c>
      <c r="J32" s="40">
        <v>0</v>
      </c>
      <c r="K32" s="40">
        <v>433.6</v>
      </c>
      <c r="L32" s="40">
        <v>433.6</v>
      </c>
      <c r="M32" s="40">
        <f t="shared" si="0"/>
        <v>5685.0000000000009</v>
      </c>
    </row>
    <row r="33" spans="1:13" ht="18.75" x14ac:dyDescent="0.3">
      <c r="A33" s="38">
        <v>30</v>
      </c>
      <c r="B33" s="39" t="s">
        <v>396</v>
      </c>
      <c r="C33" s="38" t="s">
        <v>381</v>
      </c>
      <c r="D33" s="44"/>
      <c r="E33" s="41" t="s">
        <v>392</v>
      </c>
      <c r="F33" s="38" t="s">
        <v>394</v>
      </c>
      <c r="G33" s="38" t="s">
        <v>393</v>
      </c>
      <c r="H33" s="38">
        <v>18</v>
      </c>
      <c r="I33" s="40">
        <v>3533.05</v>
      </c>
      <c r="J33" s="40">
        <v>0</v>
      </c>
      <c r="K33" s="40">
        <v>317.97000000000003</v>
      </c>
      <c r="L33" s="40">
        <v>317.97000000000003</v>
      </c>
      <c r="M33" s="40">
        <f t="shared" si="0"/>
        <v>4168.9900000000007</v>
      </c>
    </row>
    <row r="34" spans="1:13" ht="18.75" x14ac:dyDescent="0.3">
      <c r="A34" s="38">
        <v>31</v>
      </c>
      <c r="B34" s="43"/>
      <c r="C34" s="38"/>
      <c r="D34" s="44">
        <v>996311</v>
      </c>
      <c r="E34" s="38" t="s">
        <v>397</v>
      </c>
      <c r="F34" s="38" t="s">
        <v>318</v>
      </c>
      <c r="G34" s="38" t="s">
        <v>398</v>
      </c>
      <c r="H34" s="38">
        <v>12</v>
      </c>
      <c r="I34" s="40">
        <v>15000</v>
      </c>
      <c r="J34" s="40">
        <v>1800</v>
      </c>
      <c r="K34" s="40">
        <v>0</v>
      </c>
      <c r="L34" s="40">
        <v>0</v>
      </c>
      <c r="M34" s="40">
        <f t="shared" si="0"/>
        <v>16800</v>
      </c>
    </row>
    <row r="35" spans="1:13" ht="18.75" x14ac:dyDescent="0.3">
      <c r="A35" s="38">
        <v>32</v>
      </c>
      <c r="B35" s="39" t="s">
        <v>399</v>
      </c>
      <c r="C35" s="38" t="s">
        <v>400</v>
      </c>
      <c r="D35" s="44">
        <v>996602</v>
      </c>
      <c r="E35" s="38" t="s">
        <v>341</v>
      </c>
      <c r="F35" s="38" t="s">
        <v>69</v>
      </c>
      <c r="G35" s="38" t="s">
        <v>344</v>
      </c>
      <c r="H35" s="38">
        <v>18</v>
      </c>
      <c r="I35" s="40">
        <v>600</v>
      </c>
      <c r="J35" s="40">
        <v>0</v>
      </c>
      <c r="K35" s="40">
        <v>54</v>
      </c>
      <c r="L35" s="42">
        <v>54</v>
      </c>
      <c r="M35" s="40">
        <f t="shared" si="0"/>
        <v>708</v>
      </c>
    </row>
    <row r="36" spans="1:13" ht="18.75" x14ac:dyDescent="0.3">
      <c r="A36" s="38">
        <v>33</v>
      </c>
      <c r="B36" s="39" t="s">
        <v>401</v>
      </c>
      <c r="C36" s="38" t="s">
        <v>211</v>
      </c>
      <c r="D36" s="44">
        <v>996602</v>
      </c>
      <c r="E36" s="38" t="s">
        <v>341</v>
      </c>
      <c r="F36" s="38" t="s">
        <v>69</v>
      </c>
      <c r="G36" s="38" t="s">
        <v>344</v>
      </c>
      <c r="H36" s="38">
        <v>18</v>
      </c>
      <c r="I36" s="40">
        <v>600</v>
      </c>
      <c r="J36" s="40">
        <v>0</v>
      </c>
      <c r="K36" s="40">
        <v>54</v>
      </c>
      <c r="L36" s="42">
        <v>54</v>
      </c>
      <c r="M36" s="40">
        <f t="shared" ref="M36:M57" si="1">+I36+J36+K36+L36</f>
        <v>708</v>
      </c>
    </row>
    <row r="37" spans="1:13" ht="18.75" x14ac:dyDescent="0.3">
      <c r="A37" s="38">
        <v>34</v>
      </c>
      <c r="B37" s="39" t="s">
        <v>402</v>
      </c>
      <c r="C37" s="38" t="s">
        <v>207</v>
      </c>
      <c r="D37" s="44">
        <v>996602</v>
      </c>
      <c r="E37" s="38" t="s">
        <v>341</v>
      </c>
      <c r="F37" s="38" t="s">
        <v>69</v>
      </c>
      <c r="G37" s="38" t="s">
        <v>344</v>
      </c>
      <c r="H37" s="38">
        <v>18</v>
      </c>
      <c r="I37" s="40">
        <v>600</v>
      </c>
      <c r="J37" s="40">
        <v>0</v>
      </c>
      <c r="K37" s="40">
        <v>54</v>
      </c>
      <c r="L37" s="42">
        <v>54</v>
      </c>
      <c r="M37" s="40">
        <f t="shared" si="1"/>
        <v>708</v>
      </c>
    </row>
    <row r="38" spans="1:13" ht="18.75" x14ac:dyDescent="0.3">
      <c r="A38" s="38">
        <v>35</v>
      </c>
      <c r="B38" s="39" t="s">
        <v>403</v>
      </c>
      <c r="C38" s="38" t="s">
        <v>211</v>
      </c>
      <c r="D38" s="44">
        <v>996602</v>
      </c>
      <c r="E38" s="38" t="s">
        <v>341</v>
      </c>
      <c r="F38" s="38" t="s">
        <v>69</v>
      </c>
      <c r="G38" s="38" t="s">
        <v>344</v>
      </c>
      <c r="H38" s="38">
        <v>18</v>
      </c>
      <c r="I38" s="40"/>
      <c r="J38" s="40">
        <v>0</v>
      </c>
      <c r="K38" s="40">
        <v>38.14</v>
      </c>
      <c r="L38" s="40">
        <v>38.14</v>
      </c>
      <c r="M38" s="40">
        <f t="shared" si="1"/>
        <v>76.28</v>
      </c>
    </row>
    <row r="39" spans="1:13" ht="18.75" x14ac:dyDescent="0.3">
      <c r="A39" s="38">
        <v>36</v>
      </c>
      <c r="B39" s="39" t="s">
        <v>404</v>
      </c>
      <c r="C39" s="38" t="s">
        <v>400</v>
      </c>
      <c r="D39" s="44">
        <v>996602</v>
      </c>
      <c r="E39" s="38" t="s">
        <v>341</v>
      </c>
      <c r="F39" s="38" t="s">
        <v>69</v>
      </c>
      <c r="G39" s="38" t="s">
        <v>344</v>
      </c>
      <c r="H39" s="38">
        <v>18</v>
      </c>
      <c r="I39" s="40">
        <v>600</v>
      </c>
      <c r="J39" s="40">
        <v>0</v>
      </c>
      <c r="K39" s="40">
        <v>54</v>
      </c>
      <c r="L39" s="40">
        <v>54</v>
      </c>
      <c r="M39" s="40">
        <f t="shared" si="1"/>
        <v>708</v>
      </c>
    </row>
    <row r="40" spans="1:13" ht="18.75" x14ac:dyDescent="0.3">
      <c r="A40" s="38">
        <v>37</v>
      </c>
      <c r="B40" s="39" t="s">
        <v>405</v>
      </c>
      <c r="C40" s="38" t="s">
        <v>145</v>
      </c>
      <c r="D40" s="44">
        <v>996602</v>
      </c>
      <c r="E40" s="38" t="s">
        <v>341</v>
      </c>
      <c r="F40" s="38" t="s">
        <v>69</v>
      </c>
      <c r="G40" s="38" t="s">
        <v>344</v>
      </c>
      <c r="H40" s="38">
        <v>18</v>
      </c>
      <c r="I40" s="40">
        <v>600</v>
      </c>
      <c r="J40" s="40">
        <v>0</v>
      </c>
      <c r="K40" s="40">
        <v>54</v>
      </c>
      <c r="L40" s="40">
        <v>54</v>
      </c>
      <c r="M40" s="40">
        <f t="shared" si="1"/>
        <v>708</v>
      </c>
    </row>
    <row r="41" spans="1:13" ht="18.75" x14ac:dyDescent="0.3">
      <c r="A41" s="38">
        <v>38</v>
      </c>
      <c r="B41" s="39" t="s">
        <v>406</v>
      </c>
      <c r="C41" s="38" t="s">
        <v>327</v>
      </c>
      <c r="D41" s="44">
        <v>996602</v>
      </c>
      <c r="E41" s="38" t="s">
        <v>341</v>
      </c>
      <c r="F41" s="38" t="s">
        <v>69</v>
      </c>
      <c r="G41" s="38" t="s">
        <v>344</v>
      </c>
      <c r="H41" s="38">
        <v>18</v>
      </c>
      <c r="I41" s="40">
        <v>500</v>
      </c>
      <c r="J41" s="40">
        <v>0</v>
      </c>
      <c r="K41" s="40">
        <v>45</v>
      </c>
      <c r="L41" s="40">
        <v>45</v>
      </c>
      <c r="M41" s="40">
        <f t="shared" si="1"/>
        <v>590</v>
      </c>
    </row>
    <row r="42" spans="1:13" ht="18.75" x14ac:dyDescent="0.3">
      <c r="A42" s="38">
        <v>39</v>
      </c>
      <c r="B42" s="39" t="s">
        <v>407</v>
      </c>
      <c r="C42" s="38" t="s">
        <v>327</v>
      </c>
      <c r="D42" s="44">
        <v>996602</v>
      </c>
      <c r="E42" s="38" t="s">
        <v>341</v>
      </c>
      <c r="F42" s="38" t="s">
        <v>69</v>
      </c>
      <c r="G42" s="38" t="s">
        <v>344</v>
      </c>
      <c r="H42" s="38">
        <v>18</v>
      </c>
      <c r="I42" s="40">
        <v>500</v>
      </c>
      <c r="J42" s="40">
        <v>0</v>
      </c>
      <c r="K42" s="40">
        <v>45</v>
      </c>
      <c r="L42" s="40">
        <v>45</v>
      </c>
      <c r="M42" s="40">
        <f t="shared" si="1"/>
        <v>590</v>
      </c>
    </row>
    <row r="43" spans="1:13" ht="18.75" x14ac:dyDescent="0.3">
      <c r="A43" s="38">
        <v>40</v>
      </c>
      <c r="B43" s="39" t="s">
        <v>410</v>
      </c>
      <c r="C43" s="38" t="s">
        <v>359</v>
      </c>
      <c r="D43" s="44"/>
      <c r="E43" s="38" t="s">
        <v>408</v>
      </c>
      <c r="F43" s="38" t="s">
        <v>409</v>
      </c>
      <c r="G43" s="38" t="s">
        <v>393</v>
      </c>
      <c r="H43" s="38">
        <v>18</v>
      </c>
      <c r="I43" s="40">
        <v>4232.17</v>
      </c>
      <c r="J43" s="40">
        <v>761.79</v>
      </c>
      <c r="K43" s="40">
        <v>0</v>
      </c>
      <c r="L43" s="40">
        <v>0</v>
      </c>
      <c r="M43" s="40">
        <f t="shared" si="1"/>
        <v>4993.96</v>
      </c>
    </row>
    <row r="44" spans="1:13" ht="18.75" x14ac:dyDescent="0.3">
      <c r="A44" s="38">
        <v>41</v>
      </c>
      <c r="B44" s="39" t="s">
        <v>411</v>
      </c>
      <c r="C44" s="38" t="s">
        <v>412</v>
      </c>
      <c r="D44" s="44">
        <v>996602</v>
      </c>
      <c r="E44" s="38" t="s">
        <v>341</v>
      </c>
      <c r="F44" s="38" t="s">
        <v>69</v>
      </c>
      <c r="G44" s="38" t="s">
        <v>344</v>
      </c>
      <c r="H44" s="38">
        <v>18</v>
      </c>
      <c r="I44" s="40">
        <v>0</v>
      </c>
      <c r="J44" s="40">
        <v>0</v>
      </c>
      <c r="K44" s="40">
        <v>45.77</v>
      </c>
      <c r="L44" s="40">
        <v>45.77</v>
      </c>
      <c r="M44" s="40">
        <f t="shared" si="1"/>
        <v>91.54</v>
      </c>
    </row>
    <row r="45" spans="1:13" ht="18.75" x14ac:dyDescent="0.3">
      <c r="A45" s="38">
        <v>42</v>
      </c>
      <c r="B45" s="39" t="s">
        <v>413</v>
      </c>
      <c r="C45" s="38" t="s">
        <v>412</v>
      </c>
      <c r="D45" s="44">
        <v>996602</v>
      </c>
      <c r="E45" s="38" t="s">
        <v>341</v>
      </c>
      <c r="F45" s="38" t="s">
        <v>69</v>
      </c>
      <c r="G45" s="38" t="s">
        <v>344</v>
      </c>
      <c r="H45" s="38">
        <v>18</v>
      </c>
      <c r="I45" s="40">
        <v>0</v>
      </c>
      <c r="J45" s="40">
        <v>0</v>
      </c>
      <c r="K45" s="40">
        <v>45.77</v>
      </c>
      <c r="L45" s="40">
        <v>45.77</v>
      </c>
      <c r="M45" s="40">
        <f t="shared" si="1"/>
        <v>91.54</v>
      </c>
    </row>
    <row r="46" spans="1:13" ht="18.75" x14ac:dyDescent="0.3">
      <c r="A46" s="38">
        <v>43</v>
      </c>
      <c r="B46" s="39" t="s">
        <v>414</v>
      </c>
      <c r="C46" s="38" t="s">
        <v>415</v>
      </c>
      <c r="D46" s="44">
        <v>996602</v>
      </c>
      <c r="E46" s="38" t="s">
        <v>341</v>
      </c>
      <c r="F46" s="38" t="s">
        <v>69</v>
      </c>
      <c r="G46" s="38" t="s">
        <v>344</v>
      </c>
      <c r="H46" s="38">
        <v>18</v>
      </c>
      <c r="I46" s="40">
        <v>0</v>
      </c>
      <c r="J46" s="40">
        <v>0</v>
      </c>
      <c r="K46" s="40">
        <v>30.51</v>
      </c>
      <c r="L46" s="40">
        <v>30.51</v>
      </c>
      <c r="M46" s="40">
        <f t="shared" si="1"/>
        <v>61.02</v>
      </c>
    </row>
    <row r="47" spans="1:13" ht="18.75" x14ac:dyDescent="0.3">
      <c r="A47" s="38">
        <v>44</v>
      </c>
      <c r="B47" s="39">
        <v>9026</v>
      </c>
      <c r="C47" s="38" t="s">
        <v>416</v>
      </c>
      <c r="D47" s="44">
        <v>4911</v>
      </c>
      <c r="E47" s="38" t="s">
        <v>250</v>
      </c>
      <c r="F47" s="38" t="s">
        <v>251</v>
      </c>
      <c r="G47" s="38" t="s">
        <v>393</v>
      </c>
      <c r="H47" s="38">
        <v>18</v>
      </c>
      <c r="I47" s="40">
        <v>28468</v>
      </c>
      <c r="J47" s="40">
        <v>0</v>
      </c>
      <c r="K47" s="40">
        <v>2562.12</v>
      </c>
      <c r="L47" s="40">
        <v>2562.12</v>
      </c>
      <c r="M47" s="40">
        <f t="shared" si="1"/>
        <v>33592.239999999998</v>
      </c>
    </row>
    <row r="48" spans="1:13" ht="18.75" x14ac:dyDescent="0.3">
      <c r="A48" s="38">
        <v>45</v>
      </c>
      <c r="B48" s="39" t="s">
        <v>417</v>
      </c>
      <c r="C48" s="38" t="s">
        <v>418</v>
      </c>
      <c r="D48" s="44">
        <v>998412</v>
      </c>
      <c r="E48" s="38" t="s">
        <v>356</v>
      </c>
      <c r="F48" s="38" t="s">
        <v>32</v>
      </c>
      <c r="G48" s="38" t="s">
        <v>357</v>
      </c>
      <c r="H48" s="38">
        <v>18</v>
      </c>
      <c r="I48" s="40">
        <v>599</v>
      </c>
      <c r="J48" s="40">
        <v>0</v>
      </c>
      <c r="K48" s="40">
        <v>53.91</v>
      </c>
      <c r="L48" s="40">
        <v>53.91</v>
      </c>
      <c r="M48" s="40">
        <f t="shared" si="1"/>
        <v>706.81999999999994</v>
      </c>
    </row>
    <row r="49" spans="1:13" ht="18.75" x14ac:dyDescent="0.3">
      <c r="A49" s="38">
        <v>46</v>
      </c>
      <c r="B49" s="39">
        <v>812</v>
      </c>
      <c r="C49" s="38" t="s">
        <v>419</v>
      </c>
      <c r="D49" s="44">
        <v>3401</v>
      </c>
      <c r="E49" s="38" t="s">
        <v>157</v>
      </c>
      <c r="F49" s="38" t="s">
        <v>38</v>
      </c>
      <c r="G49" s="38" t="s">
        <v>267</v>
      </c>
      <c r="H49" s="38">
        <v>18</v>
      </c>
      <c r="I49" s="40">
        <v>461.02</v>
      </c>
      <c r="J49" s="40">
        <v>0</v>
      </c>
      <c r="K49" s="40">
        <v>41.49</v>
      </c>
      <c r="L49" s="40">
        <v>41.49</v>
      </c>
      <c r="M49" s="40">
        <f t="shared" si="1"/>
        <v>544</v>
      </c>
    </row>
    <row r="50" spans="1:13" ht="18.75" x14ac:dyDescent="0.3">
      <c r="A50" s="38">
        <v>47</v>
      </c>
      <c r="B50" s="39">
        <v>812</v>
      </c>
      <c r="C50" s="38" t="s">
        <v>419</v>
      </c>
      <c r="D50" s="39">
        <v>4802</v>
      </c>
      <c r="E50" s="38" t="s">
        <v>157</v>
      </c>
      <c r="F50" s="38" t="s">
        <v>38</v>
      </c>
      <c r="G50" s="38" t="s">
        <v>252</v>
      </c>
      <c r="H50" s="38">
        <v>12</v>
      </c>
      <c r="I50" s="40">
        <v>60</v>
      </c>
      <c r="J50" s="40">
        <v>0</v>
      </c>
      <c r="K50" s="40">
        <v>3.6</v>
      </c>
      <c r="L50" s="40">
        <v>3.6</v>
      </c>
      <c r="M50" s="40">
        <f t="shared" si="1"/>
        <v>67.2</v>
      </c>
    </row>
    <row r="51" spans="1:13" ht="18.75" x14ac:dyDescent="0.3">
      <c r="A51" s="38">
        <v>48</v>
      </c>
      <c r="B51" s="39">
        <v>107</v>
      </c>
      <c r="C51" s="38" t="s">
        <v>381</v>
      </c>
      <c r="D51" s="44">
        <v>8424</v>
      </c>
      <c r="E51" s="38" t="s">
        <v>420</v>
      </c>
      <c r="F51" s="38" t="s">
        <v>237</v>
      </c>
      <c r="G51" s="38" t="s">
        <v>311</v>
      </c>
      <c r="H51" s="38">
        <v>18</v>
      </c>
      <c r="I51" s="40">
        <v>10800</v>
      </c>
      <c r="J51" s="40">
        <v>1944</v>
      </c>
      <c r="K51" s="40">
        <v>0</v>
      </c>
      <c r="L51" s="40">
        <v>0</v>
      </c>
      <c r="M51" s="40">
        <f t="shared" si="1"/>
        <v>12744</v>
      </c>
    </row>
    <row r="52" spans="1:13" ht="18.75" x14ac:dyDescent="0.3">
      <c r="A52" s="38">
        <v>49</v>
      </c>
      <c r="B52" s="39">
        <v>109</v>
      </c>
      <c r="C52" s="38" t="s">
        <v>391</v>
      </c>
      <c r="D52" s="44">
        <v>8424</v>
      </c>
      <c r="E52" s="38" t="s">
        <v>420</v>
      </c>
      <c r="F52" s="38" t="s">
        <v>237</v>
      </c>
      <c r="G52" s="38" t="s">
        <v>311</v>
      </c>
      <c r="H52" s="38">
        <v>18</v>
      </c>
      <c r="I52" s="42">
        <v>7700</v>
      </c>
      <c r="J52" s="42">
        <v>1386</v>
      </c>
      <c r="K52" s="42">
        <v>0</v>
      </c>
      <c r="L52" s="42">
        <v>0</v>
      </c>
      <c r="M52" s="50">
        <f t="shared" si="1"/>
        <v>9086</v>
      </c>
    </row>
    <row r="53" spans="1:13" ht="18.75" x14ac:dyDescent="0.3">
      <c r="A53" s="38">
        <v>50</v>
      </c>
      <c r="B53" s="39" t="s">
        <v>421</v>
      </c>
      <c r="C53" s="38" t="s">
        <v>422</v>
      </c>
      <c r="D53" s="44">
        <v>996602</v>
      </c>
      <c r="E53" s="38" t="s">
        <v>341</v>
      </c>
      <c r="F53" s="38" t="s">
        <v>69</v>
      </c>
      <c r="G53" s="38" t="s">
        <v>344</v>
      </c>
      <c r="H53" s="38">
        <v>5</v>
      </c>
      <c r="I53" s="42">
        <v>12500</v>
      </c>
      <c r="J53" s="42">
        <v>0</v>
      </c>
      <c r="K53" s="42">
        <v>312.5</v>
      </c>
      <c r="L53" s="42">
        <v>312.5</v>
      </c>
      <c r="M53" s="40">
        <f t="shared" si="1"/>
        <v>13125</v>
      </c>
    </row>
    <row r="54" spans="1:13" ht="18.75" x14ac:dyDescent="0.3">
      <c r="A54" s="38">
        <v>51</v>
      </c>
      <c r="B54" s="39">
        <v>2299</v>
      </c>
      <c r="C54" s="38" t="s">
        <v>425</v>
      </c>
      <c r="D54" s="44"/>
      <c r="E54" s="38" t="s">
        <v>424</v>
      </c>
      <c r="F54" s="38" t="s">
        <v>423</v>
      </c>
      <c r="G54" s="38" t="s">
        <v>311</v>
      </c>
      <c r="H54" s="38">
        <v>18</v>
      </c>
      <c r="I54" s="42">
        <v>1200</v>
      </c>
      <c r="J54" s="42">
        <v>0</v>
      </c>
      <c r="K54" s="42">
        <v>108</v>
      </c>
      <c r="L54" s="42">
        <v>108</v>
      </c>
      <c r="M54" s="42">
        <f t="shared" si="1"/>
        <v>1416</v>
      </c>
    </row>
    <row r="55" spans="1:13" ht="18.75" x14ac:dyDescent="0.3">
      <c r="A55" s="38">
        <v>52</v>
      </c>
      <c r="B55" s="39">
        <v>832</v>
      </c>
      <c r="C55" s="38" t="s">
        <v>427</v>
      </c>
      <c r="D55" s="44">
        <v>997114</v>
      </c>
      <c r="E55" s="38" t="s">
        <v>426</v>
      </c>
      <c r="F55" s="38" t="s">
        <v>83</v>
      </c>
      <c r="G55" s="38" t="s">
        <v>301</v>
      </c>
      <c r="H55" s="38">
        <v>18</v>
      </c>
      <c r="I55" s="42">
        <v>13673.7</v>
      </c>
      <c r="J55" s="42">
        <v>0</v>
      </c>
      <c r="K55" s="42">
        <v>1230.6300000000001</v>
      </c>
      <c r="L55" s="42">
        <v>1230.6300000000001</v>
      </c>
      <c r="M55" s="42">
        <f t="shared" si="1"/>
        <v>16134.960000000003</v>
      </c>
    </row>
    <row r="56" spans="1:13" ht="18.75" x14ac:dyDescent="0.3">
      <c r="A56" s="38">
        <v>53</v>
      </c>
      <c r="B56" s="1"/>
      <c r="C56" s="1"/>
      <c r="D56" s="44">
        <v>998412</v>
      </c>
      <c r="E56" s="38" t="s">
        <v>356</v>
      </c>
      <c r="F56" s="38" t="s">
        <v>32</v>
      </c>
      <c r="G56" s="38" t="s">
        <v>357</v>
      </c>
      <c r="H56" s="38">
        <v>18</v>
      </c>
      <c r="I56" s="40">
        <v>1011</v>
      </c>
      <c r="J56" s="40">
        <v>0</v>
      </c>
      <c r="K56" s="40">
        <v>90.99</v>
      </c>
      <c r="L56" s="40">
        <v>90.99</v>
      </c>
      <c r="M56" s="40">
        <f t="shared" si="1"/>
        <v>1192.98</v>
      </c>
    </row>
    <row r="57" spans="1:13" ht="18.75" x14ac:dyDescent="0.3">
      <c r="A57" s="38">
        <v>54</v>
      </c>
      <c r="B57" s="39" t="s">
        <v>431</v>
      </c>
      <c r="C57" s="38" t="s">
        <v>319</v>
      </c>
      <c r="D57" s="1"/>
      <c r="E57" s="38" t="s">
        <v>284</v>
      </c>
      <c r="F57" s="38" t="s">
        <v>283</v>
      </c>
      <c r="G57" s="38" t="s">
        <v>430</v>
      </c>
      <c r="H57" s="38">
        <v>18</v>
      </c>
      <c r="I57" s="42">
        <v>129184.95</v>
      </c>
      <c r="J57" s="42">
        <v>23253.32</v>
      </c>
      <c r="K57" s="42">
        <v>0</v>
      </c>
      <c r="L57" s="42">
        <v>0</v>
      </c>
      <c r="M57" s="42">
        <f t="shared" si="1"/>
        <v>152438.26999999999</v>
      </c>
    </row>
    <row r="58" spans="1:13" ht="18.75" x14ac:dyDescent="0.3">
      <c r="A58" s="3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</sheetData>
  <mergeCells count="1">
    <mergeCell ref="A2:M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3"/>
  <sheetViews>
    <sheetView topLeftCell="A41" workbookViewId="0">
      <selection activeCell="E54" sqref="A1:M73"/>
    </sheetView>
  </sheetViews>
  <sheetFormatPr defaultRowHeight="15" x14ac:dyDescent="0.25"/>
  <cols>
    <col min="2" max="2" width="20.85546875" customWidth="1"/>
    <col min="3" max="3" width="15.28515625" customWidth="1"/>
    <col min="4" max="4" width="16" bestFit="1" customWidth="1"/>
    <col min="5" max="5" width="38.28515625" customWidth="1"/>
    <col min="6" max="6" width="24.140625" customWidth="1"/>
    <col min="7" max="7" width="21.7109375" customWidth="1"/>
    <col min="9" max="9" width="18.140625" customWidth="1"/>
    <col min="10" max="10" width="15.85546875" customWidth="1"/>
    <col min="11" max="11" width="18" customWidth="1"/>
    <col min="12" max="12" width="16.85546875" customWidth="1"/>
    <col min="13" max="13" width="18.5703125" customWidth="1"/>
  </cols>
  <sheetData>
    <row r="1" spans="1:13" ht="15.75" thickBot="1" x14ac:dyDescent="0.3"/>
    <row r="2" spans="1:13" ht="27" customHeight="1" x14ac:dyDescent="0.25">
      <c r="A2" s="115" t="s">
        <v>456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3" ht="15.75" x14ac:dyDescent="0.25">
      <c r="A3" s="2" t="s">
        <v>1</v>
      </c>
      <c r="B3" s="2" t="s">
        <v>2</v>
      </c>
      <c r="C3" s="2" t="s">
        <v>3</v>
      </c>
      <c r="D3" s="3" t="s">
        <v>4</v>
      </c>
      <c r="E3" s="4" t="s">
        <v>5</v>
      </c>
      <c r="F3" s="5" t="s">
        <v>0</v>
      </c>
      <c r="G3" s="2" t="s">
        <v>6</v>
      </c>
      <c r="H3" s="6" t="s">
        <v>7</v>
      </c>
      <c r="I3" s="7" t="s">
        <v>8</v>
      </c>
      <c r="J3" s="8" t="s">
        <v>9</v>
      </c>
      <c r="K3" s="8" t="s">
        <v>10</v>
      </c>
      <c r="L3" s="8" t="s">
        <v>11</v>
      </c>
      <c r="M3" s="8" t="s">
        <v>14</v>
      </c>
    </row>
    <row r="4" spans="1:13" ht="18.75" x14ac:dyDescent="0.3">
      <c r="A4" s="38">
        <v>1</v>
      </c>
      <c r="B4" s="39" t="s">
        <v>432</v>
      </c>
      <c r="C4" s="38" t="s">
        <v>425</v>
      </c>
      <c r="D4" s="44">
        <v>998513</v>
      </c>
      <c r="E4" s="38" t="s">
        <v>257</v>
      </c>
      <c r="F4" s="38" t="s">
        <v>112</v>
      </c>
      <c r="G4" s="38" t="s">
        <v>362</v>
      </c>
      <c r="H4" s="38">
        <v>18</v>
      </c>
      <c r="I4" s="40">
        <v>916821.59</v>
      </c>
      <c r="J4" s="40">
        <v>0</v>
      </c>
      <c r="K4" s="42">
        <v>82513.960000000006</v>
      </c>
      <c r="L4" s="42">
        <v>82513.960000000006</v>
      </c>
      <c r="M4" s="40">
        <f t="shared" ref="M4:M52" si="0">+I4+J4+K4+L4</f>
        <v>1081849.51</v>
      </c>
    </row>
    <row r="5" spans="1:13" ht="18.75" x14ac:dyDescent="0.3">
      <c r="A5" s="38">
        <v>2</v>
      </c>
      <c r="B5" s="39">
        <v>62</v>
      </c>
      <c r="C5" s="38" t="s">
        <v>425</v>
      </c>
      <c r="D5" s="44">
        <v>9405</v>
      </c>
      <c r="E5" s="38" t="s">
        <v>41</v>
      </c>
      <c r="F5" s="38" t="s">
        <v>42</v>
      </c>
      <c r="G5" s="38" t="s">
        <v>433</v>
      </c>
      <c r="H5" s="38">
        <v>18</v>
      </c>
      <c r="I5" s="40">
        <v>8432.2000000000007</v>
      </c>
      <c r="J5" s="40">
        <v>0</v>
      </c>
      <c r="K5" s="42">
        <v>758.9</v>
      </c>
      <c r="L5" s="42">
        <v>758.9</v>
      </c>
      <c r="M5" s="40">
        <f t="shared" si="0"/>
        <v>9950</v>
      </c>
    </row>
    <row r="6" spans="1:13" ht="18.75" x14ac:dyDescent="0.3">
      <c r="A6" s="38">
        <v>3</v>
      </c>
      <c r="B6" s="39">
        <v>60</v>
      </c>
      <c r="C6" s="38" t="s">
        <v>425</v>
      </c>
      <c r="D6" s="44">
        <v>9405</v>
      </c>
      <c r="E6" s="38" t="s">
        <v>41</v>
      </c>
      <c r="F6" s="38" t="s">
        <v>42</v>
      </c>
      <c r="G6" s="38" t="s">
        <v>433</v>
      </c>
      <c r="H6" s="38">
        <v>18</v>
      </c>
      <c r="I6" s="40">
        <v>13220.34</v>
      </c>
      <c r="J6" s="40">
        <v>0</v>
      </c>
      <c r="K6" s="42">
        <v>1189.83</v>
      </c>
      <c r="L6" s="42">
        <v>1189.83</v>
      </c>
      <c r="M6" s="40">
        <f t="shared" si="0"/>
        <v>15600</v>
      </c>
    </row>
    <row r="7" spans="1:13" ht="18.75" x14ac:dyDescent="0.3">
      <c r="A7" s="38">
        <v>4</v>
      </c>
      <c r="B7" s="39">
        <v>61</v>
      </c>
      <c r="C7" s="38" t="s">
        <v>425</v>
      </c>
      <c r="D7" s="44">
        <v>9405</v>
      </c>
      <c r="E7" s="38" t="s">
        <v>41</v>
      </c>
      <c r="F7" s="38" t="s">
        <v>42</v>
      </c>
      <c r="G7" s="38" t="s">
        <v>433</v>
      </c>
      <c r="H7" s="38">
        <v>18</v>
      </c>
      <c r="I7" s="40">
        <v>31165.25</v>
      </c>
      <c r="J7" s="40">
        <v>0</v>
      </c>
      <c r="K7" s="42">
        <v>3164.87</v>
      </c>
      <c r="L7" s="42">
        <v>3164.87</v>
      </c>
      <c r="M7" s="40">
        <f t="shared" si="0"/>
        <v>37494.990000000005</v>
      </c>
    </row>
    <row r="8" spans="1:13" ht="18.75" x14ac:dyDescent="0.3">
      <c r="A8" s="38">
        <v>5</v>
      </c>
      <c r="B8" s="39" t="s">
        <v>435</v>
      </c>
      <c r="C8" s="38" t="s">
        <v>441</v>
      </c>
      <c r="D8" s="44">
        <v>998331</v>
      </c>
      <c r="E8" s="38" t="s">
        <v>434</v>
      </c>
      <c r="F8" s="38" t="s">
        <v>88</v>
      </c>
      <c r="G8" s="38" t="s">
        <v>436</v>
      </c>
      <c r="H8" s="38">
        <v>18</v>
      </c>
      <c r="I8" s="40">
        <v>3327581</v>
      </c>
      <c r="J8" s="40">
        <v>0</v>
      </c>
      <c r="K8" s="42">
        <v>299482</v>
      </c>
      <c r="L8" s="42">
        <v>299482</v>
      </c>
      <c r="M8" s="40">
        <f t="shared" si="0"/>
        <v>3926545</v>
      </c>
    </row>
    <row r="9" spans="1:13" ht="18.75" x14ac:dyDescent="0.3">
      <c r="A9" s="38">
        <v>6</v>
      </c>
      <c r="B9" s="39" t="s">
        <v>435</v>
      </c>
      <c r="C9" s="38" t="s">
        <v>441</v>
      </c>
      <c r="D9" s="44">
        <v>998331</v>
      </c>
      <c r="E9" s="38" t="s">
        <v>434</v>
      </c>
      <c r="F9" s="38" t="s">
        <v>88</v>
      </c>
      <c r="G9" s="38" t="s">
        <v>437</v>
      </c>
      <c r="H9" s="38">
        <v>18</v>
      </c>
      <c r="I9" s="40">
        <v>74000</v>
      </c>
      <c r="J9" s="40">
        <v>0</v>
      </c>
      <c r="K9" s="42">
        <v>6660</v>
      </c>
      <c r="L9" s="42">
        <v>6660</v>
      </c>
      <c r="M9" s="40">
        <f t="shared" si="0"/>
        <v>87320</v>
      </c>
    </row>
    <row r="10" spans="1:13" ht="18.75" x14ac:dyDescent="0.3">
      <c r="A10" s="38">
        <v>7</v>
      </c>
      <c r="B10" s="39">
        <v>0</v>
      </c>
      <c r="C10" s="38" t="s">
        <v>440</v>
      </c>
      <c r="D10" s="44">
        <v>998412</v>
      </c>
      <c r="E10" s="38" t="s">
        <v>506</v>
      </c>
      <c r="F10" s="1" t="s">
        <v>57</v>
      </c>
      <c r="G10" s="38" t="s">
        <v>484</v>
      </c>
      <c r="H10" s="38">
        <v>18</v>
      </c>
      <c r="I10" s="40">
        <v>699</v>
      </c>
      <c r="J10" s="40">
        <v>0</v>
      </c>
      <c r="K10" s="42">
        <v>62.91</v>
      </c>
      <c r="L10" s="42">
        <v>62.91</v>
      </c>
      <c r="M10" s="40">
        <f t="shared" si="0"/>
        <v>824.81999999999994</v>
      </c>
    </row>
    <row r="11" spans="1:13" ht="18.75" x14ac:dyDescent="0.3">
      <c r="A11" s="38">
        <v>8</v>
      </c>
      <c r="B11" s="39">
        <v>890</v>
      </c>
      <c r="C11" s="38" t="s">
        <v>446</v>
      </c>
      <c r="D11" s="39">
        <v>4802</v>
      </c>
      <c r="E11" s="38" t="s">
        <v>445</v>
      </c>
      <c r="F11" s="38" t="s">
        <v>38</v>
      </c>
      <c r="G11" s="38" t="s">
        <v>447</v>
      </c>
      <c r="H11" s="38">
        <v>18</v>
      </c>
      <c r="I11" s="42">
        <v>1694.92</v>
      </c>
      <c r="J11" s="40">
        <v>0</v>
      </c>
      <c r="K11" s="42">
        <v>152.54</v>
      </c>
      <c r="L11" s="42">
        <v>152.54</v>
      </c>
      <c r="M11" s="40">
        <f t="shared" si="0"/>
        <v>2000</v>
      </c>
    </row>
    <row r="12" spans="1:13" ht="18.75" x14ac:dyDescent="0.3">
      <c r="A12" s="38">
        <v>9</v>
      </c>
      <c r="B12" s="39" t="s">
        <v>453</v>
      </c>
      <c r="C12" s="38" t="s">
        <v>359</v>
      </c>
      <c r="D12" s="39">
        <v>998364</v>
      </c>
      <c r="E12" s="38" t="s">
        <v>448</v>
      </c>
      <c r="F12" s="38" t="s">
        <v>450</v>
      </c>
      <c r="G12" s="38" t="s">
        <v>449</v>
      </c>
      <c r="H12" s="38">
        <v>18</v>
      </c>
      <c r="I12" s="42">
        <v>1500000</v>
      </c>
      <c r="J12" s="40">
        <v>0</v>
      </c>
      <c r="K12" s="42">
        <v>135000</v>
      </c>
      <c r="L12" s="42">
        <v>135000</v>
      </c>
      <c r="M12" s="40">
        <f t="shared" si="0"/>
        <v>1770000</v>
      </c>
    </row>
    <row r="13" spans="1:13" ht="18.75" x14ac:dyDescent="0.3">
      <c r="A13" s="38">
        <v>10</v>
      </c>
      <c r="B13" s="39" t="s">
        <v>454</v>
      </c>
      <c r="C13" s="38" t="s">
        <v>455</v>
      </c>
      <c r="D13" s="44">
        <v>999612</v>
      </c>
      <c r="E13" s="38" t="s">
        <v>452</v>
      </c>
      <c r="F13" s="38" t="s">
        <v>451</v>
      </c>
      <c r="G13" s="38" t="s">
        <v>449</v>
      </c>
      <c r="H13" s="38">
        <v>18</v>
      </c>
      <c r="I13" s="40">
        <v>1150000</v>
      </c>
      <c r="J13" s="40">
        <v>207000</v>
      </c>
      <c r="K13" s="42">
        <v>0</v>
      </c>
      <c r="L13" s="42">
        <v>0</v>
      </c>
      <c r="M13" s="40">
        <f t="shared" si="0"/>
        <v>1357000</v>
      </c>
    </row>
    <row r="14" spans="1:13" ht="18.75" x14ac:dyDescent="0.3">
      <c r="A14" s="38">
        <v>11</v>
      </c>
      <c r="B14" s="39">
        <v>69</v>
      </c>
      <c r="C14" s="38" t="s">
        <v>440</v>
      </c>
      <c r="D14" s="44">
        <v>4823</v>
      </c>
      <c r="E14" s="38" t="s">
        <v>41</v>
      </c>
      <c r="F14" s="38" t="s">
        <v>42</v>
      </c>
      <c r="G14" s="38" t="s">
        <v>457</v>
      </c>
      <c r="H14" s="38">
        <v>18</v>
      </c>
      <c r="I14" s="54">
        <v>466.1</v>
      </c>
      <c r="J14" s="40">
        <v>0</v>
      </c>
      <c r="K14" s="42">
        <v>41.95</v>
      </c>
      <c r="L14" s="42">
        <v>41.95</v>
      </c>
      <c r="M14" s="40">
        <f t="shared" si="0"/>
        <v>550</v>
      </c>
    </row>
    <row r="15" spans="1:13" ht="18.75" x14ac:dyDescent="0.3">
      <c r="A15" s="38">
        <v>12</v>
      </c>
      <c r="B15" s="39">
        <v>70</v>
      </c>
      <c r="C15" s="55" t="s">
        <v>458</v>
      </c>
      <c r="D15" s="44">
        <v>3926</v>
      </c>
      <c r="E15" s="38" t="s">
        <v>41</v>
      </c>
      <c r="F15" s="38" t="s">
        <v>42</v>
      </c>
      <c r="G15" s="38" t="s">
        <v>457</v>
      </c>
      <c r="H15" s="38">
        <v>18</v>
      </c>
      <c r="I15" s="45">
        <v>127.12</v>
      </c>
      <c r="J15" s="40">
        <v>0</v>
      </c>
      <c r="K15" s="42">
        <v>11.44</v>
      </c>
      <c r="L15" s="42">
        <v>11.44</v>
      </c>
      <c r="M15" s="40">
        <f t="shared" si="0"/>
        <v>150</v>
      </c>
    </row>
    <row r="16" spans="1:13" ht="18.75" x14ac:dyDescent="0.3">
      <c r="A16" s="38">
        <v>13</v>
      </c>
      <c r="B16" s="39">
        <v>71</v>
      </c>
      <c r="C16" s="55" t="s">
        <v>458</v>
      </c>
      <c r="D16" s="44">
        <v>3926</v>
      </c>
      <c r="E16" s="38" t="s">
        <v>41</v>
      </c>
      <c r="F16" s="38" t="s">
        <v>42</v>
      </c>
      <c r="G16" s="38" t="s">
        <v>457</v>
      </c>
      <c r="H16" s="38">
        <v>18</v>
      </c>
      <c r="I16" s="40">
        <v>635.6</v>
      </c>
      <c r="J16" s="40">
        <v>0</v>
      </c>
      <c r="K16" s="42">
        <v>57.2</v>
      </c>
      <c r="L16" s="42">
        <v>57.2</v>
      </c>
      <c r="M16" s="40">
        <f t="shared" si="0"/>
        <v>750.00000000000011</v>
      </c>
    </row>
    <row r="17" spans="1:13" ht="18.75" hidden="1" x14ac:dyDescent="0.3">
      <c r="A17" s="38">
        <v>14</v>
      </c>
      <c r="B17" s="39">
        <v>76</v>
      </c>
      <c r="C17" s="38" t="s">
        <v>459</v>
      </c>
      <c r="D17" s="44">
        <v>9603</v>
      </c>
      <c r="E17" s="38" t="s">
        <v>41</v>
      </c>
      <c r="F17" s="38" t="s">
        <v>42</v>
      </c>
      <c r="G17" s="38" t="s">
        <v>457</v>
      </c>
      <c r="H17" s="38">
        <v>5</v>
      </c>
      <c r="I17" s="40">
        <v>169.52</v>
      </c>
      <c r="J17" s="40">
        <v>0</v>
      </c>
      <c r="K17" s="42">
        <v>4.24</v>
      </c>
      <c r="L17" s="42">
        <v>4.24</v>
      </c>
      <c r="M17" s="40">
        <f t="shared" si="0"/>
        <v>178.00000000000003</v>
      </c>
    </row>
    <row r="18" spans="1:13" ht="18.75" x14ac:dyDescent="0.3">
      <c r="A18" s="38">
        <v>15</v>
      </c>
      <c r="B18" s="39">
        <v>78</v>
      </c>
      <c r="C18" s="38" t="s">
        <v>459</v>
      </c>
      <c r="D18" s="44">
        <v>3926</v>
      </c>
      <c r="E18" s="38" t="s">
        <v>41</v>
      </c>
      <c r="F18" s="38" t="s">
        <v>42</v>
      </c>
      <c r="G18" s="38" t="s">
        <v>62</v>
      </c>
      <c r="H18" s="38">
        <v>18</v>
      </c>
      <c r="I18" s="40">
        <v>220.36</v>
      </c>
      <c r="J18" s="40">
        <v>0</v>
      </c>
      <c r="K18" s="42">
        <v>19.829999999999998</v>
      </c>
      <c r="L18" s="42">
        <v>19.829999999999998</v>
      </c>
      <c r="M18" s="40">
        <f t="shared" si="0"/>
        <v>260.02</v>
      </c>
    </row>
    <row r="19" spans="1:13" ht="18.75" x14ac:dyDescent="0.3">
      <c r="A19" s="38">
        <v>16</v>
      </c>
      <c r="B19" s="39">
        <v>79</v>
      </c>
      <c r="C19" s="38" t="s">
        <v>459</v>
      </c>
      <c r="D19" s="44">
        <v>4820</v>
      </c>
      <c r="E19" s="38" t="s">
        <v>41</v>
      </c>
      <c r="F19" s="38" t="s">
        <v>42</v>
      </c>
      <c r="G19" s="38" t="s">
        <v>457</v>
      </c>
      <c r="H19" s="38">
        <v>18</v>
      </c>
      <c r="I19" s="42">
        <v>1754.25</v>
      </c>
      <c r="J19" s="42">
        <v>0</v>
      </c>
      <c r="K19" s="42">
        <v>157.88</v>
      </c>
      <c r="L19" s="42">
        <v>157.88</v>
      </c>
      <c r="M19" s="40">
        <f t="shared" si="0"/>
        <v>2070.0100000000002</v>
      </c>
    </row>
    <row r="20" spans="1:13" ht="18.75" hidden="1" x14ac:dyDescent="0.3">
      <c r="A20" s="38">
        <v>17</v>
      </c>
      <c r="B20" s="39">
        <v>81</v>
      </c>
      <c r="C20" s="38" t="s">
        <v>460</v>
      </c>
      <c r="D20" s="44">
        <v>9603</v>
      </c>
      <c r="E20" s="38" t="s">
        <v>41</v>
      </c>
      <c r="F20" s="38" t="s">
        <v>42</v>
      </c>
      <c r="G20" s="38" t="s">
        <v>62</v>
      </c>
      <c r="H20" s="38">
        <v>5</v>
      </c>
      <c r="I20" s="42">
        <v>190.48</v>
      </c>
      <c r="J20" s="42">
        <v>0</v>
      </c>
      <c r="K20" s="42">
        <v>4.76</v>
      </c>
      <c r="L20" s="42">
        <v>4.76</v>
      </c>
      <c r="M20" s="40">
        <f t="shared" si="0"/>
        <v>199.99999999999997</v>
      </c>
    </row>
    <row r="21" spans="1:13" ht="18.75" x14ac:dyDescent="0.3">
      <c r="A21" s="38">
        <v>18</v>
      </c>
      <c r="B21" s="39">
        <v>82</v>
      </c>
      <c r="C21" s="38" t="s">
        <v>460</v>
      </c>
      <c r="D21" s="44">
        <v>3401</v>
      </c>
      <c r="E21" s="38" t="s">
        <v>41</v>
      </c>
      <c r="F21" s="38" t="s">
        <v>42</v>
      </c>
      <c r="G21" s="38" t="s">
        <v>62</v>
      </c>
      <c r="H21" s="38">
        <v>18</v>
      </c>
      <c r="I21" s="40">
        <v>186.44</v>
      </c>
      <c r="J21" s="40">
        <v>0</v>
      </c>
      <c r="K21" s="42">
        <v>16.78</v>
      </c>
      <c r="L21" s="42">
        <v>16.78</v>
      </c>
      <c r="M21" s="40">
        <f t="shared" si="0"/>
        <v>220</v>
      </c>
    </row>
    <row r="22" spans="1:13" ht="18.75" x14ac:dyDescent="0.3">
      <c r="A22" s="38">
        <v>19</v>
      </c>
      <c r="B22" s="39">
        <v>83</v>
      </c>
      <c r="C22" s="38" t="s">
        <v>460</v>
      </c>
      <c r="D22" s="44">
        <v>848079</v>
      </c>
      <c r="E22" s="38" t="s">
        <v>41</v>
      </c>
      <c r="F22" s="38" t="s">
        <v>42</v>
      </c>
      <c r="G22" s="38" t="s">
        <v>62</v>
      </c>
      <c r="H22" s="38">
        <v>18</v>
      </c>
      <c r="I22" s="40">
        <v>186.44</v>
      </c>
      <c r="J22" s="40">
        <v>0</v>
      </c>
      <c r="K22" s="42">
        <v>16.78</v>
      </c>
      <c r="L22" s="42">
        <v>16.78</v>
      </c>
      <c r="M22" s="40">
        <f t="shared" si="0"/>
        <v>220</v>
      </c>
    </row>
    <row r="23" spans="1:13" ht="18.75" x14ac:dyDescent="0.3">
      <c r="A23" s="38">
        <v>20</v>
      </c>
      <c r="B23" s="39">
        <v>84</v>
      </c>
      <c r="C23" s="38" t="s">
        <v>460</v>
      </c>
      <c r="D23" s="44">
        <v>3307</v>
      </c>
      <c r="E23" s="38" t="s">
        <v>41</v>
      </c>
      <c r="F23" s="38" t="s">
        <v>42</v>
      </c>
      <c r="G23" s="38" t="s">
        <v>62</v>
      </c>
      <c r="H23" s="38">
        <v>18</v>
      </c>
      <c r="I23" s="40">
        <v>711.84</v>
      </c>
      <c r="J23" s="40">
        <v>0</v>
      </c>
      <c r="K23" s="42">
        <v>64.069999999999993</v>
      </c>
      <c r="L23" s="42">
        <v>64.069999999999993</v>
      </c>
      <c r="M23" s="40">
        <f t="shared" si="0"/>
        <v>839.98</v>
      </c>
    </row>
    <row r="24" spans="1:13" ht="18.75" x14ac:dyDescent="0.3">
      <c r="A24" s="38">
        <v>21</v>
      </c>
      <c r="B24" s="39">
        <v>85</v>
      </c>
      <c r="C24" s="38" t="s">
        <v>460</v>
      </c>
      <c r="D24" s="44">
        <v>392490</v>
      </c>
      <c r="E24" s="38" t="s">
        <v>41</v>
      </c>
      <c r="F24" s="38" t="s">
        <v>42</v>
      </c>
      <c r="G24" s="38" t="s">
        <v>62</v>
      </c>
      <c r="H24" s="38">
        <v>18</v>
      </c>
      <c r="I24" s="40">
        <v>1101.7</v>
      </c>
      <c r="J24" s="40">
        <v>0</v>
      </c>
      <c r="K24" s="42">
        <v>99.15</v>
      </c>
      <c r="L24" s="42">
        <v>99.15</v>
      </c>
      <c r="M24" s="40">
        <f t="shared" si="0"/>
        <v>1300.0000000000002</v>
      </c>
    </row>
    <row r="25" spans="1:13" ht="18.75" x14ac:dyDescent="0.3">
      <c r="A25" s="38">
        <v>22</v>
      </c>
      <c r="B25" s="39">
        <v>86</v>
      </c>
      <c r="C25" s="38" t="s">
        <v>460</v>
      </c>
      <c r="D25" s="44">
        <v>4016</v>
      </c>
      <c r="E25" s="38" t="s">
        <v>41</v>
      </c>
      <c r="F25" s="38" t="s">
        <v>42</v>
      </c>
      <c r="G25" s="38" t="s">
        <v>62</v>
      </c>
      <c r="H25" s="38">
        <v>18</v>
      </c>
      <c r="I25" s="40">
        <v>167.76</v>
      </c>
      <c r="J25" s="40">
        <v>0</v>
      </c>
      <c r="K25" s="42">
        <v>15.1</v>
      </c>
      <c r="L25" s="42">
        <v>15.1</v>
      </c>
      <c r="M25" s="40">
        <f t="shared" si="0"/>
        <v>197.95999999999998</v>
      </c>
    </row>
    <row r="26" spans="1:13" ht="18.75" x14ac:dyDescent="0.3">
      <c r="A26" s="38">
        <v>23</v>
      </c>
      <c r="B26" s="39">
        <v>87</v>
      </c>
      <c r="C26" s="38" t="s">
        <v>460</v>
      </c>
      <c r="D26" s="44">
        <v>8506</v>
      </c>
      <c r="E26" s="38" t="s">
        <v>41</v>
      </c>
      <c r="F26" s="38" t="s">
        <v>42</v>
      </c>
      <c r="G26" s="38" t="s">
        <v>461</v>
      </c>
      <c r="H26" s="38">
        <v>18</v>
      </c>
      <c r="I26" s="40">
        <v>203.4</v>
      </c>
      <c r="J26" s="40">
        <v>0</v>
      </c>
      <c r="K26" s="42">
        <v>18.309999999999999</v>
      </c>
      <c r="L26" s="42">
        <v>18.309999999999999</v>
      </c>
      <c r="M26" s="40">
        <f t="shared" si="0"/>
        <v>240.02</v>
      </c>
    </row>
    <row r="27" spans="1:13" ht="18.75" x14ac:dyDescent="0.3">
      <c r="A27" s="38">
        <v>24</v>
      </c>
      <c r="B27" s="39">
        <v>88</v>
      </c>
      <c r="C27" s="38" t="s">
        <v>460</v>
      </c>
      <c r="D27" s="44">
        <v>8531</v>
      </c>
      <c r="E27" s="38" t="s">
        <v>41</v>
      </c>
      <c r="F27" s="38" t="s">
        <v>42</v>
      </c>
      <c r="G27" s="38" t="s">
        <v>461</v>
      </c>
      <c r="H27" s="38">
        <v>18</v>
      </c>
      <c r="I27" s="40">
        <v>580.5</v>
      </c>
      <c r="J27" s="40">
        <v>0</v>
      </c>
      <c r="K27" s="42">
        <v>52.25</v>
      </c>
      <c r="L27" s="42">
        <v>52.25</v>
      </c>
      <c r="M27" s="40">
        <f t="shared" si="0"/>
        <v>685</v>
      </c>
    </row>
    <row r="28" spans="1:13" ht="18.75" hidden="1" x14ac:dyDescent="0.3">
      <c r="A28" s="38">
        <v>25</v>
      </c>
      <c r="B28" s="39">
        <v>89</v>
      </c>
      <c r="C28" s="38" t="s">
        <v>460</v>
      </c>
      <c r="D28" s="44">
        <v>6307</v>
      </c>
      <c r="E28" s="38" t="s">
        <v>41</v>
      </c>
      <c r="F28" s="38" t="s">
        <v>42</v>
      </c>
      <c r="G28" s="38" t="s">
        <v>62</v>
      </c>
      <c r="H28" s="38">
        <v>5</v>
      </c>
      <c r="I28" s="40">
        <v>723.8</v>
      </c>
      <c r="J28" s="40">
        <v>0</v>
      </c>
      <c r="K28" s="42">
        <v>18.100000000000001</v>
      </c>
      <c r="L28" s="42">
        <v>18.100000000000001</v>
      </c>
      <c r="M28" s="40">
        <f t="shared" si="0"/>
        <v>760</v>
      </c>
    </row>
    <row r="29" spans="1:13" ht="18.75" x14ac:dyDescent="0.3">
      <c r="A29" s="38">
        <v>26</v>
      </c>
      <c r="B29" s="39">
        <v>90</v>
      </c>
      <c r="C29" s="38" t="s">
        <v>460</v>
      </c>
      <c r="D29" s="44">
        <v>4820</v>
      </c>
      <c r="E29" s="38" t="s">
        <v>41</v>
      </c>
      <c r="F29" s="38" t="s">
        <v>42</v>
      </c>
      <c r="G29" s="38" t="s">
        <v>43</v>
      </c>
      <c r="H29" s="38">
        <v>18</v>
      </c>
      <c r="I29" s="54">
        <v>1186.44</v>
      </c>
      <c r="J29" s="40">
        <v>0</v>
      </c>
      <c r="K29" s="42">
        <v>106.78</v>
      </c>
      <c r="L29" s="42">
        <v>106.78</v>
      </c>
      <c r="M29" s="40">
        <f t="shared" si="0"/>
        <v>1400</v>
      </c>
    </row>
    <row r="30" spans="1:13" ht="18.75" x14ac:dyDescent="0.3">
      <c r="A30" s="38">
        <v>27</v>
      </c>
      <c r="B30" s="39">
        <v>91</v>
      </c>
      <c r="C30" s="38" t="s">
        <v>460</v>
      </c>
      <c r="D30" s="44">
        <v>7016</v>
      </c>
      <c r="E30" s="38" t="s">
        <v>41</v>
      </c>
      <c r="F30" s="38" t="s">
        <v>42</v>
      </c>
      <c r="G30" s="38" t="s">
        <v>62</v>
      </c>
      <c r="H30" s="38">
        <v>18</v>
      </c>
      <c r="I30" s="40">
        <v>940.68</v>
      </c>
      <c r="J30" s="40">
        <v>0</v>
      </c>
      <c r="K30" s="42">
        <v>84.66</v>
      </c>
      <c r="L30" s="42">
        <v>84.66</v>
      </c>
      <c r="M30" s="40">
        <f t="shared" si="0"/>
        <v>1110</v>
      </c>
    </row>
    <row r="31" spans="1:13" ht="18.75" x14ac:dyDescent="0.3">
      <c r="A31" s="38">
        <v>28</v>
      </c>
      <c r="B31" s="39">
        <v>84</v>
      </c>
      <c r="C31" s="38" t="s">
        <v>465</v>
      </c>
      <c r="D31" s="44">
        <v>4911</v>
      </c>
      <c r="E31" s="41" t="s">
        <v>463</v>
      </c>
      <c r="F31" s="38" t="s">
        <v>462</v>
      </c>
      <c r="G31" s="38" t="s">
        <v>464</v>
      </c>
      <c r="H31" s="38">
        <v>18</v>
      </c>
      <c r="I31" s="40">
        <v>67754.240000000005</v>
      </c>
      <c r="J31" s="40">
        <v>0</v>
      </c>
      <c r="K31" s="42">
        <v>6098</v>
      </c>
      <c r="L31" s="42">
        <v>6098</v>
      </c>
      <c r="M31" s="40">
        <f t="shared" si="0"/>
        <v>79950.240000000005</v>
      </c>
    </row>
    <row r="32" spans="1:13" ht="18.75" x14ac:dyDescent="0.3">
      <c r="A32" s="38">
        <v>29</v>
      </c>
      <c r="B32" s="39" t="s">
        <v>466</v>
      </c>
      <c r="C32" s="38" t="s">
        <v>467</v>
      </c>
      <c r="D32" s="44">
        <v>998551</v>
      </c>
      <c r="E32" s="41" t="s">
        <v>468</v>
      </c>
      <c r="F32" s="38" t="s">
        <v>69</v>
      </c>
      <c r="G32" s="38" t="s">
        <v>469</v>
      </c>
      <c r="H32" s="38">
        <v>18</v>
      </c>
      <c r="I32" s="40">
        <v>760</v>
      </c>
      <c r="J32" s="40">
        <v>0</v>
      </c>
      <c r="K32" s="42">
        <v>68.650000000000006</v>
      </c>
      <c r="L32" s="42">
        <v>68.650000000000006</v>
      </c>
      <c r="M32" s="40">
        <f t="shared" si="0"/>
        <v>897.3</v>
      </c>
    </row>
    <row r="33" spans="1:13" ht="18.75" x14ac:dyDescent="0.3">
      <c r="A33" s="38">
        <v>30</v>
      </c>
      <c r="B33" s="39" t="s">
        <v>470</v>
      </c>
      <c r="C33" s="38" t="s">
        <v>467</v>
      </c>
      <c r="D33" s="44">
        <v>998551</v>
      </c>
      <c r="E33" s="41" t="s">
        <v>468</v>
      </c>
      <c r="F33" s="38" t="s">
        <v>69</v>
      </c>
      <c r="G33" s="38" t="s">
        <v>469</v>
      </c>
      <c r="H33" s="38">
        <v>18</v>
      </c>
      <c r="I33" s="40">
        <v>760</v>
      </c>
      <c r="J33" s="40">
        <v>0</v>
      </c>
      <c r="K33" s="42">
        <v>68.650000000000006</v>
      </c>
      <c r="L33" s="42">
        <v>68.650000000000006</v>
      </c>
      <c r="M33" s="40">
        <f t="shared" ref="M33" si="1">+I33+J33+K33+L33</f>
        <v>897.3</v>
      </c>
    </row>
    <row r="34" spans="1:13" ht="18.75" x14ac:dyDescent="0.3">
      <c r="A34" s="38">
        <v>31</v>
      </c>
      <c r="B34" s="39" t="s">
        <v>471</v>
      </c>
      <c r="C34" s="38" t="s">
        <v>472</v>
      </c>
      <c r="D34" s="44">
        <v>998551</v>
      </c>
      <c r="E34" s="41" t="s">
        <v>468</v>
      </c>
      <c r="F34" s="38" t="s">
        <v>69</v>
      </c>
      <c r="G34" s="38" t="s">
        <v>469</v>
      </c>
      <c r="H34" s="38">
        <v>18</v>
      </c>
      <c r="I34" s="40">
        <v>424</v>
      </c>
      <c r="J34" s="40">
        <v>0</v>
      </c>
      <c r="K34" s="42">
        <v>38.14</v>
      </c>
      <c r="L34" s="42">
        <v>38.14</v>
      </c>
      <c r="M34" s="40">
        <f t="shared" si="0"/>
        <v>500.28</v>
      </c>
    </row>
    <row r="35" spans="1:13" ht="18.75" x14ac:dyDescent="0.3">
      <c r="A35" s="38">
        <v>32</v>
      </c>
      <c r="B35" s="39">
        <v>77</v>
      </c>
      <c r="C35" s="38" t="s">
        <v>459</v>
      </c>
      <c r="D35" s="44">
        <v>8504</v>
      </c>
      <c r="E35" s="38" t="s">
        <v>41</v>
      </c>
      <c r="F35" s="38" t="s">
        <v>42</v>
      </c>
      <c r="G35" s="38" t="s">
        <v>461</v>
      </c>
      <c r="H35" s="38">
        <v>18</v>
      </c>
      <c r="I35" s="40">
        <v>949.16</v>
      </c>
      <c r="J35" s="40">
        <v>0</v>
      </c>
      <c r="K35" s="42">
        <v>85.42</v>
      </c>
      <c r="L35" s="42">
        <v>85.42</v>
      </c>
      <c r="M35" s="40">
        <f t="shared" si="0"/>
        <v>1120</v>
      </c>
    </row>
    <row r="36" spans="1:13" ht="18.75" x14ac:dyDescent="0.3">
      <c r="A36" s="38">
        <v>33</v>
      </c>
      <c r="B36" s="39">
        <v>89</v>
      </c>
      <c r="C36" s="38" t="s">
        <v>465</v>
      </c>
      <c r="D36" s="44">
        <v>4911</v>
      </c>
      <c r="E36" s="41" t="s">
        <v>463</v>
      </c>
      <c r="F36" s="38" t="s">
        <v>462</v>
      </c>
      <c r="G36" s="38" t="s">
        <v>252</v>
      </c>
      <c r="H36" s="38">
        <v>18</v>
      </c>
      <c r="I36" s="40">
        <v>8475</v>
      </c>
      <c r="J36" s="40">
        <v>0</v>
      </c>
      <c r="K36" s="42">
        <v>762.5</v>
      </c>
      <c r="L36" s="42">
        <v>762.5</v>
      </c>
      <c r="M36" s="40">
        <f t="shared" si="0"/>
        <v>10000</v>
      </c>
    </row>
    <row r="37" spans="1:13" ht="18.75" x14ac:dyDescent="0.3">
      <c r="A37" s="38">
        <v>34</v>
      </c>
      <c r="B37" s="39">
        <v>88</v>
      </c>
      <c r="C37" s="38" t="s">
        <v>380</v>
      </c>
      <c r="D37" s="44">
        <v>4911</v>
      </c>
      <c r="E37" s="41" t="s">
        <v>463</v>
      </c>
      <c r="F37" s="38" t="s">
        <v>462</v>
      </c>
      <c r="G37" s="38" t="s">
        <v>252</v>
      </c>
      <c r="H37" s="38">
        <v>18</v>
      </c>
      <c r="I37" s="40">
        <v>4237</v>
      </c>
      <c r="J37" s="40">
        <v>0</v>
      </c>
      <c r="K37" s="42">
        <v>381.5</v>
      </c>
      <c r="L37" s="42">
        <v>381.5</v>
      </c>
      <c r="M37" s="40">
        <f t="shared" si="0"/>
        <v>5000</v>
      </c>
    </row>
    <row r="38" spans="1:13" ht="18.75" x14ac:dyDescent="0.3">
      <c r="A38" s="38">
        <v>35</v>
      </c>
      <c r="B38" s="39">
        <v>85</v>
      </c>
      <c r="C38" s="38" t="s">
        <v>465</v>
      </c>
      <c r="D38" s="44">
        <v>4911</v>
      </c>
      <c r="E38" s="41" t="s">
        <v>463</v>
      </c>
      <c r="F38" s="38" t="s">
        <v>462</v>
      </c>
      <c r="G38" s="38" t="s">
        <v>252</v>
      </c>
      <c r="H38" s="38">
        <v>18</v>
      </c>
      <c r="I38" s="40">
        <v>25414</v>
      </c>
      <c r="J38" s="40">
        <v>0</v>
      </c>
      <c r="K38" s="42">
        <v>2287</v>
      </c>
      <c r="L38" s="42">
        <v>2287</v>
      </c>
      <c r="M38" s="40">
        <f t="shared" si="0"/>
        <v>29988</v>
      </c>
    </row>
    <row r="39" spans="1:13" ht="18.75" x14ac:dyDescent="0.3">
      <c r="A39" s="38">
        <v>36</v>
      </c>
      <c r="B39" s="39">
        <v>5305</v>
      </c>
      <c r="C39" s="38" t="s">
        <v>475</v>
      </c>
      <c r="D39" s="44">
        <v>998525</v>
      </c>
      <c r="E39" s="38" t="s">
        <v>473</v>
      </c>
      <c r="F39" s="38" t="s">
        <v>119</v>
      </c>
      <c r="G39" s="38" t="s">
        <v>474</v>
      </c>
      <c r="H39" s="38">
        <v>18</v>
      </c>
      <c r="I39" s="40">
        <v>237284</v>
      </c>
      <c r="J39" s="40">
        <v>42736</v>
      </c>
      <c r="K39" s="42">
        <v>0</v>
      </c>
      <c r="L39" s="42">
        <v>0</v>
      </c>
      <c r="M39" s="40">
        <f t="shared" si="0"/>
        <v>280020</v>
      </c>
    </row>
    <row r="40" spans="1:13" ht="18.75" x14ac:dyDescent="0.3">
      <c r="A40" s="38">
        <v>37</v>
      </c>
      <c r="B40" s="39">
        <v>5308</v>
      </c>
      <c r="C40" s="38" t="s">
        <v>475</v>
      </c>
      <c r="D40" s="44">
        <v>998525</v>
      </c>
      <c r="E40" s="38" t="s">
        <v>473</v>
      </c>
      <c r="F40" s="38" t="s">
        <v>119</v>
      </c>
      <c r="G40" s="38" t="s">
        <v>476</v>
      </c>
      <c r="H40" s="38">
        <v>18</v>
      </c>
      <c r="I40" s="40">
        <v>54670</v>
      </c>
      <c r="J40" s="40">
        <v>9841</v>
      </c>
      <c r="K40" s="42">
        <v>0</v>
      </c>
      <c r="L40" s="42">
        <v>0</v>
      </c>
      <c r="M40" s="40">
        <f t="shared" si="0"/>
        <v>64511</v>
      </c>
    </row>
    <row r="41" spans="1:13" ht="18.75" x14ac:dyDescent="0.3">
      <c r="A41" s="38">
        <v>38</v>
      </c>
      <c r="B41" s="39">
        <v>9152</v>
      </c>
      <c r="C41" s="38" t="s">
        <v>477</v>
      </c>
      <c r="D41" s="44">
        <v>4911</v>
      </c>
      <c r="E41" s="38" t="s">
        <v>250</v>
      </c>
      <c r="F41" s="38" t="s">
        <v>251</v>
      </c>
      <c r="G41" s="38" t="s">
        <v>478</v>
      </c>
      <c r="H41" s="38">
        <v>18</v>
      </c>
      <c r="I41" s="40">
        <v>26812</v>
      </c>
      <c r="J41" s="40">
        <v>0</v>
      </c>
      <c r="K41" s="42">
        <v>2413.08</v>
      </c>
      <c r="L41" s="42">
        <v>2413.08</v>
      </c>
      <c r="M41" s="40">
        <f t="shared" si="0"/>
        <v>31638.160000000003</v>
      </c>
    </row>
    <row r="42" spans="1:13" ht="18.75" x14ac:dyDescent="0.3">
      <c r="A42" s="38">
        <v>39</v>
      </c>
      <c r="B42" s="39">
        <v>856</v>
      </c>
      <c r="C42" s="38" t="s">
        <v>480</v>
      </c>
      <c r="D42" s="44">
        <v>997114</v>
      </c>
      <c r="E42" s="38" t="s">
        <v>479</v>
      </c>
      <c r="F42" s="38" t="s">
        <v>83</v>
      </c>
      <c r="G42" s="38" t="s">
        <v>304</v>
      </c>
      <c r="H42" s="38">
        <v>18</v>
      </c>
      <c r="I42" s="40">
        <v>21872.5</v>
      </c>
      <c r="J42" s="40">
        <v>0</v>
      </c>
      <c r="K42" s="42">
        <v>1968.53</v>
      </c>
      <c r="L42" s="42">
        <v>1968.53</v>
      </c>
      <c r="M42" s="40">
        <f t="shared" si="0"/>
        <v>25809.559999999998</v>
      </c>
    </row>
    <row r="43" spans="1:13" ht="18.75" x14ac:dyDescent="0.3">
      <c r="A43" s="38">
        <v>40</v>
      </c>
      <c r="B43" s="39" t="s">
        <v>481</v>
      </c>
      <c r="C43" s="38" t="s">
        <v>482</v>
      </c>
      <c r="D43" s="44">
        <v>998331</v>
      </c>
      <c r="E43" s="38" t="s">
        <v>434</v>
      </c>
      <c r="F43" s="38" t="s">
        <v>88</v>
      </c>
      <c r="G43" s="38" t="s">
        <v>436</v>
      </c>
      <c r="H43" s="38">
        <v>18</v>
      </c>
      <c r="I43" s="40">
        <v>3293226</v>
      </c>
      <c r="J43" s="40">
        <v>0</v>
      </c>
      <c r="K43" s="42">
        <v>296390</v>
      </c>
      <c r="L43" s="42">
        <v>296390</v>
      </c>
      <c r="M43" s="40">
        <f t="shared" ref="M43:M44" si="2">+I43+J43+K43+L43</f>
        <v>3886006</v>
      </c>
    </row>
    <row r="44" spans="1:13" ht="18.75" x14ac:dyDescent="0.3">
      <c r="A44" s="38">
        <v>41</v>
      </c>
      <c r="B44" s="39" t="s">
        <v>481</v>
      </c>
      <c r="C44" s="38" t="s">
        <v>482</v>
      </c>
      <c r="D44" s="44">
        <v>998331</v>
      </c>
      <c r="E44" s="38" t="s">
        <v>434</v>
      </c>
      <c r="F44" s="38" t="s">
        <v>88</v>
      </c>
      <c r="G44" s="38" t="s">
        <v>437</v>
      </c>
      <c r="H44" s="38">
        <v>18</v>
      </c>
      <c r="I44" s="40">
        <v>74000</v>
      </c>
      <c r="J44" s="40">
        <v>0</v>
      </c>
      <c r="K44" s="42">
        <v>6660</v>
      </c>
      <c r="L44" s="42">
        <v>6660</v>
      </c>
      <c r="M44" s="40">
        <f t="shared" si="2"/>
        <v>87320</v>
      </c>
    </row>
    <row r="45" spans="1:13" ht="18.75" x14ac:dyDescent="0.3">
      <c r="A45" s="38">
        <v>42</v>
      </c>
      <c r="B45" s="39" t="s">
        <v>485</v>
      </c>
      <c r="C45" s="38" t="s">
        <v>486</v>
      </c>
      <c r="D45" s="44">
        <v>998412</v>
      </c>
      <c r="E45" s="38" t="s">
        <v>483</v>
      </c>
      <c r="F45" s="38" t="s">
        <v>32</v>
      </c>
      <c r="G45" s="38" t="s">
        <v>484</v>
      </c>
      <c r="H45" s="38">
        <v>18</v>
      </c>
      <c r="I45" s="40">
        <v>499</v>
      </c>
      <c r="J45" s="40">
        <v>0</v>
      </c>
      <c r="K45" s="42">
        <v>44.91</v>
      </c>
      <c r="L45" s="42">
        <v>44.91</v>
      </c>
      <c r="M45" s="40">
        <f t="shared" si="0"/>
        <v>588.81999999999994</v>
      </c>
    </row>
    <row r="46" spans="1:13" ht="18.75" x14ac:dyDescent="0.3">
      <c r="A46" s="38">
        <v>43</v>
      </c>
      <c r="B46" s="39" t="s">
        <v>490</v>
      </c>
      <c r="C46" s="38" t="s">
        <v>491</v>
      </c>
      <c r="D46" s="38">
        <v>8523</v>
      </c>
      <c r="E46" s="38" t="s">
        <v>487</v>
      </c>
      <c r="F46" s="38" t="s">
        <v>488</v>
      </c>
      <c r="G46" s="38" t="s">
        <v>489</v>
      </c>
      <c r="H46" s="38">
        <v>18</v>
      </c>
      <c r="I46" s="40">
        <v>19825.38</v>
      </c>
      <c r="J46" s="40">
        <v>3568.57</v>
      </c>
      <c r="K46" s="42">
        <v>0</v>
      </c>
      <c r="L46" s="42">
        <v>0</v>
      </c>
      <c r="M46" s="40">
        <f t="shared" si="0"/>
        <v>23393.95</v>
      </c>
    </row>
    <row r="47" spans="1:13" ht="18.75" x14ac:dyDescent="0.3">
      <c r="A47" s="38">
        <v>44</v>
      </c>
      <c r="B47" s="39">
        <v>272</v>
      </c>
      <c r="C47" s="38" t="s">
        <v>348</v>
      </c>
      <c r="D47" s="38">
        <v>996332</v>
      </c>
      <c r="E47" s="38" t="s">
        <v>492</v>
      </c>
      <c r="F47" s="38" t="s">
        <v>493</v>
      </c>
      <c r="G47" s="38" t="s">
        <v>494</v>
      </c>
      <c r="H47" s="38">
        <v>18</v>
      </c>
      <c r="I47" s="40">
        <v>18540</v>
      </c>
      <c r="J47" s="40">
        <v>0</v>
      </c>
      <c r="K47" s="42">
        <v>1350.02</v>
      </c>
      <c r="L47" s="42">
        <v>1350.02</v>
      </c>
      <c r="M47" s="40">
        <f t="shared" si="0"/>
        <v>21240.04</v>
      </c>
    </row>
    <row r="48" spans="1:13" ht="18.75" x14ac:dyDescent="0.3">
      <c r="A48" s="38">
        <v>45</v>
      </c>
      <c r="B48" s="39" t="s">
        <v>495</v>
      </c>
      <c r="C48" s="38" t="s">
        <v>496</v>
      </c>
      <c r="D48" s="38">
        <v>995441</v>
      </c>
      <c r="E48" s="38" t="s">
        <v>310</v>
      </c>
      <c r="F48" s="38" t="s">
        <v>50</v>
      </c>
      <c r="G48" s="38" t="s">
        <v>489</v>
      </c>
      <c r="H48" s="38">
        <v>18</v>
      </c>
      <c r="I48" s="42">
        <v>1000</v>
      </c>
      <c r="J48" s="42">
        <v>180</v>
      </c>
      <c r="K48" s="42">
        <v>0</v>
      </c>
      <c r="L48" s="42">
        <v>0</v>
      </c>
      <c r="M48" s="42">
        <f t="shared" si="0"/>
        <v>1180</v>
      </c>
    </row>
    <row r="49" spans="1:13" ht="18.75" x14ac:dyDescent="0.3">
      <c r="A49" s="38">
        <v>46</v>
      </c>
      <c r="B49" s="39" t="s">
        <v>497</v>
      </c>
      <c r="C49" s="38" t="s">
        <v>496</v>
      </c>
      <c r="D49" s="38">
        <v>995441</v>
      </c>
      <c r="E49" s="38" t="s">
        <v>310</v>
      </c>
      <c r="F49" s="38" t="s">
        <v>50</v>
      </c>
      <c r="G49" s="38" t="s">
        <v>489</v>
      </c>
      <c r="H49" s="38">
        <v>18</v>
      </c>
      <c r="I49" s="42">
        <v>1500</v>
      </c>
      <c r="J49" s="42">
        <v>270</v>
      </c>
      <c r="K49" s="42">
        <v>0</v>
      </c>
      <c r="L49" s="42">
        <v>0</v>
      </c>
      <c r="M49" s="42">
        <f t="shared" si="0"/>
        <v>1770</v>
      </c>
    </row>
    <row r="50" spans="1:13" ht="18.75" x14ac:dyDescent="0.3">
      <c r="A50" s="38">
        <v>47</v>
      </c>
      <c r="B50" s="39">
        <v>1215</v>
      </c>
      <c r="C50" s="38" t="s">
        <v>440</v>
      </c>
      <c r="D50" s="38">
        <v>9987</v>
      </c>
      <c r="E50" s="38" t="s">
        <v>498</v>
      </c>
      <c r="F50" s="38" t="s">
        <v>210</v>
      </c>
      <c r="G50" s="38" t="s">
        <v>489</v>
      </c>
      <c r="H50" s="38">
        <v>18</v>
      </c>
      <c r="I50" s="42">
        <v>545</v>
      </c>
      <c r="J50" s="42">
        <v>0</v>
      </c>
      <c r="K50" s="42">
        <v>49.05</v>
      </c>
      <c r="L50" s="42">
        <v>49.05</v>
      </c>
      <c r="M50" s="42">
        <f t="shared" si="0"/>
        <v>643.09999999999991</v>
      </c>
    </row>
    <row r="51" spans="1:13" ht="18.75" x14ac:dyDescent="0.3">
      <c r="A51" s="38">
        <v>48</v>
      </c>
      <c r="B51" s="39">
        <v>1721</v>
      </c>
      <c r="C51" s="38" t="s">
        <v>480</v>
      </c>
      <c r="D51" s="38">
        <v>9987</v>
      </c>
      <c r="E51" s="38" t="s">
        <v>499</v>
      </c>
      <c r="F51" s="38" t="s">
        <v>500</v>
      </c>
      <c r="G51" s="38" t="s">
        <v>501</v>
      </c>
      <c r="H51" s="38">
        <v>18</v>
      </c>
      <c r="I51" s="42">
        <v>10000</v>
      </c>
      <c r="J51" s="42">
        <v>1800</v>
      </c>
      <c r="K51" s="42">
        <v>0</v>
      </c>
      <c r="L51" s="42">
        <v>0</v>
      </c>
      <c r="M51" s="42">
        <f t="shared" si="0"/>
        <v>11800</v>
      </c>
    </row>
    <row r="52" spans="1:13" ht="18.75" x14ac:dyDescent="0.3">
      <c r="A52" s="38">
        <v>49</v>
      </c>
      <c r="B52" s="39">
        <v>2880</v>
      </c>
      <c r="C52" s="38" t="s">
        <v>472</v>
      </c>
      <c r="D52" s="38">
        <v>8471</v>
      </c>
      <c r="E52" s="38" t="s">
        <v>502</v>
      </c>
      <c r="F52" s="38" t="s">
        <v>503</v>
      </c>
      <c r="G52" s="38" t="s">
        <v>504</v>
      </c>
      <c r="H52" s="38">
        <v>18</v>
      </c>
      <c r="I52" s="42">
        <v>41533.050000000003</v>
      </c>
      <c r="J52" s="42">
        <v>7475.95</v>
      </c>
      <c r="K52" s="42">
        <v>0</v>
      </c>
      <c r="L52" s="42">
        <v>0</v>
      </c>
      <c r="M52" s="42">
        <f t="shared" si="0"/>
        <v>49009</v>
      </c>
    </row>
    <row r="53" spans="1:13" ht="18.75" x14ac:dyDescent="0.3">
      <c r="K53" s="58"/>
    </row>
    <row r="54" spans="1:13" ht="18.75" x14ac:dyDescent="0.3">
      <c r="K54" s="57"/>
    </row>
    <row r="55" spans="1:13" x14ac:dyDescent="0.25">
      <c r="K55" s="30"/>
    </row>
    <row r="72" spans="1:13" ht="18.75" x14ac:dyDescent="0.3">
      <c r="A72" s="38">
        <v>8</v>
      </c>
      <c r="B72" s="39">
        <v>41847</v>
      </c>
      <c r="C72" s="38" t="s">
        <v>425</v>
      </c>
      <c r="D72" s="39">
        <v>45120</v>
      </c>
      <c r="E72" s="38" t="s">
        <v>442</v>
      </c>
      <c r="F72" s="38" t="s">
        <v>444</v>
      </c>
      <c r="G72" s="38" t="s">
        <v>443</v>
      </c>
      <c r="H72" s="38">
        <v>18</v>
      </c>
      <c r="I72" s="42">
        <v>1398</v>
      </c>
      <c r="J72" s="40">
        <v>0</v>
      </c>
      <c r="K72" s="42">
        <v>125.82</v>
      </c>
      <c r="L72" s="42">
        <v>125.82</v>
      </c>
      <c r="M72" s="40">
        <f>+I72+J72+K72+L72</f>
        <v>1649.6399999999999</v>
      </c>
    </row>
    <row r="73" spans="1:13" ht="18.75" x14ac:dyDescent="0.3">
      <c r="A73" s="38">
        <v>7</v>
      </c>
      <c r="B73" s="39">
        <v>805</v>
      </c>
      <c r="C73" s="38" t="s">
        <v>440</v>
      </c>
      <c r="D73" s="44">
        <v>9987</v>
      </c>
      <c r="E73" s="38" t="s">
        <v>438</v>
      </c>
      <c r="F73" s="56" t="s">
        <v>505</v>
      </c>
      <c r="G73" s="38" t="s">
        <v>439</v>
      </c>
      <c r="H73" s="38">
        <v>14</v>
      </c>
      <c r="I73" s="40">
        <v>3320</v>
      </c>
      <c r="J73" s="40">
        <v>0</v>
      </c>
      <c r="K73" s="42">
        <v>465</v>
      </c>
      <c r="L73" s="42">
        <v>465</v>
      </c>
      <c r="M73" s="40">
        <f>+I73+J73+K73+L73</f>
        <v>4250</v>
      </c>
    </row>
  </sheetData>
  <autoFilter ref="A3:M52">
    <filterColumn colId="7">
      <filters>
        <filter val="18"/>
      </filters>
    </filterColumn>
  </autoFilter>
  <mergeCells count="1">
    <mergeCell ref="A2:M2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D1" workbookViewId="0">
      <selection activeCell="D37" sqref="D37"/>
    </sheetView>
  </sheetViews>
  <sheetFormatPr defaultRowHeight="15" x14ac:dyDescent="0.25"/>
  <cols>
    <col min="2" max="2" width="20.85546875" customWidth="1"/>
    <col min="3" max="3" width="15.28515625" customWidth="1"/>
    <col min="4" max="4" width="16" bestFit="1" customWidth="1"/>
    <col min="5" max="5" width="38.28515625" customWidth="1"/>
    <col min="6" max="6" width="24.140625" customWidth="1"/>
    <col min="7" max="7" width="21.7109375" customWidth="1"/>
    <col min="9" max="9" width="19.28515625" customWidth="1"/>
    <col min="10" max="10" width="18.42578125" customWidth="1"/>
    <col min="11" max="11" width="18" customWidth="1"/>
    <col min="12" max="12" width="16.85546875" customWidth="1"/>
    <col min="13" max="13" width="20.5703125" customWidth="1"/>
  </cols>
  <sheetData>
    <row r="1" spans="1:13" ht="15.75" thickBot="1" x14ac:dyDescent="0.3"/>
    <row r="2" spans="1:13" ht="27" customHeight="1" x14ac:dyDescent="0.25">
      <c r="A2" s="115" t="s">
        <v>507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3" ht="15.75" x14ac:dyDescent="0.25">
      <c r="A3" s="2" t="s">
        <v>1</v>
      </c>
      <c r="B3" s="2" t="s">
        <v>2</v>
      </c>
      <c r="C3" s="2" t="s">
        <v>3</v>
      </c>
      <c r="D3" s="3" t="s">
        <v>4</v>
      </c>
      <c r="E3" s="4" t="s">
        <v>5</v>
      </c>
      <c r="F3" s="5" t="s">
        <v>0</v>
      </c>
      <c r="G3" s="2" t="s">
        <v>6</v>
      </c>
      <c r="H3" s="6" t="s">
        <v>7</v>
      </c>
      <c r="I3" s="7" t="s">
        <v>8</v>
      </c>
      <c r="J3" s="8" t="s">
        <v>9</v>
      </c>
      <c r="K3" s="8" t="s">
        <v>10</v>
      </c>
      <c r="L3" s="8" t="s">
        <v>11</v>
      </c>
      <c r="M3" s="8" t="s">
        <v>14</v>
      </c>
    </row>
    <row r="4" spans="1:13" ht="18.75" x14ac:dyDescent="0.3">
      <c r="A4" s="38">
        <v>1</v>
      </c>
      <c r="B4" s="39">
        <v>1471</v>
      </c>
      <c r="C4" s="38" t="s">
        <v>514</v>
      </c>
      <c r="D4" s="44">
        <v>9987</v>
      </c>
      <c r="E4" s="38" t="s">
        <v>508</v>
      </c>
      <c r="F4" s="38" t="s">
        <v>210</v>
      </c>
      <c r="G4" s="38" t="s">
        <v>509</v>
      </c>
      <c r="H4" s="38">
        <v>18</v>
      </c>
      <c r="I4" s="40">
        <v>1150</v>
      </c>
      <c r="J4" s="40">
        <v>0</v>
      </c>
      <c r="K4" s="42">
        <v>103.5</v>
      </c>
      <c r="L4" s="42">
        <v>103.5</v>
      </c>
      <c r="M4" s="40">
        <f t="shared" ref="M4:M21" si="0">+I4+J4+K4+L4</f>
        <v>1357</v>
      </c>
    </row>
    <row r="5" spans="1:13" ht="18.75" x14ac:dyDescent="0.3">
      <c r="A5" s="38">
        <v>2</v>
      </c>
      <c r="B5" s="39" t="s">
        <v>510</v>
      </c>
      <c r="C5" s="38" t="s">
        <v>513</v>
      </c>
      <c r="D5" s="44">
        <v>998412</v>
      </c>
      <c r="E5" s="38" t="s">
        <v>298</v>
      </c>
      <c r="F5" s="38" t="s">
        <v>32</v>
      </c>
      <c r="G5" s="38" t="s">
        <v>33</v>
      </c>
      <c r="H5" s="38">
        <v>18</v>
      </c>
      <c r="I5" s="40">
        <v>999</v>
      </c>
      <c r="J5" s="40">
        <v>0</v>
      </c>
      <c r="K5" s="42">
        <v>89.91</v>
      </c>
      <c r="L5" s="42">
        <v>89.91</v>
      </c>
      <c r="M5" s="40">
        <f t="shared" si="0"/>
        <v>1178.8200000000002</v>
      </c>
    </row>
    <row r="6" spans="1:13" ht="18.75" x14ac:dyDescent="0.3">
      <c r="A6" s="38">
        <v>3</v>
      </c>
      <c r="B6" s="39" t="s">
        <v>512</v>
      </c>
      <c r="C6" s="38" t="s">
        <v>482</v>
      </c>
      <c r="D6" s="44">
        <v>998513</v>
      </c>
      <c r="E6" s="38" t="s">
        <v>511</v>
      </c>
      <c r="F6" s="38" t="s">
        <v>112</v>
      </c>
      <c r="G6" s="38" t="s">
        <v>362</v>
      </c>
      <c r="H6" s="38">
        <v>18</v>
      </c>
      <c r="I6" s="40">
        <v>889964.64</v>
      </c>
      <c r="J6" s="40">
        <v>0</v>
      </c>
      <c r="K6" s="42">
        <v>80096.83</v>
      </c>
      <c r="L6" s="42">
        <v>80096.83</v>
      </c>
      <c r="M6" s="40">
        <f t="shared" si="0"/>
        <v>1050158.3</v>
      </c>
    </row>
    <row r="7" spans="1:13" ht="18.75" x14ac:dyDescent="0.3">
      <c r="A7" s="38">
        <v>4</v>
      </c>
      <c r="B7" s="39" t="s">
        <v>572</v>
      </c>
      <c r="C7" s="38" t="s">
        <v>482</v>
      </c>
      <c r="D7" s="44">
        <v>998525</v>
      </c>
      <c r="E7" s="38" t="s">
        <v>571</v>
      </c>
      <c r="F7" s="38" t="s">
        <v>119</v>
      </c>
      <c r="G7" s="38" t="s">
        <v>362</v>
      </c>
      <c r="H7" s="38">
        <v>18</v>
      </c>
      <c r="I7" s="40">
        <v>230609</v>
      </c>
      <c r="J7" s="40">
        <v>41509</v>
      </c>
      <c r="K7" s="42">
        <v>0</v>
      </c>
      <c r="L7" s="42">
        <v>0</v>
      </c>
      <c r="M7" s="40">
        <f t="shared" si="0"/>
        <v>272118</v>
      </c>
    </row>
    <row r="8" spans="1:13" ht="18.75" x14ac:dyDescent="0.3">
      <c r="A8" s="38">
        <v>5</v>
      </c>
      <c r="B8" s="39">
        <v>807</v>
      </c>
      <c r="C8" s="38" t="s">
        <v>516</v>
      </c>
      <c r="D8" s="44">
        <v>998711</v>
      </c>
      <c r="E8" s="38" t="s">
        <v>515</v>
      </c>
      <c r="F8" s="38" t="s">
        <v>307</v>
      </c>
      <c r="G8" s="38" t="s">
        <v>509</v>
      </c>
      <c r="H8" s="38">
        <v>18</v>
      </c>
      <c r="I8" s="40">
        <v>2330.5</v>
      </c>
      <c r="J8" s="40">
        <v>0</v>
      </c>
      <c r="K8" s="42">
        <v>209.75</v>
      </c>
      <c r="L8" s="42">
        <v>209.75</v>
      </c>
      <c r="M8" s="40">
        <f t="shared" si="0"/>
        <v>2750</v>
      </c>
    </row>
    <row r="9" spans="1:13" ht="18.75" x14ac:dyDescent="0.3">
      <c r="A9" s="38">
        <v>6</v>
      </c>
      <c r="B9" s="39">
        <v>124</v>
      </c>
      <c r="C9" s="38" t="s">
        <v>517</v>
      </c>
      <c r="D9" s="44">
        <v>3401</v>
      </c>
      <c r="E9" s="38" t="s">
        <v>41</v>
      </c>
      <c r="F9" s="38" t="s">
        <v>42</v>
      </c>
      <c r="G9" s="38" t="s">
        <v>62</v>
      </c>
      <c r="H9" s="38">
        <v>5</v>
      </c>
      <c r="I9" s="40">
        <v>9333.2999999999993</v>
      </c>
      <c r="J9" s="40">
        <v>0</v>
      </c>
      <c r="K9" s="42">
        <v>233.33</v>
      </c>
      <c r="L9" s="42">
        <v>233.33</v>
      </c>
      <c r="M9" s="40">
        <f t="shared" si="0"/>
        <v>9799.9599999999991</v>
      </c>
    </row>
    <row r="10" spans="1:13" ht="18.75" x14ac:dyDescent="0.3">
      <c r="A10" s="38">
        <v>7</v>
      </c>
      <c r="B10" s="39">
        <v>125</v>
      </c>
      <c r="C10" s="38" t="s">
        <v>517</v>
      </c>
      <c r="D10" s="44">
        <v>3926</v>
      </c>
      <c r="E10" s="38" t="s">
        <v>41</v>
      </c>
      <c r="F10" s="38" t="s">
        <v>42</v>
      </c>
      <c r="G10" s="38" t="s">
        <v>62</v>
      </c>
      <c r="H10" s="38">
        <v>18</v>
      </c>
      <c r="I10" s="40">
        <v>4969.95</v>
      </c>
      <c r="J10" s="40">
        <v>0</v>
      </c>
      <c r="K10" s="42">
        <v>447.3</v>
      </c>
      <c r="L10" s="42">
        <v>447.3</v>
      </c>
      <c r="M10" s="40">
        <f t="shared" si="0"/>
        <v>5864.55</v>
      </c>
    </row>
    <row r="11" spans="1:13" ht="18.75" x14ac:dyDescent="0.3">
      <c r="A11" s="38">
        <v>8</v>
      </c>
      <c r="B11" s="39">
        <v>132</v>
      </c>
      <c r="C11" s="38" t="s">
        <v>482</v>
      </c>
      <c r="D11" s="44">
        <v>3808919</v>
      </c>
      <c r="E11" s="38" t="s">
        <v>41</v>
      </c>
      <c r="F11" s="38" t="s">
        <v>42</v>
      </c>
      <c r="G11" s="38" t="s">
        <v>62</v>
      </c>
      <c r="H11" s="38">
        <v>18</v>
      </c>
      <c r="I11" s="40">
        <v>796.6</v>
      </c>
      <c r="J11" s="40">
        <v>0</v>
      </c>
      <c r="K11" s="42">
        <v>71.69</v>
      </c>
      <c r="L11" s="42">
        <v>71.69</v>
      </c>
      <c r="M11" s="40">
        <f t="shared" si="0"/>
        <v>939.98</v>
      </c>
    </row>
    <row r="12" spans="1:13" ht="18.75" x14ac:dyDescent="0.3">
      <c r="A12" s="38">
        <v>9</v>
      </c>
      <c r="B12" s="39">
        <v>133</v>
      </c>
      <c r="C12" s="38" t="s">
        <v>564</v>
      </c>
      <c r="D12" s="44">
        <v>3401</v>
      </c>
      <c r="E12" s="38" t="s">
        <v>41</v>
      </c>
      <c r="F12" s="38" t="s">
        <v>42</v>
      </c>
      <c r="G12" s="38" t="s">
        <v>62</v>
      </c>
      <c r="H12" s="38">
        <v>5</v>
      </c>
      <c r="I12" s="40">
        <v>4571.3999999999996</v>
      </c>
      <c r="J12" s="40">
        <v>0</v>
      </c>
      <c r="K12" s="42">
        <v>114.29</v>
      </c>
      <c r="L12" s="42">
        <v>114.29</v>
      </c>
      <c r="M12" s="40">
        <f t="shared" si="0"/>
        <v>4799.9799999999996</v>
      </c>
    </row>
    <row r="13" spans="1:13" ht="18.75" x14ac:dyDescent="0.3">
      <c r="A13" s="38">
        <v>10</v>
      </c>
      <c r="B13" s="39">
        <v>134</v>
      </c>
      <c r="C13" s="38" t="s">
        <v>482</v>
      </c>
      <c r="D13" s="44">
        <v>3307</v>
      </c>
      <c r="E13" s="38" t="s">
        <v>41</v>
      </c>
      <c r="F13" s="38" t="s">
        <v>42</v>
      </c>
      <c r="G13" s="38" t="s">
        <v>62</v>
      </c>
      <c r="H13" s="38">
        <v>18</v>
      </c>
      <c r="I13" s="42">
        <v>1830</v>
      </c>
      <c r="J13" s="40">
        <v>0</v>
      </c>
      <c r="K13" s="42">
        <v>164.75</v>
      </c>
      <c r="L13" s="42">
        <v>164.75</v>
      </c>
      <c r="M13" s="40">
        <f t="shared" si="0"/>
        <v>2159.5</v>
      </c>
    </row>
    <row r="14" spans="1:13" ht="18.75" x14ac:dyDescent="0.3">
      <c r="A14" s="38">
        <v>11</v>
      </c>
      <c r="B14" s="39">
        <v>135</v>
      </c>
      <c r="C14" s="38" t="s">
        <v>564</v>
      </c>
      <c r="D14" s="44">
        <v>4802</v>
      </c>
      <c r="E14" s="38" t="s">
        <v>41</v>
      </c>
      <c r="F14" s="38" t="s">
        <v>42</v>
      </c>
      <c r="G14" s="38" t="s">
        <v>62</v>
      </c>
      <c r="H14" s="38">
        <v>12</v>
      </c>
      <c r="I14" s="42">
        <v>16071.5</v>
      </c>
      <c r="J14" s="40">
        <v>0</v>
      </c>
      <c r="K14" s="42">
        <v>964.29</v>
      </c>
      <c r="L14" s="42">
        <v>964.29</v>
      </c>
      <c r="M14" s="40">
        <f t="shared" si="0"/>
        <v>18000.080000000002</v>
      </c>
    </row>
    <row r="15" spans="1:13" ht="18.75" x14ac:dyDescent="0.3">
      <c r="A15" s="38">
        <v>12</v>
      </c>
      <c r="B15" s="39">
        <v>136</v>
      </c>
      <c r="C15" s="38" t="s">
        <v>482</v>
      </c>
      <c r="D15" s="44">
        <v>4802</v>
      </c>
      <c r="E15" s="38" t="s">
        <v>41</v>
      </c>
      <c r="F15" s="38" t="s">
        <v>42</v>
      </c>
      <c r="G15" s="38" t="s">
        <v>457</v>
      </c>
      <c r="H15" s="38">
        <v>12</v>
      </c>
      <c r="I15" s="42">
        <v>3526.8</v>
      </c>
      <c r="J15" s="40">
        <v>0</v>
      </c>
      <c r="K15" s="42">
        <v>211.61</v>
      </c>
      <c r="L15" s="42">
        <v>211.61</v>
      </c>
      <c r="M15" s="40">
        <f t="shared" si="0"/>
        <v>3950.0200000000004</v>
      </c>
    </row>
    <row r="16" spans="1:13" ht="18.75" x14ac:dyDescent="0.3">
      <c r="A16" s="38">
        <v>13</v>
      </c>
      <c r="B16" s="39">
        <v>137</v>
      </c>
      <c r="C16" s="38" t="s">
        <v>482</v>
      </c>
      <c r="D16" s="44">
        <v>9608</v>
      </c>
      <c r="E16" s="38" t="s">
        <v>41</v>
      </c>
      <c r="F16" s="38" t="s">
        <v>42</v>
      </c>
      <c r="G16" s="38" t="s">
        <v>457</v>
      </c>
      <c r="H16" s="38">
        <v>18</v>
      </c>
      <c r="I16" s="42">
        <v>3669.4</v>
      </c>
      <c r="J16" s="40">
        <v>0</v>
      </c>
      <c r="K16" s="42">
        <v>330.25</v>
      </c>
      <c r="L16" s="42">
        <v>330.25</v>
      </c>
      <c r="M16" s="40">
        <f t="shared" si="0"/>
        <v>4329.8999999999996</v>
      </c>
    </row>
    <row r="17" spans="1:13" ht="18.75" x14ac:dyDescent="0.3">
      <c r="A17" s="38">
        <v>14</v>
      </c>
      <c r="B17" s="39">
        <v>139</v>
      </c>
      <c r="C17" s="38" t="s">
        <v>482</v>
      </c>
      <c r="D17" s="44">
        <v>4802</v>
      </c>
      <c r="E17" s="38" t="s">
        <v>41</v>
      </c>
      <c r="F17" s="38" t="s">
        <v>42</v>
      </c>
      <c r="G17" s="38" t="s">
        <v>457</v>
      </c>
      <c r="H17" s="38">
        <v>18</v>
      </c>
      <c r="I17" s="40">
        <v>1483</v>
      </c>
      <c r="J17" s="40">
        <v>0</v>
      </c>
      <c r="K17" s="42">
        <v>133.47</v>
      </c>
      <c r="L17" s="42">
        <v>133.47</v>
      </c>
      <c r="M17" s="40">
        <f t="shared" si="0"/>
        <v>1749.94</v>
      </c>
    </row>
    <row r="18" spans="1:13" ht="18.75" x14ac:dyDescent="0.3">
      <c r="A18" s="38">
        <v>15</v>
      </c>
      <c r="B18" s="39">
        <v>140</v>
      </c>
      <c r="C18" s="38" t="s">
        <v>518</v>
      </c>
      <c r="D18" s="44">
        <v>8471</v>
      </c>
      <c r="E18" s="38" t="s">
        <v>41</v>
      </c>
      <c r="F18" s="38" t="s">
        <v>42</v>
      </c>
      <c r="G18" s="38" t="s">
        <v>457</v>
      </c>
      <c r="H18" s="38">
        <v>12</v>
      </c>
      <c r="I18" s="40">
        <v>5803.5</v>
      </c>
      <c r="J18" s="40">
        <v>0</v>
      </c>
      <c r="K18" s="42">
        <v>348.21</v>
      </c>
      <c r="L18" s="42">
        <v>348.21</v>
      </c>
      <c r="M18" s="40">
        <f t="shared" si="0"/>
        <v>6499.92</v>
      </c>
    </row>
    <row r="19" spans="1:13" ht="18.75" x14ac:dyDescent="0.3">
      <c r="A19" s="38">
        <v>16</v>
      </c>
      <c r="B19" s="39">
        <v>141</v>
      </c>
      <c r="C19" s="38" t="s">
        <v>518</v>
      </c>
      <c r="D19" s="44">
        <v>3307</v>
      </c>
      <c r="E19" s="38" t="s">
        <v>41</v>
      </c>
      <c r="F19" s="38" t="s">
        <v>42</v>
      </c>
      <c r="G19" s="38" t="s">
        <v>62</v>
      </c>
      <c r="H19" s="38">
        <v>18</v>
      </c>
      <c r="I19" s="54">
        <v>2542.4</v>
      </c>
      <c r="J19" s="40">
        <v>0</v>
      </c>
      <c r="K19" s="42">
        <v>228.82</v>
      </c>
      <c r="L19" s="42">
        <v>228.82</v>
      </c>
      <c r="M19" s="40">
        <f t="shared" si="0"/>
        <v>3000.0400000000004</v>
      </c>
    </row>
    <row r="20" spans="1:13" ht="18.75" x14ac:dyDescent="0.3">
      <c r="A20" s="38">
        <v>17</v>
      </c>
      <c r="B20" s="39">
        <v>142</v>
      </c>
      <c r="C20" s="38" t="s">
        <v>518</v>
      </c>
      <c r="D20" s="44">
        <v>4818</v>
      </c>
      <c r="E20" s="38" t="s">
        <v>41</v>
      </c>
      <c r="F20" s="38" t="s">
        <v>42</v>
      </c>
      <c r="G20" s="38" t="s">
        <v>62</v>
      </c>
      <c r="H20" s="38">
        <v>18</v>
      </c>
      <c r="I20" s="45">
        <v>2034</v>
      </c>
      <c r="J20" s="40">
        <v>0</v>
      </c>
      <c r="K20" s="42">
        <v>183.06</v>
      </c>
      <c r="L20" s="42">
        <v>183.06</v>
      </c>
      <c r="M20" s="40">
        <f t="shared" si="0"/>
        <v>2400.12</v>
      </c>
    </row>
    <row r="21" spans="1:13" ht="18.75" x14ac:dyDescent="0.3">
      <c r="A21" s="38">
        <v>18</v>
      </c>
      <c r="B21" s="39">
        <v>143</v>
      </c>
      <c r="C21" s="55" t="s">
        <v>518</v>
      </c>
      <c r="D21" s="44">
        <v>3808</v>
      </c>
      <c r="E21" s="38" t="s">
        <v>41</v>
      </c>
      <c r="F21" s="38" t="s">
        <v>42</v>
      </c>
      <c r="G21" s="38" t="s">
        <v>62</v>
      </c>
      <c r="H21" s="38">
        <v>18</v>
      </c>
      <c r="I21" s="40">
        <v>1059.3</v>
      </c>
      <c r="J21" s="40">
        <v>0</v>
      </c>
      <c r="K21" s="42">
        <v>95.34</v>
      </c>
      <c r="L21" s="42">
        <v>95.34</v>
      </c>
      <c r="M21" s="40">
        <f t="shared" si="0"/>
        <v>1249.9799999999998</v>
      </c>
    </row>
    <row r="22" spans="1:13" ht="18.75" x14ac:dyDescent="0.3">
      <c r="A22" s="38">
        <v>20</v>
      </c>
      <c r="B22" s="39">
        <v>144</v>
      </c>
      <c r="C22" s="38" t="s">
        <v>459</v>
      </c>
      <c r="D22" s="44">
        <v>3924</v>
      </c>
      <c r="E22" s="38" t="s">
        <v>41</v>
      </c>
      <c r="F22" s="38" t="s">
        <v>42</v>
      </c>
      <c r="G22" s="38" t="s">
        <v>457</v>
      </c>
      <c r="H22" s="38">
        <v>18</v>
      </c>
      <c r="I22" s="40">
        <v>254.2</v>
      </c>
      <c r="J22" s="40">
        <v>0</v>
      </c>
      <c r="K22" s="42">
        <v>22.88</v>
      </c>
      <c r="L22" s="42">
        <v>22.88</v>
      </c>
      <c r="M22" s="40">
        <f t="shared" ref="M22:M58" si="1">+I22+J22+K22+L22</f>
        <v>299.95999999999998</v>
      </c>
    </row>
    <row r="23" spans="1:13" ht="18.75" x14ac:dyDescent="0.3">
      <c r="A23" s="38">
        <v>21</v>
      </c>
      <c r="B23" s="39">
        <v>145</v>
      </c>
      <c r="C23" s="38" t="s">
        <v>518</v>
      </c>
      <c r="D23" s="44">
        <v>4823</v>
      </c>
      <c r="E23" s="38" t="s">
        <v>41</v>
      </c>
      <c r="F23" s="38" t="s">
        <v>42</v>
      </c>
      <c r="G23" s="38" t="s">
        <v>457</v>
      </c>
      <c r="H23" s="38">
        <v>18</v>
      </c>
      <c r="I23" s="42">
        <v>1610.2</v>
      </c>
      <c r="J23" s="42">
        <v>0</v>
      </c>
      <c r="K23" s="42">
        <v>144.91999999999999</v>
      </c>
      <c r="L23" s="42">
        <v>144.91999999999999</v>
      </c>
      <c r="M23" s="40">
        <f t="shared" si="1"/>
        <v>1900.0400000000002</v>
      </c>
    </row>
    <row r="24" spans="1:13" ht="18.75" x14ac:dyDescent="0.3">
      <c r="A24" s="38">
        <v>23</v>
      </c>
      <c r="B24" s="39">
        <v>146</v>
      </c>
      <c r="C24" s="38" t="s">
        <v>518</v>
      </c>
      <c r="D24" s="44">
        <v>9608</v>
      </c>
      <c r="E24" s="38" t="s">
        <v>41</v>
      </c>
      <c r="F24" s="38" t="s">
        <v>42</v>
      </c>
      <c r="G24" s="38" t="s">
        <v>457</v>
      </c>
      <c r="H24" s="38">
        <v>18</v>
      </c>
      <c r="I24" s="40">
        <v>2669.5</v>
      </c>
      <c r="J24" s="40">
        <v>0</v>
      </c>
      <c r="K24" s="42">
        <v>240.26</v>
      </c>
      <c r="L24" s="42">
        <v>240.26</v>
      </c>
      <c r="M24" s="40">
        <f t="shared" si="1"/>
        <v>3150.0200000000004</v>
      </c>
    </row>
    <row r="25" spans="1:13" ht="18.75" x14ac:dyDescent="0.3">
      <c r="A25" s="38">
        <v>24</v>
      </c>
      <c r="B25" s="39">
        <v>147</v>
      </c>
      <c r="C25" s="38" t="s">
        <v>518</v>
      </c>
      <c r="D25" s="44">
        <v>4820</v>
      </c>
      <c r="E25" s="38" t="s">
        <v>41</v>
      </c>
      <c r="F25" s="38" t="s">
        <v>42</v>
      </c>
      <c r="G25" s="38" t="s">
        <v>457</v>
      </c>
      <c r="H25" s="38">
        <v>18</v>
      </c>
      <c r="I25" s="40">
        <v>7118.64</v>
      </c>
      <c r="J25" s="40">
        <v>0</v>
      </c>
      <c r="K25" s="42">
        <v>640.67999999999995</v>
      </c>
      <c r="L25" s="42">
        <v>640.67999999999995</v>
      </c>
      <c r="M25" s="40">
        <f t="shared" si="1"/>
        <v>8400</v>
      </c>
    </row>
    <row r="26" spans="1:13" ht="18.75" x14ac:dyDescent="0.3">
      <c r="A26" s="38">
        <v>25</v>
      </c>
      <c r="B26" s="39">
        <v>148</v>
      </c>
      <c r="C26" s="38" t="s">
        <v>518</v>
      </c>
      <c r="D26" s="44">
        <v>3506</v>
      </c>
      <c r="E26" s="38" t="s">
        <v>41</v>
      </c>
      <c r="F26" s="38" t="s">
        <v>42</v>
      </c>
      <c r="G26" s="38" t="s">
        <v>457</v>
      </c>
      <c r="H26" s="38">
        <v>18</v>
      </c>
      <c r="I26" s="40">
        <v>593.20000000000005</v>
      </c>
      <c r="J26" s="40">
        <v>0</v>
      </c>
      <c r="K26" s="42">
        <v>53.39</v>
      </c>
      <c r="L26" s="42">
        <v>53.39</v>
      </c>
      <c r="M26" s="40">
        <f t="shared" si="1"/>
        <v>699.98</v>
      </c>
    </row>
    <row r="27" spans="1:13" ht="18.75" x14ac:dyDescent="0.3">
      <c r="A27" s="38">
        <v>26</v>
      </c>
      <c r="B27" s="39">
        <v>149</v>
      </c>
      <c r="C27" s="38" t="s">
        <v>518</v>
      </c>
      <c r="D27" s="44">
        <v>3402</v>
      </c>
      <c r="E27" s="38" t="s">
        <v>41</v>
      </c>
      <c r="F27" s="38" t="s">
        <v>42</v>
      </c>
      <c r="G27" s="38" t="s">
        <v>62</v>
      </c>
      <c r="H27" s="38">
        <v>18</v>
      </c>
      <c r="I27" s="40">
        <v>788.1</v>
      </c>
      <c r="J27" s="40">
        <v>0</v>
      </c>
      <c r="K27" s="42">
        <v>70.930000000000007</v>
      </c>
      <c r="L27" s="42">
        <v>70.930000000000007</v>
      </c>
      <c r="M27" s="40">
        <f t="shared" si="1"/>
        <v>929.96</v>
      </c>
    </row>
    <row r="28" spans="1:13" ht="18.75" x14ac:dyDescent="0.3">
      <c r="A28" s="38">
        <v>27</v>
      </c>
      <c r="B28" s="39">
        <v>150</v>
      </c>
      <c r="C28" s="38" t="s">
        <v>518</v>
      </c>
      <c r="D28" s="44">
        <v>3402</v>
      </c>
      <c r="E28" s="38" t="s">
        <v>41</v>
      </c>
      <c r="F28" s="38" t="s">
        <v>42</v>
      </c>
      <c r="G28" s="38" t="s">
        <v>62</v>
      </c>
      <c r="H28" s="38">
        <v>18</v>
      </c>
      <c r="I28" s="40">
        <v>847.5</v>
      </c>
      <c r="J28" s="40">
        <v>0</v>
      </c>
      <c r="K28" s="42">
        <v>76.28</v>
      </c>
      <c r="L28" s="42">
        <v>76.28</v>
      </c>
      <c r="M28" s="40">
        <f t="shared" si="1"/>
        <v>1000.06</v>
      </c>
    </row>
    <row r="29" spans="1:13" ht="18.75" x14ac:dyDescent="0.3">
      <c r="A29" s="38">
        <v>28</v>
      </c>
      <c r="B29" s="39">
        <v>151</v>
      </c>
      <c r="C29" s="38" t="s">
        <v>518</v>
      </c>
      <c r="D29" s="44">
        <v>3401</v>
      </c>
      <c r="E29" s="38" t="s">
        <v>41</v>
      </c>
      <c r="F29" s="38" t="s">
        <v>42</v>
      </c>
      <c r="G29" s="38" t="s">
        <v>62</v>
      </c>
      <c r="H29" s="38">
        <v>18</v>
      </c>
      <c r="I29" s="40">
        <v>1016.9</v>
      </c>
      <c r="J29" s="40">
        <v>0</v>
      </c>
      <c r="K29" s="42">
        <v>91.52</v>
      </c>
      <c r="L29" s="42">
        <v>91.52</v>
      </c>
      <c r="M29" s="40">
        <f t="shared" si="1"/>
        <v>1199.94</v>
      </c>
    </row>
    <row r="30" spans="1:13" ht="18.75" x14ac:dyDescent="0.3">
      <c r="A30" s="38">
        <v>29</v>
      </c>
      <c r="B30" s="39" t="s">
        <v>520</v>
      </c>
      <c r="C30" s="38" t="s">
        <v>514</v>
      </c>
      <c r="D30" s="44">
        <v>999613</v>
      </c>
      <c r="E30" s="38" t="s">
        <v>519</v>
      </c>
      <c r="F30" s="38" t="s">
        <v>521</v>
      </c>
      <c r="G30" s="38" t="s">
        <v>522</v>
      </c>
      <c r="H30" s="38">
        <v>18</v>
      </c>
      <c r="I30" s="40">
        <v>5000</v>
      </c>
      <c r="J30" s="40">
        <v>0</v>
      </c>
      <c r="K30" s="42">
        <v>450</v>
      </c>
      <c r="L30" s="42">
        <v>450</v>
      </c>
      <c r="M30" s="40">
        <f t="shared" si="1"/>
        <v>5900</v>
      </c>
    </row>
    <row r="31" spans="1:13" ht="18.75" x14ac:dyDescent="0.3">
      <c r="A31" s="38">
        <v>31</v>
      </c>
      <c r="B31" s="39" t="s">
        <v>524</v>
      </c>
      <c r="C31" s="38" t="s">
        <v>514</v>
      </c>
      <c r="D31" s="44">
        <v>998551</v>
      </c>
      <c r="E31" s="38" t="s">
        <v>523</v>
      </c>
      <c r="F31" s="38" t="s">
        <v>69</v>
      </c>
      <c r="G31" s="38" t="s">
        <v>525</v>
      </c>
      <c r="H31" s="38">
        <v>18</v>
      </c>
      <c r="I31" s="54">
        <v>4791.24</v>
      </c>
      <c r="J31" s="40">
        <v>0</v>
      </c>
      <c r="K31" s="42">
        <v>22.88</v>
      </c>
      <c r="L31" s="42">
        <v>22.88</v>
      </c>
      <c r="M31" s="40">
        <f t="shared" si="1"/>
        <v>4837</v>
      </c>
    </row>
    <row r="32" spans="1:13" ht="18.75" x14ac:dyDescent="0.3">
      <c r="A32" s="38">
        <v>32</v>
      </c>
      <c r="B32" s="39" t="s">
        <v>526</v>
      </c>
      <c r="C32" s="38" t="s">
        <v>514</v>
      </c>
      <c r="D32" s="44">
        <v>998551</v>
      </c>
      <c r="E32" s="38" t="s">
        <v>523</v>
      </c>
      <c r="F32" s="38" t="s">
        <v>69</v>
      </c>
      <c r="G32" s="38" t="s">
        <v>525</v>
      </c>
      <c r="H32" s="38">
        <v>18</v>
      </c>
      <c r="I32" s="40">
        <v>5016.24</v>
      </c>
      <c r="J32" s="40">
        <v>0</v>
      </c>
      <c r="K32" s="42">
        <v>22.88</v>
      </c>
      <c r="L32" s="42">
        <v>22.88</v>
      </c>
      <c r="M32" s="40">
        <f t="shared" si="1"/>
        <v>5062</v>
      </c>
    </row>
    <row r="33" spans="1:13" ht="18.75" x14ac:dyDescent="0.3">
      <c r="A33" s="38">
        <v>33</v>
      </c>
      <c r="B33" s="39">
        <v>51584760</v>
      </c>
      <c r="C33" s="38" t="s">
        <v>527</v>
      </c>
      <c r="D33" s="44">
        <v>998412</v>
      </c>
      <c r="E33" s="41" t="s">
        <v>55</v>
      </c>
      <c r="F33" s="38" t="s">
        <v>57</v>
      </c>
      <c r="G33" s="38" t="s">
        <v>33</v>
      </c>
      <c r="H33" s="38">
        <v>18</v>
      </c>
      <c r="I33" s="40">
        <v>726</v>
      </c>
      <c r="J33" s="40">
        <v>0</v>
      </c>
      <c r="K33" s="42">
        <v>65.34</v>
      </c>
      <c r="L33" s="42">
        <v>65.34</v>
      </c>
      <c r="M33" s="40">
        <f t="shared" si="1"/>
        <v>856.68000000000006</v>
      </c>
    </row>
    <row r="34" spans="1:13" ht="37.5" x14ac:dyDescent="0.3">
      <c r="A34" s="38">
        <v>34</v>
      </c>
      <c r="B34" s="39">
        <v>3666</v>
      </c>
      <c r="C34" s="38" t="s">
        <v>530</v>
      </c>
      <c r="D34" s="44">
        <v>84145150</v>
      </c>
      <c r="E34" s="41" t="s">
        <v>528</v>
      </c>
      <c r="F34" s="38" t="s">
        <v>529</v>
      </c>
      <c r="G34" s="38" t="s">
        <v>509</v>
      </c>
      <c r="H34" s="38">
        <v>18</v>
      </c>
      <c r="I34" s="40">
        <v>1949.25</v>
      </c>
      <c r="J34" s="40">
        <v>0</v>
      </c>
      <c r="K34" s="42">
        <v>175.37</v>
      </c>
      <c r="L34" s="42">
        <v>175.37</v>
      </c>
      <c r="M34" s="40">
        <f t="shared" si="1"/>
        <v>2299.9899999999998</v>
      </c>
    </row>
    <row r="35" spans="1:13" ht="18.75" x14ac:dyDescent="0.3">
      <c r="A35" s="38">
        <v>35</v>
      </c>
      <c r="B35" s="39" t="s">
        <v>533</v>
      </c>
      <c r="C35" s="38" t="s">
        <v>534</v>
      </c>
      <c r="D35" s="44">
        <v>998718</v>
      </c>
      <c r="E35" s="41" t="s">
        <v>532</v>
      </c>
      <c r="F35" s="38" t="s">
        <v>531</v>
      </c>
      <c r="G35" s="38" t="s">
        <v>535</v>
      </c>
      <c r="H35" s="38">
        <v>18</v>
      </c>
      <c r="I35" s="40">
        <v>35593</v>
      </c>
      <c r="J35" s="40">
        <v>0</v>
      </c>
      <c r="K35" s="42">
        <v>3203.37</v>
      </c>
      <c r="L35" s="42">
        <v>3203.37</v>
      </c>
      <c r="M35" s="40">
        <f t="shared" si="1"/>
        <v>41999.740000000005</v>
      </c>
    </row>
    <row r="36" spans="1:13" ht="37.5" x14ac:dyDescent="0.3">
      <c r="A36" s="38">
        <v>36</v>
      </c>
      <c r="B36" s="39" t="s">
        <v>538</v>
      </c>
      <c r="C36" s="38" t="s">
        <v>539</v>
      </c>
      <c r="D36" s="51" t="s">
        <v>570</v>
      </c>
      <c r="E36" s="41" t="s">
        <v>537</v>
      </c>
      <c r="F36" s="38" t="s">
        <v>536</v>
      </c>
      <c r="G36" s="38" t="s">
        <v>540</v>
      </c>
      <c r="H36" s="38">
        <v>18</v>
      </c>
      <c r="I36" s="40">
        <v>5320</v>
      </c>
      <c r="J36" s="40">
        <v>0</v>
      </c>
      <c r="K36" s="42">
        <v>478.8</v>
      </c>
      <c r="L36" s="42">
        <v>478.8</v>
      </c>
      <c r="M36" s="40">
        <f t="shared" si="1"/>
        <v>6277.6</v>
      </c>
    </row>
    <row r="37" spans="1:13" ht="18.75" x14ac:dyDescent="0.3">
      <c r="A37" s="38">
        <v>37</v>
      </c>
      <c r="B37" s="39">
        <v>887</v>
      </c>
      <c r="C37" s="38" t="s">
        <v>516</v>
      </c>
      <c r="D37" s="44">
        <v>997114</v>
      </c>
      <c r="E37" s="38" t="s">
        <v>174</v>
      </c>
      <c r="F37" s="38" t="s">
        <v>83</v>
      </c>
      <c r="G37" s="38" t="s">
        <v>541</v>
      </c>
      <c r="H37" s="38">
        <v>18</v>
      </c>
      <c r="I37" s="40">
        <v>14695.5</v>
      </c>
      <c r="J37" s="40">
        <v>0</v>
      </c>
      <c r="K37" s="42">
        <v>1322.6</v>
      </c>
      <c r="L37" s="42">
        <v>1322.6</v>
      </c>
      <c r="M37" s="40">
        <f t="shared" si="1"/>
        <v>17340.7</v>
      </c>
    </row>
    <row r="38" spans="1:13" ht="18.75" x14ac:dyDescent="0.3">
      <c r="A38" s="38">
        <v>38</v>
      </c>
      <c r="B38" s="39">
        <v>275</v>
      </c>
      <c r="C38" s="38" t="s">
        <v>539</v>
      </c>
      <c r="D38" s="44">
        <v>9403</v>
      </c>
      <c r="E38" s="41" t="s">
        <v>58</v>
      </c>
      <c r="F38" s="38" t="s">
        <v>59</v>
      </c>
      <c r="G38" s="38" t="s">
        <v>542</v>
      </c>
      <c r="H38" s="38">
        <v>18</v>
      </c>
      <c r="I38" s="40">
        <v>18644.060000000001</v>
      </c>
      <c r="J38" s="40">
        <v>0</v>
      </c>
      <c r="K38" s="42">
        <v>1677.97</v>
      </c>
      <c r="L38" s="42">
        <v>1677.97</v>
      </c>
      <c r="M38" s="40">
        <f t="shared" si="1"/>
        <v>22000.000000000004</v>
      </c>
    </row>
    <row r="39" spans="1:13" ht="18.75" x14ac:dyDescent="0.3">
      <c r="A39" s="38">
        <v>39</v>
      </c>
      <c r="B39" s="39" t="s">
        <v>545</v>
      </c>
      <c r="C39" s="38" t="s">
        <v>546</v>
      </c>
      <c r="D39" s="44">
        <v>8525</v>
      </c>
      <c r="E39" s="41" t="s">
        <v>543</v>
      </c>
      <c r="F39" s="38" t="s">
        <v>261</v>
      </c>
      <c r="G39" s="38" t="s">
        <v>544</v>
      </c>
      <c r="H39" s="38">
        <v>18</v>
      </c>
      <c r="I39" s="40">
        <v>1796318</v>
      </c>
      <c r="J39" s="40">
        <v>0</v>
      </c>
      <c r="K39" s="42">
        <v>161669</v>
      </c>
      <c r="L39" s="42">
        <v>161669</v>
      </c>
      <c r="M39" s="40">
        <f t="shared" si="1"/>
        <v>2119656</v>
      </c>
    </row>
    <row r="40" spans="1:13" ht="18.75" x14ac:dyDescent="0.3">
      <c r="A40" s="38">
        <v>40</v>
      </c>
      <c r="B40" s="39" t="s">
        <v>547</v>
      </c>
      <c r="C40" s="38" t="s">
        <v>546</v>
      </c>
      <c r="D40" s="44">
        <v>3922</v>
      </c>
      <c r="E40" s="41" t="s">
        <v>537</v>
      </c>
      <c r="F40" s="38" t="s">
        <v>536</v>
      </c>
      <c r="G40" s="38" t="s">
        <v>548</v>
      </c>
      <c r="H40" s="38">
        <v>18</v>
      </c>
      <c r="I40" s="40">
        <v>1680</v>
      </c>
      <c r="J40" s="40">
        <v>0</v>
      </c>
      <c r="K40" s="42">
        <v>151.19999999999999</v>
      </c>
      <c r="L40" s="42">
        <v>151.19999999999999</v>
      </c>
      <c r="M40" s="40">
        <f t="shared" si="1"/>
        <v>1982.4</v>
      </c>
    </row>
    <row r="41" spans="1:13" ht="18.75" x14ac:dyDescent="0.3">
      <c r="A41" s="38">
        <v>41</v>
      </c>
      <c r="B41" s="39" t="s">
        <v>550</v>
      </c>
      <c r="C41" s="38" t="s">
        <v>551</v>
      </c>
      <c r="D41" s="44">
        <v>998433</v>
      </c>
      <c r="E41" s="38" t="s">
        <v>298</v>
      </c>
      <c r="F41" s="38" t="s">
        <v>32</v>
      </c>
      <c r="G41" s="38" t="s">
        <v>33</v>
      </c>
      <c r="H41" s="38">
        <v>18</v>
      </c>
      <c r="I41" s="40">
        <v>599</v>
      </c>
      <c r="J41" s="40">
        <v>0</v>
      </c>
      <c r="K41" s="42">
        <v>53.91</v>
      </c>
      <c r="L41" s="42">
        <v>53.91</v>
      </c>
      <c r="M41" s="40">
        <f t="shared" si="1"/>
        <v>706.81999999999994</v>
      </c>
    </row>
    <row r="42" spans="1:13" ht="18.75" x14ac:dyDescent="0.3">
      <c r="A42" s="38">
        <v>42</v>
      </c>
      <c r="B42" s="39">
        <v>9297</v>
      </c>
      <c r="C42" s="38" t="s">
        <v>516</v>
      </c>
      <c r="D42" s="44">
        <v>4911</v>
      </c>
      <c r="E42" s="38" t="s">
        <v>549</v>
      </c>
      <c r="F42" s="38" t="s">
        <v>251</v>
      </c>
      <c r="G42" s="38" t="s">
        <v>457</v>
      </c>
      <c r="H42" s="38">
        <v>18</v>
      </c>
      <c r="I42" s="40">
        <v>21896</v>
      </c>
      <c r="J42" s="40">
        <v>0</v>
      </c>
      <c r="K42" s="42">
        <v>1970.64</v>
      </c>
      <c r="L42" s="42">
        <v>1970.64</v>
      </c>
      <c r="M42" s="40">
        <f t="shared" si="1"/>
        <v>25837.279999999999</v>
      </c>
    </row>
    <row r="43" spans="1:13" ht="18.75" x14ac:dyDescent="0.3">
      <c r="A43" s="38">
        <v>43</v>
      </c>
      <c r="B43" s="39" t="s">
        <v>552</v>
      </c>
      <c r="C43" s="38" t="s">
        <v>460</v>
      </c>
      <c r="D43" s="44">
        <v>998551</v>
      </c>
      <c r="E43" s="38" t="s">
        <v>523</v>
      </c>
      <c r="F43" s="38" t="s">
        <v>69</v>
      </c>
      <c r="G43" s="38" t="s">
        <v>525</v>
      </c>
      <c r="H43" s="38">
        <v>18</v>
      </c>
      <c r="I43" s="40">
        <v>900.9</v>
      </c>
      <c r="J43" s="40">
        <v>0</v>
      </c>
      <c r="K43" s="42">
        <v>3.05</v>
      </c>
      <c r="L43" s="42">
        <v>3.05</v>
      </c>
      <c r="M43" s="40">
        <f t="shared" si="1"/>
        <v>906.99999999999989</v>
      </c>
    </row>
    <row r="44" spans="1:13" ht="18.75" x14ac:dyDescent="0.3">
      <c r="A44" s="38">
        <v>44</v>
      </c>
      <c r="B44" s="39" t="s">
        <v>553</v>
      </c>
      <c r="C44" s="38" t="s">
        <v>554</v>
      </c>
      <c r="D44" s="44">
        <v>998551</v>
      </c>
      <c r="E44" s="38" t="s">
        <v>523</v>
      </c>
      <c r="F44" s="38" t="s">
        <v>69</v>
      </c>
      <c r="G44" s="38" t="s">
        <v>525</v>
      </c>
      <c r="H44" s="38">
        <v>18</v>
      </c>
      <c r="I44" s="40">
        <v>879.98</v>
      </c>
      <c r="J44" s="40">
        <v>0</v>
      </c>
      <c r="K44" s="42">
        <v>3.51</v>
      </c>
      <c r="L44" s="42">
        <v>3.51</v>
      </c>
      <c r="M44" s="40">
        <f t="shared" si="1"/>
        <v>887</v>
      </c>
    </row>
    <row r="45" spans="1:13" ht="18.75" x14ac:dyDescent="0.3">
      <c r="A45" s="38">
        <v>45</v>
      </c>
      <c r="B45" s="39" t="s">
        <v>555</v>
      </c>
      <c r="C45" s="38" t="s">
        <v>460</v>
      </c>
      <c r="D45" s="44">
        <v>998551</v>
      </c>
      <c r="E45" s="38" t="s">
        <v>523</v>
      </c>
      <c r="F45" s="38" t="s">
        <v>69</v>
      </c>
      <c r="G45" s="38" t="s">
        <v>525</v>
      </c>
      <c r="H45" s="38">
        <v>18</v>
      </c>
      <c r="I45" s="40">
        <v>11108.47</v>
      </c>
      <c r="J45" s="40">
        <v>0</v>
      </c>
      <c r="K45" s="42">
        <v>45.77</v>
      </c>
      <c r="L45" s="42">
        <v>45.77</v>
      </c>
      <c r="M45" s="40">
        <f t="shared" si="1"/>
        <v>11200.01</v>
      </c>
    </row>
    <row r="46" spans="1:13" ht="18.75" x14ac:dyDescent="0.3">
      <c r="A46" s="38">
        <v>46</v>
      </c>
      <c r="B46" s="39" t="s">
        <v>557</v>
      </c>
      <c r="C46" s="38" t="s">
        <v>516</v>
      </c>
      <c r="D46" s="44">
        <v>998331</v>
      </c>
      <c r="E46" s="38" t="s">
        <v>434</v>
      </c>
      <c r="F46" s="38" t="s">
        <v>88</v>
      </c>
      <c r="G46" s="38" t="s">
        <v>240</v>
      </c>
      <c r="H46" s="38">
        <v>18</v>
      </c>
      <c r="I46" s="40">
        <v>3404500</v>
      </c>
      <c r="J46" s="40">
        <v>0</v>
      </c>
      <c r="K46" s="42">
        <v>306405</v>
      </c>
      <c r="L46" s="42">
        <v>306405</v>
      </c>
      <c r="M46" s="40">
        <f t="shared" si="1"/>
        <v>4017310</v>
      </c>
    </row>
    <row r="47" spans="1:13" ht="18.75" x14ac:dyDescent="0.3">
      <c r="A47" s="38">
        <v>47</v>
      </c>
      <c r="B47" s="39" t="s">
        <v>557</v>
      </c>
      <c r="C47" s="38" t="s">
        <v>516</v>
      </c>
      <c r="D47" s="44">
        <v>998331</v>
      </c>
      <c r="E47" s="38" t="s">
        <v>434</v>
      </c>
      <c r="F47" s="38" t="s">
        <v>88</v>
      </c>
      <c r="G47" s="38" t="s">
        <v>556</v>
      </c>
      <c r="H47" s="38">
        <v>18</v>
      </c>
      <c r="I47" s="40">
        <v>74000</v>
      </c>
      <c r="J47" s="40">
        <v>0</v>
      </c>
      <c r="K47" s="42">
        <v>6660</v>
      </c>
      <c r="L47" s="42">
        <v>6660</v>
      </c>
      <c r="M47" s="40">
        <f t="shared" si="1"/>
        <v>87320</v>
      </c>
    </row>
    <row r="48" spans="1:13" ht="18.75" x14ac:dyDescent="0.3">
      <c r="A48" s="38">
        <v>48</v>
      </c>
      <c r="B48" s="39">
        <v>2708</v>
      </c>
      <c r="C48" s="38" t="s">
        <v>559</v>
      </c>
      <c r="D48" s="38">
        <v>8708</v>
      </c>
      <c r="E48" s="38" t="s">
        <v>558</v>
      </c>
      <c r="F48" s="38" t="s">
        <v>560</v>
      </c>
      <c r="G48" s="38" t="s">
        <v>548</v>
      </c>
      <c r="H48" s="38">
        <v>18</v>
      </c>
      <c r="I48" s="40">
        <v>1864.41</v>
      </c>
      <c r="J48" s="40">
        <v>0</v>
      </c>
      <c r="K48" s="42">
        <v>167.8</v>
      </c>
      <c r="L48" s="42">
        <v>167.8</v>
      </c>
      <c r="M48" s="40">
        <f t="shared" si="1"/>
        <v>2200.0100000000002</v>
      </c>
    </row>
    <row r="49" spans="1:13" ht="18.75" x14ac:dyDescent="0.3">
      <c r="A49" s="38">
        <v>49</v>
      </c>
      <c r="B49" s="39" t="s">
        <v>561</v>
      </c>
      <c r="C49" s="38" t="s">
        <v>559</v>
      </c>
      <c r="D49" s="44">
        <v>998412</v>
      </c>
      <c r="E49" s="38" t="s">
        <v>298</v>
      </c>
      <c r="F49" s="38" t="s">
        <v>32</v>
      </c>
      <c r="G49" s="38" t="s">
        <v>33</v>
      </c>
      <c r="H49" s="38">
        <v>18</v>
      </c>
      <c r="I49" s="40">
        <v>999</v>
      </c>
      <c r="J49" s="40">
        <v>0</v>
      </c>
      <c r="K49" s="42">
        <v>89.91</v>
      </c>
      <c r="L49" s="42">
        <v>89.91</v>
      </c>
      <c r="M49" s="40">
        <f t="shared" si="1"/>
        <v>1178.8200000000002</v>
      </c>
    </row>
    <row r="50" spans="1:13" ht="18.75" x14ac:dyDescent="0.3">
      <c r="A50" s="38">
        <v>50</v>
      </c>
      <c r="B50" s="39">
        <v>1150</v>
      </c>
      <c r="C50" s="38" t="s">
        <v>563</v>
      </c>
      <c r="D50" s="39">
        <v>4802</v>
      </c>
      <c r="E50" s="38" t="s">
        <v>37</v>
      </c>
      <c r="F50" s="38" t="s">
        <v>38</v>
      </c>
      <c r="G50" s="38" t="s">
        <v>562</v>
      </c>
      <c r="H50" s="38">
        <v>18</v>
      </c>
      <c r="I50" s="42">
        <v>487.28</v>
      </c>
      <c r="J50" s="42">
        <v>0</v>
      </c>
      <c r="K50" s="42">
        <v>43.86</v>
      </c>
      <c r="L50" s="42">
        <v>43.86</v>
      </c>
      <c r="M50" s="42">
        <f t="shared" si="1"/>
        <v>575</v>
      </c>
    </row>
    <row r="51" spans="1:13" ht="18.75" x14ac:dyDescent="0.3">
      <c r="A51" s="38">
        <v>51</v>
      </c>
      <c r="B51" s="39">
        <v>168</v>
      </c>
      <c r="C51" s="38" t="s">
        <v>563</v>
      </c>
      <c r="D51" s="44">
        <v>4823</v>
      </c>
      <c r="E51" s="38" t="s">
        <v>41</v>
      </c>
      <c r="F51" s="38" t="s">
        <v>42</v>
      </c>
      <c r="G51" s="38" t="s">
        <v>509</v>
      </c>
      <c r="H51" s="38">
        <v>18</v>
      </c>
      <c r="I51" s="42">
        <v>1771.18</v>
      </c>
      <c r="J51" s="42">
        <v>0</v>
      </c>
      <c r="K51" s="42">
        <v>159.41</v>
      </c>
      <c r="L51" s="42">
        <v>159.41</v>
      </c>
      <c r="M51" s="42">
        <f t="shared" si="1"/>
        <v>2090</v>
      </c>
    </row>
    <row r="52" spans="1:13" ht="18.75" x14ac:dyDescent="0.3">
      <c r="A52" s="38">
        <v>52</v>
      </c>
      <c r="B52" s="43" t="s">
        <v>568</v>
      </c>
      <c r="C52" s="38" t="s">
        <v>569</v>
      </c>
      <c r="D52" s="38">
        <v>998381</v>
      </c>
      <c r="E52" s="38" t="s">
        <v>565</v>
      </c>
      <c r="F52" s="38" t="s">
        <v>566</v>
      </c>
      <c r="G52" s="38" t="s">
        <v>567</v>
      </c>
      <c r="H52" s="38">
        <v>18</v>
      </c>
      <c r="I52" s="42">
        <v>25300</v>
      </c>
      <c r="J52" s="42">
        <v>4554</v>
      </c>
      <c r="K52" s="42">
        <v>0</v>
      </c>
      <c r="L52" s="42">
        <v>0</v>
      </c>
      <c r="M52" s="42">
        <f t="shared" si="1"/>
        <v>29854</v>
      </c>
    </row>
    <row r="53" spans="1:13" ht="18.75" x14ac:dyDescent="0.3">
      <c r="A53" s="38">
        <v>53</v>
      </c>
      <c r="B53" s="43">
        <v>41116061610</v>
      </c>
      <c r="C53" s="38" t="s">
        <v>440</v>
      </c>
      <c r="D53" s="38"/>
      <c r="E53" s="38" t="s">
        <v>574</v>
      </c>
      <c r="F53" s="38" t="s">
        <v>573</v>
      </c>
      <c r="G53" s="38" t="s">
        <v>575</v>
      </c>
      <c r="H53" s="38">
        <v>18</v>
      </c>
      <c r="I53" s="42">
        <v>4282922</v>
      </c>
      <c r="J53" s="42">
        <v>770926</v>
      </c>
      <c r="K53" s="42">
        <v>0</v>
      </c>
      <c r="L53" s="42">
        <v>0</v>
      </c>
      <c r="M53" s="42">
        <f t="shared" si="1"/>
        <v>5053848</v>
      </c>
    </row>
    <row r="54" spans="1:13" ht="18.75" x14ac:dyDescent="0.3">
      <c r="A54" s="38">
        <v>54</v>
      </c>
      <c r="B54" s="39" t="s">
        <v>579</v>
      </c>
      <c r="C54" s="38" t="s">
        <v>581</v>
      </c>
      <c r="D54" s="38">
        <v>998224</v>
      </c>
      <c r="E54" s="38" t="s">
        <v>576</v>
      </c>
      <c r="F54" s="38" t="s">
        <v>577</v>
      </c>
      <c r="G54" s="38" t="s">
        <v>578</v>
      </c>
      <c r="H54" s="38">
        <v>18</v>
      </c>
      <c r="I54" s="42">
        <v>26700</v>
      </c>
      <c r="J54" s="42">
        <v>4806</v>
      </c>
      <c r="K54" s="42">
        <v>0</v>
      </c>
      <c r="L54" s="42">
        <v>0</v>
      </c>
      <c r="M54" s="42">
        <f t="shared" si="1"/>
        <v>31506</v>
      </c>
    </row>
    <row r="55" spans="1:13" ht="18.75" x14ac:dyDescent="0.3">
      <c r="A55" s="38">
        <v>55</v>
      </c>
      <c r="B55" s="39" t="s">
        <v>580</v>
      </c>
      <c r="C55" s="38" t="s">
        <v>581</v>
      </c>
      <c r="D55" s="38">
        <v>998224</v>
      </c>
      <c r="E55" s="38" t="s">
        <v>576</v>
      </c>
      <c r="F55" s="38" t="s">
        <v>577</v>
      </c>
      <c r="G55" s="38" t="s">
        <v>578</v>
      </c>
      <c r="H55" s="38">
        <v>18</v>
      </c>
      <c r="I55" s="42">
        <v>26700</v>
      </c>
      <c r="J55" s="42">
        <v>4806</v>
      </c>
      <c r="K55" s="42">
        <v>0</v>
      </c>
      <c r="L55" s="42">
        <v>0</v>
      </c>
      <c r="M55" s="42">
        <f t="shared" si="1"/>
        <v>31506</v>
      </c>
    </row>
    <row r="56" spans="1:13" ht="18.75" x14ac:dyDescent="0.3">
      <c r="A56" s="38">
        <v>56</v>
      </c>
      <c r="B56" s="39" t="s">
        <v>584</v>
      </c>
      <c r="C56" s="38" t="s">
        <v>530</v>
      </c>
      <c r="D56" s="44">
        <v>998525</v>
      </c>
      <c r="E56" s="38" t="s">
        <v>582</v>
      </c>
      <c r="F56" s="38" t="s">
        <v>583</v>
      </c>
      <c r="G56" s="38" t="s">
        <v>39</v>
      </c>
      <c r="H56" s="38">
        <v>18</v>
      </c>
      <c r="I56" s="42">
        <v>954885</v>
      </c>
      <c r="J56" s="42">
        <v>171879.3</v>
      </c>
      <c r="K56" s="42">
        <v>0</v>
      </c>
      <c r="L56" s="42">
        <v>0</v>
      </c>
      <c r="M56" s="42">
        <f t="shared" si="1"/>
        <v>1126764.3</v>
      </c>
    </row>
    <row r="57" spans="1:13" ht="18.75" x14ac:dyDescent="0.3">
      <c r="A57" s="38">
        <v>57</v>
      </c>
      <c r="B57" s="39" t="s">
        <v>586</v>
      </c>
      <c r="C57" s="38" t="s">
        <v>587</v>
      </c>
      <c r="D57" s="38">
        <v>8415</v>
      </c>
      <c r="E57" s="38" t="s">
        <v>354</v>
      </c>
      <c r="F57" s="38" t="s">
        <v>388</v>
      </c>
      <c r="G57" s="38" t="s">
        <v>585</v>
      </c>
      <c r="H57" s="38">
        <v>18</v>
      </c>
      <c r="I57" s="42">
        <v>49767</v>
      </c>
      <c r="J57" s="42">
        <v>8958</v>
      </c>
      <c r="K57" s="42">
        <v>0</v>
      </c>
      <c r="L57" s="42">
        <v>0</v>
      </c>
      <c r="M57" s="42">
        <f t="shared" si="1"/>
        <v>58725</v>
      </c>
    </row>
    <row r="58" spans="1:13" ht="18.75" x14ac:dyDescent="0.3">
      <c r="A58" s="38"/>
      <c r="B58" s="39" t="s">
        <v>588</v>
      </c>
      <c r="C58" s="38" t="s">
        <v>551</v>
      </c>
      <c r="D58" s="44">
        <v>998525</v>
      </c>
      <c r="E58" s="38" t="s">
        <v>571</v>
      </c>
      <c r="F58" s="38" t="s">
        <v>119</v>
      </c>
      <c r="G58" s="38" t="s">
        <v>362</v>
      </c>
      <c r="H58" s="38">
        <v>18</v>
      </c>
      <c r="I58" s="42">
        <v>223215</v>
      </c>
      <c r="J58" s="42">
        <v>40202</v>
      </c>
      <c r="K58" s="42">
        <v>0</v>
      </c>
      <c r="L58" s="42">
        <v>0</v>
      </c>
      <c r="M58" s="42">
        <f t="shared" si="1"/>
        <v>263417</v>
      </c>
    </row>
    <row r="59" spans="1:13" ht="19.5" thickBot="1" x14ac:dyDescent="0.35">
      <c r="I59" s="59">
        <f>SUBTOTAL(9,I4:I58)</f>
        <v>12195871.039999999</v>
      </c>
      <c r="J59" s="59">
        <f>SUBTOTAL(9,J4:J58)</f>
        <v>1047640.3</v>
      </c>
      <c r="K59" s="59">
        <f t="shared" ref="K59:M59" si="2">SUBTOTAL(9,K4:K58)</f>
        <v>570209.53000000014</v>
      </c>
      <c r="L59" s="59">
        <f t="shared" si="2"/>
        <v>570209.53000000014</v>
      </c>
      <c r="M59" s="59">
        <f t="shared" si="2"/>
        <v>14383930.4</v>
      </c>
    </row>
    <row r="60" spans="1:13" ht="15.75" thickTop="1" x14ac:dyDescent="0.25">
      <c r="K60" s="30"/>
    </row>
    <row r="61" spans="1:13" ht="18.75" x14ac:dyDescent="0.3">
      <c r="K61" s="57"/>
    </row>
    <row r="69" spans="1:13" ht="18.75" x14ac:dyDescent="0.3">
      <c r="A69" s="38">
        <v>19</v>
      </c>
      <c r="B69" s="39">
        <v>76</v>
      </c>
      <c r="C69" s="38" t="s">
        <v>459</v>
      </c>
      <c r="D69" s="44">
        <v>4823</v>
      </c>
      <c r="E69" s="38" t="s">
        <v>41</v>
      </c>
      <c r="F69" s="38" t="s">
        <v>42</v>
      </c>
      <c r="G69" s="38" t="s">
        <v>457</v>
      </c>
      <c r="H69" s="38">
        <v>5</v>
      </c>
      <c r="I69" s="40">
        <v>169.52</v>
      </c>
      <c r="J69" s="40">
        <v>0</v>
      </c>
      <c r="K69" s="42">
        <v>4.24</v>
      </c>
      <c r="L69" s="42">
        <v>4.24</v>
      </c>
      <c r="M69" s="40">
        <f>+I69+J69+K69+L69</f>
        <v>178.00000000000003</v>
      </c>
    </row>
    <row r="70" spans="1:13" ht="18.75" x14ac:dyDescent="0.3">
      <c r="A70" s="38">
        <v>22</v>
      </c>
      <c r="B70" s="39">
        <v>81</v>
      </c>
      <c r="C70" s="38" t="s">
        <v>460</v>
      </c>
      <c r="D70" s="44">
        <v>4823</v>
      </c>
      <c r="E70" s="38" t="s">
        <v>41</v>
      </c>
      <c r="F70" s="38" t="s">
        <v>42</v>
      </c>
      <c r="G70" s="38" t="s">
        <v>62</v>
      </c>
      <c r="H70" s="38">
        <v>5</v>
      </c>
      <c r="I70" s="42">
        <v>190.48</v>
      </c>
      <c r="J70" s="42">
        <v>0</v>
      </c>
      <c r="K70" s="42">
        <v>4.76</v>
      </c>
      <c r="L70" s="42">
        <v>4.76</v>
      </c>
      <c r="M70" s="40">
        <f>+I70+J70+K70+L70</f>
        <v>199.99999999999997</v>
      </c>
    </row>
    <row r="71" spans="1:13" ht="18.75" x14ac:dyDescent="0.3">
      <c r="A71" s="38">
        <v>30</v>
      </c>
      <c r="B71" s="39">
        <v>89</v>
      </c>
      <c r="C71" s="38" t="s">
        <v>460</v>
      </c>
      <c r="D71" s="44">
        <v>6307</v>
      </c>
      <c r="E71" s="38" t="s">
        <v>41</v>
      </c>
      <c r="F71" s="38" t="s">
        <v>42</v>
      </c>
      <c r="G71" s="38" t="s">
        <v>62</v>
      </c>
      <c r="H71" s="38">
        <v>5</v>
      </c>
      <c r="I71" s="40">
        <v>723.8</v>
      </c>
      <c r="J71" s="40">
        <v>0</v>
      </c>
      <c r="K71" s="42">
        <v>18.100000000000001</v>
      </c>
      <c r="L71" s="42">
        <v>18.100000000000001</v>
      </c>
      <c r="M71" s="40">
        <f>+I71+J71+K71+L71</f>
        <v>760</v>
      </c>
    </row>
    <row r="77" spans="1:13" ht="18.75" x14ac:dyDescent="0.3">
      <c r="A77" s="38">
        <v>8</v>
      </c>
      <c r="B77" s="39">
        <v>41847</v>
      </c>
      <c r="C77" s="38" t="s">
        <v>425</v>
      </c>
      <c r="D77" s="39">
        <v>45120</v>
      </c>
      <c r="E77" s="38" t="s">
        <v>442</v>
      </c>
      <c r="F77" s="38" t="s">
        <v>444</v>
      </c>
      <c r="G77" s="38" t="s">
        <v>443</v>
      </c>
      <c r="H77" s="38">
        <v>18</v>
      </c>
      <c r="I77" s="42">
        <v>1398</v>
      </c>
      <c r="J77" s="40">
        <v>0</v>
      </c>
      <c r="K77" s="42">
        <v>125.82</v>
      </c>
      <c r="L77" s="42">
        <v>125.82</v>
      </c>
      <c r="M77" s="40">
        <f>+I77+J77+K77+L77</f>
        <v>1649.6399999999999</v>
      </c>
    </row>
    <row r="78" spans="1:13" ht="18.75" x14ac:dyDescent="0.3">
      <c r="A78" s="38">
        <v>7</v>
      </c>
      <c r="B78" s="39">
        <v>805</v>
      </c>
      <c r="C78" s="38" t="s">
        <v>440</v>
      </c>
      <c r="D78" s="44">
        <v>9987</v>
      </c>
      <c r="E78" s="38" t="s">
        <v>438</v>
      </c>
      <c r="F78" s="56" t="s">
        <v>505</v>
      </c>
      <c r="G78" s="38" t="s">
        <v>439</v>
      </c>
      <c r="H78" s="38">
        <v>14</v>
      </c>
      <c r="I78" s="40">
        <v>3320</v>
      </c>
      <c r="J78" s="40">
        <v>0</v>
      </c>
      <c r="K78" s="42">
        <v>465</v>
      </c>
      <c r="L78" s="42">
        <v>465</v>
      </c>
      <c r="M78" s="40">
        <f>+I78+J78+K78+L78</f>
        <v>4250</v>
      </c>
    </row>
  </sheetData>
  <autoFilter ref="A3:M58"/>
  <mergeCells count="1">
    <mergeCell ref="A2:M2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0"/>
  <sheetViews>
    <sheetView topLeftCell="A69" workbookViewId="0">
      <selection activeCell="D63" sqref="D63"/>
    </sheetView>
  </sheetViews>
  <sheetFormatPr defaultRowHeight="15" x14ac:dyDescent="0.25"/>
  <cols>
    <col min="2" max="2" width="27.140625" customWidth="1"/>
    <col min="3" max="3" width="15.28515625" customWidth="1"/>
    <col min="4" max="4" width="15.42578125" customWidth="1"/>
    <col min="5" max="5" width="38.28515625" customWidth="1"/>
    <col min="6" max="6" width="26.85546875" customWidth="1"/>
    <col min="7" max="7" width="21.7109375" customWidth="1"/>
    <col min="9" max="9" width="19.28515625" customWidth="1"/>
    <col min="10" max="10" width="18.42578125" customWidth="1"/>
    <col min="11" max="11" width="18" customWidth="1"/>
    <col min="12" max="12" width="16.85546875" customWidth="1"/>
    <col min="13" max="13" width="20.5703125" customWidth="1"/>
  </cols>
  <sheetData>
    <row r="1" spans="1:13" ht="15.75" thickBot="1" x14ac:dyDescent="0.3"/>
    <row r="2" spans="1:13" ht="27" customHeight="1" x14ac:dyDescent="0.25">
      <c r="A2" s="115" t="s">
        <v>589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3" ht="15.75" x14ac:dyDescent="0.25">
      <c r="A3" s="2" t="s">
        <v>1</v>
      </c>
      <c r="B3" s="2" t="s">
        <v>2</v>
      </c>
      <c r="C3" s="2" t="s">
        <v>3</v>
      </c>
      <c r="D3" s="3" t="s">
        <v>4</v>
      </c>
      <c r="E3" s="4" t="s">
        <v>5</v>
      </c>
      <c r="F3" s="5" t="s">
        <v>0</v>
      </c>
      <c r="G3" s="2" t="s">
        <v>6</v>
      </c>
      <c r="H3" s="6" t="s">
        <v>7</v>
      </c>
      <c r="I3" s="7" t="s">
        <v>8</v>
      </c>
      <c r="J3" s="8" t="s">
        <v>9</v>
      </c>
      <c r="K3" s="8" t="s">
        <v>10</v>
      </c>
      <c r="L3" s="8" t="s">
        <v>11</v>
      </c>
      <c r="M3" s="8" t="s">
        <v>14</v>
      </c>
    </row>
    <row r="4" spans="1:13" ht="18.75" hidden="1" x14ac:dyDescent="0.3">
      <c r="A4" s="38">
        <v>1</v>
      </c>
      <c r="B4" s="39">
        <v>196</v>
      </c>
      <c r="C4" s="38" t="s">
        <v>563</v>
      </c>
      <c r="D4" s="44" t="s">
        <v>660</v>
      </c>
      <c r="E4" s="38" t="s">
        <v>590</v>
      </c>
      <c r="F4" s="38" t="s">
        <v>591</v>
      </c>
      <c r="G4" s="38" t="s">
        <v>592</v>
      </c>
      <c r="H4" s="38">
        <v>18</v>
      </c>
      <c r="I4" s="40">
        <v>3325</v>
      </c>
      <c r="J4" s="40">
        <v>598.5</v>
      </c>
      <c r="K4" s="42">
        <v>0</v>
      </c>
      <c r="L4" s="42">
        <v>0</v>
      </c>
      <c r="M4" s="40">
        <f t="shared" ref="M4:M55" si="0">+J4+K4+L4</f>
        <v>598.5</v>
      </c>
    </row>
    <row r="5" spans="1:13" ht="18.75" hidden="1" x14ac:dyDescent="0.3">
      <c r="A5" s="38">
        <v>2</v>
      </c>
      <c r="B5" s="39">
        <v>1117</v>
      </c>
      <c r="C5" s="38" t="s">
        <v>644</v>
      </c>
      <c r="D5" s="44">
        <v>2853</v>
      </c>
      <c r="E5" s="38" t="s">
        <v>593</v>
      </c>
      <c r="F5" s="38" t="s">
        <v>38</v>
      </c>
      <c r="G5" s="38" t="s">
        <v>592</v>
      </c>
      <c r="H5" s="38">
        <v>18</v>
      </c>
      <c r="I5" s="40">
        <v>487.3</v>
      </c>
      <c r="J5" s="40"/>
      <c r="K5" s="42">
        <v>43.86</v>
      </c>
      <c r="L5" s="42">
        <v>43.86</v>
      </c>
      <c r="M5" s="40">
        <f t="shared" si="0"/>
        <v>87.72</v>
      </c>
    </row>
    <row r="6" spans="1:13" ht="18.75" hidden="1" x14ac:dyDescent="0.3">
      <c r="A6" s="38">
        <v>3</v>
      </c>
      <c r="B6" s="39">
        <v>192</v>
      </c>
      <c r="C6" s="38" t="s">
        <v>645</v>
      </c>
      <c r="D6" s="44">
        <v>8504</v>
      </c>
      <c r="E6" s="38" t="s">
        <v>590</v>
      </c>
      <c r="F6" s="38" t="s">
        <v>591</v>
      </c>
      <c r="G6" s="38" t="s">
        <v>592</v>
      </c>
      <c r="H6" s="38">
        <v>18</v>
      </c>
      <c r="I6" s="40">
        <v>4200</v>
      </c>
      <c r="J6" s="40">
        <v>756</v>
      </c>
      <c r="K6" s="42">
        <v>0</v>
      </c>
      <c r="L6" s="42">
        <v>0</v>
      </c>
      <c r="M6" s="40">
        <f t="shared" si="0"/>
        <v>756</v>
      </c>
    </row>
    <row r="7" spans="1:13" ht="18.75" hidden="1" x14ac:dyDescent="0.3">
      <c r="A7" s="38">
        <v>4</v>
      </c>
      <c r="B7" s="39">
        <v>1380</v>
      </c>
      <c r="C7" s="38" t="s">
        <v>587</v>
      </c>
      <c r="D7" s="44">
        <v>9987</v>
      </c>
      <c r="E7" s="38" t="s">
        <v>594</v>
      </c>
      <c r="F7" s="38" t="s">
        <v>659</v>
      </c>
      <c r="G7" s="38" t="s">
        <v>592</v>
      </c>
      <c r="H7" s="38">
        <v>18</v>
      </c>
      <c r="I7" s="40">
        <v>656</v>
      </c>
      <c r="J7" s="40">
        <v>0</v>
      </c>
      <c r="K7" s="42">
        <v>72</v>
      </c>
      <c r="L7" s="42">
        <v>72</v>
      </c>
      <c r="M7" s="40">
        <f t="shared" si="0"/>
        <v>144</v>
      </c>
    </row>
    <row r="8" spans="1:13" ht="18.75" hidden="1" x14ac:dyDescent="0.3">
      <c r="A8" s="38">
        <v>5</v>
      </c>
      <c r="B8" s="39" t="s">
        <v>646</v>
      </c>
      <c r="C8" s="38" t="s">
        <v>647</v>
      </c>
      <c r="D8" s="44">
        <v>9995</v>
      </c>
      <c r="E8" s="38" t="s">
        <v>595</v>
      </c>
      <c r="F8" s="38" t="s">
        <v>596</v>
      </c>
      <c r="G8" s="38" t="s">
        <v>597</v>
      </c>
      <c r="H8" s="38">
        <v>18</v>
      </c>
      <c r="I8" s="40">
        <v>20000</v>
      </c>
      <c r="J8" s="40">
        <v>3600</v>
      </c>
      <c r="K8" s="42">
        <v>0</v>
      </c>
      <c r="L8" s="42">
        <v>0</v>
      </c>
      <c r="M8" s="40">
        <f t="shared" si="0"/>
        <v>3600</v>
      </c>
    </row>
    <row r="9" spans="1:13" ht="18.75" hidden="1" x14ac:dyDescent="0.3">
      <c r="A9" s="38">
        <v>6</v>
      </c>
      <c r="B9" s="39" t="s">
        <v>648</v>
      </c>
      <c r="C9" s="38" t="s">
        <v>612</v>
      </c>
      <c r="D9" s="51" t="s">
        <v>658</v>
      </c>
      <c r="E9" s="38" t="s">
        <v>598</v>
      </c>
      <c r="F9" s="38" t="s">
        <v>599</v>
      </c>
      <c r="G9" s="38" t="s">
        <v>592</v>
      </c>
      <c r="H9" s="38">
        <v>28</v>
      </c>
      <c r="I9" s="40">
        <v>16500</v>
      </c>
      <c r="J9" s="40">
        <v>2970</v>
      </c>
      <c r="K9" s="42">
        <v>0</v>
      </c>
      <c r="L9" s="42">
        <v>0</v>
      </c>
      <c r="M9" s="40">
        <f t="shared" si="0"/>
        <v>2970</v>
      </c>
    </row>
    <row r="10" spans="1:13" ht="18.75" x14ac:dyDescent="0.3">
      <c r="A10" s="38">
        <v>7</v>
      </c>
      <c r="B10" s="39" t="s">
        <v>649</v>
      </c>
      <c r="C10" s="38" t="s">
        <v>348</v>
      </c>
      <c r="D10" s="44">
        <v>998551</v>
      </c>
      <c r="E10" s="38" t="s">
        <v>600</v>
      </c>
      <c r="F10" s="38" t="s">
        <v>69</v>
      </c>
      <c r="G10" s="38" t="s">
        <v>525</v>
      </c>
      <c r="H10" s="38">
        <v>18</v>
      </c>
      <c r="I10" s="40">
        <v>16990</v>
      </c>
      <c r="J10" s="40">
        <v>0</v>
      </c>
      <c r="K10" s="42">
        <v>68.650000000000006</v>
      </c>
      <c r="L10" s="42">
        <v>68.650000000000006</v>
      </c>
      <c r="M10" s="40">
        <f t="shared" si="0"/>
        <v>137.30000000000001</v>
      </c>
    </row>
    <row r="11" spans="1:13" ht="18.75" hidden="1" x14ac:dyDescent="0.3">
      <c r="A11" s="38">
        <v>8</v>
      </c>
      <c r="B11" s="39" t="s">
        <v>650</v>
      </c>
      <c r="C11" s="38" t="s">
        <v>651</v>
      </c>
      <c r="D11" s="44">
        <v>998711</v>
      </c>
      <c r="E11" s="38" t="s">
        <v>601</v>
      </c>
      <c r="F11" s="38" t="s">
        <v>307</v>
      </c>
      <c r="G11" s="38" t="s">
        <v>592</v>
      </c>
      <c r="H11" s="38">
        <v>18</v>
      </c>
      <c r="I11" s="40">
        <v>5508.48</v>
      </c>
      <c r="J11" s="40">
        <v>0</v>
      </c>
      <c r="K11" s="42">
        <v>495.76</v>
      </c>
      <c r="L11" s="42">
        <v>495.76</v>
      </c>
      <c r="M11" s="40">
        <f t="shared" si="0"/>
        <v>991.52</v>
      </c>
    </row>
    <row r="12" spans="1:13" ht="37.5" hidden="1" x14ac:dyDescent="0.3">
      <c r="A12" s="38">
        <v>9</v>
      </c>
      <c r="B12" s="39" t="s">
        <v>652</v>
      </c>
      <c r="C12" s="38" t="s">
        <v>651</v>
      </c>
      <c r="D12" s="44" t="s">
        <v>661</v>
      </c>
      <c r="E12" s="38" t="s">
        <v>602</v>
      </c>
      <c r="F12" s="38" t="s">
        <v>603</v>
      </c>
      <c r="G12" s="38" t="s">
        <v>604</v>
      </c>
      <c r="H12" s="38">
        <v>18</v>
      </c>
      <c r="I12" s="40">
        <v>1881.39</v>
      </c>
      <c r="J12" s="40">
        <v>0</v>
      </c>
      <c r="K12" s="42">
        <v>169.32</v>
      </c>
      <c r="L12" s="42">
        <v>169.32</v>
      </c>
      <c r="M12" s="40">
        <f t="shared" si="0"/>
        <v>338.64</v>
      </c>
    </row>
    <row r="13" spans="1:13" ht="56.25" hidden="1" x14ac:dyDescent="0.3">
      <c r="A13" s="38">
        <v>10</v>
      </c>
      <c r="B13" s="39">
        <v>1199</v>
      </c>
      <c r="C13" s="38" t="s">
        <v>653</v>
      </c>
      <c r="D13" s="44" t="s">
        <v>662</v>
      </c>
      <c r="E13" s="38" t="s">
        <v>593</v>
      </c>
      <c r="F13" s="38" t="s">
        <v>38</v>
      </c>
      <c r="G13" s="38" t="s">
        <v>592</v>
      </c>
      <c r="H13" s="38">
        <v>18</v>
      </c>
      <c r="I13" s="42">
        <v>3923.19</v>
      </c>
      <c r="J13" s="40">
        <v>0</v>
      </c>
      <c r="K13" s="42">
        <v>353.09</v>
      </c>
      <c r="L13" s="42">
        <v>353.09</v>
      </c>
      <c r="M13" s="40">
        <f t="shared" si="0"/>
        <v>706.18</v>
      </c>
    </row>
    <row r="14" spans="1:13" ht="93.75" hidden="1" x14ac:dyDescent="0.3">
      <c r="A14" s="38">
        <v>11</v>
      </c>
      <c r="B14" s="39">
        <v>169</v>
      </c>
      <c r="C14" s="38" t="s">
        <v>653</v>
      </c>
      <c r="D14" s="44" t="s">
        <v>663</v>
      </c>
      <c r="E14" s="38" t="s">
        <v>129</v>
      </c>
      <c r="F14" s="38" t="s">
        <v>42</v>
      </c>
      <c r="G14" s="38" t="s">
        <v>509</v>
      </c>
      <c r="H14" s="38">
        <v>18</v>
      </c>
      <c r="I14" s="42"/>
      <c r="J14" s="40"/>
      <c r="K14" s="42">
        <v>540.15</v>
      </c>
      <c r="L14" s="42">
        <v>540.15</v>
      </c>
      <c r="M14" s="40">
        <f t="shared" si="0"/>
        <v>1080.3</v>
      </c>
    </row>
    <row r="15" spans="1:13" ht="93.75" hidden="1" x14ac:dyDescent="0.3">
      <c r="A15" s="38">
        <v>12</v>
      </c>
      <c r="B15" s="39">
        <v>169</v>
      </c>
      <c r="C15" s="38" t="s">
        <v>653</v>
      </c>
      <c r="D15" s="44" t="s">
        <v>663</v>
      </c>
      <c r="E15" s="38" t="s">
        <v>129</v>
      </c>
      <c r="F15" s="38" t="s">
        <v>42</v>
      </c>
      <c r="G15" s="38" t="s">
        <v>509</v>
      </c>
      <c r="H15" s="38">
        <v>5</v>
      </c>
      <c r="I15" s="42"/>
      <c r="J15" s="40"/>
      <c r="K15" s="42">
        <v>0.43</v>
      </c>
      <c r="L15" s="42">
        <v>0.43</v>
      </c>
      <c r="M15" s="40">
        <f t="shared" si="0"/>
        <v>0.86</v>
      </c>
    </row>
    <row r="16" spans="1:13" ht="93.75" hidden="1" x14ac:dyDescent="0.3">
      <c r="A16" s="38">
        <v>13</v>
      </c>
      <c r="B16" s="39">
        <v>169</v>
      </c>
      <c r="C16" s="38" t="s">
        <v>653</v>
      </c>
      <c r="D16" s="44" t="s">
        <v>663</v>
      </c>
      <c r="E16" s="38" t="s">
        <v>129</v>
      </c>
      <c r="F16" s="38" t="s">
        <v>42</v>
      </c>
      <c r="G16" s="38" t="s">
        <v>509</v>
      </c>
      <c r="H16" s="38">
        <v>12</v>
      </c>
      <c r="I16" s="42"/>
      <c r="J16" s="40"/>
      <c r="K16" s="42">
        <v>9.5</v>
      </c>
      <c r="L16" s="42">
        <v>9.5</v>
      </c>
      <c r="M16" s="40">
        <f t="shared" si="0"/>
        <v>19</v>
      </c>
    </row>
    <row r="17" spans="1:13" ht="18.75" hidden="1" x14ac:dyDescent="0.3">
      <c r="A17" s="38">
        <v>14</v>
      </c>
      <c r="B17" s="39" t="s">
        <v>654</v>
      </c>
      <c r="C17" s="38" t="s">
        <v>653</v>
      </c>
      <c r="D17" s="44">
        <v>998533</v>
      </c>
      <c r="E17" s="38" t="s">
        <v>605</v>
      </c>
      <c r="F17" s="38" t="s">
        <v>583</v>
      </c>
      <c r="G17" s="38" t="s">
        <v>39</v>
      </c>
      <c r="H17" s="38">
        <v>18</v>
      </c>
      <c r="I17" s="40">
        <v>1138517</v>
      </c>
      <c r="J17" s="40">
        <v>204933.06</v>
      </c>
      <c r="K17" s="42">
        <v>0</v>
      </c>
      <c r="L17" s="42">
        <v>0</v>
      </c>
      <c r="M17" s="40">
        <f t="shared" si="0"/>
        <v>204933.06</v>
      </c>
    </row>
    <row r="18" spans="1:13" ht="18.75" hidden="1" x14ac:dyDescent="0.3">
      <c r="A18" s="38">
        <v>15</v>
      </c>
      <c r="B18" s="43" t="s">
        <v>655</v>
      </c>
      <c r="C18" s="38" t="s">
        <v>581</v>
      </c>
      <c r="D18" s="44">
        <v>998383</v>
      </c>
      <c r="E18" s="38" t="s">
        <v>194</v>
      </c>
      <c r="F18" s="38" t="s">
        <v>195</v>
      </c>
      <c r="G18" s="38" t="s">
        <v>606</v>
      </c>
      <c r="H18" s="38">
        <v>18</v>
      </c>
      <c r="I18" s="40">
        <v>7500</v>
      </c>
      <c r="J18" s="40">
        <v>0</v>
      </c>
      <c r="K18" s="42">
        <v>675</v>
      </c>
      <c r="L18" s="42">
        <v>675</v>
      </c>
      <c r="M18" s="40">
        <f t="shared" si="0"/>
        <v>1350</v>
      </c>
    </row>
    <row r="19" spans="1:13" ht="18.75" hidden="1" x14ac:dyDescent="0.3">
      <c r="A19" s="38">
        <v>16</v>
      </c>
      <c r="B19" s="39">
        <v>167</v>
      </c>
      <c r="C19" s="38" t="s">
        <v>656</v>
      </c>
      <c r="D19" s="44">
        <v>6911</v>
      </c>
      <c r="E19" s="38" t="s">
        <v>129</v>
      </c>
      <c r="F19" s="38" t="s">
        <v>42</v>
      </c>
      <c r="G19" s="38" t="s">
        <v>509</v>
      </c>
      <c r="H19" s="38">
        <v>18</v>
      </c>
      <c r="I19" s="54">
        <v>3686.43</v>
      </c>
      <c r="J19" s="40">
        <v>0</v>
      </c>
      <c r="K19" s="42">
        <v>331.78</v>
      </c>
      <c r="L19" s="42">
        <v>331.78</v>
      </c>
      <c r="M19" s="40">
        <f t="shared" si="0"/>
        <v>663.56</v>
      </c>
    </row>
    <row r="20" spans="1:13" ht="18.75" hidden="1" x14ac:dyDescent="0.3">
      <c r="A20" s="38">
        <v>17</v>
      </c>
      <c r="B20" s="39">
        <v>164</v>
      </c>
      <c r="C20" s="38" t="s">
        <v>656</v>
      </c>
      <c r="D20" s="44">
        <v>8506</v>
      </c>
      <c r="E20" s="38" t="s">
        <v>129</v>
      </c>
      <c r="F20" s="38" t="s">
        <v>42</v>
      </c>
      <c r="G20" s="38" t="s">
        <v>509</v>
      </c>
      <c r="H20" s="38">
        <v>18</v>
      </c>
      <c r="I20" s="45">
        <v>508.5</v>
      </c>
      <c r="J20" s="40">
        <v>0</v>
      </c>
      <c r="K20" s="42">
        <v>45.77</v>
      </c>
      <c r="L20" s="42">
        <v>45.77</v>
      </c>
      <c r="M20" s="40">
        <f t="shared" si="0"/>
        <v>91.54</v>
      </c>
    </row>
    <row r="21" spans="1:13" ht="18.75" hidden="1" x14ac:dyDescent="0.3">
      <c r="A21" s="38">
        <v>18</v>
      </c>
      <c r="B21" s="39">
        <v>165</v>
      </c>
      <c r="C21" s="55" t="s">
        <v>656</v>
      </c>
      <c r="D21" s="44">
        <v>9608</v>
      </c>
      <c r="E21" s="38" t="s">
        <v>129</v>
      </c>
      <c r="F21" s="38" t="s">
        <v>42</v>
      </c>
      <c r="G21" s="38" t="s">
        <v>509</v>
      </c>
      <c r="H21" s="38">
        <v>18</v>
      </c>
      <c r="I21" s="40">
        <v>169.4</v>
      </c>
      <c r="J21" s="40">
        <v>0</v>
      </c>
      <c r="K21" s="42">
        <v>15.25</v>
      </c>
      <c r="L21" s="42">
        <v>15.25</v>
      </c>
      <c r="M21" s="40">
        <f t="shared" si="0"/>
        <v>30.5</v>
      </c>
    </row>
    <row r="22" spans="1:13" ht="18.75" hidden="1" x14ac:dyDescent="0.3">
      <c r="A22" s="38">
        <v>20</v>
      </c>
      <c r="B22" s="39">
        <v>166</v>
      </c>
      <c r="C22" s="38" t="s">
        <v>656</v>
      </c>
      <c r="D22" s="44">
        <v>7016</v>
      </c>
      <c r="E22" s="38" t="s">
        <v>129</v>
      </c>
      <c r="F22" s="38" t="s">
        <v>42</v>
      </c>
      <c r="G22" s="38" t="s">
        <v>238</v>
      </c>
      <c r="H22" s="38">
        <v>18</v>
      </c>
      <c r="I22" s="40">
        <v>7055.1</v>
      </c>
      <c r="J22" s="40">
        <v>0</v>
      </c>
      <c r="K22" s="42">
        <v>634.96</v>
      </c>
      <c r="L22" s="42">
        <v>634.96</v>
      </c>
      <c r="M22" s="40">
        <f t="shared" si="0"/>
        <v>1269.92</v>
      </c>
    </row>
    <row r="23" spans="1:13" ht="18.75" hidden="1" x14ac:dyDescent="0.3">
      <c r="A23" s="38">
        <v>21</v>
      </c>
      <c r="B23" s="39">
        <v>1098</v>
      </c>
      <c r="C23" s="38" t="s">
        <v>656</v>
      </c>
      <c r="D23" s="44">
        <v>8516</v>
      </c>
      <c r="E23" s="38" t="s">
        <v>607</v>
      </c>
      <c r="F23" s="38" t="s">
        <v>38</v>
      </c>
      <c r="G23" s="38" t="s">
        <v>608</v>
      </c>
      <c r="H23" s="38">
        <v>18</v>
      </c>
      <c r="I23" s="42">
        <v>2076.2800000000002</v>
      </c>
      <c r="J23" s="42">
        <v>0</v>
      </c>
      <c r="K23" s="42">
        <v>186.87</v>
      </c>
      <c r="L23" s="42">
        <v>186.87</v>
      </c>
      <c r="M23" s="40">
        <f t="shared" si="0"/>
        <v>373.74</v>
      </c>
    </row>
    <row r="24" spans="1:13" ht="18.75" hidden="1" x14ac:dyDescent="0.3">
      <c r="A24" s="38">
        <v>23</v>
      </c>
      <c r="B24" s="39">
        <v>1100</v>
      </c>
      <c r="C24" s="38" t="s">
        <v>656</v>
      </c>
      <c r="D24" s="44">
        <v>8215</v>
      </c>
      <c r="E24" s="38" t="s">
        <v>607</v>
      </c>
      <c r="F24" s="38" t="s">
        <v>38</v>
      </c>
      <c r="G24" s="38" t="s">
        <v>304</v>
      </c>
      <c r="H24" s="38">
        <v>12</v>
      </c>
      <c r="I24" s="40">
        <v>3953.24</v>
      </c>
      <c r="J24" s="40">
        <v>0</v>
      </c>
      <c r="K24" s="42">
        <v>237.2</v>
      </c>
      <c r="L24" s="42">
        <v>237.2</v>
      </c>
      <c r="M24" s="40">
        <f t="shared" si="0"/>
        <v>474.4</v>
      </c>
    </row>
    <row r="25" spans="1:13" ht="18.75" hidden="1" x14ac:dyDescent="0.3">
      <c r="A25" s="38">
        <v>24</v>
      </c>
      <c r="B25" s="39">
        <v>1101</v>
      </c>
      <c r="C25" s="38" t="s">
        <v>656</v>
      </c>
      <c r="D25" s="44">
        <v>3924</v>
      </c>
      <c r="E25" s="38" t="s">
        <v>607</v>
      </c>
      <c r="F25" s="38" t="s">
        <v>38</v>
      </c>
      <c r="G25" s="38" t="s">
        <v>304</v>
      </c>
      <c r="H25" s="38">
        <v>18</v>
      </c>
      <c r="I25" s="40">
        <v>5288.16</v>
      </c>
      <c r="J25" s="40">
        <v>0</v>
      </c>
      <c r="K25" s="42">
        <v>475.93</v>
      </c>
      <c r="L25" s="42">
        <v>475.93</v>
      </c>
      <c r="M25" s="40">
        <f t="shared" si="0"/>
        <v>951.86</v>
      </c>
    </row>
    <row r="26" spans="1:13" ht="18.75" hidden="1" x14ac:dyDescent="0.3">
      <c r="A26" s="38">
        <v>25</v>
      </c>
      <c r="B26" s="39">
        <v>1102</v>
      </c>
      <c r="C26" s="38" t="s">
        <v>656</v>
      </c>
      <c r="D26" s="44">
        <v>84716060</v>
      </c>
      <c r="E26" s="38" t="s">
        <v>607</v>
      </c>
      <c r="F26" s="38" t="s">
        <v>38</v>
      </c>
      <c r="G26" s="38" t="s">
        <v>592</v>
      </c>
      <c r="H26" s="38">
        <v>18</v>
      </c>
      <c r="I26" s="40">
        <v>699.16</v>
      </c>
      <c r="J26" s="40">
        <v>0</v>
      </c>
      <c r="K26" s="42">
        <v>62.92</v>
      </c>
      <c r="L26" s="42">
        <v>62.92</v>
      </c>
      <c r="M26" s="40">
        <f t="shared" si="0"/>
        <v>125.84</v>
      </c>
    </row>
    <row r="27" spans="1:13" ht="18.75" hidden="1" x14ac:dyDescent="0.3">
      <c r="A27" s="38">
        <v>26</v>
      </c>
      <c r="B27" s="39">
        <v>1110</v>
      </c>
      <c r="C27" s="38" t="s">
        <v>656</v>
      </c>
      <c r="D27" s="44">
        <v>8215</v>
      </c>
      <c r="E27" s="38" t="s">
        <v>607</v>
      </c>
      <c r="F27" s="38" t="s">
        <v>38</v>
      </c>
      <c r="G27" s="38" t="s">
        <v>304</v>
      </c>
      <c r="H27" s="38">
        <v>12</v>
      </c>
      <c r="I27" s="40">
        <v>803.7</v>
      </c>
      <c r="J27" s="40">
        <v>0</v>
      </c>
      <c r="K27" s="42">
        <v>48.22</v>
      </c>
      <c r="L27" s="42">
        <v>48.22</v>
      </c>
      <c r="M27" s="40">
        <f t="shared" si="0"/>
        <v>96.44</v>
      </c>
    </row>
    <row r="28" spans="1:13" ht="18.75" hidden="1" x14ac:dyDescent="0.3">
      <c r="A28" s="38">
        <v>27</v>
      </c>
      <c r="B28" s="39">
        <v>1111</v>
      </c>
      <c r="C28" s="38" t="s">
        <v>656</v>
      </c>
      <c r="D28" s="44">
        <v>6911</v>
      </c>
      <c r="E28" s="38" t="s">
        <v>607</v>
      </c>
      <c r="F28" s="38" t="s">
        <v>38</v>
      </c>
      <c r="G28" s="38" t="s">
        <v>304</v>
      </c>
      <c r="H28" s="38">
        <v>18</v>
      </c>
      <c r="I28" s="40">
        <v>4881.3599999999997</v>
      </c>
      <c r="J28" s="40">
        <v>0</v>
      </c>
      <c r="K28" s="42">
        <v>439.32</v>
      </c>
      <c r="L28" s="42">
        <v>439.32</v>
      </c>
      <c r="M28" s="40">
        <f t="shared" si="0"/>
        <v>878.64</v>
      </c>
    </row>
    <row r="29" spans="1:13" ht="18.75" hidden="1" x14ac:dyDescent="0.3">
      <c r="A29" s="38">
        <v>28</v>
      </c>
      <c r="B29" s="39">
        <v>1112</v>
      </c>
      <c r="C29" s="38" t="s">
        <v>656</v>
      </c>
      <c r="D29" s="44">
        <v>76151011</v>
      </c>
      <c r="E29" s="38" t="s">
        <v>607</v>
      </c>
      <c r="F29" s="38" t="s">
        <v>38</v>
      </c>
      <c r="G29" s="38" t="s">
        <v>608</v>
      </c>
      <c r="H29" s="38">
        <v>18</v>
      </c>
      <c r="I29" s="40">
        <v>3220.34</v>
      </c>
      <c r="J29" s="40">
        <v>0</v>
      </c>
      <c r="K29" s="42">
        <v>289.83</v>
      </c>
      <c r="L29" s="42">
        <v>289.83</v>
      </c>
      <c r="M29" s="40">
        <f t="shared" si="0"/>
        <v>579.66</v>
      </c>
    </row>
    <row r="30" spans="1:13" ht="18.75" hidden="1" x14ac:dyDescent="0.3">
      <c r="A30" s="38">
        <v>29</v>
      </c>
      <c r="B30" s="39">
        <v>1113</v>
      </c>
      <c r="C30" s="38" t="s">
        <v>656</v>
      </c>
      <c r="D30" s="44">
        <v>3924</v>
      </c>
      <c r="E30" s="38" t="s">
        <v>607</v>
      </c>
      <c r="F30" s="38" t="s">
        <v>38</v>
      </c>
      <c r="G30" s="38" t="s">
        <v>238</v>
      </c>
      <c r="H30" s="38">
        <v>18</v>
      </c>
      <c r="I30" s="40">
        <v>5667.84</v>
      </c>
      <c r="J30" s="40">
        <v>0</v>
      </c>
      <c r="K30" s="42">
        <v>510.11</v>
      </c>
      <c r="L30" s="42">
        <v>510.11</v>
      </c>
      <c r="M30" s="40">
        <f t="shared" si="0"/>
        <v>1020.22</v>
      </c>
    </row>
    <row r="31" spans="1:13" ht="18.75" hidden="1" x14ac:dyDescent="0.3">
      <c r="A31" s="38">
        <v>31</v>
      </c>
      <c r="B31" s="39">
        <v>1114</v>
      </c>
      <c r="C31" s="38" t="s">
        <v>656</v>
      </c>
      <c r="D31" s="44">
        <v>3924</v>
      </c>
      <c r="E31" s="38" t="s">
        <v>607</v>
      </c>
      <c r="F31" s="38" t="s">
        <v>38</v>
      </c>
      <c r="G31" s="38" t="s">
        <v>238</v>
      </c>
      <c r="H31" s="38">
        <v>18</v>
      </c>
      <c r="I31" s="54">
        <v>796.62</v>
      </c>
      <c r="J31" s="40">
        <v>0</v>
      </c>
      <c r="K31" s="42">
        <v>71.7</v>
      </c>
      <c r="L31" s="42">
        <v>71.7</v>
      </c>
      <c r="M31" s="40">
        <f t="shared" si="0"/>
        <v>143.4</v>
      </c>
    </row>
    <row r="32" spans="1:13" ht="18.75" hidden="1" x14ac:dyDescent="0.3">
      <c r="A32" s="38">
        <v>32</v>
      </c>
      <c r="B32" s="39">
        <v>1725</v>
      </c>
      <c r="C32" s="38" t="s">
        <v>657</v>
      </c>
      <c r="D32" s="44">
        <v>3706</v>
      </c>
      <c r="E32" s="38" t="s">
        <v>609</v>
      </c>
      <c r="F32" s="38" t="s">
        <v>500</v>
      </c>
      <c r="G32" s="38" t="s">
        <v>494</v>
      </c>
      <c r="H32" s="38">
        <v>18</v>
      </c>
      <c r="I32" s="40">
        <v>20000</v>
      </c>
      <c r="J32" s="40">
        <v>3600</v>
      </c>
      <c r="K32" s="42">
        <v>0</v>
      </c>
      <c r="L32" s="42">
        <v>0</v>
      </c>
      <c r="M32" s="40">
        <f t="shared" si="0"/>
        <v>3600</v>
      </c>
    </row>
    <row r="33" spans="1:13" ht="18.75" hidden="1" x14ac:dyDescent="0.3">
      <c r="A33" s="38">
        <v>33</v>
      </c>
      <c r="B33" s="39">
        <v>51829867</v>
      </c>
      <c r="C33" s="38" t="s">
        <v>612</v>
      </c>
      <c r="D33" s="44">
        <v>998412</v>
      </c>
      <c r="E33" s="41" t="s">
        <v>610</v>
      </c>
      <c r="F33" s="38" t="s">
        <v>57</v>
      </c>
      <c r="G33" s="38" t="s">
        <v>611</v>
      </c>
      <c r="H33" s="38">
        <v>18</v>
      </c>
      <c r="I33" s="40">
        <v>699</v>
      </c>
      <c r="J33" s="40">
        <v>0</v>
      </c>
      <c r="K33" s="42">
        <v>62.91</v>
      </c>
      <c r="L33" s="42">
        <v>62.91</v>
      </c>
      <c r="M33" s="40">
        <f t="shared" si="0"/>
        <v>125.82</v>
      </c>
    </row>
    <row r="34" spans="1:13" ht="56.25" hidden="1" x14ac:dyDescent="0.3">
      <c r="A34" s="38">
        <v>34</v>
      </c>
      <c r="B34" s="39" t="s">
        <v>614</v>
      </c>
      <c r="C34" s="38" t="s">
        <v>615</v>
      </c>
      <c r="D34" s="44" t="s">
        <v>671</v>
      </c>
      <c r="E34" s="41" t="s">
        <v>613</v>
      </c>
      <c r="F34" s="38" t="s">
        <v>50</v>
      </c>
      <c r="G34" s="38" t="s">
        <v>127</v>
      </c>
      <c r="H34" s="38">
        <v>18</v>
      </c>
      <c r="I34" s="40">
        <v>3800</v>
      </c>
      <c r="J34" s="40">
        <v>684</v>
      </c>
      <c r="K34" s="42">
        <v>0</v>
      </c>
      <c r="L34" s="42">
        <v>0</v>
      </c>
      <c r="M34" s="40">
        <f t="shared" si="0"/>
        <v>684</v>
      </c>
    </row>
    <row r="35" spans="1:13" ht="18.75" hidden="1" x14ac:dyDescent="0.3">
      <c r="A35" s="38">
        <v>35</v>
      </c>
      <c r="B35" s="39" t="s">
        <v>617</v>
      </c>
      <c r="C35" s="38" t="s">
        <v>616</v>
      </c>
      <c r="D35" s="44">
        <v>995441</v>
      </c>
      <c r="E35" s="41" t="s">
        <v>613</v>
      </c>
      <c r="F35" s="38" t="s">
        <v>50</v>
      </c>
      <c r="G35" s="38" t="s">
        <v>127</v>
      </c>
      <c r="H35" s="38">
        <v>18</v>
      </c>
      <c r="I35" s="40">
        <v>2000</v>
      </c>
      <c r="J35" s="40">
        <v>360</v>
      </c>
      <c r="K35" s="42"/>
      <c r="L35" s="42"/>
      <c r="M35" s="40">
        <f t="shared" si="0"/>
        <v>360</v>
      </c>
    </row>
    <row r="36" spans="1:13" ht="37.5" hidden="1" x14ac:dyDescent="0.3">
      <c r="A36" s="38">
        <v>36</v>
      </c>
      <c r="B36" s="39" t="s">
        <v>620</v>
      </c>
      <c r="C36" s="38" t="s">
        <v>621</v>
      </c>
      <c r="D36" s="51" t="s">
        <v>670</v>
      </c>
      <c r="E36" s="41" t="s">
        <v>618</v>
      </c>
      <c r="F36" s="38" t="s">
        <v>536</v>
      </c>
      <c r="G36" s="38" t="s">
        <v>619</v>
      </c>
      <c r="H36" s="38">
        <v>18</v>
      </c>
      <c r="I36" s="40">
        <v>4760</v>
      </c>
      <c r="J36" s="40">
        <v>0</v>
      </c>
      <c r="K36" s="42">
        <v>374.4</v>
      </c>
      <c r="L36" s="42">
        <v>374.4</v>
      </c>
      <c r="M36" s="40">
        <f t="shared" si="0"/>
        <v>748.8</v>
      </c>
    </row>
    <row r="37" spans="1:13" ht="18.75" hidden="1" x14ac:dyDescent="0.3">
      <c r="A37" s="38">
        <v>37</v>
      </c>
      <c r="B37" s="39" t="s">
        <v>623</v>
      </c>
      <c r="C37" s="38" t="s">
        <v>624</v>
      </c>
      <c r="D37" s="44">
        <v>9403</v>
      </c>
      <c r="E37" s="38" t="s">
        <v>28</v>
      </c>
      <c r="F37" s="38" t="s">
        <v>29</v>
      </c>
      <c r="G37" s="38" t="s">
        <v>622</v>
      </c>
      <c r="H37" s="38">
        <v>18</v>
      </c>
      <c r="I37" s="40">
        <v>16948.310000000001</v>
      </c>
      <c r="J37" s="40">
        <v>3050.69</v>
      </c>
      <c r="K37" s="42"/>
      <c r="L37" s="42"/>
      <c r="M37" s="40">
        <f t="shared" si="0"/>
        <v>3050.69</v>
      </c>
    </row>
    <row r="38" spans="1:13" ht="18.75" hidden="1" x14ac:dyDescent="0.3">
      <c r="A38" s="38">
        <v>38</v>
      </c>
      <c r="B38" s="39" t="s">
        <v>625</v>
      </c>
      <c r="C38" s="38" t="s">
        <v>626</v>
      </c>
      <c r="D38" s="44">
        <v>998412</v>
      </c>
      <c r="E38" s="41" t="s">
        <v>298</v>
      </c>
      <c r="F38" s="38" t="s">
        <v>32</v>
      </c>
      <c r="G38" s="38" t="s">
        <v>611</v>
      </c>
      <c r="H38" s="38">
        <v>18</v>
      </c>
      <c r="I38" s="40">
        <v>617</v>
      </c>
      <c r="J38" s="40">
        <v>0</v>
      </c>
      <c r="K38" s="42">
        <v>44.91</v>
      </c>
      <c r="L38" s="42">
        <v>44.91</v>
      </c>
      <c r="M38" s="40">
        <f t="shared" si="0"/>
        <v>89.82</v>
      </c>
    </row>
    <row r="39" spans="1:13" ht="18.75" hidden="1" x14ac:dyDescent="0.3">
      <c r="A39" s="38">
        <v>39</v>
      </c>
      <c r="B39" s="39" t="s">
        <v>550</v>
      </c>
      <c r="C39" s="38" t="s">
        <v>551</v>
      </c>
      <c r="D39" s="44">
        <v>998412</v>
      </c>
      <c r="E39" s="41" t="s">
        <v>298</v>
      </c>
      <c r="F39" s="38" t="s">
        <v>32</v>
      </c>
      <c r="G39" s="38" t="s">
        <v>611</v>
      </c>
      <c r="H39" s="38">
        <v>18</v>
      </c>
      <c r="I39" s="40">
        <v>1187.82</v>
      </c>
      <c r="J39" s="40">
        <v>0</v>
      </c>
      <c r="K39" s="42">
        <v>53.91</v>
      </c>
      <c r="L39" s="42">
        <v>53.91</v>
      </c>
      <c r="M39" s="40">
        <f t="shared" si="0"/>
        <v>107.82</v>
      </c>
    </row>
    <row r="40" spans="1:13" ht="18.75" hidden="1" x14ac:dyDescent="0.3">
      <c r="A40" s="38">
        <v>40</v>
      </c>
      <c r="B40" s="39">
        <v>1243</v>
      </c>
      <c r="C40" s="38" t="s">
        <v>628</v>
      </c>
      <c r="D40" s="44">
        <v>76151011</v>
      </c>
      <c r="E40" s="38" t="s">
        <v>607</v>
      </c>
      <c r="F40" s="38" t="s">
        <v>38</v>
      </c>
      <c r="G40" s="38" t="s">
        <v>627</v>
      </c>
      <c r="H40" s="38">
        <v>18</v>
      </c>
      <c r="I40" s="40">
        <v>2440.6799999999998</v>
      </c>
      <c r="J40" s="40">
        <v>0</v>
      </c>
      <c r="K40" s="42">
        <v>219.66</v>
      </c>
      <c r="L40" s="42">
        <v>219.66</v>
      </c>
      <c r="M40" s="40">
        <f t="shared" si="0"/>
        <v>439.32</v>
      </c>
    </row>
    <row r="41" spans="1:13" ht="18.75" hidden="1" x14ac:dyDescent="0.3">
      <c r="A41" s="38">
        <v>41</v>
      </c>
      <c r="B41" s="39" t="s">
        <v>629</v>
      </c>
      <c r="C41" s="38" t="s">
        <v>630</v>
      </c>
      <c r="D41" s="44">
        <v>8481</v>
      </c>
      <c r="E41" s="38" t="s">
        <v>618</v>
      </c>
      <c r="F41" s="38" t="s">
        <v>536</v>
      </c>
      <c r="G41" s="38" t="s">
        <v>127</v>
      </c>
      <c r="H41" s="38">
        <v>18</v>
      </c>
      <c r="I41" s="40">
        <v>1580</v>
      </c>
      <c r="J41" s="40">
        <v>0</v>
      </c>
      <c r="K41" s="42">
        <v>142.19999999999999</v>
      </c>
      <c r="L41" s="42">
        <v>142.19999999999999</v>
      </c>
      <c r="M41" s="40">
        <f t="shared" si="0"/>
        <v>284.39999999999998</v>
      </c>
    </row>
    <row r="42" spans="1:13" ht="18.75" hidden="1" x14ac:dyDescent="0.3">
      <c r="A42" s="38">
        <v>42</v>
      </c>
      <c r="B42" s="39">
        <v>1310</v>
      </c>
      <c r="C42" s="38" t="s">
        <v>632</v>
      </c>
      <c r="D42" s="44">
        <v>8512</v>
      </c>
      <c r="E42" s="38" t="s">
        <v>607</v>
      </c>
      <c r="F42" s="38" t="s">
        <v>38</v>
      </c>
      <c r="G42" s="38" t="s">
        <v>443</v>
      </c>
      <c r="H42" s="38">
        <v>18</v>
      </c>
      <c r="I42" s="40">
        <v>1850</v>
      </c>
      <c r="J42" s="40">
        <v>0</v>
      </c>
      <c r="K42" s="42">
        <v>166.5</v>
      </c>
      <c r="L42" s="42">
        <v>166.5</v>
      </c>
      <c r="M42" s="40">
        <f t="shared" si="0"/>
        <v>333</v>
      </c>
    </row>
    <row r="43" spans="1:13" ht="56.25" hidden="1" x14ac:dyDescent="0.3">
      <c r="A43" s="38">
        <v>43</v>
      </c>
      <c r="B43" s="39">
        <v>1310</v>
      </c>
      <c r="C43" s="38" t="s">
        <v>632</v>
      </c>
      <c r="D43" s="44" t="s">
        <v>664</v>
      </c>
      <c r="E43" s="38" t="s">
        <v>607</v>
      </c>
      <c r="F43" s="38" t="s">
        <v>38</v>
      </c>
      <c r="G43" s="38" t="s">
        <v>443</v>
      </c>
      <c r="H43" s="38">
        <v>18</v>
      </c>
      <c r="I43" s="40">
        <v>1228.82</v>
      </c>
      <c r="J43" s="40">
        <v>0</v>
      </c>
      <c r="K43" s="42">
        <v>110.59</v>
      </c>
      <c r="L43" s="42">
        <v>110.59</v>
      </c>
      <c r="M43" s="40">
        <f t="shared" si="0"/>
        <v>221.18</v>
      </c>
    </row>
    <row r="44" spans="1:13" ht="56.25" hidden="1" x14ac:dyDescent="0.3">
      <c r="A44" s="38">
        <v>44</v>
      </c>
      <c r="B44" s="39">
        <v>1310</v>
      </c>
      <c r="C44" s="38" t="s">
        <v>632</v>
      </c>
      <c r="D44" s="44" t="s">
        <v>664</v>
      </c>
      <c r="E44" s="38" t="s">
        <v>607</v>
      </c>
      <c r="F44" s="38" t="s">
        <v>38</v>
      </c>
      <c r="G44" s="38" t="s">
        <v>631</v>
      </c>
      <c r="H44" s="38">
        <v>18</v>
      </c>
      <c r="I44" s="40">
        <v>431.7</v>
      </c>
      <c r="J44" s="40">
        <v>0</v>
      </c>
      <c r="K44" s="42">
        <v>38.85</v>
      </c>
      <c r="L44" s="42">
        <v>38.85</v>
      </c>
      <c r="M44" s="40">
        <f t="shared" si="0"/>
        <v>77.7</v>
      </c>
    </row>
    <row r="45" spans="1:13" ht="75" hidden="1" x14ac:dyDescent="0.3">
      <c r="A45" s="38">
        <v>45</v>
      </c>
      <c r="B45" s="39">
        <v>202</v>
      </c>
      <c r="C45" s="38" t="s">
        <v>632</v>
      </c>
      <c r="D45" s="44" t="s">
        <v>665</v>
      </c>
      <c r="E45" s="38" t="s">
        <v>129</v>
      </c>
      <c r="F45" s="38" t="s">
        <v>42</v>
      </c>
      <c r="G45" s="38" t="s">
        <v>631</v>
      </c>
      <c r="H45" s="38">
        <v>18</v>
      </c>
      <c r="I45" s="40">
        <v>5024.8999999999996</v>
      </c>
      <c r="J45" s="40">
        <v>0</v>
      </c>
      <c r="K45" s="42">
        <v>452.24</v>
      </c>
      <c r="L45" s="42">
        <v>452.24</v>
      </c>
      <c r="M45" s="40">
        <f t="shared" si="0"/>
        <v>904.48</v>
      </c>
    </row>
    <row r="46" spans="1:13" ht="18.75" hidden="1" x14ac:dyDescent="0.3">
      <c r="A46" s="38">
        <v>46</v>
      </c>
      <c r="B46" s="39">
        <v>340810</v>
      </c>
      <c r="C46" s="38" t="s">
        <v>673</v>
      </c>
      <c r="D46" s="44">
        <v>996311</v>
      </c>
      <c r="E46" s="38" t="s">
        <v>633</v>
      </c>
      <c r="F46" s="38" t="s">
        <v>318</v>
      </c>
      <c r="G46" s="38" t="s">
        <v>525</v>
      </c>
      <c r="H46" s="38">
        <v>18</v>
      </c>
      <c r="I46" s="40">
        <v>23000</v>
      </c>
      <c r="J46" s="40">
        <v>4140</v>
      </c>
      <c r="K46" s="42">
        <v>0</v>
      </c>
      <c r="L46" s="42">
        <v>0</v>
      </c>
      <c r="M46" s="40">
        <f t="shared" si="0"/>
        <v>4140</v>
      </c>
    </row>
    <row r="47" spans="1:13" ht="18.75" hidden="1" x14ac:dyDescent="0.3">
      <c r="A47" s="38">
        <v>47</v>
      </c>
      <c r="B47" s="39" t="s">
        <v>635</v>
      </c>
      <c r="C47" s="38" t="s">
        <v>559</v>
      </c>
      <c r="D47" s="44">
        <v>998513</v>
      </c>
      <c r="E47" s="38" t="s">
        <v>257</v>
      </c>
      <c r="F47" s="38" t="s">
        <v>112</v>
      </c>
      <c r="G47" s="38" t="s">
        <v>634</v>
      </c>
      <c r="H47" s="38">
        <v>18</v>
      </c>
      <c r="I47" s="40">
        <v>870090.91</v>
      </c>
      <c r="J47" s="40">
        <v>0</v>
      </c>
      <c r="K47" s="42">
        <v>78308.2</v>
      </c>
      <c r="L47" s="42">
        <v>78308.2</v>
      </c>
      <c r="M47" s="40">
        <f t="shared" si="0"/>
        <v>156616.4</v>
      </c>
    </row>
    <row r="48" spans="1:13" ht="56.25" hidden="1" x14ac:dyDescent="0.3">
      <c r="A48" s="38">
        <v>48</v>
      </c>
      <c r="B48" s="39" t="s">
        <v>636</v>
      </c>
      <c r="C48" s="38" t="s">
        <v>637</v>
      </c>
      <c r="D48" s="44" t="s">
        <v>672</v>
      </c>
      <c r="E48" s="38" t="s">
        <v>638</v>
      </c>
      <c r="F48" s="38" t="s">
        <v>639</v>
      </c>
      <c r="G48" s="38" t="s">
        <v>640</v>
      </c>
      <c r="H48" s="38">
        <v>18</v>
      </c>
      <c r="I48" s="40">
        <v>34941.519999999997</v>
      </c>
      <c r="J48" s="40">
        <v>6289.48</v>
      </c>
      <c r="K48" s="42">
        <v>0</v>
      </c>
      <c r="L48" s="42">
        <v>0</v>
      </c>
      <c r="M48" s="40">
        <f t="shared" si="0"/>
        <v>6289.48</v>
      </c>
    </row>
    <row r="49" spans="1:13" ht="18.75" hidden="1" x14ac:dyDescent="0.3">
      <c r="A49" s="38">
        <v>49</v>
      </c>
      <c r="B49" s="39">
        <v>1236</v>
      </c>
      <c r="C49" s="38" t="s">
        <v>616</v>
      </c>
      <c r="D49" s="44">
        <v>9405</v>
      </c>
      <c r="E49" s="38" t="s">
        <v>607</v>
      </c>
      <c r="F49" s="38" t="s">
        <v>38</v>
      </c>
      <c r="G49" s="38" t="s">
        <v>641</v>
      </c>
      <c r="H49" s="38">
        <v>18</v>
      </c>
      <c r="I49" s="40">
        <v>14066.1</v>
      </c>
      <c r="J49" s="40">
        <v>0</v>
      </c>
      <c r="K49" s="42">
        <v>1265.95</v>
      </c>
      <c r="L49" s="42">
        <v>1265.95</v>
      </c>
      <c r="M49" s="40">
        <f t="shared" si="0"/>
        <v>2531.9</v>
      </c>
    </row>
    <row r="50" spans="1:13" ht="18.75" hidden="1" x14ac:dyDescent="0.3">
      <c r="A50" s="38">
        <v>50</v>
      </c>
      <c r="B50" s="39">
        <v>1237</v>
      </c>
      <c r="C50" s="38" t="s">
        <v>616</v>
      </c>
      <c r="D50" s="39">
        <v>9405</v>
      </c>
      <c r="E50" s="38" t="s">
        <v>607</v>
      </c>
      <c r="F50" s="38" t="s">
        <v>38</v>
      </c>
      <c r="G50" s="38" t="s">
        <v>641</v>
      </c>
      <c r="H50" s="38">
        <v>18</v>
      </c>
      <c r="I50" s="42">
        <v>2288.14</v>
      </c>
      <c r="J50" s="42">
        <v>0</v>
      </c>
      <c r="K50" s="42">
        <v>205.93</v>
      </c>
      <c r="L50" s="42">
        <v>205.93</v>
      </c>
      <c r="M50" s="42">
        <f t="shared" si="0"/>
        <v>411.86</v>
      </c>
    </row>
    <row r="51" spans="1:13" ht="18.75" hidden="1" x14ac:dyDescent="0.3">
      <c r="A51" s="38">
        <v>51</v>
      </c>
      <c r="B51" s="39">
        <v>1238</v>
      </c>
      <c r="C51" s="38" t="s">
        <v>616</v>
      </c>
      <c r="D51" s="44">
        <v>9405</v>
      </c>
      <c r="E51" s="38" t="s">
        <v>607</v>
      </c>
      <c r="F51" s="38" t="s">
        <v>38</v>
      </c>
      <c r="G51" s="38" t="s">
        <v>641</v>
      </c>
      <c r="H51" s="38">
        <v>18</v>
      </c>
      <c r="I51" s="42">
        <v>40474.559999999998</v>
      </c>
      <c r="J51" s="42">
        <v>0</v>
      </c>
      <c r="K51" s="42">
        <v>3642.71</v>
      </c>
      <c r="L51" s="42">
        <v>3642.71</v>
      </c>
      <c r="M51" s="42">
        <f t="shared" si="0"/>
        <v>7285.42</v>
      </c>
    </row>
    <row r="52" spans="1:13" ht="18.75" hidden="1" x14ac:dyDescent="0.3">
      <c r="A52" s="38">
        <v>52</v>
      </c>
      <c r="B52" s="43">
        <v>177</v>
      </c>
      <c r="C52" s="38" t="s">
        <v>628</v>
      </c>
      <c r="D52" s="38">
        <v>9405</v>
      </c>
      <c r="E52" s="38" t="s">
        <v>607</v>
      </c>
      <c r="F52" s="38" t="s">
        <v>38</v>
      </c>
      <c r="G52" s="38" t="s">
        <v>641</v>
      </c>
      <c r="H52" s="38">
        <v>18</v>
      </c>
      <c r="I52" s="42">
        <v>8813.56</v>
      </c>
      <c r="J52" s="42">
        <v>0</v>
      </c>
      <c r="K52" s="42">
        <v>793.22</v>
      </c>
      <c r="L52" s="42">
        <v>793.22</v>
      </c>
      <c r="M52" s="42">
        <f t="shared" si="0"/>
        <v>1586.44</v>
      </c>
    </row>
    <row r="53" spans="1:13" ht="18.75" hidden="1" x14ac:dyDescent="0.3">
      <c r="A53" s="38">
        <v>53</v>
      </c>
      <c r="B53" s="43">
        <v>178</v>
      </c>
      <c r="C53" s="38" t="s">
        <v>628</v>
      </c>
      <c r="D53" s="38">
        <v>9405</v>
      </c>
      <c r="E53" s="38" t="s">
        <v>607</v>
      </c>
      <c r="F53" s="38" t="s">
        <v>38</v>
      </c>
      <c r="G53" s="38" t="s">
        <v>641</v>
      </c>
      <c r="H53" s="38">
        <v>18</v>
      </c>
      <c r="I53" s="42">
        <v>1233.06</v>
      </c>
      <c r="J53" s="42">
        <v>0</v>
      </c>
      <c r="K53" s="42">
        <v>110.98</v>
      </c>
      <c r="L53" s="42">
        <v>110.98</v>
      </c>
      <c r="M53" s="42">
        <f t="shared" si="0"/>
        <v>221.96</v>
      </c>
    </row>
    <row r="54" spans="1:13" ht="18.75" x14ac:dyDescent="0.3">
      <c r="A54" s="38">
        <v>54</v>
      </c>
      <c r="B54" s="39" t="s">
        <v>642</v>
      </c>
      <c r="C54" s="38" t="s">
        <v>643</v>
      </c>
      <c r="D54" s="38">
        <v>998551</v>
      </c>
      <c r="E54" s="38" t="s">
        <v>600</v>
      </c>
      <c r="F54" s="38" t="s">
        <v>69</v>
      </c>
      <c r="G54" s="38" t="s">
        <v>525</v>
      </c>
      <c r="H54" s="38">
        <v>18</v>
      </c>
      <c r="I54" s="42">
        <v>900</v>
      </c>
      <c r="J54" s="42">
        <v>0</v>
      </c>
      <c r="K54" s="42">
        <v>81</v>
      </c>
      <c r="L54" s="42">
        <v>81</v>
      </c>
      <c r="M54" s="42">
        <f t="shared" si="0"/>
        <v>162</v>
      </c>
    </row>
    <row r="55" spans="1:13" ht="18.75" hidden="1" x14ac:dyDescent="0.3">
      <c r="A55" s="38">
        <v>55</v>
      </c>
      <c r="B55" s="39" t="s">
        <v>667</v>
      </c>
      <c r="C55" s="38" t="s">
        <v>647</v>
      </c>
      <c r="D55" s="38">
        <v>998596</v>
      </c>
      <c r="E55" s="38" t="s">
        <v>666</v>
      </c>
      <c r="F55" s="38" t="s">
        <v>668</v>
      </c>
      <c r="G55" s="38" t="s">
        <v>669</v>
      </c>
      <c r="H55" s="38">
        <v>18</v>
      </c>
      <c r="I55" s="42">
        <v>20000</v>
      </c>
      <c r="J55" s="42">
        <v>3600</v>
      </c>
      <c r="K55" s="42"/>
      <c r="L55" s="42"/>
      <c r="M55" s="42">
        <f t="shared" si="0"/>
        <v>3600</v>
      </c>
    </row>
    <row r="56" spans="1:13" ht="19.5" thickBot="1" x14ac:dyDescent="0.35">
      <c r="I56" s="59">
        <f>SUBTOTAL(9,I4:I55)</f>
        <v>17890</v>
      </c>
      <c r="J56" s="59">
        <f>SUBTOTAL(9,J4:J55)</f>
        <v>0</v>
      </c>
      <c r="K56" s="59">
        <f>SUBTOTAL(9,K4:K54)</f>
        <v>149.65</v>
      </c>
      <c r="L56" s="59">
        <f>SUBTOTAL(9,L4:L54)</f>
        <v>149.65</v>
      </c>
      <c r="M56" s="59">
        <f>SUBTOTAL(9,M4:M55)</f>
        <v>299.3</v>
      </c>
    </row>
    <row r="57" spans="1:13" ht="15.75" thickTop="1" x14ac:dyDescent="0.25">
      <c r="K57" s="30"/>
    </row>
    <row r="58" spans="1:13" ht="18.75" x14ac:dyDescent="0.3">
      <c r="K58" s="57"/>
      <c r="L58" s="30"/>
    </row>
    <row r="60" spans="1:13" x14ac:dyDescent="0.25">
      <c r="K60" s="30"/>
    </row>
  </sheetData>
  <autoFilter ref="A3:M55">
    <filterColumn colId="4">
      <filters>
        <filter val="paul merchant"/>
      </filters>
    </filterColumn>
  </autoFilter>
  <mergeCells count="1">
    <mergeCell ref="A2:M2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opLeftCell="C76" workbookViewId="0">
      <selection activeCell="D40" sqref="D40:H40"/>
    </sheetView>
  </sheetViews>
  <sheetFormatPr defaultRowHeight="15" x14ac:dyDescent="0.25"/>
  <cols>
    <col min="2" max="2" width="27.140625" customWidth="1"/>
    <col min="3" max="3" width="15.28515625" customWidth="1"/>
    <col min="4" max="4" width="16.5703125" customWidth="1"/>
    <col min="5" max="5" width="38.28515625" customWidth="1"/>
    <col min="6" max="6" width="26.85546875" customWidth="1"/>
    <col min="7" max="7" width="34.42578125" customWidth="1"/>
    <col min="9" max="9" width="19.28515625" customWidth="1"/>
    <col min="10" max="10" width="18.42578125" customWidth="1"/>
    <col min="11" max="11" width="18" customWidth="1"/>
    <col min="12" max="12" width="16.85546875" customWidth="1"/>
    <col min="13" max="13" width="20.5703125" customWidth="1"/>
  </cols>
  <sheetData>
    <row r="1" spans="1:13" ht="15.75" thickBot="1" x14ac:dyDescent="0.3"/>
    <row r="2" spans="1:13" ht="27" customHeight="1" x14ac:dyDescent="0.25">
      <c r="A2" s="115" t="s">
        <v>768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3" ht="15.75" x14ac:dyDescent="0.25">
      <c r="A3" s="2" t="s">
        <v>1</v>
      </c>
      <c r="B3" s="2" t="s">
        <v>2</v>
      </c>
      <c r="C3" s="2" t="s">
        <v>3</v>
      </c>
      <c r="D3" s="3" t="s">
        <v>4</v>
      </c>
      <c r="E3" s="4" t="s">
        <v>5</v>
      </c>
      <c r="F3" s="5" t="s">
        <v>0</v>
      </c>
      <c r="G3" s="2" t="s">
        <v>6</v>
      </c>
      <c r="H3" s="6" t="s">
        <v>7</v>
      </c>
      <c r="I3" s="7" t="s">
        <v>8</v>
      </c>
      <c r="J3" s="8" t="s">
        <v>9</v>
      </c>
      <c r="K3" s="8" t="s">
        <v>10</v>
      </c>
      <c r="L3" s="8" t="s">
        <v>11</v>
      </c>
      <c r="M3" s="8" t="s">
        <v>14</v>
      </c>
    </row>
    <row r="4" spans="1:13" ht="18.75" x14ac:dyDescent="0.3">
      <c r="A4" s="38">
        <v>1</v>
      </c>
      <c r="B4" s="39">
        <v>9461</v>
      </c>
      <c r="C4" s="38" t="s">
        <v>615</v>
      </c>
      <c r="D4" s="44">
        <v>4911</v>
      </c>
      <c r="E4" s="38" t="s">
        <v>549</v>
      </c>
      <c r="F4" s="38" t="s">
        <v>251</v>
      </c>
      <c r="G4" s="38" t="s">
        <v>631</v>
      </c>
      <c r="H4" s="38">
        <v>18</v>
      </c>
      <c r="I4" s="40">
        <v>10400</v>
      </c>
      <c r="J4" s="40">
        <v>0</v>
      </c>
      <c r="K4" s="42">
        <v>936</v>
      </c>
      <c r="L4" s="42">
        <v>936</v>
      </c>
      <c r="M4" s="40">
        <f t="shared" ref="M4:M33" si="0">+I4+J4+K4+L4</f>
        <v>12272</v>
      </c>
    </row>
    <row r="5" spans="1:13" ht="18.75" x14ac:dyDescent="0.3">
      <c r="A5" s="38">
        <v>2</v>
      </c>
      <c r="B5" s="39" t="s">
        <v>769</v>
      </c>
      <c r="C5" s="38" t="s">
        <v>645</v>
      </c>
      <c r="D5" s="44">
        <v>998216</v>
      </c>
      <c r="E5" s="38" t="s">
        <v>272</v>
      </c>
      <c r="F5" s="38" t="s">
        <v>271</v>
      </c>
      <c r="G5" s="38" t="s">
        <v>674</v>
      </c>
      <c r="H5" s="38">
        <v>18</v>
      </c>
      <c r="I5" s="40">
        <v>30000</v>
      </c>
      <c r="J5" s="40">
        <v>0</v>
      </c>
      <c r="K5" s="42">
        <v>2700</v>
      </c>
      <c r="L5" s="42">
        <v>2700</v>
      </c>
      <c r="M5" s="40">
        <f t="shared" si="0"/>
        <v>35400</v>
      </c>
    </row>
    <row r="6" spans="1:13" ht="18.75" x14ac:dyDescent="0.3">
      <c r="A6" s="38">
        <v>3</v>
      </c>
      <c r="B6" s="39">
        <v>2019</v>
      </c>
      <c r="C6" s="38" t="s">
        <v>632</v>
      </c>
      <c r="D6" s="44">
        <v>48239019</v>
      </c>
      <c r="E6" s="38" t="s">
        <v>675</v>
      </c>
      <c r="F6" s="38" t="s">
        <v>676</v>
      </c>
      <c r="G6" s="38" t="s">
        <v>677</v>
      </c>
      <c r="H6" s="38">
        <v>12</v>
      </c>
      <c r="I6" s="40">
        <v>633.92999999999995</v>
      </c>
      <c r="J6" s="40">
        <v>0</v>
      </c>
      <c r="K6" s="42">
        <v>38.04</v>
      </c>
      <c r="L6" s="42">
        <v>38.04</v>
      </c>
      <c r="M6" s="40">
        <f t="shared" si="0"/>
        <v>710.00999999999988</v>
      </c>
    </row>
    <row r="7" spans="1:13" ht="18.75" x14ac:dyDescent="0.3">
      <c r="A7" s="38">
        <v>4</v>
      </c>
      <c r="B7" s="39">
        <v>1055</v>
      </c>
      <c r="C7" s="38" t="s">
        <v>678</v>
      </c>
      <c r="D7" s="44">
        <v>998724</v>
      </c>
      <c r="E7" s="38" t="s">
        <v>679</v>
      </c>
      <c r="F7" s="38" t="s">
        <v>680</v>
      </c>
      <c r="G7" s="38" t="s">
        <v>681</v>
      </c>
      <c r="H7" s="38">
        <v>18</v>
      </c>
      <c r="I7" s="40">
        <v>3410</v>
      </c>
      <c r="J7" s="40">
        <v>0</v>
      </c>
      <c r="K7" s="42">
        <v>306.89999999999998</v>
      </c>
      <c r="L7" s="42">
        <v>306.89999999999998</v>
      </c>
      <c r="M7" s="40">
        <f t="shared" si="0"/>
        <v>4023.8</v>
      </c>
    </row>
    <row r="8" spans="1:13" ht="18.75" x14ac:dyDescent="0.3">
      <c r="A8" s="38">
        <v>5</v>
      </c>
      <c r="B8" s="39">
        <v>3530739</v>
      </c>
      <c r="C8" s="38" t="s">
        <v>684</v>
      </c>
      <c r="D8" s="44">
        <v>998412</v>
      </c>
      <c r="E8" s="38" t="s">
        <v>682</v>
      </c>
      <c r="F8" s="38" t="s">
        <v>32</v>
      </c>
      <c r="G8" s="38" t="s">
        <v>683</v>
      </c>
      <c r="H8" s="38">
        <v>18</v>
      </c>
      <c r="I8" s="40">
        <v>999</v>
      </c>
      <c r="J8" s="40">
        <v>0</v>
      </c>
      <c r="K8" s="42">
        <v>89.91</v>
      </c>
      <c r="L8" s="42">
        <v>89.91</v>
      </c>
      <c r="M8" s="40">
        <f t="shared" si="0"/>
        <v>1178.8200000000002</v>
      </c>
    </row>
    <row r="9" spans="1:13" ht="18.75" x14ac:dyDescent="0.3">
      <c r="A9" s="38">
        <v>6</v>
      </c>
      <c r="B9" s="39" t="s">
        <v>685</v>
      </c>
      <c r="C9" s="38" t="s">
        <v>516</v>
      </c>
      <c r="D9" s="44">
        <v>998551</v>
      </c>
      <c r="E9" s="38" t="s">
        <v>600</v>
      </c>
      <c r="F9" s="38" t="s">
        <v>69</v>
      </c>
      <c r="G9" s="38" t="s">
        <v>525</v>
      </c>
      <c r="H9" s="38">
        <v>18</v>
      </c>
      <c r="I9" s="40">
        <v>765</v>
      </c>
      <c r="J9" s="40">
        <v>0</v>
      </c>
      <c r="K9" s="42">
        <v>68.650000000000006</v>
      </c>
      <c r="L9" s="42">
        <v>68.650000000000006</v>
      </c>
      <c r="M9" s="40">
        <f t="shared" si="0"/>
        <v>902.3</v>
      </c>
    </row>
    <row r="10" spans="1:13" ht="18.75" x14ac:dyDescent="0.3">
      <c r="A10" s="38">
        <v>7</v>
      </c>
      <c r="B10" s="39" t="s">
        <v>686</v>
      </c>
      <c r="C10" s="38" t="s">
        <v>516</v>
      </c>
      <c r="D10" s="44">
        <v>998551</v>
      </c>
      <c r="E10" s="38" t="s">
        <v>600</v>
      </c>
      <c r="F10" s="38" t="s">
        <v>69</v>
      </c>
      <c r="G10" s="38" t="s">
        <v>525</v>
      </c>
      <c r="H10" s="38">
        <v>18</v>
      </c>
      <c r="I10" s="40"/>
      <c r="J10" s="40"/>
      <c r="K10" s="42">
        <v>22.48</v>
      </c>
      <c r="L10" s="42">
        <v>22.48</v>
      </c>
      <c r="M10" s="40">
        <f t="shared" si="0"/>
        <v>44.96</v>
      </c>
    </row>
    <row r="11" spans="1:13" ht="18.75" x14ac:dyDescent="0.3">
      <c r="A11" s="38">
        <v>8</v>
      </c>
      <c r="B11" s="39" t="s">
        <v>687</v>
      </c>
      <c r="C11" s="38" t="s">
        <v>516</v>
      </c>
      <c r="D11" s="44">
        <v>998551</v>
      </c>
      <c r="E11" s="38" t="s">
        <v>600</v>
      </c>
      <c r="F11" s="38" t="s">
        <v>69</v>
      </c>
      <c r="G11" s="38" t="s">
        <v>525</v>
      </c>
      <c r="H11" s="38">
        <v>18</v>
      </c>
      <c r="I11" s="40"/>
      <c r="J11" s="40"/>
      <c r="K11" s="42">
        <v>68.650000000000006</v>
      </c>
      <c r="L11" s="42">
        <v>68.650000000000006</v>
      </c>
      <c r="M11" s="40">
        <f t="shared" si="0"/>
        <v>137.30000000000001</v>
      </c>
    </row>
    <row r="12" spans="1:13" ht="18.75" x14ac:dyDescent="0.3">
      <c r="A12" s="38">
        <v>9</v>
      </c>
      <c r="B12" s="39">
        <v>117</v>
      </c>
      <c r="C12" s="38" t="s">
        <v>637</v>
      </c>
      <c r="D12" s="44">
        <v>630690</v>
      </c>
      <c r="E12" s="38" t="s">
        <v>688</v>
      </c>
      <c r="F12" s="38" t="s">
        <v>766</v>
      </c>
      <c r="G12" s="38" t="s">
        <v>689</v>
      </c>
      <c r="H12" s="38">
        <v>18</v>
      </c>
      <c r="I12" s="40">
        <v>197000</v>
      </c>
      <c r="J12" s="40">
        <v>0</v>
      </c>
      <c r="K12" s="42">
        <v>17730</v>
      </c>
      <c r="L12" s="42">
        <v>17730</v>
      </c>
      <c r="M12" s="40">
        <f t="shared" si="0"/>
        <v>232460</v>
      </c>
    </row>
    <row r="13" spans="1:13" ht="37.5" x14ac:dyDescent="0.3">
      <c r="A13" s="38">
        <v>10</v>
      </c>
      <c r="B13" s="39">
        <v>867</v>
      </c>
      <c r="C13" s="38" t="s">
        <v>693</v>
      </c>
      <c r="D13" s="44" t="s">
        <v>767</v>
      </c>
      <c r="E13" s="38" t="s">
        <v>690</v>
      </c>
      <c r="F13" s="38" t="s">
        <v>691</v>
      </c>
      <c r="G13" s="38" t="s">
        <v>692</v>
      </c>
      <c r="H13" s="38">
        <v>18</v>
      </c>
      <c r="I13" s="42">
        <v>7638.22</v>
      </c>
      <c r="J13" s="40"/>
      <c r="K13" s="42">
        <v>357.5</v>
      </c>
      <c r="L13" s="42">
        <v>357.5</v>
      </c>
      <c r="M13" s="40">
        <f t="shared" si="0"/>
        <v>8353.2200000000012</v>
      </c>
    </row>
    <row r="14" spans="1:13" ht="37.5" x14ac:dyDescent="0.3">
      <c r="A14" s="38">
        <v>11</v>
      </c>
      <c r="B14" s="39">
        <v>867</v>
      </c>
      <c r="C14" s="38" t="s">
        <v>693</v>
      </c>
      <c r="D14" s="44" t="s">
        <v>767</v>
      </c>
      <c r="E14" s="38" t="s">
        <v>690</v>
      </c>
      <c r="F14" s="38" t="s">
        <v>691</v>
      </c>
      <c r="G14" s="38" t="s">
        <v>692</v>
      </c>
      <c r="H14" s="38">
        <v>14</v>
      </c>
      <c r="I14" s="42">
        <f>389+2350+1281</f>
        <v>4020</v>
      </c>
      <c r="J14" s="40"/>
      <c r="K14" s="42">
        <v>513.24</v>
      </c>
      <c r="L14" s="42">
        <v>513.24</v>
      </c>
      <c r="M14" s="40">
        <f t="shared" si="0"/>
        <v>5046.4799999999996</v>
      </c>
    </row>
    <row r="15" spans="1:13" ht="37.5" x14ac:dyDescent="0.3">
      <c r="A15" s="38">
        <v>12</v>
      </c>
      <c r="B15" s="39">
        <v>867</v>
      </c>
      <c r="C15" s="38" t="s">
        <v>693</v>
      </c>
      <c r="D15" s="44" t="s">
        <v>767</v>
      </c>
      <c r="E15" s="38" t="s">
        <v>690</v>
      </c>
      <c r="F15" s="38" t="s">
        <v>691</v>
      </c>
      <c r="G15" s="38" t="s">
        <v>692</v>
      </c>
      <c r="H15" s="38">
        <v>18</v>
      </c>
      <c r="I15" s="42">
        <v>2163</v>
      </c>
      <c r="J15" s="40"/>
      <c r="K15" s="42">
        <v>194.67</v>
      </c>
      <c r="L15" s="42">
        <v>194.67</v>
      </c>
      <c r="M15" s="40">
        <f t="shared" si="0"/>
        <v>2552.34</v>
      </c>
    </row>
    <row r="16" spans="1:13" ht="18.75" x14ac:dyDescent="0.3">
      <c r="A16" s="38">
        <v>13</v>
      </c>
      <c r="B16" s="39" t="s">
        <v>694</v>
      </c>
      <c r="C16" s="38" t="s">
        <v>637</v>
      </c>
      <c r="D16" s="44">
        <v>998551</v>
      </c>
      <c r="E16" s="38" t="s">
        <v>600</v>
      </c>
      <c r="F16" s="38" t="s">
        <v>69</v>
      </c>
      <c r="G16" s="38" t="s">
        <v>525</v>
      </c>
      <c r="H16" s="38">
        <v>18</v>
      </c>
      <c r="I16" s="42">
        <v>423.74</v>
      </c>
      <c r="J16" s="40">
        <v>0</v>
      </c>
      <c r="K16" s="42">
        <v>38.14</v>
      </c>
      <c r="L16" s="42">
        <v>38.14</v>
      </c>
      <c r="M16" s="40">
        <f t="shared" si="0"/>
        <v>500.02</v>
      </c>
    </row>
    <row r="17" spans="1:13" ht="18.75" x14ac:dyDescent="0.3">
      <c r="A17" s="38">
        <v>14</v>
      </c>
      <c r="B17" s="39" t="s">
        <v>695</v>
      </c>
      <c r="C17" s="38" t="s">
        <v>637</v>
      </c>
      <c r="D17" s="44">
        <v>998551</v>
      </c>
      <c r="E17" s="38" t="s">
        <v>600</v>
      </c>
      <c r="F17" s="38" t="s">
        <v>69</v>
      </c>
      <c r="G17" s="38" t="s">
        <v>525</v>
      </c>
      <c r="H17" s="38">
        <v>18</v>
      </c>
      <c r="I17" s="42">
        <v>423.74</v>
      </c>
      <c r="J17" s="40">
        <v>0</v>
      </c>
      <c r="K17" s="42">
        <v>38.14</v>
      </c>
      <c r="L17" s="42">
        <v>38.14</v>
      </c>
      <c r="M17" s="40">
        <f t="shared" si="0"/>
        <v>500.02</v>
      </c>
    </row>
    <row r="18" spans="1:13" ht="18.75" x14ac:dyDescent="0.3">
      <c r="A18" s="38">
        <v>15</v>
      </c>
      <c r="B18" s="39" t="s">
        <v>696</v>
      </c>
      <c r="C18" s="38" t="s">
        <v>637</v>
      </c>
      <c r="D18" s="44">
        <v>998551</v>
      </c>
      <c r="E18" s="38" t="s">
        <v>600</v>
      </c>
      <c r="F18" s="38" t="s">
        <v>69</v>
      </c>
      <c r="G18" s="38" t="s">
        <v>525</v>
      </c>
      <c r="H18" s="38">
        <v>18</v>
      </c>
      <c r="I18" s="40"/>
      <c r="J18" s="40">
        <v>0</v>
      </c>
      <c r="K18" s="42">
        <v>22.88</v>
      </c>
      <c r="L18" s="42">
        <v>22.88</v>
      </c>
      <c r="M18" s="40">
        <f t="shared" si="0"/>
        <v>45.76</v>
      </c>
    </row>
    <row r="19" spans="1:13" ht="18.75" x14ac:dyDescent="0.3">
      <c r="A19" s="38">
        <v>16</v>
      </c>
      <c r="B19" s="39" t="s">
        <v>697</v>
      </c>
      <c r="C19" s="38" t="s">
        <v>637</v>
      </c>
      <c r="D19" s="44">
        <v>998551</v>
      </c>
      <c r="E19" s="38" t="s">
        <v>600</v>
      </c>
      <c r="F19" s="38" t="s">
        <v>69</v>
      </c>
      <c r="G19" s="38" t="s">
        <v>525</v>
      </c>
      <c r="H19" s="38">
        <v>18</v>
      </c>
      <c r="I19" s="54"/>
      <c r="J19" s="40"/>
      <c r="K19" s="42">
        <v>22.88</v>
      </c>
      <c r="L19" s="42">
        <v>22.88</v>
      </c>
      <c r="M19" s="40">
        <f t="shared" si="0"/>
        <v>45.76</v>
      </c>
    </row>
    <row r="20" spans="1:13" ht="18.75" x14ac:dyDescent="0.3">
      <c r="A20" s="38">
        <v>17</v>
      </c>
      <c r="B20" s="39" t="s">
        <v>698</v>
      </c>
      <c r="C20" s="38" t="s">
        <v>637</v>
      </c>
      <c r="D20" s="44">
        <v>998551</v>
      </c>
      <c r="E20" s="38" t="s">
        <v>600</v>
      </c>
      <c r="F20" s="38" t="s">
        <v>69</v>
      </c>
      <c r="G20" s="38" t="s">
        <v>525</v>
      </c>
      <c r="H20" s="38">
        <v>18</v>
      </c>
      <c r="I20" s="45"/>
      <c r="J20" s="40"/>
      <c r="K20" s="42">
        <v>22.88</v>
      </c>
      <c r="L20" s="42">
        <v>22.88</v>
      </c>
      <c r="M20" s="40">
        <f t="shared" si="0"/>
        <v>45.76</v>
      </c>
    </row>
    <row r="21" spans="1:13" ht="18.75" x14ac:dyDescent="0.3">
      <c r="A21" s="38">
        <v>18</v>
      </c>
      <c r="B21" s="39" t="s">
        <v>699</v>
      </c>
      <c r="C21" s="38" t="s">
        <v>637</v>
      </c>
      <c r="D21" s="44">
        <v>998551</v>
      </c>
      <c r="E21" s="38" t="s">
        <v>600</v>
      </c>
      <c r="F21" s="38" t="s">
        <v>69</v>
      </c>
      <c r="G21" s="38" t="s">
        <v>525</v>
      </c>
      <c r="H21" s="38">
        <v>18</v>
      </c>
      <c r="I21" s="40"/>
      <c r="J21" s="40"/>
      <c r="K21" s="42">
        <v>22.88</v>
      </c>
      <c r="L21" s="42">
        <v>22.88</v>
      </c>
      <c r="M21" s="40">
        <f t="shared" si="0"/>
        <v>45.76</v>
      </c>
    </row>
    <row r="22" spans="1:13" ht="18.75" x14ac:dyDescent="0.3">
      <c r="A22" s="38">
        <v>20</v>
      </c>
      <c r="B22" s="39">
        <v>52075115</v>
      </c>
      <c r="C22" s="38" t="s">
        <v>700</v>
      </c>
      <c r="D22" s="44">
        <v>998412</v>
      </c>
      <c r="E22" s="38" t="s">
        <v>55</v>
      </c>
      <c r="F22" s="38" t="s">
        <v>57</v>
      </c>
      <c r="G22" s="38" t="s">
        <v>683</v>
      </c>
      <c r="H22" s="38">
        <v>18</v>
      </c>
      <c r="I22" s="40">
        <v>749</v>
      </c>
      <c r="J22" s="40">
        <v>0</v>
      </c>
      <c r="K22" s="42">
        <v>67.41</v>
      </c>
      <c r="L22" s="42">
        <v>67.41</v>
      </c>
      <c r="M22" s="40">
        <f t="shared" si="0"/>
        <v>883.81999999999994</v>
      </c>
    </row>
    <row r="23" spans="1:13" ht="18.75" x14ac:dyDescent="0.3">
      <c r="A23" s="38">
        <v>21</v>
      </c>
      <c r="B23" s="39">
        <v>1521</v>
      </c>
      <c r="C23" s="38" t="s">
        <v>703</v>
      </c>
      <c r="D23" s="44">
        <v>3926</v>
      </c>
      <c r="E23" s="38" t="s">
        <v>701</v>
      </c>
      <c r="F23" s="38" t="s">
        <v>702</v>
      </c>
      <c r="G23" s="38" t="s">
        <v>677</v>
      </c>
      <c r="H23" s="38">
        <v>18</v>
      </c>
      <c r="I23" s="42">
        <v>0</v>
      </c>
      <c r="J23" s="42">
        <v>0</v>
      </c>
      <c r="K23" s="42">
        <v>205.94</v>
      </c>
      <c r="L23" s="42">
        <v>205.94</v>
      </c>
      <c r="M23" s="40">
        <f t="shared" si="0"/>
        <v>411.88</v>
      </c>
    </row>
    <row r="24" spans="1:13" ht="18.75" x14ac:dyDescent="0.3">
      <c r="A24" s="38">
        <v>23</v>
      </c>
      <c r="B24" s="39">
        <v>6257</v>
      </c>
      <c r="C24" s="38" t="s">
        <v>704</v>
      </c>
      <c r="D24" s="44">
        <v>998525</v>
      </c>
      <c r="E24" s="38" t="s">
        <v>571</v>
      </c>
      <c r="F24" s="38" t="s">
        <v>119</v>
      </c>
      <c r="G24" s="38" t="s">
        <v>362</v>
      </c>
      <c r="H24" s="38">
        <v>18</v>
      </c>
      <c r="I24" s="40">
        <v>236739</v>
      </c>
      <c r="J24" s="40">
        <v>42613</v>
      </c>
      <c r="K24" s="42">
        <v>0</v>
      </c>
      <c r="L24" s="42">
        <v>0</v>
      </c>
      <c r="M24" s="40">
        <f t="shared" si="0"/>
        <v>279352</v>
      </c>
    </row>
    <row r="25" spans="1:13" ht="18.75" x14ac:dyDescent="0.3">
      <c r="A25" s="38">
        <v>24</v>
      </c>
      <c r="B25" s="39">
        <v>1428</v>
      </c>
      <c r="C25" s="38" t="s">
        <v>693</v>
      </c>
      <c r="D25" s="44">
        <v>998513</v>
      </c>
      <c r="E25" s="38" t="s">
        <v>257</v>
      </c>
      <c r="F25" s="38" t="s">
        <v>112</v>
      </c>
      <c r="G25" s="38" t="s">
        <v>634</v>
      </c>
      <c r="H25" s="38">
        <v>18</v>
      </c>
      <c r="I25" s="40">
        <v>869478</v>
      </c>
      <c r="J25" s="40"/>
      <c r="K25" s="42">
        <v>78253.08</v>
      </c>
      <c r="L25" s="42">
        <v>78253</v>
      </c>
      <c r="M25" s="40">
        <f t="shared" si="0"/>
        <v>1025984.08</v>
      </c>
    </row>
    <row r="26" spans="1:13" ht="18.75" x14ac:dyDescent="0.3">
      <c r="A26" s="38">
        <v>25</v>
      </c>
      <c r="B26" s="39" t="s">
        <v>708</v>
      </c>
      <c r="C26" s="38" t="s">
        <v>709</v>
      </c>
      <c r="D26" s="44">
        <v>851650</v>
      </c>
      <c r="E26" s="38" t="s">
        <v>705</v>
      </c>
      <c r="F26" s="38" t="s">
        <v>706</v>
      </c>
      <c r="G26" s="38" t="s">
        <v>707</v>
      </c>
      <c r="H26" s="38">
        <v>18</v>
      </c>
      <c r="I26" s="40">
        <v>2033.9</v>
      </c>
      <c r="J26" s="40">
        <v>0</v>
      </c>
      <c r="K26" s="42">
        <v>183.05</v>
      </c>
      <c r="L26" s="42">
        <v>183.05</v>
      </c>
      <c r="M26" s="40">
        <f t="shared" si="0"/>
        <v>2400.0000000000005</v>
      </c>
    </row>
    <row r="27" spans="1:13" ht="18.75" x14ac:dyDescent="0.3">
      <c r="A27" s="38">
        <v>26</v>
      </c>
      <c r="B27" s="39">
        <v>277</v>
      </c>
      <c r="C27" s="38" t="s">
        <v>712</v>
      </c>
      <c r="D27" s="44">
        <v>995461</v>
      </c>
      <c r="E27" s="38" t="s">
        <v>710</v>
      </c>
      <c r="F27" s="38" t="s">
        <v>711</v>
      </c>
      <c r="G27" s="38" t="s">
        <v>681</v>
      </c>
      <c r="H27" s="38">
        <v>18</v>
      </c>
      <c r="I27" s="40">
        <v>6102</v>
      </c>
      <c r="J27" s="40">
        <v>0</v>
      </c>
      <c r="K27" s="42">
        <v>549.17999999999995</v>
      </c>
      <c r="L27" s="42">
        <v>549.17999999999995</v>
      </c>
      <c r="M27" s="40">
        <f t="shared" si="0"/>
        <v>7200.3600000000006</v>
      </c>
    </row>
    <row r="28" spans="1:13" ht="18.75" x14ac:dyDescent="0.3">
      <c r="A28" s="38">
        <v>27</v>
      </c>
      <c r="B28" s="39" t="s">
        <v>715</v>
      </c>
      <c r="C28" s="38" t="s">
        <v>716</v>
      </c>
      <c r="D28" s="44">
        <v>996311</v>
      </c>
      <c r="E28" s="38" t="s">
        <v>713</v>
      </c>
      <c r="F28" s="38" t="s">
        <v>714</v>
      </c>
      <c r="G28" s="38" t="s">
        <v>719</v>
      </c>
      <c r="H28" s="38">
        <v>18</v>
      </c>
      <c r="I28" s="40">
        <v>170000</v>
      </c>
      <c r="J28" s="40"/>
      <c r="K28" s="42">
        <v>8865</v>
      </c>
      <c r="L28" s="42">
        <v>8865</v>
      </c>
      <c r="M28" s="40">
        <f t="shared" si="0"/>
        <v>187730</v>
      </c>
    </row>
    <row r="29" spans="1:13" ht="18.75" x14ac:dyDescent="0.3">
      <c r="A29" s="38">
        <v>28</v>
      </c>
      <c r="B29" s="39" t="s">
        <v>715</v>
      </c>
      <c r="C29" s="38" t="s">
        <v>716</v>
      </c>
      <c r="D29" s="44">
        <v>996311</v>
      </c>
      <c r="E29" s="38" t="s">
        <v>713</v>
      </c>
      <c r="F29" s="38" t="s">
        <v>714</v>
      </c>
      <c r="G29" s="38" t="s">
        <v>719</v>
      </c>
      <c r="H29" s="38">
        <v>12</v>
      </c>
      <c r="I29" s="40"/>
      <c r="J29" s="40"/>
      <c r="K29" s="42">
        <v>4320</v>
      </c>
      <c r="L29" s="42">
        <v>4320</v>
      </c>
      <c r="M29" s="40">
        <f t="shared" si="0"/>
        <v>8640</v>
      </c>
    </row>
    <row r="30" spans="1:13" ht="18.75" x14ac:dyDescent="0.3">
      <c r="A30" s="38">
        <v>29</v>
      </c>
      <c r="B30" s="39" t="s">
        <v>717</v>
      </c>
      <c r="C30" s="38" t="s">
        <v>716</v>
      </c>
      <c r="D30" s="44">
        <v>996311</v>
      </c>
      <c r="E30" s="38" t="s">
        <v>713</v>
      </c>
      <c r="F30" s="38" t="s">
        <v>714</v>
      </c>
      <c r="G30" s="38" t="s">
        <v>719</v>
      </c>
      <c r="H30" s="38">
        <v>18</v>
      </c>
      <c r="I30" s="40">
        <v>190000</v>
      </c>
      <c r="J30" s="40">
        <v>0</v>
      </c>
      <c r="K30" s="42">
        <v>17100</v>
      </c>
      <c r="L30" s="42">
        <v>17100</v>
      </c>
      <c r="M30" s="40">
        <f t="shared" si="0"/>
        <v>224200</v>
      </c>
    </row>
    <row r="31" spans="1:13" ht="18.75" x14ac:dyDescent="0.3">
      <c r="A31" s="38">
        <v>31</v>
      </c>
      <c r="B31" s="39" t="s">
        <v>718</v>
      </c>
      <c r="C31" s="38" t="s">
        <v>716</v>
      </c>
      <c r="D31" s="44">
        <v>996311</v>
      </c>
      <c r="E31" s="38" t="s">
        <v>713</v>
      </c>
      <c r="F31" s="38" t="s">
        <v>714</v>
      </c>
      <c r="G31" s="38" t="s">
        <v>719</v>
      </c>
      <c r="H31" s="38">
        <v>18</v>
      </c>
      <c r="I31" s="54">
        <v>131250</v>
      </c>
      <c r="J31" s="40">
        <v>0</v>
      </c>
      <c r="K31" s="42">
        <v>11813</v>
      </c>
      <c r="L31" s="42">
        <v>11813</v>
      </c>
      <c r="M31" s="40">
        <f t="shared" si="0"/>
        <v>154876</v>
      </c>
    </row>
    <row r="32" spans="1:13" ht="18.75" x14ac:dyDescent="0.3">
      <c r="A32" s="38">
        <v>32</v>
      </c>
      <c r="B32" s="39" t="s">
        <v>720</v>
      </c>
      <c r="C32" s="38" t="s">
        <v>716</v>
      </c>
      <c r="D32" s="44">
        <v>996311</v>
      </c>
      <c r="E32" s="38" t="s">
        <v>713</v>
      </c>
      <c r="F32" s="38" t="s">
        <v>714</v>
      </c>
      <c r="G32" s="38" t="s">
        <v>719</v>
      </c>
      <c r="H32" s="38">
        <v>18</v>
      </c>
      <c r="I32" s="40">
        <v>200000</v>
      </c>
      <c r="J32" s="40">
        <v>0</v>
      </c>
      <c r="K32" s="42">
        <v>18000</v>
      </c>
      <c r="L32" s="42">
        <v>18000</v>
      </c>
      <c r="M32" s="40">
        <f t="shared" si="0"/>
        <v>236000</v>
      </c>
    </row>
    <row r="33" spans="1:13" ht="18.75" x14ac:dyDescent="0.3">
      <c r="A33" s="38">
        <v>33</v>
      </c>
      <c r="B33" s="39" t="s">
        <v>721</v>
      </c>
      <c r="C33" s="38" t="s">
        <v>716</v>
      </c>
      <c r="D33" s="44">
        <v>996311</v>
      </c>
      <c r="E33" s="38" t="s">
        <v>713</v>
      </c>
      <c r="F33" s="38" t="s">
        <v>714</v>
      </c>
      <c r="G33" s="38" t="s">
        <v>719</v>
      </c>
      <c r="H33" s="38">
        <v>18</v>
      </c>
      <c r="I33" s="40">
        <v>175000</v>
      </c>
      <c r="J33" s="40">
        <v>0</v>
      </c>
      <c r="K33" s="42">
        <v>15750</v>
      </c>
      <c r="L33" s="42">
        <v>15750</v>
      </c>
      <c r="M33" s="40">
        <f t="shared" si="0"/>
        <v>206500</v>
      </c>
    </row>
    <row r="34" spans="1:13" ht="18.75" x14ac:dyDescent="0.3">
      <c r="A34" s="38">
        <v>34</v>
      </c>
      <c r="B34" s="39" t="s">
        <v>722</v>
      </c>
      <c r="C34" s="38" t="s">
        <v>716</v>
      </c>
      <c r="D34" s="44">
        <v>996311</v>
      </c>
      <c r="E34" s="38" t="s">
        <v>713</v>
      </c>
      <c r="F34" s="38" t="s">
        <v>714</v>
      </c>
      <c r="G34" s="38" t="s">
        <v>719</v>
      </c>
      <c r="H34" s="38">
        <v>18</v>
      </c>
      <c r="I34" s="40">
        <v>175000</v>
      </c>
      <c r="J34" s="40">
        <v>0</v>
      </c>
      <c r="K34" s="42">
        <v>15750</v>
      </c>
      <c r="L34" s="42">
        <v>15750</v>
      </c>
      <c r="M34" s="40">
        <f t="shared" ref="M34:M82" si="1">+I34+J34+K34+L34</f>
        <v>206500</v>
      </c>
    </row>
    <row r="35" spans="1:13" ht="18.75" x14ac:dyDescent="0.3">
      <c r="A35" s="38">
        <v>35</v>
      </c>
      <c r="B35" s="39" t="s">
        <v>723</v>
      </c>
      <c r="C35" s="38" t="s">
        <v>716</v>
      </c>
      <c r="D35" s="44">
        <v>996311</v>
      </c>
      <c r="E35" s="38" t="s">
        <v>713</v>
      </c>
      <c r="F35" s="38" t="s">
        <v>714</v>
      </c>
      <c r="G35" s="38" t="s">
        <v>719</v>
      </c>
      <c r="H35" s="38">
        <v>18</v>
      </c>
      <c r="I35" s="40">
        <v>200000</v>
      </c>
      <c r="J35" s="40"/>
      <c r="K35" s="42">
        <v>18000</v>
      </c>
      <c r="L35" s="42">
        <v>18000</v>
      </c>
      <c r="M35" s="40">
        <f t="shared" si="1"/>
        <v>236000</v>
      </c>
    </row>
    <row r="36" spans="1:13" ht="18.75" x14ac:dyDescent="0.3">
      <c r="A36" s="38">
        <v>36</v>
      </c>
      <c r="B36" s="27" t="s">
        <v>725</v>
      </c>
      <c r="C36" s="38" t="s">
        <v>726</v>
      </c>
      <c r="D36" s="44">
        <v>998596</v>
      </c>
      <c r="E36" s="41" t="s">
        <v>724</v>
      </c>
      <c r="F36" s="38" t="s">
        <v>727</v>
      </c>
      <c r="G36" s="38" t="s">
        <v>719</v>
      </c>
      <c r="H36" s="38">
        <v>18</v>
      </c>
      <c r="I36" s="40">
        <v>834900</v>
      </c>
      <c r="J36" s="40">
        <v>0</v>
      </c>
      <c r="K36" s="42">
        <v>75141</v>
      </c>
      <c r="L36" s="42">
        <v>75141</v>
      </c>
      <c r="M36" s="40">
        <f t="shared" si="1"/>
        <v>985182</v>
      </c>
    </row>
    <row r="37" spans="1:13" ht="18.75" x14ac:dyDescent="0.3">
      <c r="A37" s="38">
        <v>37</v>
      </c>
      <c r="B37" s="39" t="s">
        <v>728</v>
      </c>
      <c r="C37" s="38" t="s">
        <v>657</v>
      </c>
      <c r="D37" s="44">
        <v>998551</v>
      </c>
      <c r="E37" s="38" t="s">
        <v>600</v>
      </c>
      <c r="F37" s="38" t="s">
        <v>69</v>
      </c>
      <c r="G37" s="38" t="s">
        <v>525</v>
      </c>
      <c r="H37" s="38">
        <v>18</v>
      </c>
      <c r="I37" s="40">
        <v>0</v>
      </c>
      <c r="J37" s="40">
        <v>0</v>
      </c>
      <c r="K37" s="42">
        <v>45.77</v>
      </c>
      <c r="L37" s="42">
        <v>45.77</v>
      </c>
      <c r="M37" s="40">
        <f t="shared" si="1"/>
        <v>91.54</v>
      </c>
    </row>
    <row r="38" spans="1:13" ht="18.75" x14ac:dyDescent="0.3">
      <c r="A38" s="38">
        <v>38</v>
      </c>
      <c r="B38" s="39" t="s">
        <v>729</v>
      </c>
      <c r="C38" s="38" t="s">
        <v>615</v>
      </c>
      <c r="D38" s="44">
        <v>998331</v>
      </c>
      <c r="E38" s="38" t="s">
        <v>85</v>
      </c>
      <c r="F38" s="38" t="s">
        <v>88</v>
      </c>
      <c r="G38" s="38" t="s">
        <v>335</v>
      </c>
      <c r="H38" s="38">
        <v>18</v>
      </c>
      <c r="I38" s="40">
        <v>389677</v>
      </c>
      <c r="J38" s="40">
        <v>0</v>
      </c>
      <c r="K38" s="42">
        <v>35071</v>
      </c>
      <c r="L38" s="42">
        <v>35071</v>
      </c>
      <c r="M38" s="40">
        <f t="shared" si="1"/>
        <v>459819</v>
      </c>
    </row>
    <row r="39" spans="1:13" ht="18.75" x14ac:dyDescent="0.3">
      <c r="A39" s="38">
        <v>39</v>
      </c>
      <c r="B39" s="39" t="s">
        <v>730</v>
      </c>
      <c r="C39" s="38" t="s">
        <v>731</v>
      </c>
      <c r="D39" s="44">
        <v>998551</v>
      </c>
      <c r="E39" s="38" t="s">
        <v>600</v>
      </c>
      <c r="F39" s="38" t="s">
        <v>69</v>
      </c>
      <c r="G39" s="38" t="s">
        <v>525</v>
      </c>
      <c r="H39" s="38">
        <v>18</v>
      </c>
      <c r="I39" s="40">
        <v>0</v>
      </c>
      <c r="J39" s="40">
        <v>0</v>
      </c>
      <c r="K39" s="42">
        <v>22.88</v>
      </c>
      <c r="L39" s="42">
        <v>22.88</v>
      </c>
      <c r="M39" s="40">
        <f t="shared" si="1"/>
        <v>45.76</v>
      </c>
    </row>
    <row r="40" spans="1:13" ht="18.75" x14ac:dyDescent="0.3">
      <c r="A40" s="38">
        <v>40</v>
      </c>
      <c r="B40" s="39" t="s">
        <v>732</v>
      </c>
      <c r="C40" s="38" t="s">
        <v>733</v>
      </c>
      <c r="D40" s="44">
        <v>998551</v>
      </c>
      <c r="E40" s="38" t="s">
        <v>600</v>
      </c>
      <c r="F40" s="38" t="s">
        <v>69</v>
      </c>
      <c r="G40" s="38" t="s">
        <v>525</v>
      </c>
      <c r="H40" s="38">
        <v>18</v>
      </c>
      <c r="I40" s="40"/>
      <c r="J40" s="40"/>
      <c r="K40" s="42">
        <v>22.88</v>
      </c>
      <c r="L40" s="42">
        <v>22.88</v>
      </c>
      <c r="M40" s="40">
        <f t="shared" si="1"/>
        <v>45.76</v>
      </c>
    </row>
    <row r="41" spans="1:13" ht="18.75" x14ac:dyDescent="0.3">
      <c r="A41" s="38">
        <v>41</v>
      </c>
      <c r="B41" s="39" t="s">
        <v>734</v>
      </c>
      <c r="C41" s="38" t="s">
        <v>657</v>
      </c>
      <c r="D41" s="44">
        <v>998551</v>
      </c>
      <c r="E41" s="38" t="s">
        <v>600</v>
      </c>
      <c r="F41" s="38" t="s">
        <v>69</v>
      </c>
      <c r="G41" s="38" t="s">
        <v>525</v>
      </c>
      <c r="H41" s="38">
        <v>18</v>
      </c>
      <c r="I41" s="40"/>
      <c r="J41" s="40"/>
      <c r="K41" s="42">
        <v>45.77</v>
      </c>
      <c r="L41" s="42">
        <v>45.77</v>
      </c>
      <c r="M41" s="40">
        <f t="shared" si="1"/>
        <v>91.54</v>
      </c>
    </row>
    <row r="42" spans="1:13" ht="18.75" x14ac:dyDescent="0.3">
      <c r="A42" s="38">
        <v>42</v>
      </c>
      <c r="B42" s="39" t="s">
        <v>770</v>
      </c>
      <c r="C42" s="38" t="s">
        <v>653</v>
      </c>
      <c r="D42" s="44">
        <v>998551</v>
      </c>
      <c r="E42" s="38" t="s">
        <v>600</v>
      </c>
      <c r="F42" s="38" t="s">
        <v>69</v>
      </c>
      <c r="G42" s="38" t="s">
        <v>525</v>
      </c>
      <c r="H42" s="38">
        <v>18</v>
      </c>
      <c r="I42" s="40"/>
      <c r="J42" s="40"/>
      <c r="K42" s="42">
        <v>114.41</v>
      </c>
      <c r="L42" s="42">
        <v>114.41</v>
      </c>
      <c r="M42" s="40">
        <f t="shared" si="1"/>
        <v>228.82</v>
      </c>
    </row>
    <row r="43" spans="1:13" ht="37.5" x14ac:dyDescent="0.3">
      <c r="A43" s="38">
        <v>43</v>
      </c>
      <c r="B43" s="39">
        <v>1359</v>
      </c>
      <c r="C43" s="38" t="s">
        <v>700</v>
      </c>
      <c r="D43" s="44" t="s">
        <v>664</v>
      </c>
      <c r="E43" s="38" t="s">
        <v>37</v>
      </c>
      <c r="F43" s="38" t="s">
        <v>38</v>
      </c>
      <c r="G43" s="38" t="s">
        <v>735</v>
      </c>
      <c r="H43" s="38">
        <v>12</v>
      </c>
      <c r="I43" s="40"/>
      <c r="J43" s="40"/>
      <c r="K43" s="42">
        <v>42.86</v>
      </c>
      <c r="L43" s="42">
        <v>42.86</v>
      </c>
      <c r="M43" s="40">
        <f t="shared" si="1"/>
        <v>85.72</v>
      </c>
    </row>
    <row r="44" spans="1:13" ht="37.5" x14ac:dyDescent="0.3">
      <c r="A44" s="38">
        <v>44</v>
      </c>
      <c r="B44" s="39">
        <v>1373</v>
      </c>
      <c r="C44" s="38" t="s">
        <v>700</v>
      </c>
      <c r="D44" s="44" t="s">
        <v>664</v>
      </c>
      <c r="E44" s="38" t="s">
        <v>37</v>
      </c>
      <c r="F44" s="38" t="s">
        <v>38</v>
      </c>
      <c r="G44" s="38" t="s">
        <v>735</v>
      </c>
      <c r="H44" s="38">
        <v>5</v>
      </c>
      <c r="I44" s="40"/>
      <c r="J44" s="40"/>
      <c r="K44" s="42">
        <v>20.96</v>
      </c>
      <c r="L44" s="42">
        <v>20.96</v>
      </c>
      <c r="M44" s="40">
        <f t="shared" si="1"/>
        <v>41.92</v>
      </c>
    </row>
    <row r="45" spans="1:13" ht="18.75" x14ac:dyDescent="0.3">
      <c r="A45" s="38">
        <v>45</v>
      </c>
      <c r="B45" s="39">
        <v>1379</v>
      </c>
      <c r="C45" s="38" t="s">
        <v>736</v>
      </c>
      <c r="D45" s="44">
        <v>3924</v>
      </c>
      <c r="E45" s="38" t="s">
        <v>37</v>
      </c>
      <c r="F45" s="38" t="s">
        <v>38</v>
      </c>
      <c r="G45" s="38" t="s">
        <v>44</v>
      </c>
      <c r="H45" s="38">
        <v>18</v>
      </c>
      <c r="I45" s="40">
        <v>2881.4</v>
      </c>
      <c r="J45" s="40">
        <v>0</v>
      </c>
      <c r="K45" s="42">
        <v>259.33</v>
      </c>
      <c r="L45" s="42">
        <v>259.33</v>
      </c>
      <c r="M45" s="40">
        <f t="shared" si="1"/>
        <v>3400.06</v>
      </c>
    </row>
    <row r="46" spans="1:13" ht="18.75" x14ac:dyDescent="0.3">
      <c r="A46" s="38">
        <v>46</v>
      </c>
      <c r="B46" s="39">
        <v>1386</v>
      </c>
      <c r="C46" s="38" t="s">
        <v>736</v>
      </c>
      <c r="D46" s="44">
        <v>3924</v>
      </c>
      <c r="E46" s="38" t="s">
        <v>37</v>
      </c>
      <c r="F46" s="38" t="s">
        <v>38</v>
      </c>
      <c r="G46" s="38" t="s">
        <v>44</v>
      </c>
      <c r="H46" s="38">
        <v>18</v>
      </c>
      <c r="I46" s="40">
        <v>779.7</v>
      </c>
      <c r="J46" s="40">
        <v>0</v>
      </c>
      <c r="K46" s="42">
        <v>70.17</v>
      </c>
      <c r="L46" s="42">
        <v>70.17</v>
      </c>
      <c r="M46" s="40">
        <f t="shared" si="1"/>
        <v>920.04</v>
      </c>
    </row>
    <row r="47" spans="1:13" ht="37.5" x14ac:dyDescent="0.3">
      <c r="A47" s="38">
        <v>47</v>
      </c>
      <c r="B47" s="39">
        <v>1396</v>
      </c>
      <c r="C47" s="38" t="s">
        <v>737</v>
      </c>
      <c r="D47" s="44" t="s">
        <v>664</v>
      </c>
      <c r="E47" s="38" t="s">
        <v>37</v>
      </c>
      <c r="F47" s="38" t="s">
        <v>38</v>
      </c>
      <c r="G47" s="38" t="s">
        <v>735</v>
      </c>
      <c r="H47" s="38">
        <v>18</v>
      </c>
      <c r="I47" s="40">
        <v>678</v>
      </c>
      <c r="J47" s="40">
        <v>0</v>
      </c>
      <c r="K47" s="42">
        <v>61.02</v>
      </c>
      <c r="L47" s="42">
        <v>61.02</v>
      </c>
      <c r="M47" s="40">
        <f t="shared" si="1"/>
        <v>800.04</v>
      </c>
    </row>
    <row r="48" spans="1:13" ht="18.75" x14ac:dyDescent="0.3">
      <c r="A48" s="38">
        <v>48</v>
      </c>
      <c r="B48" s="39">
        <v>1397</v>
      </c>
      <c r="C48" s="38" t="s">
        <v>737</v>
      </c>
      <c r="D48" s="44">
        <v>3924</v>
      </c>
      <c r="E48" s="38" t="s">
        <v>37</v>
      </c>
      <c r="F48" s="38" t="s">
        <v>38</v>
      </c>
      <c r="G48" s="38" t="s">
        <v>44</v>
      </c>
      <c r="H48" s="38">
        <v>18</v>
      </c>
      <c r="I48" s="40">
        <v>440.68</v>
      </c>
      <c r="J48" s="40">
        <v>0</v>
      </c>
      <c r="K48" s="42">
        <v>39.659999999999997</v>
      </c>
      <c r="L48" s="42">
        <v>39.659999999999997</v>
      </c>
      <c r="M48" s="40">
        <f t="shared" si="1"/>
        <v>520</v>
      </c>
    </row>
    <row r="49" spans="1:13" ht="18.75" x14ac:dyDescent="0.3">
      <c r="A49" s="38">
        <v>49</v>
      </c>
      <c r="B49" s="39">
        <v>1398</v>
      </c>
      <c r="C49" s="38" t="s">
        <v>737</v>
      </c>
      <c r="D49" s="44">
        <v>3924</v>
      </c>
      <c r="E49" s="38" t="s">
        <v>37</v>
      </c>
      <c r="F49" s="38" t="s">
        <v>38</v>
      </c>
      <c r="G49" s="38" t="s">
        <v>44</v>
      </c>
      <c r="H49" s="38">
        <v>18</v>
      </c>
      <c r="I49" s="40">
        <v>1991.5</v>
      </c>
      <c r="J49" s="40">
        <v>0</v>
      </c>
      <c r="K49" s="42">
        <v>179.24</v>
      </c>
      <c r="L49" s="42">
        <v>179.24</v>
      </c>
      <c r="M49" s="40">
        <f t="shared" si="1"/>
        <v>2349.9799999999996</v>
      </c>
    </row>
    <row r="50" spans="1:13" ht="37.5" x14ac:dyDescent="0.3">
      <c r="A50" s="38">
        <v>50</v>
      </c>
      <c r="B50" s="39">
        <v>1399</v>
      </c>
      <c r="C50" s="38" t="s">
        <v>737</v>
      </c>
      <c r="D50" s="44" t="s">
        <v>664</v>
      </c>
      <c r="E50" s="38" t="s">
        <v>37</v>
      </c>
      <c r="F50" s="38" t="s">
        <v>38</v>
      </c>
      <c r="G50" s="38" t="s">
        <v>43</v>
      </c>
      <c r="H50" s="38">
        <v>18</v>
      </c>
      <c r="I50" s="42">
        <v>303.2</v>
      </c>
      <c r="J50" s="42">
        <v>0</v>
      </c>
      <c r="K50" s="42">
        <v>27.29</v>
      </c>
      <c r="L50" s="42">
        <v>27.29</v>
      </c>
      <c r="M50" s="42">
        <f t="shared" si="1"/>
        <v>357.78000000000003</v>
      </c>
    </row>
    <row r="51" spans="1:13" ht="37.5" x14ac:dyDescent="0.3">
      <c r="A51" s="38">
        <v>51</v>
      </c>
      <c r="B51" s="39">
        <v>1400</v>
      </c>
      <c r="C51" s="38" t="s">
        <v>737</v>
      </c>
      <c r="D51" s="44" t="s">
        <v>664</v>
      </c>
      <c r="E51" s="38" t="s">
        <v>37</v>
      </c>
      <c r="F51" s="38" t="s">
        <v>38</v>
      </c>
      <c r="G51" s="38" t="s">
        <v>43</v>
      </c>
      <c r="H51" s="38">
        <v>18</v>
      </c>
      <c r="I51" s="42">
        <v>488.16</v>
      </c>
      <c r="J51" s="42"/>
      <c r="K51" s="42">
        <v>43.93</v>
      </c>
      <c r="L51" s="42">
        <v>43.93</v>
      </c>
      <c r="M51" s="42">
        <f t="shared" si="1"/>
        <v>576.02</v>
      </c>
    </row>
    <row r="52" spans="1:13" ht="37.5" x14ac:dyDescent="0.3">
      <c r="A52" s="38">
        <v>52</v>
      </c>
      <c r="B52" s="43">
        <v>1402</v>
      </c>
      <c r="C52" s="38" t="s">
        <v>737</v>
      </c>
      <c r="D52" s="44" t="s">
        <v>664</v>
      </c>
      <c r="E52" s="38" t="s">
        <v>37</v>
      </c>
      <c r="F52" s="38" t="s">
        <v>38</v>
      </c>
      <c r="G52" s="38" t="s">
        <v>43</v>
      </c>
      <c r="H52" s="38">
        <v>12</v>
      </c>
      <c r="I52" s="42">
        <v>4017.9</v>
      </c>
      <c r="J52" s="42">
        <v>0</v>
      </c>
      <c r="K52" s="42">
        <v>241.07</v>
      </c>
      <c r="L52" s="42">
        <v>241.07</v>
      </c>
      <c r="M52" s="42">
        <f t="shared" si="1"/>
        <v>4500.04</v>
      </c>
    </row>
    <row r="53" spans="1:13" ht="18.75" x14ac:dyDescent="0.3">
      <c r="A53" s="38">
        <v>53</v>
      </c>
      <c r="B53" s="43">
        <v>1405</v>
      </c>
      <c r="C53" s="38" t="s">
        <v>703</v>
      </c>
      <c r="D53" s="44">
        <v>3924</v>
      </c>
      <c r="E53" s="38" t="s">
        <v>37</v>
      </c>
      <c r="F53" s="38" t="s">
        <v>38</v>
      </c>
      <c r="G53" s="38" t="s">
        <v>44</v>
      </c>
      <c r="H53" s="38">
        <v>18</v>
      </c>
      <c r="I53" s="42">
        <v>2034</v>
      </c>
      <c r="J53" s="42">
        <v>0</v>
      </c>
      <c r="K53" s="42">
        <v>183.06</v>
      </c>
      <c r="L53" s="42">
        <v>183.06</v>
      </c>
      <c r="M53" s="42">
        <f t="shared" si="1"/>
        <v>2400.12</v>
      </c>
    </row>
    <row r="54" spans="1:13" ht="18.75" x14ac:dyDescent="0.3">
      <c r="A54" s="38">
        <v>54</v>
      </c>
      <c r="B54" s="39">
        <v>1406</v>
      </c>
      <c r="C54" s="38" t="s">
        <v>703</v>
      </c>
      <c r="D54" s="44">
        <v>3924</v>
      </c>
      <c r="E54" s="38" t="s">
        <v>37</v>
      </c>
      <c r="F54" s="38" t="s">
        <v>38</v>
      </c>
      <c r="G54" s="38" t="s">
        <v>44</v>
      </c>
      <c r="H54" s="38">
        <v>18</v>
      </c>
      <c r="I54" s="42">
        <v>254.2</v>
      </c>
      <c r="J54" s="42">
        <v>0</v>
      </c>
      <c r="K54" s="42">
        <v>22.88</v>
      </c>
      <c r="L54" s="42">
        <v>22.88</v>
      </c>
      <c r="M54" s="42">
        <f t="shared" si="1"/>
        <v>299.95999999999998</v>
      </c>
    </row>
    <row r="55" spans="1:13" ht="18.75" x14ac:dyDescent="0.3">
      <c r="A55" s="38">
        <v>55</v>
      </c>
      <c r="B55" s="39">
        <v>204</v>
      </c>
      <c r="C55" s="38" t="s">
        <v>703</v>
      </c>
      <c r="D55" s="44">
        <v>7016</v>
      </c>
      <c r="E55" s="38" t="s">
        <v>41</v>
      </c>
      <c r="F55" s="38" t="s">
        <v>42</v>
      </c>
      <c r="G55" s="38" t="s">
        <v>44</v>
      </c>
      <c r="H55" s="38">
        <v>5</v>
      </c>
      <c r="I55" s="42">
        <v>1619.5</v>
      </c>
      <c r="J55" s="42">
        <v>0</v>
      </c>
      <c r="K55" s="42">
        <v>40.479999999999997</v>
      </c>
      <c r="L55" s="42">
        <v>40.479999999999997</v>
      </c>
      <c r="M55" s="42">
        <f t="shared" si="1"/>
        <v>1700.46</v>
      </c>
    </row>
    <row r="56" spans="1:13" ht="18.75" x14ac:dyDescent="0.3">
      <c r="A56" s="38">
        <v>56</v>
      </c>
      <c r="B56" s="39">
        <v>9463</v>
      </c>
      <c r="C56" s="38" t="s">
        <v>738</v>
      </c>
      <c r="D56" s="44">
        <v>4911</v>
      </c>
      <c r="E56" s="38" t="s">
        <v>549</v>
      </c>
      <c r="F56" s="38" t="s">
        <v>251</v>
      </c>
      <c r="G56" s="38" t="s">
        <v>631</v>
      </c>
      <c r="H56" s="38">
        <v>18</v>
      </c>
      <c r="I56" s="42">
        <v>42066</v>
      </c>
      <c r="J56" s="42">
        <v>0</v>
      </c>
      <c r="K56" s="42">
        <v>3785.94</v>
      </c>
      <c r="L56" s="42">
        <v>3785.94</v>
      </c>
      <c r="M56" s="42">
        <f t="shared" si="1"/>
        <v>49637.880000000005</v>
      </c>
    </row>
    <row r="57" spans="1:13" ht="37.5" x14ac:dyDescent="0.3">
      <c r="A57" s="38">
        <v>57</v>
      </c>
      <c r="B57" s="39">
        <v>140</v>
      </c>
      <c r="C57" s="38" t="s">
        <v>739</v>
      </c>
      <c r="D57" s="44" t="s">
        <v>664</v>
      </c>
      <c r="E57" s="38" t="s">
        <v>37</v>
      </c>
      <c r="F57" s="38" t="s">
        <v>38</v>
      </c>
      <c r="G57" s="38" t="s">
        <v>631</v>
      </c>
      <c r="H57" s="38">
        <v>18</v>
      </c>
      <c r="I57" s="42">
        <v>2777.12</v>
      </c>
      <c r="J57" s="42">
        <v>0</v>
      </c>
      <c r="K57" s="42">
        <v>249.94</v>
      </c>
      <c r="L57" s="42">
        <v>249.94</v>
      </c>
      <c r="M57" s="42">
        <f t="shared" si="1"/>
        <v>3277</v>
      </c>
    </row>
    <row r="58" spans="1:13" ht="18.75" x14ac:dyDescent="0.3">
      <c r="A58" s="38">
        <v>58</v>
      </c>
      <c r="B58" s="39">
        <v>1979</v>
      </c>
      <c r="C58" s="38" t="s">
        <v>739</v>
      </c>
      <c r="D58" s="44">
        <v>995461</v>
      </c>
      <c r="E58" s="38" t="s">
        <v>740</v>
      </c>
      <c r="F58" s="38" t="s">
        <v>744</v>
      </c>
      <c r="G58" s="38" t="s">
        <v>681</v>
      </c>
      <c r="H58" s="38">
        <v>18</v>
      </c>
      <c r="I58" s="42">
        <v>750</v>
      </c>
      <c r="J58" s="42">
        <v>0</v>
      </c>
      <c r="K58" s="42">
        <v>67.5</v>
      </c>
      <c r="L58" s="42">
        <v>67.5</v>
      </c>
      <c r="M58" s="42">
        <f t="shared" si="1"/>
        <v>885</v>
      </c>
    </row>
    <row r="59" spans="1:13" ht="18.75" x14ac:dyDescent="0.3">
      <c r="A59" s="38">
        <v>59</v>
      </c>
      <c r="B59" s="39" t="s">
        <v>741</v>
      </c>
      <c r="C59" s="38" t="s">
        <v>742</v>
      </c>
      <c r="D59" s="44">
        <v>320910</v>
      </c>
      <c r="E59" s="38" t="s">
        <v>743</v>
      </c>
      <c r="F59" s="38" t="s">
        <v>745</v>
      </c>
      <c r="G59" s="38" t="s">
        <v>681</v>
      </c>
      <c r="H59" s="38">
        <v>18</v>
      </c>
      <c r="I59" s="42">
        <v>3711.86</v>
      </c>
      <c r="J59" s="42">
        <v>0</v>
      </c>
      <c r="K59" s="42">
        <v>334.08</v>
      </c>
      <c r="L59" s="42">
        <v>334.08</v>
      </c>
      <c r="M59" s="42">
        <f t="shared" si="1"/>
        <v>4380.0200000000004</v>
      </c>
    </row>
    <row r="60" spans="1:13" ht="18.75" x14ac:dyDescent="0.3">
      <c r="A60" s="38">
        <v>60</v>
      </c>
      <c r="B60" s="39" t="s">
        <v>654</v>
      </c>
      <c r="C60" s="38" t="s">
        <v>637</v>
      </c>
      <c r="D60" s="44">
        <v>998533</v>
      </c>
      <c r="E60" s="38" t="s">
        <v>746</v>
      </c>
      <c r="F60" s="38" t="s">
        <v>583</v>
      </c>
      <c r="G60" s="38" t="s">
        <v>747</v>
      </c>
      <c r="H60" s="38">
        <v>18</v>
      </c>
      <c r="I60" s="42">
        <v>1138517</v>
      </c>
      <c r="J60" s="42">
        <v>204933</v>
      </c>
      <c r="K60" s="42">
        <v>0</v>
      </c>
      <c r="L60" s="42">
        <v>0</v>
      </c>
      <c r="M60" s="42">
        <f t="shared" si="1"/>
        <v>1343450</v>
      </c>
    </row>
    <row r="61" spans="1:13" ht="18.75" x14ac:dyDescent="0.3">
      <c r="A61" s="38">
        <v>61</v>
      </c>
      <c r="B61" s="39" t="s">
        <v>751</v>
      </c>
      <c r="C61" s="38" t="s">
        <v>752</v>
      </c>
      <c r="D61" s="44">
        <v>995461</v>
      </c>
      <c r="E61" s="38" t="s">
        <v>748</v>
      </c>
      <c r="F61" s="38" t="s">
        <v>749</v>
      </c>
      <c r="G61" s="38" t="s">
        <v>750</v>
      </c>
      <c r="H61" s="38">
        <v>18</v>
      </c>
      <c r="I61" s="42">
        <v>23811.86</v>
      </c>
      <c r="J61" s="42">
        <v>4286.1400000000003</v>
      </c>
      <c r="K61" s="42"/>
      <c r="L61" s="42"/>
      <c r="M61" s="42">
        <f t="shared" si="1"/>
        <v>28098</v>
      </c>
    </row>
    <row r="62" spans="1:13" ht="18.75" x14ac:dyDescent="0.3">
      <c r="A62" s="38">
        <v>62</v>
      </c>
      <c r="B62" s="39">
        <v>205</v>
      </c>
      <c r="C62" s="38" t="s">
        <v>703</v>
      </c>
      <c r="D62" s="44">
        <v>7016</v>
      </c>
      <c r="E62" s="38" t="s">
        <v>41</v>
      </c>
      <c r="F62" s="38" t="s">
        <v>42</v>
      </c>
      <c r="G62" s="38" t="s">
        <v>44</v>
      </c>
      <c r="H62" s="38">
        <v>5</v>
      </c>
      <c r="I62" s="42">
        <v>9333.2999999999993</v>
      </c>
      <c r="J62" s="42">
        <v>0</v>
      </c>
      <c r="K62" s="42">
        <v>233.33</v>
      </c>
      <c r="L62" s="42">
        <v>233.33</v>
      </c>
      <c r="M62" s="42">
        <f t="shared" si="1"/>
        <v>9799.9599999999991</v>
      </c>
    </row>
    <row r="63" spans="1:13" ht="18.75" x14ac:dyDescent="0.3">
      <c r="A63" s="38">
        <v>63</v>
      </c>
      <c r="B63" s="39">
        <v>206</v>
      </c>
      <c r="C63" s="38" t="s">
        <v>703</v>
      </c>
      <c r="D63" s="44">
        <v>7016</v>
      </c>
      <c r="E63" s="38" t="s">
        <v>41</v>
      </c>
      <c r="F63" s="38" t="s">
        <v>42</v>
      </c>
      <c r="G63" s="38" t="s">
        <v>44</v>
      </c>
      <c r="H63" s="38">
        <v>5</v>
      </c>
      <c r="I63" s="42">
        <v>6857.1</v>
      </c>
      <c r="J63" s="42"/>
      <c r="K63" s="42">
        <v>171.43</v>
      </c>
      <c r="L63" s="42">
        <v>171.43</v>
      </c>
      <c r="M63" s="42">
        <f t="shared" si="1"/>
        <v>7199.9600000000009</v>
      </c>
    </row>
    <row r="64" spans="1:13" ht="18.75" x14ac:dyDescent="0.3">
      <c r="A64" s="38">
        <v>64</v>
      </c>
      <c r="B64" s="39">
        <v>207</v>
      </c>
      <c r="C64" s="38" t="s">
        <v>703</v>
      </c>
      <c r="D64" s="44">
        <v>7016</v>
      </c>
      <c r="E64" s="38" t="s">
        <v>41</v>
      </c>
      <c r="F64" s="38" t="s">
        <v>42</v>
      </c>
      <c r="G64" s="38" t="s">
        <v>44</v>
      </c>
      <c r="H64" s="38">
        <v>18</v>
      </c>
      <c r="I64" s="42">
        <v>1593.6</v>
      </c>
      <c r="J64" s="42">
        <v>0</v>
      </c>
      <c r="K64" s="42">
        <v>143.38999999999999</v>
      </c>
      <c r="L64" s="42">
        <v>143.38999999999999</v>
      </c>
      <c r="M64" s="42">
        <f t="shared" si="1"/>
        <v>1880.3799999999997</v>
      </c>
    </row>
    <row r="65" spans="1:13" ht="18.75" x14ac:dyDescent="0.3">
      <c r="A65" s="38">
        <v>65</v>
      </c>
      <c r="B65" s="39">
        <v>208</v>
      </c>
      <c r="C65" s="38" t="s">
        <v>703</v>
      </c>
      <c r="D65" s="44">
        <v>7016</v>
      </c>
      <c r="E65" s="38" t="s">
        <v>41</v>
      </c>
      <c r="F65" s="38" t="s">
        <v>42</v>
      </c>
      <c r="G65" s="38" t="s">
        <v>44</v>
      </c>
      <c r="H65" s="38">
        <v>18</v>
      </c>
      <c r="I65" s="42">
        <v>1576.2</v>
      </c>
      <c r="J65" s="42">
        <v>0</v>
      </c>
      <c r="K65" s="42">
        <v>141.86000000000001</v>
      </c>
      <c r="L65" s="42">
        <v>141.86000000000001</v>
      </c>
      <c r="M65" s="42">
        <f t="shared" si="1"/>
        <v>1859.92</v>
      </c>
    </row>
    <row r="66" spans="1:13" ht="18.75" x14ac:dyDescent="0.3">
      <c r="A66" s="38">
        <v>66</v>
      </c>
      <c r="B66" s="39">
        <v>209</v>
      </c>
      <c r="C66" s="38" t="s">
        <v>703</v>
      </c>
      <c r="D66" s="44">
        <v>7016</v>
      </c>
      <c r="E66" s="38" t="s">
        <v>41</v>
      </c>
      <c r="F66" s="38" t="s">
        <v>42</v>
      </c>
      <c r="G66" s="38" t="s">
        <v>44</v>
      </c>
      <c r="H66" s="38">
        <v>18</v>
      </c>
      <c r="I66" s="42">
        <v>3508.2</v>
      </c>
      <c r="J66" s="42">
        <v>0</v>
      </c>
      <c r="K66" s="42">
        <v>315.74</v>
      </c>
      <c r="L66" s="42">
        <v>315.74</v>
      </c>
      <c r="M66" s="42">
        <f t="shared" si="1"/>
        <v>4139.6799999999994</v>
      </c>
    </row>
    <row r="67" spans="1:13" ht="18.75" x14ac:dyDescent="0.3">
      <c r="A67" s="38">
        <v>67</v>
      </c>
      <c r="B67" s="39">
        <v>210</v>
      </c>
      <c r="C67" s="38" t="s">
        <v>703</v>
      </c>
      <c r="D67" s="44">
        <v>7016</v>
      </c>
      <c r="E67" s="38" t="s">
        <v>41</v>
      </c>
      <c r="F67" s="38" t="s">
        <v>42</v>
      </c>
      <c r="G67" s="38" t="s">
        <v>44</v>
      </c>
      <c r="H67" s="38">
        <v>18</v>
      </c>
      <c r="I67" s="42">
        <v>2542.4</v>
      </c>
      <c r="J67" s="42">
        <v>0</v>
      </c>
      <c r="K67" s="42">
        <v>228.82</v>
      </c>
      <c r="L67" s="42">
        <v>228.82</v>
      </c>
      <c r="M67" s="42">
        <f t="shared" si="1"/>
        <v>3000.0400000000004</v>
      </c>
    </row>
    <row r="68" spans="1:13" ht="56.25" x14ac:dyDescent="0.3">
      <c r="A68" s="38">
        <v>68</v>
      </c>
      <c r="B68" s="39">
        <v>211</v>
      </c>
      <c r="C68" s="38" t="s">
        <v>703</v>
      </c>
      <c r="D68" s="44" t="s">
        <v>665</v>
      </c>
      <c r="E68" s="38" t="s">
        <v>41</v>
      </c>
      <c r="F68" s="38" t="s">
        <v>42</v>
      </c>
      <c r="G68" s="38" t="s">
        <v>753</v>
      </c>
      <c r="H68" s="38">
        <v>18</v>
      </c>
      <c r="I68" s="42">
        <v>640.67999999999995</v>
      </c>
      <c r="J68" s="42">
        <v>0</v>
      </c>
      <c r="K68" s="42">
        <v>57.66</v>
      </c>
      <c r="L68" s="42">
        <v>57.66</v>
      </c>
      <c r="M68" s="42">
        <f t="shared" si="1"/>
        <v>755.99999999999989</v>
      </c>
    </row>
    <row r="69" spans="1:13" ht="18.75" x14ac:dyDescent="0.3">
      <c r="A69" s="38">
        <v>69</v>
      </c>
      <c r="B69" s="39">
        <v>212</v>
      </c>
      <c r="C69" s="38" t="s">
        <v>703</v>
      </c>
      <c r="D69" s="44">
        <v>7016</v>
      </c>
      <c r="E69" s="38" t="s">
        <v>41</v>
      </c>
      <c r="F69" s="38" t="s">
        <v>42</v>
      </c>
      <c r="G69" s="38" t="s">
        <v>44</v>
      </c>
      <c r="H69" s="38">
        <v>18</v>
      </c>
      <c r="I69" s="42">
        <v>3050.7</v>
      </c>
      <c r="J69" s="42">
        <v>0</v>
      </c>
      <c r="K69" s="42">
        <v>274.56</v>
      </c>
      <c r="L69" s="42">
        <v>274.56</v>
      </c>
      <c r="M69" s="42">
        <f t="shared" si="1"/>
        <v>3599.8199999999997</v>
      </c>
    </row>
    <row r="70" spans="1:13" ht="18.75" x14ac:dyDescent="0.3">
      <c r="A70" s="38">
        <v>70</v>
      </c>
      <c r="B70" s="39">
        <v>213</v>
      </c>
      <c r="C70" s="38" t="s">
        <v>703</v>
      </c>
      <c r="D70" s="44">
        <v>7016</v>
      </c>
      <c r="E70" s="38" t="s">
        <v>41</v>
      </c>
      <c r="F70" s="38" t="s">
        <v>42</v>
      </c>
      <c r="G70" s="38" t="s">
        <v>44</v>
      </c>
      <c r="H70" s="38">
        <v>18</v>
      </c>
      <c r="I70" s="42">
        <v>4264.2</v>
      </c>
      <c r="J70" s="42">
        <v>0</v>
      </c>
      <c r="K70" s="42">
        <v>383.78</v>
      </c>
      <c r="L70" s="42">
        <v>383.78</v>
      </c>
      <c r="M70" s="42">
        <f t="shared" si="1"/>
        <v>5031.7599999999993</v>
      </c>
    </row>
    <row r="71" spans="1:13" ht="56.25" x14ac:dyDescent="0.3">
      <c r="A71" s="38">
        <v>71</v>
      </c>
      <c r="B71" s="39">
        <v>214</v>
      </c>
      <c r="C71" s="38" t="s">
        <v>703</v>
      </c>
      <c r="D71" s="44" t="s">
        <v>665</v>
      </c>
      <c r="E71" s="38" t="s">
        <v>41</v>
      </c>
      <c r="F71" s="38" t="s">
        <v>42</v>
      </c>
      <c r="G71" s="38" t="s">
        <v>753</v>
      </c>
      <c r="H71" s="38">
        <v>12</v>
      </c>
      <c r="I71" s="42">
        <v>15625</v>
      </c>
      <c r="J71" s="42">
        <v>0</v>
      </c>
      <c r="K71" s="42">
        <v>937.5</v>
      </c>
      <c r="L71" s="42">
        <v>937.5</v>
      </c>
      <c r="M71" s="42">
        <f t="shared" si="1"/>
        <v>17500</v>
      </c>
    </row>
    <row r="72" spans="1:13" ht="18.75" x14ac:dyDescent="0.3">
      <c r="A72" s="38">
        <v>72</v>
      </c>
      <c r="B72" s="39">
        <v>1571</v>
      </c>
      <c r="C72" s="38" t="s">
        <v>754</v>
      </c>
      <c r="D72" s="44">
        <v>998513</v>
      </c>
      <c r="E72" s="38" t="s">
        <v>257</v>
      </c>
      <c r="F72" s="38" t="s">
        <v>112</v>
      </c>
      <c r="G72" s="38" t="s">
        <v>634</v>
      </c>
      <c r="H72" s="38">
        <v>18</v>
      </c>
      <c r="I72" s="42">
        <v>192112</v>
      </c>
      <c r="J72" s="42">
        <v>0</v>
      </c>
      <c r="K72" s="42">
        <v>17290.080000000002</v>
      </c>
      <c r="L72" s="42">
        <v>17290.080000000002</v>
      </c>
      <c r="M72" s="42">
        <f t="shared" si="1"/>
        <v>226692.16000000003</v>
      </c>
    </row>
    <row r="73" spans="1:13" ht="18.75" x14ac:dyDescent="0.3">
      <c r="A73" s="38">
        <v>73</v>
      </c>
      <c r="B73" s="39">
        <v>69387</v>
      </c>
      <c r="C73" s="38" t="s">
        <v>739</v>
      </c>
      <c r="D73" s="60">
        <v>998717</v>
      </c>
      <c r="E73" s="38" t="s">
        <v>755</v>
      </c>
      <c r="F73" s="38" t="s">
        <v>756</v>
      </c>
      <c r="G73" s="38" t="s">
        <v>757</v>
      </c>
      <c r="H73" s="38">
        <v>12</v>
      </c>
      <c r="I73" s="42">
        <v>1568.75</v>
      </c>
      <c r="J73" s="42">
        <v>188.25</v>
      </c>
      <c r="K73" s="42"/>
      <c r="L73" s="42"/>
      <c r="M73" s="42">
        <f t="shared" si="1"/>
        <v>1757</v>
      </c>
    </row>
    <row r="74" spans="1:13" ht="37.5" x14ac:dyDescent="0.3">
      <c r="A74" s="38">
        <v>74</v>
      </c>
      <c r="B74" s="39">
        <v>1536</v>
      </c>
      <c r="C74" s="38" t="s">
        <v>758</v>
      </c>
      <c r="D74" s="44" t="s">
        <v>664</v>
      </c>
      <c r="E74" s="38" t="s">
        <v>37</v>
      </c>
      <c r="F74" s="38" t="s">
        <v>38</v>
      </c>
      <c r="G74" s="38" t="s">
        <v>43</v>
      </c>
      <c r="H74" s="38">
        <v>12</v>
      </c>
      <c r="I74" s="42">
        <v>1580</v>
      </c>
      <c r="J74" s="42"/>
      <c r="K74" s="42">
        <v>94.8</v>
      </c>
      <c r="L74" s="42">
        <v>94.8</v>
      </c>
      <c r="M74" s="42">
        <f t="shared" si="1"/>
        <v>1769.6</v>
      </c>
    </row>
    <row r="75" spans="1:13" ht="37.5" x14ac:dyDescent="0.3">
      <c r="A75" s="38">
        <v>75</v>
      </c>
      <c r="B75" s="39">
        <v>1536</v>
      </c>
      <c r="C75" s="38" t="s">
        <v>758</v>
      </c>
      <c r="D75" s="44" t="s">
        <v>664</v>
      </c>
      <c r="E75" s="38" t="s">
        <v>37</v>
      </c>
      <c r="F75" s="38" t="s">
        <v>38</v>
      </c>
      <c r="G75" s="38" t="s">
        <v>43</v>
      </c>
      <c r="H75" s="38">
        <v>12</v>
      </c>
      <c r="I75" s="42">
        <v>57.98</v>
      </c>
      <c r="J75" s="42"/>
      <c r="K75" s="42">
        <v>3.48</v>
      </c>
      <c r="L75" s="42">
        <v>3.48</v>
      </c>
      <c r="M75" s="42">
        <f t="shared" si="1"/>
        <v>64.94</v>
      </c>
    </row>
    <row r="76" spans="1:13" ht="37.5" x14ac:dyDescent="0.3">
      <c r="A76" s="38">
        <v>76</v>
      </c>
      <c r="B76" s="39">
        <v>1536</v>
      </c>
      <c r="C76" s="38" t="s">
        <v>758</v>
      </c>
      <c r="D76" s="44" t="s">
        <v>664</v>
      </c>
      <c r="E76" s="38" t="s">
        <v>37</v>
      </c>
      <c r="F76" s="38" t="s">
        <v>38</v>
      </c>
      <c r="G76" s="38" t="s">
        <v>43</v>
      </c>
      <c r="H76" s="38">
        <v>18</v>
      </c>
      <c r="I76" s="42">
        <v>3447.09</v>
      </c>
      <c r="J76" s="42"/>
      <c r="K76" s="42">
        <v>310.24</v>
      </c>
      <c r="L76" s="42">
        <v>310.24</v>
      </c>
      <c r="M76" s="42">
        <f t="shared" si="1"/>
        <v>4067.5699999999997</v>
      </c>
    </row>
    <row r="77" spans="1:13" ht="56.25" x14ac:dyDescent="0.3">
      <c r="A77" s="38">
        <v>77</v>
      </c>
      <c r="B77" s="39">
        <v>232</v>
      </c>
      <c r="C77" s="38" t="s">
        <v>759</v>
      </c>
      <c r="D77" s="44" t="s">
        <v>665</v>
      </c>
      <c r="E77" s="38" t="s">
        <v>41</v>
      </c>
      <c r="F77" s="38" t="s">
        <v>42</v>
      </c>
      <c r="G77" s="38" t="s">
        <v>43</v>
      </c>
      <c r="H77" s="38">
        <v>18</v>
      </c>
      <c r="I77" s="42">
        <v>3396</v>
      </c>
      <c r="J77" s="42"/>
      <c r="K77" s="42">
        <v>305.64</v>
      </c>
      <c r="L77" s="42">
        <v>305.64</v>
      </c>
      <c r="M77" s="42">
        <f t="shared" si="1"/>
        <v>4007.2799999999997</v>
      </c>
    </row>
    <row r="78" spans="1:13" ht="56.25" x14ac:dyDescent="0.3">
      <c r="A78" s="38">
        <v>78</v>
      </c>
      <c r="B78" s="39">
        <v>232</v>
      </c>
      <c r="C78" s="38" t="s">
        <v>759</v>
      </c>
      <c r="D78" s="44" t="s">
        <v>665</v>
      </c>
      <c r="E78" s="38" t="s">
        <v>41</v>
      </c>
      <c r="F78" s="38" t="s">
        <v>42</v>
      </c>
      <c r="G78" s="38" t="s">
        <v>43</v>
      </c>
      <c r="H78" s="38">
        <v>12</v>
      </c>
      <c r="I78" s="42">
        <v>122</v>
      </c>
      <c r="J78" s="42"/>
      <c r="K78" s="42">
        <v>7.32</v>
      </c>
      <c r="L78" s="42">
        <v>7.32</v>
      </c>
      <c r="M78" s="42">
        <f t="shared" si="1"/>
        <v>136.63999999999999</v>
      </c>
    </row>
    <row r="79" spans="1:13" ht="56.25" x14ac:dyDescent="0.3">
      <c r="A79" s="38">
        <v>79</v>
      </c>
      <c r="B79" s="39">
        <v>232</v>
      </c>
      <c r="C79" s="38" t="s">
        <v>759</v>
      </c>
      <c r="D79" s="44" t="s">
        <v>665</v>
      </c>
      <c r="E79" s="38" t="s">
        <v>41</v>
      </c>
      <c r="F79" s="38" t="s">
        <v>42</v>
      </c>
      <c r="G79" s="38" t="s">
        <v>43</v>
      </c>
      <c r="H79" s="38">
        <v>5</v>
      </c>
      <c r="I79" s="42">
        <v>28.56</v>
      </c>
      <c r="J79" s="42"/>
      <c r="K79" s="42">
        <v>0.71</v>
      </c>
      <c r="L79" s="42">
        <v>0.71</v>
      </c>
      <c r="M79" s="42">
        <f t="shared" si="1"/>
        <v>29.98</v>
      </c>
    </row>
    <row r="80" spans="1:13" ht="18.75" x14ac:dyDescent="0.3">
      <c r="A80" s="38">
        <v>80</v>
      </c>
      <c r="B80" s="39" t="s">
        <v>760</v>
      </c>
      <c r="C80" s="38" t="s">
        <v>761</v>
      </c>
      <c r="D80" s="44">
        <v>998555</v>
      </c>
      <c r="E80" s="38" t="s">
        <v>762</v>
      </c>
      <c r="F80" s="38" t="s">
        <v>763</v>
      </c>
      <c r="G80" s="38" t="s">
        <v>525</v>
      </c>
      <c r="H80" s="38">
        <v>5</v>
      </c>
      <c r="I80" s="42">
        <v>5500</v>
      </c>
      <c r="J80" s="42">
        <v>0</v>
      </c>
      <c r="K80" s="42">
        <v>137.5</v>
      </c>
      <c r="L80" s="42">
        <v>137.5</v>
      </c>
      <c r="M80" s="42">
        <f t="shared" si="1"/>
        <v>5775</v>
      </c>
    </row>
    <row r="81" spans="1:13" ht="18.75" x14ac:dyDescent="0.3">
      <c r="A81" s="38">
        <v>81</v>
      </c>
      <c r="B81" s="39">
        <v>942</v>
      </c>
      <c r="C81" s="38" t="s">
        <v>709</v>
      </c>
      <c r="D81" s="44">
        <v>997114</v>
      </c>
      <c r="E81" s="38" t="s">
        <v>82</v>
      </c>
      <c r="F81" s="38" t="s">
        <v>83</v>
      </c>
      <c r="G81" s="38" t="s">
        <v>764</v>
      </c>
      <c r="H81" s="38">
        <v>18</v>
      </c>
      <c r="I81" s="42">
        <v>16718</v>
      </c>
      <c r="J81" s="42">
        <v>0</v>
      </c>
      <c r="K81" s="42">
        <v>1504.62</v>
      </c>
      <c r="L81" s="42">
        <v>1504.62</v>
      </c>
      <c r="M81" s="42">
        <f t="shared" si="1"/>
        <v>19727.239999999998</v>
      </c>
    </row>
    <row r="82" spans="1:13" ht="18.75" x14ac:dyDescent="0.3">
      <c r="A82" s="38">
        <v>82</v>
      </c>
      <c r="B82" s="39">
        <v>6587</v>
      </c>
      <c r="C82" s="38" t="s">
        <v>712</v>
      </c>
      <c r="D82" s="44">
        <v>998525</v>
      </c>
      <c r="E82" s="38" t="s">
        <v>571</v>
      </c>
      <c r="F82" s="38" t="s">
        <v>119</v>
      </c>
      <c r="G82" s="38" t="s">
        <v>765</v>
      </c>
      <c r="H82" s="38">
        <v>18</v>
      </c>
      <c r="I82" s="42">
        <v>233902</v>
      </c>
      <c r="J82" s="42">
        <v>42103</v>
      </c>
      <c r="K82" s="42"/>
      <c r="L82" s="42"/>
      <c r="M82" s="42">
        <f t="shared" si="1"/>
        <v>276005</v>
      </c>
    </row>
    <row r="83" spans="1:13" ht="19.5" thickBot="1" x14ac:dyDescent="0.35">
      <c r="I83" s="59">
        <f>SUBTOTAL(9,I4:I82)</f>
        <v>5573351.3700000001</v>
      </c>
      <c r="J83" s="59">
        <f>SUBTOTAL(9,J4:J82)</f>
        <v>294123.39</v>
      </c>
      <c r="K83" s="59">
        <f>SUBTOTAL(9,K4:K82)</f>
        <v>350726.08</v>
      </c>
      <c r="L83" s="59">
        <f>SUBTOTAL(9,L4:L82)</f>
        <v>350726</v>
      </c>
      <c r="M83" s="59">
        <f>SUBTOTAL(9,M4:M82)</f>
        <v>6568926.8399999999</v>
      </c>
    </row>
    <row r="84" spans="1:13" ht="15.75" thickTop="1" x14ac:dyDescent="0.25">
      <c r="K84" s="30"/>
    </row>
    <row r="85" spans="1:13" ht="18.75" x14ac:dyDescent="0.3">
      <c r="K85" s="57"/>
      <c r="L85" s="30"/>
    </row>
    <row r="87" spans="1:13" x14ac:dyDescent="0.25">
      <c r="K87" s="30"/>
    </row>
  </sheetData>
  <autoFilter ref="A3:M82"/>
  <mergeCells count="1">
    <mergeCell ref="A2:M2"/>
  </mergeCells>
  <hyperlinks>
    <hyperlink ref="D7" r:id="rId1" display="https://www.mastersindia.co/hsn-code/?hsn=998724"/>
  </hyperlinks>
  <pageMargins left="0.7" right="0.7" top="0.75" bottom="0.75" header="0.3" footer="0.3"/>
  <pageSetup orientation="portrait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4"/>
  <sheetViews>
    <sheetView workbookViewId="0">
      <selection activeCell="E15" sqref="E15"/>
    </sheetView>
  </sheetViews>
  <sheetFormatPr defaultRowHeight="15" x14ac:dyDescent="0.25"/>
  <cols>
    <col min="2" max="2" width="27.140625" customWidth="1"/>
    <col min="3" max="3" width="15.28515625" customWidth="1"/>
    <col min="4" max="4" width="16.5703125" customWidth="1"/>
    <col min="5" max="5" width="38.28515625" customWidth="1"/>
    <col min="6" max="6" width="26.85546875" customWidth="1"/>
    <col min="7" max="7" width="43.140625" bestFit="1" customWidth="1"/>
    <col min="9" max="9" width="19.28515625" customWidth="1"/>
    <col min="10" max="10" width="18.42578125" customWidth="1"/>
    <col min="11" max="11" width="18" customWidth="1"/>
    <col min="12" max="12" width="16.85546875" customWidth="1"/>
    <col min="13" max="13" width="20.5703125" customWidth="1"/>
  </cols>
  <sheetData>
    <row r="1" spans="1:13" ht="15.75" thickBot="1" x14ac:dyDescent="0.3"/>
    <row r="2" spans="1:13" ht="27" customHeight="1" x14ac:dyDescent="0.25">
      <c r="A2" s="115" t="s">
        <v>771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3" ht="15.75" x14ac:dyDescent="0.25">
      <c r="A3" s="2" t="s">
        <v>1</v>
      </c>
      <c r="B3" s="2" t="s">
        <v>2</v>
      </c>
      <c r="C3" s="2" t="s">
        <v>3</v>
      </c>
      <c r="D3" s="3" t="s">
        <v>4</v>
      </c>
      <c r="E3" s="4" t="s">
        <v>5</v>
      </c>
      <c r="F3" s="5" t="s">
        <v>0</v>
      </c>
      <c r="G3" s="2" t="s">
        <v>6</v>
      </c>
      <c r="H3" s="6" t="s">
        <v>7</v>
      </c>
      <c r="I3" s="7" t="s">
        <v>8</v>
      </c>
      <c r="J3" s="8" t="s">
        <v>9</v>
      </c>
      <c r="K3" s="8" t="s">
        <v>10</v>
      </c>
      <c r="L3" s="8" t="s">
        <v>11</v>
      </c>
      <c r="M3" s="8" t="s">
        <v>14</v>
      </c>
    </row>
    <row r="4" spans="1:13" ht="18.75" x14ac:dyDescent="0.3">
      <c r="A4" s="38">
        <v>1</v>
      </c>
      <c r="B4" s="39" t="s">
        <v>772</v>
      </c>
      <c r="C4" s="38" t="s">
        <v>742</v>
      </c>
      <c r="D4" s="44">
        <v>999794</v>
      </c>
      <c r="E4" s="38" t="s">
        <v>298</v>
      </c>
      <c r="F4" s="38" t="s">
        <v>32</v>
      </c>
      <c r="G4" s="38" t="s">
        <v>773</v>
      </c>
      <c r="H4" s="38">
        <v>18</v>
      </c>
      <c r="I4" s="40">
        <v>599</v>
      </c>
      <c r="J4" s="40">
        <v>0</v>
      </c>
      <c r="K4" s="42">
        <f>9+44.91</f>
        <v>53.91</v>
      </c>
      <c r="L4" s="42">
        <f>9+44.91</f>
        <v>53.91</v>
      </c>
      <c r="M4" s="40">
        <f>+I4+J4+J4+K4+L4</f>
        <v>706.81999999999994</v>
      </c>
    </row>
    <row r="5" spans="1:13" ht="18.75" x14ac:dyDescent="0.3">
      <c r="A5" s="38">
        <v>2</v>
      </c>
      <c r="B5" s="39" t="s">
        <v>774</v>
      </c>
      <c r="C5" s="38" t="s">
        <v>775</v>
      </c>
      <c r="D5" s="44">
        <v>847170</v>
      </c>
      <c r="E5" s="38" t="s">
        <v>776</v>
      </c>
      <c r="F5" s="38" t="s">
        <v>777</v>
      </c>
      <c r="G5" s="38" t="s">
        <v>677</v>
      </c>
      <c r="H5" s="38">
        <v>18</v>
      </c>
      <c r="I5" s="40">
        <v>4322.03</v>
      </c>
      <c r="J5" s="40">
        <v>0</v>
      </c>
      <c r="K5" s="42">
        <v>388.98</v>
      </c>
      <c r="L5" s="42">
        <v>388.98</v>
      </c>
      <c r="M5" s="40">
        <f>+I5+J5+J5+K5+L5+0.01</f>
        <v>5100</v>
      </c>
    </row>
    <row r="6" spans="1:13" ht="18.75" hidden="1" x14ac:dyDescent="0.3">
      <c r="A6" s="38">
        <v>3</v>
      </c>
      <c r="B6" s="39">
        <v>2019</v>
      </c>
      <c r="C6" s="38" t="s">
        <v>632</v>
      </c>
      <c r="D6" s="44">
        <v>48239019</v>
      </c>
      <c r="E6" s="38" t="s">
        <v>675</v>
      </c>
      <c r="F6" s="38" t="s">
        <v>676</v>
      </c>
      <c r="G6" s="38" t="s">
        <v>677</v>
      </c>
      <c r="H6" s="38">
        <v>12</v>
      </c>
      <c r="I6" s="40">
        <v>633.92999999999995</v>
      </c>
      <c r="J6" s="40">
        <v>0</v>
      </c>
      <c r="K6" s="42">
        <v>38.04</v>
      </c>
      <c r="L6" s="42">
        <v>38.04</v>
      </c>
      <c r="M6" s="40">
        <f t="shared" ref="M6:M32" si="0">+I6+J6+K6+L6</f>
        <v>710.00999999999988</v>
      </c>
    </row>
    <row r="7" spans="1:13" ht="18.75" x14ac:dyDescent="0.3">
      <c r="A7" s="38">
        <v>4</v>
      </c>
      <c r="B7" s="39">
        <v>9624</v>
      </c>
      <c r="C7" s="38" t="s">
        <v>778</v>
      </c>
      <c r="D7" s="44">
        <v>4911</v>
      </c>
      <c r="E7" s="38" t="s">
        <v>549</v>
      </c>
      <c r="F7" s="38" t="s">
        <v>251</v>
      </c>
      <c r="G7" s="38" t="s">
        <v>779</v>
      </c>
      <c r="H7" s="38">
        <v>18</v>
      </c>
      <c r="I7" s="40">
        <v>13174</v>
      </c>
      <c r="J7" s="40">
        <v>0</v>
      </c>
      <c r="K7" s="42">
        <f>2371.32/2</f>
        <v>1185.6600000000001</v>
      </c>
      <c r="L7" s="42">
        <v>1185.6600000000001</v>
      </c>
      <c r="M7" s="40">
        <f t="shared" si="0"/>
        <v>15545.32</v>
      </c>
    </row>
    <row r="8" spans="1:13" ht="18.75" hidden="1" x14ac:dyDescent="0.3">
      <c r="A8" s="38">
        <v>5</v>
      </c>
      <c r="B8" s="39" t="s">
        <v>780</v>
      </c>
      <c r="C8" s="38" t="s">
        <v>778</v>
      </c>
      <c r="D8" s="44">
        <v>998551</v>
      </c>
      <c r="E8" s="38" t="s">
        <v>68</v>
      </c>
      <c r="F8" s="38" t="s">
        <v>69</v>
      </c>
      <c r="G8" s="38" t="s">
        <v>525</v>
      </c>
      <c r="H8" s="38">
        <v>5</v>
      </c>
      <c r="I8" s="40">
        <v>13110</v>
      </c>
      <c r="J8" s="40">
        <v>0</v>
      </c>
      <c r="K8" s="42">
        <v>327.74</v>
      </c>
      <c r="L8" s="42">
        <v>327.74</v>
      </c>
      <c r="M8" s="40">
        <f t="shared" si="0"/>
        <v>13765.48</v>
      </c>
    </row>
    <row r="9" spans="1:13" ht="18.75" x14ac:dyDescent="0.3">
      <c r="A9" s="38">
        <v>6</v>
      </c>
      <c r="B9" s="39" t="s">
        <v>781</v>
      </c>
      <c r="C9" s="38" t="s">
        <v>709</v>
      </c>
      <c r="D9" s="44">
        <v>998513</v>
      </c>
      <c r="E9" s="38" t="s">
        <v>257</v>
      </c>
      <c r="F9" s="38" t="s">
        <v>112</v>
      </c>
      <c r="G9" s="38" t="s">
        <v>634</v>
      </c>
      <c r="H9" s="38">
        <v>18</v>
      </c>
      <c r="I9" s="40">
        <v>918639.69</v>
      </c>
      <c r="J9" s="40">
        <v>0</v>
      </c>
      <c r="K9" s="42">
        <v>82677.59</v>
      </c>
      <c r="L9" s="42">
        <v>82677.59</v>
      </c>
      <c r="M9" s="40">
        <f t="shared" si="0"/>
        <v>1083994.8699999999</v>
      </c>
    </row>
    <row r="10" spans="1:13" ht="18.75" x14ac:dyDescent="0.3">
      <c r="A10" s="38">
        <v>7</v>
      </c>
      <c r="B10" s="39" t="s">
        <v>782</v>
      </c>
      <c r="C10" s="38" t="s">
        <v>778</v>
      </c>
      <c r="D10" s="44">
        <v>85076000</v>
      </c>
      <c r="E10" s="38" t="s">
        <v>783</v>
      </c>
      <c r="F10" s="38" t="s">
        <v>784</v>
      </c>
      <c r="G10" s="38" t="s">
        <v>785</v>
      </c>
      <c r="H10" s="38">
        <v>18</v>
      </c>
      <c r="I10" s="40">
        <v>99500</v>
      </c>
      <c r="J10" s="40">
        <v>35820</v>
      </c>
      <c r="K10" s="42">
        <v>0</v>
      </c>
      <c r="L10" s="42">
        <v>0</v>
      </c>
      <c r="M10" s="40">
        <f t="shared" si="0"/>
        <v>135320</v>
      </c>
    </row>
    <row r="11" spans="1:13" ht="18.75" hidden="1" x14ac:dyDescent="0.3">
      <c r="A11" s="38">
        <v>8</v>
      </c>
      <c r="B11" s="39" t="s">
        <v>782</v>
      </c>
      <c r="C11" s="38" t="s">
        <v>778</v>
      </c>
      <c r="D11" s="44">
        <v>85044030</v>
      </c>
      <c r="E11" s="38" t="s">
        <v>783</v>
      </c>
      <c r="F11" s="38" t="s">
        <v>784</v>
      </c>
      <c r="G11" s="38" t="s">
        <v>785</v>
      </c>
      <c r="H11" s="38">
        <v>5</v>
      </c>
      <c r="I11" s="40">
        <v>5000</v>
      </c>
      <c r="J11" s="40">
        <v>500</v>
      </c>
      <c r="K11" s="42">
        <v>0</v>
      </c>
      <c r="L11" s="42">
        <v>0</v>
      </c>
      <c r="M11" s="40">
        <f t="shared" si="0"/>
        <v>5500</v>
      </c>
    </row>
    <row r="12" spans="1:13" ht="18.75" x14ac:dyDescent="0.3">
      <c r="A12" s="38">
        <v>9</v>
      </c>
      <c r="B12" s="39" t="s">
        <v>786</v>
      </c>
      <c r="C12" s="38" t="s">
        <v>752</v>
      </c>
      <c r="D12" s="44">
        <v>999794</v>
      </c>
      <c r="E12" s="38" t="s">
        <v>298</v>
      </c>
      <c r="F12" s="38" t="s">
        <v>32</v>
      </c>
      <c r="G12" s="38" t="s">
        <v>773</v>
      </c>
      <c r="H12" s="38">
        <v>18</v>
      </c>
      <c r="I12" s="40">
        <f>434.61+100</f>
        <v>534.61</v>
      </c>
      <c r="J12" s="40">
        <v>0</v>
      </c>
      <c r="K12" s="42">
        <f>9+39.11</f>
        <v>48.11</v>
      </c>
      <c r="L12" s="42">
        <f>9+39.11</f>
        <v>48.11</v>
      </c>
      <c r="M12" s="40">
        <f t="shared" si="0"/>
        <v>630.83000000000004</v>
      </c>
    </row>
    <row r="13" spans="1:13" ht="18.75" x14ac:dyDescent="0.3">
      <c r="A13" s="38">
        <v>10</v>
      </c>
      <c r="B13" s="39" t="s">
        <v>787</v>
      </c>
      <c r="C13" s="38" t="s">
        <v>752</v>
      </c>
      <c r="D13" s="44">
        <v>999794</v>
      </c>
      <c r="E13" s="38" t="s">
        <v>298</v>
      </c>
      <c r="F13" s="38" t="s">
        <v>32</v>
      </c>
      <c r="G13" s="38" t="s">
        <v>773</v>
      </c>
      <c r="H13" s="38">
        <v>18</v>
      </c>
      <c r="I13" s="42">
        <v>499</v>
      </c>
      <c r="J13" s="40">
        <v>0</v>
      </c>
      <c r="K13" s="42">
        <v>44.91</v>
      </c>
      <c r="L13" s="42">
        <v>44.91</v>
      </c>
      <c r="M13" s="40">
        <f t="shared" si="0"/>
        <v>588.81999999999994</v>
      </c>
    </row>
    <row r="14" spans="1:13" s="64" customFormat="1" ht="18.75" x14ac:dyDescent="0.3">
      <c r="A14" s="56">
        <v>12</v>
      </c>
      <c r="B14" s="61">
        <v>118</v>
      </c>
      <c r="C14" s="56" t="s">
        <v>788</v>
      </c>
      <c r="D14" s="62">
        <v>998344</v>
      </c>
      <c r="E14" s="56" t="s">
        <v>789</v>
      </c>
      <c r="F14" s="56" t="s">
        <v>790</v>
      </c>
      <c r="G14" s="56" t="s">
        <v>791</v>
      </c>
      <c r="H14" s="56">
        <v>18</v>
      </c>
      <c r="I14" s="63">
        <v>18644.07</v>
      </c>
      <c r="J14" s="63">
        <v>3355.93</v>
      </c>
      <c r="K14" s="63">
        <v>0</v>
      </c>
      <c r="L14" s="63">
        <v>0</v>
      </c>
      <c r="M14" s="63">
        <f t="shared" si="0"/>
        <v>22000</v>
      </c>
    </row>
    <row r="15" spans="1:13" ht="18.75" x14ac:dyDescent="0.3">
      <c r="A15" s="38">
        <v>13</v>
      </c>
      <c r="B15" s="39" t="s">
        <v>792</v>
      </c>
      <c r="C15" s="38" t="s">
        <v>793</v>
      </c>
      <c r="D15" s="44">
        <v>8481</v>
      </c>
      <c r="E15" s="38" t="s">
        <v>794</v>
      </c>
      <c r="F15" s="38" t="s">
        <v>536</v>
      </c>
      <c r="G15" s="38" t="s">
        <v>795</v>
      </c>
      <c r="H15" s="38">
        <v>18</v>
      </c>
      <c r="I15" s="42">
        <v>1280</v>
      </c>
      <c r="J15" s="40">
        <v>0</v>
      </c>
      <c r="K15" s="42">
        <v>115.2</v>
      </c>
      <c r="L15" s="42">
        <v>115.2</v>
      </c>
      <c r="M15" s="40">
        <f t="shared" si="0"/>
        <v>1510.4</v>
      </c>
    </row>
    <row r="16" spans="1:13" ht="18.75" x14ac:dyDescent="0.3">
      <c r="A16" s="38">
        <v>14</v>
      </c>
      <c r="B16" s="39" t="s">
        <v>796</v>
      </c>
      <c r="C16" s="38" t="s">
        <v>797</v>
      </c>
      <c r="D16" s="44">
        <v>96121090</v>
      </c>
      <c r="E16" s="38" t="s">
        <v>798</v>
      </c>
      <c r="F16" s="38" t="s">
        <v>711</v>
      </c>
      <c r="G16" s="38" t="s">
        <v>43</v>
      </c>
      <c r="H16" s="38">
        <v>18</v>
      </c>
      <c r="I16" s="42">
        <v>4788</v>
      </c>
      <c r="J16" s="40">
        <v>0</v>
      </c>
      <c r="K16" s="42">
        <v>430.92</v>
      </c>
      <c r="L16" s="42">
        <v>430.92</v>
      </c>
      <c r="M16" s="40">
        <f t="shared" ref="M16:M25" si="1">+I16+J16+K16+L16+0.16</f>
        <v>5650</v>
      </c>
    </row>
    <row r="17" spans="1:13" ht="18.75" x14ac:dyDescent="0.3">
      <c r="A17" s="38">
        <v>15</v>
      </c>
      <c r="B17" s="39">
        <v>52323534</v>
      </c>
      <c r="C17" s="38" t="s">
        <v>799</v>
      </c>
      <c r="D17" s="44">
        <v>998412</v>
      </c>
      <c r="E17" s="38" t="s">
        <v>800</v>
      </c>
      <c r="F17" s="38" t="s">
        <v>57</v>
      </c>
      <c r="G17" s="38" t="s">
        <v>773</v>
      </c>
      <c r="H17" s="38">
        <v>18</v>
      </c>
      <c r="I17" s="40">
        <f>699+30</f>
        <v>729</v>
      </c>
      <c r="J17" s="40">
        <v>0</v>
      </c>
      <c r="K17" s="42">
        <v>65.61</v>
      </c>
      <c r="L17" s="42">
        <v>65.61</v>
      </c>
      <c r="M17" s="40">
        <f t="shared" si="1"/>
        <v>860.38</v>
      </c>
    </row>
    <row r="18" spans="1:13" ht="18.75" x14ac:dyDescent="0.3">
      <c r="A18" s="38">
        <v>16</v>
      </c>
      <c r="B18" s="39" t="s">
        <v>801</v>
      </c>
      <c r="C18" s="38" t="s">
        <v>673</v>
      </c>
      <c r="D18" s="44">
        <v>998551</v>
      </c>
      <c r="E18" s="38" t="s">
        <v>68</v>
      </c>
      <c r="F18" s="38" t="s">
        <v>69</v>
      </c>
      <c r="G18" s="38" t="s">
        <v>525</v>
      </c>
      <c r="H18" s="38">
        <v>18</v>
      </c>
      <c r="I18" s="54">
        <v>37.29</v>
      </c>
      <c r="J18" s="40">
        <v>0</v>
      </c>
      <c r="K18" s="42">
        <v>3.36</v>
      </c>
      <c r="L18" s="42">
        <v>3.36</v>
      </c>
      <c r="M18" s="40">
        <f t="shared" si="1"/>
        <v>44.169999999999995</v>
      </c>
    </row>
    <row r="19" spans="1:13" ht="18.75" x14ac:dyDescent="0.3">
      <c r="A19" s="38">
        <v>17</v>
      </c>
      <c r="B19" s="39" t="s">
        <v>802</v>
      </c>
      <c r="C19" s="38" t="s">
        <v>673</v>
      </c>
      <c r="D19" s="44">
        <v>998551</v>
      </c>
      <c r="E19" s="38" t="s">
        <v>68</v>
      </c>
      <c r="F19" s="38" t="s">
        <v>69</v>
      </c>
      <c r="G19" s="38" t="s">
        <v>525</v>
      </c>
      <c r="H19" s="38">
        <v>18</v>
      </c>
      <c r="I19" s="45">
        <v>147.46</v>
      </c>
      <c r="J19" s="40">
        <v>0</v>
      </c>
      <c r="K19" s="42">
        <v>13.27</v>
      </c>
      <c r="L19" s="42">
        <v>13.27</v>
      </c>
      <c r="M19" s="40">
        <f t="shared" si="1"/>
        <v>174.16000000000003</v>
      </c>
    </row>
    <row r="20" spans="1:13" ht="37.5" x14ac:dyDescent="0.3">
      <c r="A20" s="38">
        <v>18</v>
      </c>
      <c r="B20" s="39" t="s">
        <v>803</v>
      </c>
      <c r="C20" s="38" t="s">
        <v>804</v>
      </c>
      <c r="D20" s="51" t="s">
        <v>805</v>
      </c>
      <c r="E20" s="38" t="s">
        <v>794</v>
      </c>
      <c r="F20" s="38" t="s">
        <v>536</v>
      </c>
      <c r="G20" s="38" t="s">
        <v>795</v>
      </c>
      <c r="H20" s="38">
        <v>18</v>
      </c>
      <c r="I20" s="40">
        <v>4580</v>
      </c>
      <c r="J20" s="40">
        <v>0</v>
      </c>
      <c r="K20" s="42">
        <v>412.2</v>
      </c>
      <c r="L20" s="42">
        <v>412.2</v>
      </c>
      <c r="M20" s="40">
        <f t="shared" si="1"/>
        <v>5404.5599999999995</v>
      </c>
    </row>
    <row r="21" spans="1:13" ht="18.75" x14ac:dyDescent="0.3">
      <c r="A21" s="38">
        <v>20</v>
      </c>
      <c r="B21" s="39" t="s">
        <v>806</v>
      </c>
      <c r="C21" s="38" t="s">
        <v>807</v>
      </c>
      <c r="D21" s="44">
        <v>8482</v>
      </c>
      <c r="E21" s="38" t="s">
        <v>808</v>
      </c>
      <c r="F21" s="38" t="s">
        <v>809</v>
      </c>
      <c r="G21" s="38" t="s">
        <v>795</v>
      </c>
      <c r="H21" s="38">
        <v>18</v>
      </c>
      <c r="I21" s="40">
        <v>740</v>
      </c>
      <c r="J21" s="40">
        <v>0</v>
      </c>
      <c r="K21" s="42">
        <v>66.599999999999994</v>
      </c>
      <c r="L21" s="42">
        <v>66.599999999999994</v>
      </c>
      <c r="M21" s="40">
        <f t="shared" si="1"/>
        <v>873.36</v>
      </c>
    </row>
    <row r="22" spans="1:13" ht="18.75" x14ac:dyDescent="0.3">
      <c r="A22" s="38">
        <v>21</v>
      </c>
      <c r="B22" s="39">
        <v>967</v>
      </c>
      <c r="C22" s="38" t="s">
        <v>810</v>
      </c>
      <c r="D22" s="44">
        <v>997114</v>
      </c>
      <c r="E22" s="38" t="s">
        <v>811</v>
      </c>
      <c r="F22" s="38" t="s">
        <v>83</v>
      </c>
      <c r="G22" s="38" t="s">
        <v>795</v>
      </c>
      <c r="H22" s="38">
        <v>18</v>
      </c>
      <c r="I22" s="42">
        <v>19836</v>
      </c>
      <c r="J22" s="42">
        <v>0</v>
      </c>
      <c r="K22" s="42">
        <v>1785.24</v>
      </c>
      <c r="L22" s="42">
        <v>1785.24</v>
      </c>
      <c r="M22" s="40">
        <f t="shared" si="1"/>
        <v>23406.640000000003</v>
      </c>
    </row>
    <row r="23" spans="1:13" ht="18.75" hidden="1" x14ac:dyDescent="0.3">
      <c r="A23" s="38">
        <v>23</v>
      </c>
      <c r="B23" s="39">
        <v>356</v>
      </c>
      <c r="C23" s="38" t="s">
        <v>812</v>
      </c>
      <c r="D23" s="44">
        <v>4202</v>
      </c>
      <c r="E23" s="38" t="s">
        <v>813</v>
      </c>
      <c r="F23" s="38" t="s">
        <v>384</v>
      </c>
      <c r="G23" s="38" t="s">
        <v>795</v>
      </c>
      <c r="H23" s="38">
        <v>12</v>
      </c>
      <c r="I23" s="40">
        <v>146250</v>
      </c>
      <c r="J23" s="40">
        <v>0</v>
      </c>
      <c r="K23" s="42">
        <v>8775</v>
      </c>
      <c r="L23" s="42">
        <v>8775</v>
      </c>
      <c r="M23" s="40">
        <f t="shared" si="1"/>
        <v>163800.16</v>
      </c>
    </row>
    <row r="24" spans="1:13" ht="18.75" x14ac:dyDescent="0.3">
      <c r="A24" s="38">
        <v>24</v>
      </c>
      <c r="B24" s="39">
        <v>356</v>
      </c>
      <c r="C24" s="38" t="s">
        <v>812</v>
      </c>
      <c r="D24" s="44">
        <v>4412</v>
      </c>
      <c r="E24" s="38" t="s">
        <v>813</v>
      </c>
      <c r="F24" s="38" t="s">
        <v>384</v>
      </c>
      <c r="G24" s="38" t="s">
        <v>795</v>
      </c>
      <c r="H24" s="38">
        <v>18</v>
      </c>
      <c r="I24" s="40">
        <v>70000</v>
      </c>
      <c r="J24" s="40">
        <v>0</v>
      </c>
      <c r="K24" s="42">
        <v>6300</v>
      </c>
      <c r="L24" s="42">
        <v>6300</v>
      </c>
      <c r="M24" s="40">
        <f t="shared" si="1"/>
        <v>82600.160000000003</v>
      </c>
    </row>
    <row r="25" spans="1:13" ht="18.75" hidden="1" x14ac:dyDescent="0.3">
      <c r="A25" s="38">
        <v>25</v>
      </c>
      <c r="B25" s="39" t="s">
        <v>760</v>
      </c>
      <c r="C25" s="38" t="s">
        <v>761</v>
      </c>
      <c r="D25" s="44">
        <v>9985</v>
      </c>
      <c r="E25" s="38" t="s">
        <v>762</v>
      </c>
      <c r="F25" s="38" t="s">
        <v>763</v>
      </c>
      <c r="G25" s="38" t="s">
        <v>525</v>
      </c>
      <c r="H25" s="38">
        <v>5</v>
      </c>
      <c r="I25" s="40">
        <v>5500</v>
      </c>
      <c r="J25" s="40">
        <v>0</v>
      </c>
      <c r="K25" s="42">
        <v>137.5</v>
      </c>
      <c r="L25" s="42">
        <v>137.5</v>
      </c>
      <c r="M25" s="40">
        <f t="shared" si="1"/>
        <v>5775.16</v>
      </c>
    </row>
    <row r="26" spans="1:13" ht="18.75" hidden="1" x14ac:dyDescent="0.3">
      <c r="A26" s="38">
        <v>28</v>
      </c>
      <c r="B26" s="39" t="s">
        <v>715</v>
      </c>
      <c r="C26" s="38" t="s">
        <v>716</v>
      </c>
      <c r="D26" s="44">
        <v>996311</v>
      </c>
      <c r="E26" s="38" t="s">
        <v>713</v>
      </c>
      <c r="F26" s="38" t="s">
        <v>714</v>
      </c>
      <c r="G26" s="38" t="s">
        <v>719</v>
      </c>
      <c r="H26" s="38">
        <v>12</v>
      </c>
      <c r="I26" s="40"/>
      <c r="J26" s="40"/>
      <c r="K26" s="42">
        <v>4320</v>
      </c>
      <c r="L26" s="42">
        <v>4320</v>
      </c>
      <c r="M26" s="40">
        <f t="shared" si="0"/>
        <v>8640</v>
      </c>
    </row>
    <row r="27" spans="1:13" ht="37.5" hidden="1" x14ac:dyDescent="0.3">
      <c r="A27" s="38">
        <v>43</v>
      </c>
      <c r="B27" s="39">
        <v>1359</v>
      </c>
      <c r="C27" s="38" t="s">
        <v>700</v>
      </c>
      <c r="D27" s="44" t="s">
        <v>664</v>
      </c>
      <c r="E27" s="38" t="s">
        <v>37</v>
      </c>
      <c r="F27" s="38" t="s">
        <v>38</v>
      </c>
      <c r="G27" s="38" t="s">
        <v>735</v>
      </c>
      <c r="H27" s="38">
        <v>12</v>
      </c>
      <c r="I27" s="40"/>
      <c r="J27" s="40"/>
      <c r="K27" s="42">
        <v>42.86</v>
      </c>
      <c r="L27" s="42">
        <v>42.86</v>
      </c>
      <c r="M27" s="40">
        <f t="shared" si="0"/>
        <v>85.72</v>
      </c>
    </row>
    <row r="28" spans="1:13" ht="37.5" hidden="1" x14ac:dyDescent="0.3">
      <c r="A28" s="38">
        <v>44</v>
      </c>
      <c r="B28" s="39">
        <v>1373</v>
      </c>
      <c r="C28" s="38" t="s">
        <v>700</v>
      </c>
      <c r="D28" s="44" t="s">
        <v>664</v>
      </c>
      <c r="E28" s="38" t="s">
        <v>37</v>
      </c>
      <c r="F28" s="38" t="s">
        <v>38</v>
      </c>
      <c r="G28" s="38" t="s">
        <v>735</v>
      </c>
      <c r="H28" s="38">
        <v>5</v>
      </c>
      <c r="I28" s="40"/>
      <c r="J28" s="40"/>
      <c r="K28" s="42">
        <v>20.96</v>
      </c>
      <c r="L28" s="42">
        <v>20.96</v>
      </c>
      <c r="M28" s="40">
        <f t="shared" si="0"/>
        <v>41.92</v>
      </c>
    </row>
    <row r="29" spans="1:13" ht="37.5" hidden="1" x14ac:dyDescent="0.3">
      <c r="A29" s="38">
        <v>52</v>
      </c>
      <c r="B29" s="43">
        <v>1402</v>
      </c>
      <c r="C29" s="38" t="s">
        <v>737</v>
      </c>
      <c r="D29" s="44" t="s">
        <v>664</v>
      </c>
      <c r="E29" s="38" t="s">
        <v>37</v>
      </c>
      <c r="F29" s="38" t="s">
        <v>38</v>
      </c>
      <c r="G29" s="38" t="s">
        <v>43</v>
      </c>
      <c r="H29" s="38">
        <v>12</v>
      </c>
      <c r="I29" s="42">
        <v>4017.9</v>
      </c>
      <c r="J29" s="42">
        <v>0</v>
      </c>
      <c r="K29" s="42">
        <v>241.07</v>
      </c>
      <c r="L29" s="42">
        <v>241.07</v>
      </c>
      <c r="M29" s="42">
        <f t="shared" si="0"/>
        <v>4500.04</v>
      </c>
    </row>
    <row r="30" spans="1:13" ht="18.75" hidden="1" x14ac:dyDescent="0.3">
      <c r="A30" s="38">
        <v>55</v>
      </c>
      <c r="B30" s="39">
        <v>204</v>
      </c>
      <c r="C30" s="38" t="s">
        <v>703</v>
      </c>
      <c r="D30" s="44">
        <v>7016</v>
      </c>
      <c r="E30" s="38" t="s">
        <v>41</v>
      </c>
      <c r="F30" s="38" t="s">
        <v>42</v>
      </c>
      <c r="G30" s="38" t="s">
        <v>44</v>
      </c>
      <c r="H30" s="38">
        <v>5</v>
      </c>
      <c r="I30" s="42">
        <v>1619.5</v>
      </c>
      <c r="J30" s="42">
        <v>0</v>
      </c>
      <c r="K30" s="42">
        <v>40.479999999999997</v>
      </c>
      <c r="L30" s="42">
        <v>40.479999999999997</v>
      </c>
      <c r="M30" s="42">
        <f t="shared" si="0"/>
        <v>1700.46</v>
      </c>
    </row>
    <row r="31" spans="1:13" ht="18.75" hidden="1" x14ac:dyDescent="0.3">
      <c r="A31" s="38">
        <v>62</v>
      </c>
      <c r="B31" s="39">
        <v>205</v>
      </c>
      <c r="C31" s="38" t="s">
        <v>703</v>
      </c>
      <c r="D31" s="44">
        <v>7016</v>
      </c>
      <c r="E31" s="38" t="s">
        <v>41</v>
      </c>
      <c r="F31" s="38" t="s">
        <v>42</v>
      </c>
      <c r="G31" s="38" t="s">
        <v>44</v>
      </c>
      <c r="H31" s="38">
        <v>5</v>
      </c>
      <c r="I31" s="42">
        <v>9333.2999999999993</v>
      </c>
      <c r="J31" s="42">
        <v>0</v>
      </c>
      <c r="K31" s="42">
        <v>233.33</v>
      </c>
      <c r="L31" s="42">
        <v>233.33</v>
      </c>
      <c r="M31" s="42">
        <f t="shared" si="0"/>
        <v>9799.9599999999991</v>
      </c>
    </row>
    <row r="32" spans="1:13" ht="18.75" hidden="1" x14ac:dyDescent="0.3">
      <c r="A32" s="38">
        <v>63</v>
      </c>
      <c r="B32" s="39">
        <v>206</v>
      </c>
      <c r="C32" s="38" t="s">
        <v>703</v>
      </c>
      <c r="D32" s="44">
        <v>7016</v>
      </c>
      <c r="E32" s="38" t="s">
        <v>41</v>
      </c>
      <c r="F32" s="38" t="s">
        <v>42</v>
      </c>
      <c r="G32" s="38" t="s">
        <v>44</v>
      </c>
      <c r="H32" s="38">
        <v>5</v>
      </c>
      <c r="I32" s="42">
        <v>6857.1</v>
      </c>
      <c r="J32" s="42"/>
      <c r="K32" s="42">
        <v>171.43</v>
      </c>
      <c r="L32" s="42">
        <v>171.43</v>
      </c>
      <c r="M32" s="42">
        <f t="shared" si="0"/>
        <v>7199.9600000000009</v>
      </c>
    </row>
    <row r="33" spans="1:13" ht="56.25" hidden="1" x14ac:dyDescent="0.3">
      <c r="A33" s="38">
        <v>71</v>
      </c>
      <c r="B33" s="39">
        <v>214</v>
      </c>
      <c r="C33" s="38" t="s">
        <v>703</v>
      </c>
      <c r="D33" s="44" t="s">
        <v>665</v>
      </c>
      <c r="E33" s="38" t="s">
        <v>41</v>
      </c>
      <c r="F33" s="38" t="s">
        <v>42</v>
      </c>
      <c r="G33" s="38" t="s">
        <v>753</v>
      </c>
      <c r="H33" s="38">
        <v>12</v>
      </c>
      <c r="I33" s="42">
        <v>15625</v>
      </c>
      <c r="J33" s="42">
        <v>0</v>
      </c>
      <c r="K33" s="42">
        <v>937.5</v>
      </c>
      <c r="L33" s="42">
        <v>937.5</v>
      </c>
      <c r="M33" s="42">
        <f t="shared" ref="M33:M39" si="2">+I33+J33+K33+L33</f>
        <v>17500</v>
      </c>
    </row>
    <row r="34" spans="1:13" ht="18.75" hidden="1" x14ac:dyDescent="0.3">
      <c r="A34" s="38">
        <v>73</v>
      </c>
      <c r="B34" s="39">
        <v>69387</v>
      </c>
      <c r="C34" s="38" t="s">
        <v>739</v>
      </c>
      <c r="D34" s="60">
        <v>998717</v>
      </c>
      <c r="E34" s="38" t="s">
        <v>755</v>
      </c>
      <c r="F34" s="38" t="s">
        <v>756</v>
      </c>
      <c r="G34" s="38" t="s">
        <v>757</v>
      </c>
      <c r="H34" s="38">
        <v>12</v>
      </c>
      <c r="I34" s="42">
        <v>1568.75</v>
      </c>
      <c r="J34" s="42">
        <v>188.25</v>
      </c>
      <c r="K34" s="42"/>
      <c r="L34" s="42"/>
      <c r="M34" s="42">
        <f t="shared" si="2"/>
        <v>1757</v>
      </c>
    </row>
    <row r="35" spans="1:13" ht="37.5" hidden="1" x14ac:dyDescent="0.3">
      <c r="A35" s="38">
        <v>74</v>
      </c>
      <c r="B35" s="39">
        <v>1536</v>
      </c>
      <c r="C35" s="38" t="s">
        <v>758</v>
      </c>
      <c r="D35" s="44" t="s">
        <v>664</v>
      </c>
      <c r="E35" s="38" t="s">
        <v>37</v>
      </c>
      <c r="F35" s="38" t="s">
        <v>38</v>
      </c>
      <c r="G35" s="38" t="s">
        <v>43</v>
      </c>
      <c r="H35" s="38">
        <v>12</v>
      </c>
      <c r="I35" s="42">
        <v>1580</v>
      </c>
      <c r="J35" s="42"/>
      <c r="K35" s="42">
        <v>94.8</v>
      </c>
      <c r="L35" s="42">
        <v>94.8</v>
      </c>
      <c r="M35" s="42">
        <f t="shared" si="2"/>
        <v>1769.6</v>
      </c>
    </row>
    <row r="36" spans="1:13" ht="37.5" hidden="1" x14ac:dyDescent="0.3">
      <c r="A36" s="38">
        <v>75</v>
      </c>
      <c r="B36" s="39">
        <v>1536</v>
      </c>
      <c r="C36" s="38" t="s">
        <v>758</v>
      </c>
      <c r="D36" s="44" t="s">
        <v>664</v>
      </c>
      <c r="E36" s="38" t="s">
        <v>37</v>
      </c>
      <c r="F36" s="38" t="s">
        <v>38</v>
      </c>
      <c r="G36" s="38" t="s">
        <v>43</v>
      </c>
      <c r="H36" s="38">
        <v>12</v>
      </c>
      <c r="I36" s="42">
        <v>57.98</v>
      </c>
      <c r="J36" s="42"/>
      <c r="K36" s="42">
        <v>3.48</v>
      </c>
      <c r="L36" s="42">
        <v>3.48</v>
      </c>
      <c r="M36" s="42">
        <f t="shared" si="2"/>
        <v>64.94</v>
      </c>
    </row>
    <row r="37" spans="1:13" ht="56.25" hidden="1" x14ac:dyDescent="0.3">
      <c r="A37" s="38">
        <v>78</v>
      </c>
      <c r="B37" s="39">
        <v>232</v>
      </c>
      <c r="C37" s="38" t="s">
        <v>759</v>
      </c>
      <c r="D37" s="44" t="s">
        <v>665</v>
      </c>
      <c r="E37" s="38" t="s">
        <v>41</v>
      </c>
      <c r="F37" s="38" t="s">
        <v>42</v>
      </c>
      <c r="G37" s="38" t="s">
        <v>43</v>
      </c>
      <c r="H37" s="38">
        <v>12</v>
      </c>
      <c r="I37" s="42">
        <v>122</v>
      </c>
      <c r="J37" s="42"/>
      <c r="K37" s="42">
        <v>7.32</v>
      </c>
      <c r="L37" s="42">
        <v>7.32</v>
      </c>
      <c r="M37" s="42">
        <f t="shared" si="2"/>
        <v>136.63999999999999</v>
      </c>
    </row>
    <row r="38" spans="1:13" ht="56.25" hidden="1" x14ac:dyDescent="0.3">
      <c r="A38" s="38">
        <v>79</v>
      </c>
      <c r="B38" s="39">
        <v>232</v>
      </c>
      <c r="C38" s="38" t="s">
        <v>759</v>
      </c>
      <c r="D38" s="44" t="s">
        <v>665</v>
      </c>
      <c r="E38" s="38" t="s">
        <v>41</v>
      </c>
      <c r="F38" s="38" t="s">
        <v>42</v>
      </c>
      <c r="G38" s="38" t="s">
        <v>43</v>
      </c>
      <c r="H38" s="38">
        <v>5</v>
      </c>
      <c r="I38" s="42">
        <v>28.56</v>
      </c>
      <c r="J38" s="42"/>
      <c r="K38" s="42">
        <v>0.71</v>
      </c>
      <c r="L38" s="42">
        <v>0.71</v>
      </c>
      <c r="M38" s="42">
        <f t="shared" si="2"/>
        <v>29.98</v>
      </c>
    </row>
    <row r="39" spans="1:13" ht="18.75" hidden="1" x14ac:dyDescent="0.3">
      <c r="A39" s="38">
        <v>80</v>
      </c>
      <c r="B39" s="39" t="s">
        <v>760</v>
      </c>
      <c r="C39" s="38" t="s">
        <v>761</v>
      </c>
      <c r="D39" s="44">
        <v>998555</v>
      </c>
      <c r="E39" s="38" t="s">
        <v>762</v>
      </c>
      <c r="F39" s="38" t="s">
        <v>763</v>
      </c>
      <c r="G39" s="38" t="s">
        <v>525</v>
      </c>
      <c r="H39" s="38">
        <v>5</v>
      </c>
      <c r="I39" s="42">
        <v>5500</v>
      </c>
      <c r="J39" s="42">
        <v>0</v>
      </c>
      <c r="K39" s="42">
        <v>137.5</v>
      </c>
      <c r="L39" s="42">
        <v>137.5</v>
      </c>
      <c r="M39" s="42">
        <f t="shared" si="2"/>
        <v>5775</v>
      </c>
    </row>
    <row r="40" spans="1:13" ht="19.5" thickBot="1" x14ac:dyDescent="0.35">
      <c r="I40" s="59">
        <f>SUBTOTAL(9,I4:I39)</f>
        <v>1158050.1499999999</v>
      </c>
      <c r="J40" s="59">
        <f>SUBTOTAL(9,J4:J39)</f>
        <v>39175.93</v>
      </c>
      <c r="K40" s="59">
        <f>SUBTOTAL(9,K4:K39)</f>
        <v>93591.560000000012</v>
      </c>
      <c r="L40" s="59">
        <f>SUBTOTAL(9,L4:L39)</f>
        <v>93591.560000000012</v>
      </c>
      <c r="M40" s="59">
        <f>SUBTOTAL(9,M4:M39)</f>
        <v>1384410.4899999995</v>
      </c>
    </row>
    <row r="41" spans="1:13" ht="15.75" thickTop="1" x14ac:dyDescent="0.25">
      <c r="K41" s="30"/>
    </row>
    <row r="42" spans="1:13" ht="18.75" x14ac:dyDescent="0.3">
      <c r="K42" s="57"/>
      <c r="L42" s="30"/>
    </row>
    <row r="44" spans="1:13" x14ac:dyDescent="0.25">
      <c r="K44" s="30"/>
    </row>
  </sheetData>
  <autoFilter ref="A3:M39">
    <filterColumn colId="7">
      <filters>
        <filter val="18"/>
      </filters>
    </filterColumn>
  </autoFilter>
  <mergeCells count="1">
    <mergeCell ref="A2:M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MAY -2022</vt:lpstr>
      <vt:lpstr>JUNE  -2022</vt:lpstr>
      <vt:lpstr>July-2022</vt:lpstr>
      <vt:lpstr>AUGUST-2022</vt:lpstr>
      <vt:lpstr>SEPTEMBER-2022</vt:lpstr>
      <vt:lpstr>OCTOBER -2022</vt:lpstr>
      <vt:lpstr>NOVEMBER -2022</vt:lpstr>
      <vt:lpstr>December  -2022 </vt:lpstr>
      <vt:lpstr>JANUARY  -2023</vt:lpstr>
      <vt:lpstr>feb 2023</vt:lpstr>
      <vt:lpstr>MARCH2023</vt:lpstr>
      <vt:lpstr>April 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2023-05-17T11:41:56Z</dcterms:modified>
</cp:coreProperties>
</file>