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8135" windowHeight="12270"/>
  </bookViews>
  <sheets>
    <sheet name="Risk Checklist" sheetId="1" r:id="rId1"/>
  </sheets>
  <definedNames>
    <definedName name="_xlnm._FilterDatabase" localSheetId="0" hidden="1">'Risk Checklist'!#REF!</definedName>
    <definedName name="_xlnm.Extract" localSheetId="0">'Risk Checklist'!#REF!</definedName>
  </definedNames>
  <calcPr calcId="145621"/>
</workbook>
</file>

<file path=xl/calcChain.xml><?xml version="1.0" encoding="utf-8"?>
<calcChain xmlns="http://schemas.openxmlformats.org/spreadsheetml/2006/main">
  <c r="AK104" i="1" l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N101" i="1"/>
  <c r="N100" i="1"/>
  <c r="N92" i="1"/>
  <c r="N68" i="1"/>
  <c r="N36" i="1"/>
  <c r="N37" i="1"/>
  <c r="N38" i="1"/>
  <c r="N27" i="1"/>
  <c r="N23" i="1"/>
  <c r="N15" i="1"/>
  <c r="N11" i="1"/>
  <c r="N26" i="1" l="1"/>
  <c r="N25" i="1"/>
  <c r="AC26" i="1" l="1"/>
  <c r="AD26" i="1"/>
  <c r="AB26" i="1"/>
  <c r="AE26" i="1"/>
  <c r="N115" i="1"/>
  <c r="N114" i="1"/>
  <c r="N113" i="1"/>
  <c r="N112" i="1"/>
  <c r="N111" i="1"/>
  <c r="N110" i="1"/>
  <c r="N109" i="1"/>
  <c r="N107" i="1"/>
  <c r="AE106" i="1"/>
  <c r="AD106" i="1"/>
  <c r="AC106" i="1"/>
  <c r="AB106" i="1"/>
  <c r="AE105" i="1"/>
  <c r="AD105" i="1"/>
  <c r="AC105" i="1"/>
  <c r="AB105" i="1"/>
  <c r="AE104" i="1"/>
  <c r="AD104" i="1"/>
  <c r="AL104" i="1" s="1"/>
  <c r="AC104" i="1"/>
  <c r="AB104" i="1"/>
  <c r="AE103" i="1"/>
  <c r="AD103" i="1"/>
  <c r="AK103" i="1" s="1"/>
  <c r="AC103" i="1"/>
  <c r="AB103" i="1"/>
  <c r="AE102" i="1"/>
  <c r="AD102" i="1"/>
  <c r="AC102" i="1"/>
  <c r="AB102" i="1"/>
  <c r="AE101" i="1"/>
  <c r="AD101" i="1"/>
  <c r="AC101" i="1"/>
  <c r="AB101" i="1"/>
  <c r="AE100" i="1"/>
  <c r="AD100" i="1"/>
  <c r="AC100" i="1"/>
  <c r="AB100" i="1"/>
  <c r="AE99" i="1"/>
  <c r="AD99" i="1"/>
  <c r="AK99" i="1" s="1"/>
  <c r="AC99" i="1"/>
  <c r="AB99" i="1"/>
  <c r="AE98" i="1"/>
  <c r="AD98" i="1"/>
  <c r="AC98" i="1"/>
  <c r="AB98" i="1"/>
  <c r="AE97" i="1"/>
  <c r="AD97" i="1"/>
  <c r="AK97" i="1" s="1"/>
  <c r="AC97" i="1"/>
  <c r="AB97" i="1"/>
  <c r="AE96" i="1"/>
  <c r="AD96" i="1"/>
  <c r="AC96" i="1"/>
  <c r="AB96" i="1"/>
  <c r="AE95" i="1"/>
  <c r="AD95" i="1"/>
  <c r="AK95" i="1" s="1"/>
  <c r="AC95" i="1"/>
  <c r="AB95" i="1"/>
  <c r="AE94" i="1"/>
  <c r="AD94" i="1"/>
  <c r="AK94" i="1" s="1"/>
  <c r="AL94" i="1" s="1"/>
  <c r="AC94" i="1"/>
  <c r="AB94" i="1"/>
  <c r="AE93" i="1"/>
  <c r="AD93" i="1"/>
  <c r="AK93" i="1" s="1"/>
  <c r="AC93" i="1"/>
  <c r="AB93" i="1"/>
  <c r="AE92" i="1"/>
  <c r="AD92" i="1"/>
  <c r="AF92" i="1" s="1"/>
  <c r="AC92" i="1"/>
  <c r="AB92" i="1"/>
  <c r="AE91" i="1"/>
  <c r="AD91" i="1"/>
  <c r="AK91" i="1" s="1"/>
  <c r="AC91" i="1"/>
  <c r="AB91" i="1"/>
  <c r="AE90" i="1"/>
  <c r="AD90" i="1"/>
  <c r="AF90" i="1" s="1"/>
  <c r="AC90" i="1"/>
  <c r="AB90" i="1"/>
  <c r="AE89" i="1"/>
  <c r="AD89" i="1"/>
  <c r="AK89" i="1" s="1"/>
  <c r="AC89" i="1"/>
  <c r="AB89" i="1"/>
  <c r="AE88" i="1"/>
  <c r="AD88" i="1"/>
  <c r="AF88" i="1" s="1"/>
  <c r="AC88" i="1"/>
  <c r="AB88" i="1"/>
  <c r="AE87" i="1"/>
  <c r="AD87" i="1"/>
  <c r="AK87" i="1" s="1"/>
  <c r="AC87" i="1"/>
  <c r="AB87" i="1"/>
  <c r="AE86" i="1"/>
  <c r="AD86" i="1"/>
  <c r="AK86" i="1" s="1"/>
  <c r="AL86" i="1" s="1"/>
  <c r="AC86" i="1"/>
  <c r="AB86" i="1"/>
  <c r="AE85" i="1"/>
  <c r="AD85" i="1"/>
  <c r="AK85" i="1" s="1"/>
  <c r="AC85" i="1"/>
  <c r="AB85" i="1"/>
  <c r="AE84" i="1"/>
  <c r="AD84" i="1"/>
  <c r="AF84" i="1" s="1"/>
  <c r="AC84" i="1"/>
  <c r="AB84" i="1"/>
  <c r="AE83" i="1"/>
  <c r="AD83" i="1"/>
  <c r="AK83" i="1" s="1"/>
  <c r="AC83" i="1"/>
  <c r="AB83" i="1"/>
  <c r="AE82" i="1"/>
  <c r="AD82" i="1"/>
  <c r="AC82" i="1"/>
  <c r="AB82" i="1"/>
  <c r="AE81" i="1"/>
  <c r="AD81" i="1"/>
  <c r="AK81" i="1" s="1"/>
  <c r="AC81" i="1"/>
  <c r="AB81" i="1"/>
  <c r="AE80" i="1"/>
  <c r="AD80" i="1"/>
  <c r="AF80" i="1" s="1"/>
  <c r="AC80" i="1"/>
  <c r="AB80" i="1"/>
  <c r="AE79" i="1"/>
  <c r="AD79" i="1"/>
  <c r="AK79" i="1" s="1"/>
  <c r="AC79" i="1"/>
  <c r="AB79" i="1"/>
  <c r="AE78" i="1"/>
  <c r="AD78" i="1"/>
  <c r="AK78" i="1" s="1"/>
  <c r="AL78" i="1" s="1"/>
  <c r="AC78" i="1"/>
  <c r="AB78" i="1"/>
  <c r="AE77" i="1"/>
  <c r="AD77" i="1"/>
  <c r="AK77" i="1" s="1"/>
  <c r="AC77" i="1"/>
  <c r="AB77" i="1"/>
  <c r="AE76" i="1"/>
  <c r="AD76" i="1"/>
  <c r="AF76" i="1" s="1"/>
  <c r="AC76" i="1"/>
  <c r="AB76" i="1"/>
  <c r="AE75" i="1"/>
  <c r="AD75" i="1"/>
  <c r="AK75" i="1" s="1"/>
  <c r="AC75" i="1"/>
  <c r="AB75" i="1"/>
  <c r="AE74" i="1"/>
  <c r="AD74" i="1"/>
  <c r="AF74" i="1" s="1"/>
  <c r="AC74" i="1"/>
  <c r="AB74" i="1"/>
  <c r="AE73" i="1"/>
  <c r="AD73" i="1"/>
  <c r="AK73" i="1" s="1"/>
  <c r="AC73" i="1"/>
  <c r="AB73" i="1"/>
  <c r="AE72" i="1"/>
  <c r="AD72" i="1"/>
  <c r="AF72" i="1" s="1"/>
  <c r="AC72" i="1"/>
  <c r="AB72" i="1"/>
  <c r="AE71" i="1"/>
  <c r="AD71" i="1"/>
  <c r="AK71" i="1" s="1"/>
  <c r="AC71" i="1"/>
  <c r="AB71" i="1"/>
  <c r="AE70" i="1"/>
  <c r="AD70" i="1"/>
  <c r="AK70" i="1" s="1"/>
  <c r="AL70" i="1" s="1"/>
  <c r="AC70" i="1"/>
  <c r="AB70" i="1"/>
  <c r="AE69" i="1"/>
  <c r="AD69" i="1"/>
  <c r="AK69" i="1" s="1"/>
  <c r="AC69" i="1"/>
  <c r="AB69" i="1"/>
  <c r="AE68" i="1"/>
  <c r="AD68" i="1"/>
  <c r="AC68" i="1"/>
  <c r="AB68" i="1"/>
  <c r="AE67" i="1"/>
  <c r="AD67" i="1"/>
  <c r="AK67" i="1" s="1"/>
  <c r="AC67" i="1"/>
  <c r="AB67" i="1"/>
  <c r="AE66" i="1"/>
  <c r="AD66" i="1"/>
  <c r="AC66" i="1"/>
  <c r="AB66" i="1"/>
  <c r="AK66" i="1" s="1"/>
  <c r="AL66" i="1" s="1"/>
  <c r="AE65" i="1"/>
  <c r="AD65" i="1"/>
  <c r="AC65" i="1"/>
  <c r="AB65" i="1"/>
  <c r="AE64" i="1"/>
  <c r="AD64" i="1"/>
  <c r="AC64" i="1"/>
  <c r="AB64" i="1"/>
  <c r="AE63" i="1"/>
  <c r="AD63" i="1"/>
  <c r="AK63" i="1" s="1"/>
  <c r="AC63" i="1"/>
  <c r="AB63" i="1"/>
  <c r="AE62" i="1"/>
  <c r="AD62" i="1"/>
  <c r="AC62" i="1"/>
  <c r="AB62" i="1"/>
  <c r="AE61" i="1"/>
  <c r="AD61" i="1"/>
  <c r="AK61" i="1" s="1"/>
  <c r="AC61" i="1"/>
  <c r="AB61" i="1"/>
  <c r="AE60" i="1"/>
  <c r="AD60" i="1"/>
  <c r="AC60" i="1"/>
  <c r="AB60" i="1"/>
  <c r="AK60" i="1" s="1"/>
  <c r="AL60" i="1" s="1"/>
  <c r="AE59" i="1"/>
  <c r="AD59" i="1"/>
  <c r="AK59" i="1" s="1"/>
  <c r="AC59" i="1"/>
  <c r="AB59" i="1"/>
  <c r="AE58" i="1"/>
  <c r="AD58" i="1"/>
  <c r="AC58" i="1"/>
  <c r="AB58" i="1"/>
  <c r="AE57" i="1"/>
  <c r="AD57" i="1"/>
  <c r="AK57" i="1" s="1"/>
  <c r="AL57" i="1" s="1"/>
  <c r="AC57" i="1"/>
  <c r="AB57" i="1"/>
  <c r="AA57" i="1" s="1"/>
  <c r="AE56" i="1"/>
  <c r="AD56" i="1"/>
  <c r="AF56" i="1" s="1"/>
  <c r="AC56" i="1"/>
  <c r="AB56" i="1"/>
  <c r="AE55" i="1"/>
  <c r="AD55" i="1"/>
  <c r="AK55" i="1" s="1"/>
  <c r="AL55" i="1" s="1"/>
  <c r="AC55" i="1"/>
  <c r="AB55" i="1"/>
  <c r="AE54" i="1"/>
  <c r="AD54" i="1"/>
  <c r="AK54" i="1" s="1"/>
  <c r="AC54" i="1"/>
  <c r="AB54" i="1"/>
  <c r="AE53" i="1"/>
  <c r="AD53" i="1"/>
  <c r="AK53" i="1" s="1"/>
  <c r="AL53" i="1" s="1"/>
  <c r="AC53" i="1"/>
  <c r="AB53" i="1"/>
  <c r="AE52" i="1"/>
  <c r="AD52" i="1"/>
  <c r="AC52" i="1"/>
  <c r="AB52" i="1"/>
  <c r="AE51" i="1"/>
  <c r="AD51" i="1"/>
  <c r="AK51" i="1" s="1"/>
  <c r="N51" i="1" s="1"/>
  <c r="AC51" i="1"/>
  <c r="AB51" i="1"/>
  <c r="AE50" i="1"/>
  <c r="AD50" i="1"/>
  <c r="AC50" i="1"/>
  <c r="AB50" i="1"/>
  <c r="AE49" i="1"/>
  <c r="AD49" i="1"/>
  <c r="AK49" i="1" s="1"/>
  <c r="AC49" i="1"/>
  <c r="AB49" i="1"/>
  <c r="AE48" i="1"/>
  <c r="AD48" i="1"/>
  <c r="AF48" i="1" s="1"/>
  <c r="AC48" i="1"/>
  <c r="AB48" i="1"/>
  <c r="AE47" i="1"/>
  <c r="AD47" i="1"/>
  <c r="AK47" i="1" s="1"/>
  <c r="AC47" i="1"/>
  <c r="AB47" i="1"/>
  <c r="AE46" i="1"/>
  <c r="AD46" i="1"/>
  <c r="AF46" i="1" s="1"/>
  <c r="AC46" i="1"/>
  <c r="AB46" i="1"/>
  <c r="AE45" i="1"/>
  <c r="AD45" i="1"/>
  <c r="AK45" i="1" s="1"/>
  <c r="AC45" i="1"/>
  <c r="AB45" i="1"/>
  <c r="AE44" i="1"/>
  <c r="AD44" i="1"/>
  <c r="AF44" i="1" s="1"/>
  <c r="AC44" i="1"/>
  <c r="AB44" i="1"/>
  <c r="AE43" i="1"/>
  <c r="AD43" i="1"/>
  <c r="AK43" i="1" s="1"/>
  <c r="AC43" i="1"/>
  <c r="AB43" i="1"/>
  <c r="AE42" i="1"/>
  <c r="AD42" i="1"/>
  <c r="AK42" i="1" s="1"/>
  <c r="AL42" i="1" s="1"/>
  <c r="AA42" i="1" s="1"/>
  <c r="AC42" i="1"/>
  <c r="AB42" i="1"/>
  <c r="AE41" i="1"/>
  <c r="AD41" i="1"/>
  <c r="AK41" i="1" s="1"/>
  <c r="AC41" i="1"/>
  <c r="AB41" i="1"/>
  <c r="AE40" i="1"/>
  <c r="AD40" i="1"/>
  <c r="AC40" i="1"/>
  <c r="AB40" i="1"/>
  <c r="AE39" i="1"/>
  <c r="AD39" i="1"/>
  <c r="AK39" i="1" s="1"/>
  <c r="AC39" i="1"/>
  <c r="AB39" i="1"/>
  <c r="AE38" i="1"/>
  <c r="AD38" i="1"/>
  <c r="AC38" i="1"/>
  <c r="AB38" i="1"/>
  <c r="AE35" i="1"/>
  <c r="AD35" i="1"/>
  <c r="AK35" i="1" s="1"/>
  <c r="AC35" i="1"/>
  <c r="AB35" i="1"/>
  <c r="AE34" i="1"/>
  <c r="AD34" i="1"/>
  <c r="AC34" i="1"/>
  <c r="AB34" i="1"/>
  <c r="AE33" i="1"/>
  <c r="AD33" i="1"/>
  <c r="AK33" i="1" s="1"/>
  <c r="AC33" i="1"/>
  <c r="AB33" i="1"/>
  <c r="AE32" i="1"/>
  <c r="AD32" i="1"/>
  <c r="AK32" i="1" s="1"/>
  <c r="AL32" i="1" s="1"/>
  <c r="AC32" i="1"/>
  <c r="AB32" i="1"/>
  <c r="AE31" i="1"/>
  <c r="AD31" i="1"/>
  <c r="AK31" i="1" s="1"/>
  <c r="AC31" i="1"/>
  <c r="AB31" i="1"/>
  <c r="AE30" i="1"/>
  <c r="AD30" i="1"/>
  <c r="AF30" i="1" s="1"/>
  <c r="AC30" i="1"/>
  <c r="AB30" i="1"/>
  <c r="AE29" i="1"/>
  <c r="AD29" i="1"/>
  <c r="AK29" i="1" s="1"/>
  <c r="AC29" i="1"/>
  <c r="AB29" i="1"/>
  <c r="AE28" i="1"/>
  <c r="AD28" i="1"/>
  <c r="AC28" i="1"/>
  <c r="AB28" i="1"/>
  <c r="AE27" i="1"/>
  <c r="AD27" i="1"/>
  <c r="AC27" i="1"/>
  <c r="AB27" i="1"/>
  <c r="AE25" i="1"/>
  <c r="AD25" i="1"/>
  <c r="AC25" i="1"/>
  <c r="AB25" i="1"/>
  <c r="AE24" i="1"/>
  <c r="AD24" i="1"/>
  <c r="AC24" i="1"/>
  <c r="AB24" i="1"/>
  <c r="AE23" i="1"/>
  <c r="AD23" i="1"/>
  <c r="AC23" i="1"/>
  <c r="AB23" i="1"/>
  <c r="AE22" i="1"/>
  <c r="AD22" i="1"/>
  <c r="AC22" i="1"/>
  <c r="AB22" i="1"/>
  <c r="AE21" i="1"/>
  <c r="AD21" i="1"/>
  <c r="AF21" i="1" s="1"/>
  <c r="AC21" i="1"/>
  <c r="AB21" i="1"/>
  <c r="AE20" i="1"/>
  <c r="AD20" i="1"/>
  <c r="AK20" i="1" s="1"/>
  <c r="AC20" i="1"/>
  <c r="AB20" i="1"/>
  <c r="AE19" i="1"/>
  <c r="AD19" i="1"/>
  <c r="AK19" i="1" s="1"/>
  <c r="AL19" i="1" s="1"/>
  <c r="AA19" i="1" s="1"/>
  <c r="AC19" i="1"/>
  <c r="AB19" i="1"/>
  <c r="AE18" i="1"/>
  <c r="AD18" i="1"/>
  <c r="AK18" i="1" s="1"/>
  <c r="AC18" i="1"/>
  <c r="AB18" i="1"/>
  <c r="AE17" i="1"/>
  <c r="AD17" i="1"/>
  <c r="AF17" i="1" s="1"/>
  <c r="AC17" i="1"/>
  <c r="AB17" i="1"/>
  <c r="AE16" i="1"/>
  <c r="AD16" i="1"/>
  <c r="AK16" i="1" s="1"/>
  <c r="AC16" i="1"/>
  <c r="AB16" i="1"/>
  <c r="AE15" i="1"/>
  <c r="AD15" i="1"/>
  <c r="AC15" i="1"/>
  <c r="AB15" i="1"/>
  <c r="AE14" i="1"/>
  <c r="AD14" i="1"/>
  <c r="AK14" i="1" s="1"/>
  <c r="AC14" i="1"/>
  <c r="AB14" i="1"/>
  <c r="AE13" i="1"/>
  <c r="AD13" i="1"/>
  <c r="AF13" i="1" s="1"/>
  <c r="AC13" i="1"/>
  <c r="AB13" i="1"/>
  <c r="AE12" i="1"/>
  <c r="AD12" i="1"/>
  <c r="AK12" i="1" s="1"/>
  <c r="AC12" i="1"/>
  <c r="AB12" i="1"/>
  <c r="AE11" i="1"/>
  <c r="AD11" i="1"/>
  <c r="AC11" i="1"/>
  <c r="AB11" i="1"/>
  <c r="AK92" i="1" l="1"/>
  <c r="AL92" i="1" s="1"/>
  <c r="AA92" i="1" s="1"/>
  <c r="AK68" i="1"/>
  <c r="AF58" i="1"/>
  <c r="AJ58" i="1" s="1"/>
  <c r="AF40" i="1"/>
  <c r="AF38" i="1"/>
  <c r="AH38" i="1" s="1"/>
  <c r="AF34" i="1"/>
  <c r="AH34" i="1" s="1"/>
  <c r="AF28" i="1"/>
  <c r="AH28" i="1" s="1"/>
  <c r="AF23" i="1"/>
  <c r="AH23" i="1" s="1"/>
  <c r="AF15" i="1"/>
  <c r="AH15" i="1" s="1"/>
  <c r="AF11" i="1"/>
  <c r="AH11" i="1" s="1"/>
  <c r="AF82" i="1"/>
  <c r="AH82" i="1" s="1"/>
  <c r="AF25" i="1"/>
  <c r="AH25" i="1" s="1"/>
  <c r="AK24" i="1"/>
  <c r="AL24" i="1" s="1"/>
  <c r="AA24" i="1" s="1"/>
  <c r="AK27" i="1"/>
  <c r="AK40" i="1"/>
  <c r="AL40" i="1" s="1"/>
  <c r="AA40" i="1" s="1"/>
  <c r="AK76" i="1"/>
  <c r="AL76" i="1" s="1"/>
  <c r="AA76" i="1" s="1"/>
  <c r="AF26" i="1"/>
  <c r="AG26" i="1" s="1"/>
  <c r="AK17" i="1"/>
  <c r="AL17" i="1" s="1"/>
  <c r="AK22" i="1"/>
  <c r="AL22" i="1" s="1"/>
  <c r="AA22" i="1" s="1"/>
  <c r="AK30" i="1"/>
  <c r="AL30" i="1" s="1"/>
  <c r="AA30" i="1" s="1"/>
  <c r="AK48" i="1"/>
  <c r="AL48" i="1" s="1"/>
  <c r="AA48" i="1" s="1"/>
  <c r="AK58" i="1"/>
  <c r="AL58" i="1" s="1"/>
  <c r="AA58" i="1" s="1"/>
  <c r="AK84" i="1"/>
  <c r="AL84" i="1" s="1"/>
  <c r="AA84" i="1" s="1"/>
  <c r="AF52" i="1"/>
  <c r="AA60" i="1"/>
  <c r="AF62" i="1"/>
  <c r="AF64" i="1"/>
  <c r="AH64" i="1" s="1"/>
  <c r="AA66" i="1"/>
  <c r="AF66" i="1"/>
  <c r="AJ66" i="1" s="1"/>
  <c r="AF96" i="1"/>
  <c r="AF98" i="1"/>
  <c r="AH98" i="1" s="1"/>
  <c r="AF100" i="1"/>
  <c r="AH100" i="1" s="1"/>
  <c r="AF102" i="1"/>
  <c r="AJ102" i="1" s="1"/>
  <c r="AK102" i="1"/>
  <c r="AL102" i="1" s="1"/>
  <c r="AF106" i="1"/>
  <c r="AJ106" i="1" s="1"/>
  <c r="AA17" i="1"/>
  <c r="AA32" i="1"/>
  <c r="N55" i="1"/>
  <c r="AA70" i="1"/>
  <c r="AA78" i="1"/>
  <c r="AA104" i="1"/>
  <c r="AK11" i="1"/>
  <c r="AL11" i="1" s="1"/>
  <c r="AA11" i="1" s="1"/>
  <c r="AK21" i="1"/>
  <c r="AL21" i="1" s="1"/>
  <c r="AA21" i="1" s="1"/>
  <c r="AK23" i="1"/>
  <c r="AL23" i="1" s="1"/>
  <c r="AA23" i="1" s="1"/>
  <c r="AK25" i="1"/>
  <c r="AK34" i="1"/>
  <c r="AL34" i="1" s="1"/>
  <c r="AA34" i="1" s="1"/>
  <c r="AK44" i="1"/>
  <c r="AL44" i="1" s="1"/>
  <c r="AA44" i="1" s="1"/>
  <c r="AL51" i="1"/>
  <c r="AK62" i="1"/>
  <c r="AL62" i="1" s="1"/>
  <c r="AA62" i="1" s="1"/>
  <c r="AK65" i="1"/>
  <c r="AL65" i="1" s="1"/>
  <c r="AA65" i="1" s="1"/>
  <c r="AK72" i="1"/>
  <c r="AL72" i="1" s="1"/>
  <c r="AA72" i="1" s="1"/>
  <c r="AK80" i="1"/>
  <c r="AL80" i="1" s="1"/>
  <c r="AA80" i="1" s="1"/>
  <c r="AK88" i="1"/>
  <c r="AL88" i="1" s="1"/>
  <c r="AA88" i="1" s="1"/>
  <c r="AK96" i="1"/>
  <c r="AL96" i="1" s="1"/>
  <c r="AA96" i="1" s="1"/>
  <c r="AK101" i="1"/>
  <c r="AL101" i="1" s="1"/>
  <c r="AA101" i="1" s="1"/>
  <c r="AK13" i="1"/>
  <c r="AL13" i="1" s="1"/>
  <c r="AA13" i="1" s="1"/>
  <c r="AF19" i="1"/>
  <c r="AG19" i="1" s="1"/>
  <c r="AK28" i="1"/>
  <c r="AL28" i="1" s="1"/>
  <c r="AA28" i="1" s="1"/>
  <c r="AF32" i="1"/>
  <c r="AJ32" i="1" s="1"/>
  <c r="AK38" i="1"/>
  <c r="AL38" i="1" s="1"/>
  <c r="AA38" i="1" s="1"/>
  <c r="AF42" i="1"/>
  <c r="AG42" i="1" s="1"/>
  <c r="AK46" i="1"/>
  <c r="AL46" i="1" s="1"/>
  <c r="AA46" i="1" s="1"/>
  <c r="AK52" i="1"/>
  <c r="N52" i="1" s="1"/>
  <c r="AK56" i="1"/>
  <c r="AF60" i="1"/>
  <c r="AH60" i="1" s="1"/>
  <c r="AK64" i="1"/>
  <c r="AL64" i="1" s="1"/>
  <c r="AA64" i="1" s="1"/>
  <c r="AF68" i="1"/>
  <c r="AH68" i="1" s="1"/>
  <c r="AF70" i="1"/>
  <c r="AK74" i="1"/>
  <c r="AL74" i="1" s="1"/>
  <c r="AA74" i="1" s="1"/>
  <c r="AF78" i="1"/>
  <c r="AG78" i="1" s="1"/>
  <c r="AK82" i="1"/>
  <c r="AL82" i="1" s="1"/>
  <c r="AA82" i="1" s="1"/>
  <c r="AF86" i="1"/>
  <c r="AK90" i="1"/>
  <c r="AL90" i="1" s="1"/>
  <c r="AA90" i="1" s="1"/>
  <c r="AF94" i="1"/>
  <c r="AG94" i="1" s="1"/>
  <c r="AK98" i="1"/>
  <c r="AL98" i="1" s="1"/>
  <c r="AA98" i="1" s="1"/>
  <c r="AK100" i="1"/>
  <c r="AL100" i="1" s="1"/>
  <c r="AA100" i="1" s="1"/>
  <c r="AF104" i="1"/>
  <c r="AH104" i="1" s="1"/>
  <c r="AA102" i="1"/>
  <c r="AA86" i="1"/>
  <c r="AA94" i="1"/>
  <c r="AK15" i="1"/>
  <c r="AL15" i="1" s="1"/>
  <c r="AA15" i="1" s="1"/>
  <c r="AK26" i="1"/>
  <c r="AL26" i="1" s="1"/>
  <c r="AA26" i="1" s="1"/>
  <c r="AJ26" i="1"/>
  <c r="AL12" i="1"/>
  <c r="N12" i="1"/>
  <c r="AJ13" i="1"/>
  <c r="AH13" i="1"/>
  <c r="AI13" i="1"/>
  <c r="AG13" i="1"/>
  <c r="AL16" i="1"/>
  <c r="AA16" i="1" s="1"/>
  <c r="N16" i="1"/>
  <c r="AJ17" i="1"/>
  <c r="AH17" i="1"/>
  <c r="AI17" i="1"/>
  <c r="AG17" i="1"/>
  <c r="AL20" i="1"/>
  <c r="AA20" i="1" s="1"/>
  <c r="N20" i="1"/>
  <c r="AJ21" i="1"/>
  <c r="AH21" i="1"/>
  <c r="AI21" i="1"/>
  <c r="AG21" i="1"/>
  <c r="AL25" i="1"/>
  <c r="AA25" i="1" s="1"/>
  <c r="AL29" i="1"/>
  <c r="N29" i="1"/>
  <c r="AJ30" i="1"/>
  <c r="AH30" i="1"/>
  <c r="AI30" i="1"/>
  <c r="AG30" i="1"/>
  <c r="AL33" i="1"/>
  <c r="AA33" i="1" s="1"/>
  <c r="N33" i="1"/>
  <c r="AJ34" i="1"/>
  <c r="AL39" i="1"/>
  <c r="N39" i="1"/>
  <c r="AJ40" i="1"/>
  <c r="AH40" i="1"/>
  <c r="AI40" i="1"/>
  <c r="AG40" i="1"/>
  <c r="AL43" i="1"/>
  <c r="AA43" i="1" s="1"/>
  <c r="N43" i="1"/>
  <c r="AJ44" i="1"/>
  <c r="AH44" i="1"/>
  <c r="AI44" i="1"/>
  <c r="AG44" i="1"/>
  <c r="AL47" i="1"/>
  <c r="AA47" i="1" s="1"/>
  <c r="N47" i="1"/>
  <c r="AJ48" i="1"/>
  <c r="AH48" i="1"/>
  <c r="AI48" i="1"/>
  <c r="AG48" i="1"/>
  <c r="AA12" i="1"/>
  <c r="AA29" i="1"/>
  <c r="AA39" i="1"/>
  <c r="AJ11" i="1"/>
  <c r="AL14" i="1"/>
  <c r="N14" i="1"/>
  <c r="AJ15" i="1"/>
  <c r="AL18" i="1"/>
  <c r="N18" i="1"/>
  <c r="AH19" i="1"/>
  <c r="N22" i="1"/>
  <c r="AJ25" i="1"/>
  <c r="AL27" i="1"/>
  <c r="AA27" i="1" s="1"/>
  <c r="AJ28" i="1"/>
  <c r="AG28" i="1"/>
  <c r="AL31" i="1"/>
  <c r="N31" i="1"/>
  <c r="AH32" i="1"/>
  <c r="AL35" i="1"/>
  <c r="AA35" i="1" s="1"/>
  <c r="N35" i="1"/>
  <c r="AJ38" i="1"/>
  <c r="AL41" i="1"/>
  <c r="AA41" i="1" s="1"/>
  <c r="N41" i="1"/>
  <c r="AH42" i="1"/>
  <c r="AL45" i="1"/>
  <c r="N45" i="1"/>
  <c r="AJ46" i="1"/>
  <c r="AH46" i="1"/>
  <c r="AI46" i="1"/>
  <c r="AG46" i="1"/>
  <c r="AL49" i="1"/>
  <c r="N49" i="1"/>
  <c r="AA14" i="1"/>
  <c r="AA18" i="1"/>
  <c r="AA31" i="1"/>
  <c r="AA45" i="1"/>
  <c r="AA49" i="1"/>
  <c r="AJ52" i="1"/>
  <c r="AH52" i="1"/>
  <c r="AL52" i="1"/>
  <c r="AA52" i="1" s="1"/>
  <c r="AJ56" i="1"/>
  <c r="AH56" i="1"/>
  <c r="AL56" i="1"/>
  <c r="AA56" i="1" s="1"/>
  <c r="N56" i="1"/>
  <c r="AH58" i="1"/>
  <c r="AI58" i="1"/>
  <c r="AG58" i="1"/>
  <c r="AL61" i="1"/>
  <c r="AA61" i="1" s="1"/>
  <c r="N61" i="1"/>
  <c r="AJ62" i="1"/>
  <c r="AH62" i="1"/>
  <c r="AI62" i="1"/>
  <c r="AG62" i="1"/>
  <c r="AH66" i="1"/>
  <c r="AG66" i="1"/>
  <c r="AL68" i="1"/>
  <c r="AA68" i="1" s="1"/>
  <c r="AL71" i="1"/>
  <c r="N71" i="1"/>
  <c r="AJ72" i="1"/>
  <c r="AH72" i="1"/>
  <c r="AI72" i="1"/>
  <c r="AG72" i="1"/>
  <c r="AL75" i="1"/>
  <c r="N75" i="1"/>
  <c r="AJ76" i="1"/>
  <c r="AH76" i="1"/>
  <c r="AI76" i="1"/>
  <c r="AG76" i="1"/>
  <c r="AL79" i="1"/>
  <c r="AA79" i="1" s="1"/>
  <c r="N79" i="1"/>
  <c r="AJ80" i="1"/>
  <c r="AH80" i="1"/>
  <c r="AI80" i="1"/>
  <c r="AG80" i="1"/>
  <c r="AL83" i="1"/>
  <c r="N83" i="1"/>
  <c r="AJ84" i="1"/>
  <c r="AH84" i="1"/>
  <c r="AI84" i="1"/>
  <c r="AG84" i="1"/>
  <c r="AL87" i="1"/>
  <c r="N87" i="1"/>
  <c r="AJ88" i="1"/>
  <c r="AH88" i="1"/>
  <c r="AI88" i="1"/>
  <c r="AG88" i="1"/>
  <c r="AL91" i="1"/>
  <c r="N91" i="1"/>
  <c r="AJ92" i="1"/>
  <c r="AH92" i="1"/>
  <c r="AI92" i="1"/>
  <c r="AG92" i="1"/>
  <c r="AL95" i="1"/>
  <c r="AA95" i="1" s="1"/>
  <c r="N95" i="1"/>
  <c r="AJ96" i="1"/>
  <c r="AH96" i="1"/>
  <c r="AI96" i="1"/>
  <c r="AG96" i="1"/>
  <c r="AL99" i="1"/>
  <c r="N99" i="1"/>
  <c r="AJ100" i="1"/>
  <c r="AH102" i="1"/>
  <c r="AG102" i="1"/>
  <c r="AL105" i="1"/>
  <c r="N105" i="1"/>
  <c r="AH106" i="1"/>
  <c r="AG106" i="1"/>
  <c r="AF12" i="1"/>
  <c r="AF14" i="1"/>
  <c r="AF16" i="1"/>
  <c r="AF18" i="1"/>
  <c r="AF20" i="1"/>
  <c r="AF22" i="1"/>
  <c r="AF24" i="1"/>
  <c r="AF27" i="1"/>
  <c r="AF29" i="1"/>
  <c r="AF31" i="1"/>
  <c r="AF33" i="1"/>
  <c r="AF35" i="1"/>
  <c r="AF39" i="1"/>
  <c r="AF41" i="1"/>
  <c r="AF43" i="1"/>
  <c r="AF45" i="1"/>
  <c r="AF47" i="1"/>
  <c r="AF49" i="1"/>
  <c r="AG52" i="1"/>
  <c r="AA53" i="1"/>
  <c r="AF53" i="1"/>
  <c r="AG56" i="1"/>
  <c r="AA71" i="1"/>
  <c r="AA75" i="1"/>
  <c r="AA83" i="1"/>
  <c r="AA87" i="1"/>
  <c r="AA91" i="1"/>
  <c r="AA99" i="1"/>
  <c r="AA105" i="1"/>
  <c r="AL54" i="1"/>
  <c r="AA54" i="1" s="1"/>
  <c r="N54" i="1"/>
  <c r="AL59" i="1"/>
  <c r="N59" i="1"/>
  <c r="AL63" i="1"/>
  <c r="AA63" i="1" s="1"/>
  <c r="N63" i="1"/>
  <c r="AJ64" i="1"/>
  <c r="AI64" i="1"/>
  <c r="AL67" i="1"/>
  <c r="AA67" i="1" s="1"/>
  <c r="N67" i="1"/>
  <c r="AJ68" i="1"/>
  <c r="AL69" i="1"/>
  <c r="N69" i="1"/>
  <c r="AJ70" i="1"/>
  <c r="AH70" i="1"/>
  <c r="AI70" i="1"/>
  <c r="AG70" i="1"/>
  <c r="AL73" i="1"/>
  <c r="AA73" i="1" s="1"/>
  <c r="N73" i="1"/>
  <c r="AJ74" i="1"/>
  <c r="AH74" i="1"/>
  <c r="AI74" i="1"/>
  <c r="AG74" i="1"/>
  <c r="AL77" i="1"/>
  <c r="N77" i="1"/>
  <c r="AH78" i="1"/>
  <c r="AL81" i="1"/>
  <c r="AA81" i="1" s="1"/>
  <c r="N81" i="1"/>
  <c r="AJ82" i="1"/>
  <c r="AI82" i="1"/>
  <c r="AG82" i="1"/>
  <c r="AL85" i="1"/>
  <c r="AA85" i="1" s="1"/>
  <c r="N85" i="1"/>
  <c r="AJ86" i="1"/>
  <c r="AH86" i="1"/>
  <c r="AI86" i="1"/>
  <c r="AG86" i="1"/>
  <c r="AL89" i="1"/>
  <c r="N89" i="1"/>
  <c r="AJ90" i="1"/>
  <c r="AH90" i="1"/>
  <c r="AI90" i="1"/>
  <c r="AG90" i="1"/>
  <c r="AL93" i="1"/>
  <c r="N93" i="1"/>
  <c r="AH94" i="1"/>
  <c r="AL97" i="1"/>
  <c r="AA97" i="1" s="1"/>
  <c r="N97" i="1"/>
  <c r="AJ98" i="1"/>
  <c r="AL103" i="1"/>
  <c r="AA103" i="1" s="1"/>
  <c r="N103" i="1"/>
  <c r="AI104" i="1"/>
  <c r="N13" i="1"/>
  <c r="N17" i="1"/>
  <c r="N19" i="1"/>
  <c r="N32" i="1"/>
  <c r="N42" i="1"/>
  <c r="N48" i="1"/>
  <c r="AF50" i="1"/>
  <c r="AK50" i="1"/>
  <c r="AA51" i="1"/>
  <c r="AF51" i="1"/>
  <c r="AI52" i="1"/>
  <c r="N53" i="1"/>
  <c r="AF54" i="1"/>
  <c r="AA55" i="1"/>
  <c r="AF55" i="1"/>
  <c r="AI56" i="1"/>
  <c r="N57" i="1"/>
  <c r="AA59" i="1"/>
  <c r="AA69" i="1"/>
  <c r="AA77" i="1"/>
  <c r="AA89" i="1"/>
  <c r="AA93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05" i="1"/>
  <c r="N58" i="1"/>
  <c r="N60" i="1"/>
  <c r="N66" i="1"/>
  <c r="N70" i="1"/>
  <c r="N74" i="1"/>
  <c r="N76" i="1"/>
  <c r="N78" i="1"/>
  <c r="N80" i="1"/>
  <c r="N82" i="1"/>
  <c r="N86" i="1"/>
  <c r="N94" i="1"/>
  <c r="N102" i="1"/>
  <c r="N104" i="1"/>
  <c r="AG100" i="1" l="1"/>
  <c r="AI100" i="1"/>
  <c r="N98" i="1"/>
  <c r="AI98" i="1"/>
  <c r="AI68" i="1"/>
  <c r="AG38" i="1"/>
  <c r="AI38" i="1"/>
  <c r="AI34" i="1"/>
  <c r="AG34" i="1"/>
  <c r="AI28" i="1"/>
  <c r="AI23" i="1"/>
  <c r="AJ23" i="1"/>
  <c r="AG23" i="1"/>
  <c r="AI15" i="1"/>
  <c r="AG15" i="1"/>
  <c r="AI11" i="1"/>
  <c r="AG11" i="1"/>
  <c r="N65" i="1"/>
  <c r="AI60" i="1"/>
  <c r="AI25" i="1"/>
  <c r="AG25" i="1"/>
  <c r="AG32" i="1"/>
  <c r="AI26" i="1"/>
  <c r="N90" i="1"/>
  <c r="N84" i="1"/>
  <c r="N72" i="1"/>
  <c r="N44" i="1"/>
  <c r="N40" i="1"/>
  <c r="N21" i="1"/>
  <c r="AG104" i="1"/>
  <c r="AG98" i="1"/>
  <c r="AG68" i="1"/>
  <c r="AG64" i="1"/>
  <c r="AG60" i="1"/>
  <c r="AI106" i="1"/>
  <c r="AI102" i="1"/>
  <c r="AI66" i="1"/>
  <c r="AJ42" i="1"/>
  <c r="AI32" i="1"/>
  <c r="AJ19" i="1"/>
  <c r="AH26" i="1"/>
  <c r="N64" i="1"/>
  <c r="AJ94" i="1"/>
  <c r="AJ78" i="1"/>
  <c r="N34" i="1"/>
  <c r="AJ104" i="1"/>
  <c r="AI94" i="1"/>
  <c r="AI78" i="1"/>
  <c r="AJ60" i="1"/>
  <c r="AI42" i="1"/>
  <c r="AI19" i="1"/>
  <c r="N96" i="1"/>
  <c r="N88" i="1"/>
  <c r="N62" i="1"/>
  <c r="N46" i="1"/>
  <c r="N28" i="1"/>
  <c r="AL106" i="1"/>
  <c r="AA106" i="1" s="1"/>
  <c r="N106" i="1"/>
  <c r="AI99" i="1"/>
  <c r="AG99" i="1"/>
  <c r="AJ99" i="1"/>
  <c r="AH99" i="1"/>
  <c r="AI91" i="1"/>
  <c r="AG91" i="1"/>
  <c r="AJ91" i="1"/>
  <c r="AH91" i="1"/>
  <c r="AI105" i="1"/>
  <c r="AG105" i="1"/>
  <c r="AJ105" i="1"/>
  <c r="AH105" i="1"/>
  <c r="AI101" i="1"/>
  <c r="AG101" i="1"/>
  <c r="AJ101" i="1"/>
  <c r="AH101" i="1"/>
  <c r="AI97" i="1"/>
  <c r="AG97" i="1"/>
  <c r="AJ97" i="1"/>
  <c r="AH97" i="1"/>
  <c r="AI93" i="1"/>
  <c r="AG93" i="1"/>
  <c r="AJ93" i="1"/>
  <c r="AH93" i="1"/>
  <c r="AI89" i="1"/>
  <c r="AG89" i="1"/>
  <c r="AJ89" i="1"/>
  <c r="AH89" i="1"/>
  <c r="AI85" i="1"/>
  <c r="AG85" i="1"/>
  <c r="AJ85" i="1"/>
  <c r="AH85" i="1"/>
  <c r="AI81" i="1"/>
  <c r="AG81" i="1"/>
  <c r="AJ81" i="1"/>
  <c r="AH81" i="1"/>
  <c r="AI77" i="1"/>
  <c r="AG77" i="1"/>
  <c r="AJ77" i="1"/>
  <c r="AH77" i="1"/>
  <c r="AI73" i="1"/>
  <c r="AG73" i="1"/>
  <c r="AJ73" i="1"/>
  <c r="AH73" i="1"/>
  <c r="AI69" i="1"/>
  <c r="AG69" i="1"/>
  <c r="AJ69" i="1"/>
  <c r="AH69" i="1"/>
  <c r="AI65" i="1"/>
  <c r="AG65" i="1"/>
  <c r="AJ65" i="1"/>
  <c r="AH65" i="1"/>
  <c r="AI61" i="1"/>
  <c r="AG61" i="1"/>
  <c r="AJ61" i="1"/>
  <c r="AH61" i="1"/>
  <c r="AI57" i="1"/>
  <c r="AG57" i="1"/>
  <c r="AJ57" i="1"/>
  <c r="AH57" i="1"/>
  <c r="AI51" i="1"/>
  <c r="AG51" i="1"/>
  <c r="AJ51" i="1"/>
  <c r="AH51" i="1"/>
  <c r="AL50" i="1"/>
  <c r="AA50" i="1" s="1"/>
  <c r="N50" i="1"/>
  <c r="AI49" i="1"/>
  <c r="AG49" i="1"/>
  <c r="AJ49" i="1"/>
  <c r="AH49" i="1"/>
  <c r="AI45" i="1"/>
  <c r="AG45" i="1"/>
  <c r="AJ45" i="1"/>
  <c r="AH45" i="1"/>
  <c r="AI41" i="1"/>
  <c r="AG41" i="1"/>
  <c r="AJ41" i="1"/>
  <c r="AH41" i="1"/>
  <c r="AI35" i="1"/>
  <c r="AG35" i="1"/>
  <c r="AJ35" i="1"/>
  <c r="AH35" i="1"/>
  <c r="AI31" i="1"/>
  <c r="AG31" i="1"/>
  <c r="AJ31" i="1"/>
  <c r="AH31" i="1"/>
  <c r="AI27" i="1"/>
  <c r="AG27" i="1"/>
  <c r="AJ27" i="1"/>
  <c r="AH27" i="1"/>
  <c r="AI22" i="1"/>
  <c r="AG22" i="1"/>
  <c r="AJ22" i="1"/>
  <c r="AH22" i="1"/>
  <c r="AI18" i="1"/>
  <c r="AG18" i="1"/>
  <c r="AJ18" i="1"/>
  <c r="AH18" i="1"/>
  <c r="AI14" i="1"/>
  <c r="AG14" i="1"/>
  <c r="AJ14" i="1"/>
  <c r="AH14" i="1"/>
  <c r="AI103" i="1"/>
  <c r="AG103" i="1"/>
  <c r="AJ103" i="1"/>
  <c r="AH103" i="1"/>
  <c r="AI95" i="1"/>
  <c r="AG95" i="1"/>
  <c r="AJ95" i="1"/>
  <c r="AH95" i="1"/>
  <c r="AI87" i="1"/>
  <c r="AG87" i="1"/>
  <c r="AJ87" i="1"/>
  <c r="AH87" i="1"/>
  <c r="AI83" i="1"/>
  <c r="AG83" i="1"/>
  <c r="AJ83" i="1"/>
  <c r="AH83" i="1"/>
  <c r="AI79" i="1"/>
  <c r="AG79" i="1"/>
  <c r="AJ79" i="1"/>
  <c r="AH79" i="1"/>
  <c r="AI75" i="1"/>
  <c r="AG75" i="1"/>
  <c r="AJ75" i="1"/>
  <c r="AH75" i="1"/>
  <c r="AI71" i="1"/>
  <c r="AG71" i="1"/>
  <c r="AJ71" i="1"/>
  <c r="AH71" i="1"/>
  <c r="AI67" i="1"/>
  <c r="AG67" i="1"/>
  <c r="AJ67" i="1"/>
  <c r="AH67" i="1"/>
  <c r="AI63" i="1"/>
  <c r="AG63" i="1"/>
  <c r="AJ63" i="1"/>
  <c r="AH63" i="1"/>
  <c r="AI59" i="1"/>
  <c r="AG59" i="1"/>
  <c r="AJ59" i="1"/>
  <c r="AH59" i="1"/>
  <c r="AI55" i="1"/>
  <c r="AG55" i="1"/>
  <c r="AJ55" i="1"/>
  <c r="AH55" i="1"/>
  <c r="AJ54" i="1"/>
  <c r="AH54" i="1"/>
  <c r="AG54" i="1"/>
  <c r="AI54" i="1"/>
  <c r="AJ50" i="1"/>
  <c r="AH50" i="1"/>
  <c r="AG50" i="1"/>
  <c r="AI50" i="1"/>
  <c r="AI53" i="1"/>
  <c r="AG53" i="1"/>
  <c r="AH53" i="1"/>
  <c r="AJ53" i="1"/>
  <c r="AI47" i="1"/>
  <c r="AG47" i="1"/>
  <c r="AJ47" i="1"/>
  <c r="AH47" i="1"/>
  <c r="AI43" i="1"/>
  <c r="AG43" i="1"/>
  <c r="AJ43" i="1"/>
  <c r="AH43" i="1"/>
  <c r="AI39" i="1"/>
  <c r="AG39" i="1"/>
  <c r="AJ39" i="1"/>
  <c r="AH39" i="1"/>
  <c r="AI33" i="1"/>
  <c r="AG33" i="1"/>
  <c r="AJ33" i="1"/>
  <c r="AH33" i="1"/>
  <c r="AI29" i="1"/>
  <c r="AG29" i="1"/>
  <c r="AJ29" i="1"/>
  <c r="AH29" i="1"/>
  <c r="AI24" i="1"/>
  <c r="AG24" i="1"/>
  <c r="AJ24" i="1"/>
  <c r="AH24" i="1"/>
  <c r="AI20" i="1"/>
  <c r="AG20" i="1"/>
  <c r="AJ20" i="1"/>
  <c r="AH20" i="1"/>
  <c r="AI16" i="1"/>
  <c r="AG16" i="1"/>
  <c r="AJ16" i="1"/>
  <c r="AH16" i="1"/>
  <c r="AI12" i="1"/>
  <c r="AG12" i="1"/>
  <c r="AJ12" i="1"/>
  <c r="AH12" i="1"/>
  <c r="K6" i="1" l="1"/>
  <c r="K5" i="1"/>
  <c r="M4" i="1"/>
  <c r="M8" i="1"/>
  <c r="N6" i="1"/>
  <c r="N7" i="1"/>
  <c r="L5" i="1"/>
  <c r="M7" i="1"/>
  <c r="O5" i="1"/>
  <c r="L4" i="1"/>
  <c r="O6" i="1"/>
  <c r="N8" i="1"/>
  <c r="K7" i="1"/>
  <c r="M5" i="1"/>
  <c r="K8" i="1"/>
  <c r="M6" i="1"/>
  <c r="O4" i="1"/>
  <c r="L8" i="1"/>
  <c r="O8" i="1"/>
  <c r="O7" i="1"/>
  <c r="L6" i="1"/>
  <c r="N4" i="1"/>
  <c r="L7" i="1"/>
  <c r="N5" i="1"/>
  <c r="K4" i="1"/>
</calcChain>
</file>

<file path=xl/sharedStrings.xml><?xml version="1.0" encoding="utf-8"?>
<sst xmlns="http://schemas.openxmlformats.org/spreadsheetml/2006/main" count="475" uniqueCount="221">
  <si>
    <t>Exposure to Risk</t>
    <phoneticPr fontId="0" type="noConversion"/>
  </si>
  <si>
    <t>Impact</t>
    <phoneticPr fontId="0" type="noConversion"/>
  </si>
  <si>
    <t>VL</t>
    <phoneticPr fontId="0" type="noConversion"/>
  </si>
  <si>
    <t>L</t>
    <phoneticPr fontId="0" type="noConversion"/>
  </si>
  <si>
    <t>M</t>
    <phoneticPr fontId="0" type="noConversion"/>
  </si>
  <si>
    <t>H</t>
    <phoneticPr fontId="0" type="noConversion"/>
  </si>
  <si>
    <t>VH</t>
    <phoneticPr fontId="0" type="noConversion"/>
  </si>
  <si>
    <t>Probability</t>
    <phoneticPr fontId="0" type="noConversion"/>
  </si>
  <si>
    <t>Category</t>
    <phoneticPr fontId="0" type="noConversion"/>
  </si>
  <si>
    <t>Sub Category</t>
    <phoneticPr fontId="0" type="noConversion"/>
  </si>
  <si>
    <t>Description</t>
    <phoneticPr fontId="0" type="noConversion"/>
  </si>
  <si>
    <t>ID</t>
    <phoneticPr fontId="0" type="noConversion"/>
  </si>
  <si>
    <t>At
Risk</t>
    <phoneticPr fontId="0" type="noConversion"/>
  </si>
  <si>
    <t>Risk Contents</t>
    <phoneticPr fontId="0" type="noConversion"/>
  </si>
  <si>
    <t>Alleviation Plan</t>
    <phoneticPr fontId="0" type="noConversion"/>
  </si>
  <si>
    <t>Planned Completion
Date</t>
  </si>
  <si>
    <t>Confirmation Date</t>
    <phoneticPr fontId="0" type="noConversion"/>
  </si>
  <si>
    <t>Person in Charge</t>
    <phoneticPr fontId="0" type="noConversion"/>
  </si>
  <si>
    <t>Exposure to
Risk</t>
    <phoneticPr fontId="0" type="noConversion"/>
  </si>
  <si>
    <t xml:space="preserve">Priority
</t>
    <phoneticPr fontId="0" type="noConversion"/>
  </si>
  <si>
    <t>P*C</t>
    <phoneticPr fontId="0" type="noConversion"/>
  </si>
  <si>
    <t>P</t>
    <phoneticPr fontId="0" type="noConversion"/>
  </si>
  <si>
    <t>C</t>
    <phoneticPr fontId="0" type="noConversion"/>
  </si>
  <si>
    <t>Development
Stage</t>
    <phoneticPr fontId="0" type="noConversion"/>
  </si>
  <si>
    <t>Requirements 
Analysis</t>
    <phoneticPr fontId="0" type="noConversion"/>
  </si>
  <si>
    <t xml:space="preserve">Requirement Change Probability </t>
    <phoneticPr fontId="0" type="noConversion"/>
  </si>
  <si>
    <t>A1.1</t>
    <phoneticPr fontId="0" type="noConversion"/>
  </si>
  <si>
    <t>Y</t>
  </si>
  <si>
    <t>N</t>
    <phoneticPr fontId="0" type="noConversion"/>
  </si>
  <si>
    <t>Missing requirements</t>
    <phoneticPr fontId="0" type="noConversion"/>
  </si>
  <si>
    <t>A1.2</t>
    <phoneticPr fontId="0" type="noConversion"/>
  </si>
  <si>
    <t>Miss some requirements about SW capacity, performance</t>
  </si>
  <si>
    <t>Incorrect (non-confirmed) requirements</t>
    <phoneticPr fontId="0" type="noConversion"/>
  </si>
  <si>
    <t>A1.3</t>
    <phoneticPr fontId="0" type="noConversion"/>
  </si>
  <si>
    <t>M</t>
  </si>
  <si>
    <t>L</t>
  </si>
  <si>
    <t>A1.4</t>
    <phoneticPr fontId="0" type="noConversion"/>
  </si>
  <si>
    <t>Requirements requiring the application of new technology</t>
    <phoneticPr fontId="0" type="noConversion"/>
  </si>
  <si>
    <t>A1.5</t>
    <phoneticPr fontId="0" type="noConversion"/>
  </si>
  <si>
    <t>Design
and
Implementation</t>
    <phoneticPr fontId="0" type="noConversion"/>
  </si>
  <si>
    <t>Performance related issue</t>
    <phoneticPr fontId="0" type="noConversion"/>
  </si>
  <si>
    <t>A2.1</t>
    <phoneticPr fontId="0" type="noConversion"/>
  </si>
  <si>
    <t>H</t>
  </si>
  <si>
    <t>A2.1</t>
  </si>
  <si>
    <t>VH</t>
  </si>
  <si>
    <t>Hardware restrictions (speed, capacity, reliability…) are not considered</t>
    <phoneticPr fontId="0" type="noConversion"/>
  </si>
  <si>
    <t>A2.2</t>
    <phoneticPr fontId="0" type="noConversion"/>
  </si>
  <si>
    <t>Failure of dealing with Hardware changes (application of a new chip, change of tuner or sub micom, etc.)</t>
    <phoneticPr fontId="0" type="noConversion"/>
  </si>
  <si>
    <t>A2.3</t>
    <phoneticPr fontId="0" type="noConversion"/>
  </si>
  <si>
    <t>OS resource management problem</t>
    <phoneticPr fontId="0" type="noConversion"/>
  </si>
  <si>
    <t>A2.4</t>
    <phoneticPr fontId="0" type="noConversion"/>
  </si>
  <si>
    <t>Not developed software (legacy code and vendor's code) related issue</t>
    <phoneticPr fontId="0" type="noConversion"/>
  </si>
  <si>
    <t>A2.5</t>
    <phoneticPr fontId="0" type="noConversion"/>
  </si>
  <si>
    <t>Implementation restrictions or issues</t>
    <phoneticPr fontId="0" type="noConversion"/>
  </si>
  <si>
    <t>A2.6</t>
    <phoneticPr fontId="0" type="noConversion"/>
  </si>
  <si>
    <t>Issues for the security design and implementation</t>
    <phoneticPr fontId="0" type="noConversion"/>
  </si>
  <si>
    <t>A2.7</t>
  </si>
  <si>
    <t>Test</t>
    <phoneticPr fontId="0" type="noConversion"/>
  </si>
  <si>
    <t>The test cannnot be performed or the evaluation method is insufficient</t>
  </si>
  <si>
    <t>A3.1</t>
    <phoneticPr fontId="0" type="noConversion"/>
  </si>
  <si>
    <t>The system test is not performed</t>
    <phoneticPr fontId="0" type="noConversion"/>
  </si>
  <si>
    <t>A3.2</t>
    <phoneticPr fontId="0" type="noConversion"/>
  </si>
  <si>
    <t>The field test schedule is not determined</t>
    <phoneticPr fontId="0" type="noConversion"/>
  </si>
  <si>
    <t>A3.3</t>
    <phoneticPr fontId="0" type="noConversion"/>
  </si>
  <si>
    <t xml:space="preserve">Etc. </t>
    <phoneticPr fontId="0" type="noConversion"/>
  </si>
  <si>
    <t>A4.1</t>
    <phoneticPr fontId="0" type="noConversion"/>
  </si>
  <si>
    <t>Difficulty with the safety check</t>
    <phoneticPr fontId="0" type="noConversion"/>
  </si>
  <si>
    <t>A4.2</t>
    <phoneticPr fontId="0" type="noConversion"/>
  </si>
  <si>
    <t>Difficulty in securing compatibility</t>
    <phoneticPr fontId="0" type="noConversion"/>
  </si>
  <si>
    <t>A4.3</t>
    <phoneticPr fontId="0" type="noConversion"/>
  </si>
  <si>
    <t>Degradation of usability</t>
    <phoneticPr fontId="0" type="noConversion"/>
  </si>
  <si>
    <t>A4.4</t>
    <phoneticPr fontId="0" type="noConversion"/>
  </si>
  <si>
    <t>Specifications observation related issues (e.g. preparing for countries where the DTV specifications have not been confirmed.)</t>
    <phoneticPr fontId="0" type="noConversion"/>
  </si>
  <si>
    <t>A4.5</t>
    <phoneticPr fontId="0" type="noConversion"/>
  </si>
  <si>
    <t>Insufficient preliminary review</t>
    <phoneticPr fontId="0" type="noConversion"/>
  </si>
  <si>
    <t>A4.6</t>
    <phoneticPr fontId="0" type="noConversion"/>
  </si>
  <si>
    <t>External certification method or schedule problem</t>
    <phoneticPr fontId="0" type="noConversion"/>
  </si>
  <si>
    <t>A4.7</t>
    <phoneticPr fontId="0" type="noConversion"/>
  </si>
  <si>
    <t>Development
Environment</t>
    <phoneticPr fontId="0" type="noConversion"/>
  </si>
  <si>
    <t>Tools
and
Environment</t>
    <phoneticPr fontId="0" type="noConversion"/>
  </si>
  <si>
    <t>No development support tool</t>
    <phoneticPr fontId="0" type="noConversion"/>
  </si>
  <si>
    <t>B1.1</t>
    <phoneticPr fontId="0" type="noConversion"/>
  </si>
  <si>
    <t>Insufficient training of development support tools</t>
    <phoneticPr fontId="0" type="noConversion"/>
  </si>
  <si>
    <t>B1.2</t>
    <phoneticPr fontId="0" type="noConversion"/>
  </si>
  <si>
    <t>N</t>
  </si>
  <si>
    <t xml:space="preserve">Communication problems between organizations, overseas laboratories and outsourcing vendors </t>
    <phoneticPr fontId="0" type="noConversion"/>
  </si>
  <si>
    <t>B1.3</t>
    <phoneticPr fontId="0" type="noConversion"/>
  </si>
  <si>
    <t>Project
Management
Side</t>
    <phoneticPr fontId="0" type="noConversion"/>
  </si>
  <si>
    <t>Management Process</t>
    <phoneticPr fontId="0" type="noConversion"/>
  </si>
  <si>
    <t>Problems with the schedule</t>
    <phoneticPr fontId="0" type="noConversion"/>
  </si>
  <si>
    <t>C1.1</t>
    <phoneticPr fontId="0" type="noConversion"/>
  </si>
  <si>
    <t>Insufficient experience of the manager in software development and management</t>
    <phoneticPr fontId="0" type="noConversion"/>
  </si>
  <si>
    <t>C1.2</t>
    <phoneticPr fontId="0" type="noConversion"/>
  </si>
  <si>
    <t>No experience of project management</t>
    <phoneticPr fontId="0" type="noConversion"/>
  </si>
  <si>
    <t>Management
Methods</t>
    <phoneticPr fontId="0" type="noConversion"/>
  </si>
  <si>
    <t xml:space="preserve">Not having configuration management procedures and tools </t>
    <phoneticPr fontId="0" type="noConversion"/>
  </si>
  <si>
    <t>C2.1</t>
    <phoneticPr fontId="0" type="noConversion"/>
  </si>
  <si>
    <t>Overseas
and
Outsourcing
Development</t>
    <phoneticPr fontId="0" type="noConversion"/>
  </si>
  <si>
    <t>Failure to observe the due date of an overseas laboratory or oursourcing vendor</t>
    <phoneticPr fontId="0" type="noConversion"/>
  </si>
  <si>
    <t>C3.1</t>
    <phoneticPr fontId="0" type="noConversion"/>
  </si>
  <si>
    <t>A quality problem with the product developed by an overseas laboratory or oursourcing vendor</t>
    <phoneticPr fontId="0" type="noConversion"/>
  </si>
  <si>
    <t>C3.2</t>
    <phoneticPr fontId="0" type="noConversion"/>
  </si>
  <si>
    <t>Dependancy on the product or service developed by an overseas laboratory or oursourcing vendor</t>
    <phoneticPr fontId="0" type="noConversion"/>
  </si>
  <si>
    <t>C3.3</t>
    <phoneticPr fontId="0" type="noConversion"/>
  </si>
  <si>
    <t>A technology transfer problem of the outsourced development</t>
    <phoneticPr fontId="0" type="noConversion"/>
  </si>
  <si>
    <t>C3.4</t>
    <phoneticPr fontId="0" type="noConversion"/>
  </si>
  <si>
    <t>Insufficient experience in outsourcing development management</t>
    <phoneticPr fontId="0" type="noConversion"/>
  </si>
  <si>
    <t>C3.5</t>
    <phoneticPr fontId="0" type="noConversion"/>
  </si>
  <si>
    <t>Resources</t>
    <phoneticPr fontId="0" type="noConversion"/>
  </si>
  <si>
    <t>Insufficient human resources for development</t>
    <phoneticPr fontId="0" type="noConversion"/>
  </si>
  <si>
    <t>C4.1</t>
    <phoneticPr fontId="0" type="noConversion"/>
  </si>
  <si>
    <t>Problems with the stability and maintenance of human resources</t>
    <phoneticPr fontId="0" type="noConversion"/>
  </si>
  <si>
    <t>C4.2</t>
    <phoneticPr fontId="0" type="noConversion"/>
  </si>
  <si>
    <t>Insufficient human resources for the system test</t>
    <phoneticPr fontId="0" type="noConversion"/>
  </si>
  <si>
    <t>C4.3</t>
    <phoneticPr fontId="0" type="noConversion"/>
  </si>
  <si>
    <t>Insufficient technical ability and experience of human resources</t>
    <phoneticPr fontId="0" type="noConversion"/>
  </si>
  <si>
    <t>C4.4</t>
    <phoneticPr fontId="0" type="noConversion"/>
  </si>
  <si>
    <t>Insufficient knowledge of the function of the evaluator</t>
    <phoneticPr fontId="0" type="noConversion"/>
  </si>
  <si>
    <t>C4.5</t>
    <phoneticPr fontId="0" type="noConversion"/>
  </si>
  <si>
    <t>Project coverage changes</t>
    <phoneticPr fontId="0" type="noConversion"/>
  </si>
  <si>
    <t>C5.1</t>
    <phoneticPr fontId="0" type="noConversion"/>
  </si>
  <si>
    <t>Integration or cancellation of the project</t>
    <phoneticPr fontId="0" type="noConversion"/>
  </si>
  <si>
    <t>C5.2</t>
    <phoneticPr fontId="0" type="noConversion"/>
  </si>
  <si>
    <t>Dependency on other projects</t>
    <phoneticPr fontId="0" type="noConversion"/>
  </si>
  <si>
    <t>C5.3</t>
    <phoneticPr fontId="0" type="noConversion"/>
  </si>
  <si>
    <t>Security problems due to externally stationed staff members</t>
    <phoneticPr fontId="0" type="noConversion"/>
  </si>
  <si>
    <t>C5.4</t>
    <phoneticPr fontId="0" type="noConversion"/>
  </si>
  <si>
    <t>(RLC)
intellectual property rights or patents rights infringement</t>
    <phoneticPr fontId="0" type="noConversion"/>
  </si>
  <si>
    <t>C5.5</t>
    <phoneticPr fontId="0" type="noConversion"/>
  </si>
  <si>
    <t>(RLC)
Analysis and result management of 'the intellectual property rights and patent'</t>
    <phoneticPr fontId="0" type="noConversion"/>
  </si>
  <si>
    <t>C5.6</t>
    <phoneticPr fontId="0" type="noConversion"/>
  </si>
  <si>
    <t>User-Defined Risk</t>
    <phoneticPr fontId="0" type="noConversion"/>
  </si>
  <si>
    <t>Copyright problem</t>
  </si>
  <si>
    <t>D1.1</t>
    <phoneticPr fontId="0" type="noConversion"/>
  </si>
  <si>
    <t>Financial problem</t>
  </si>
  <si>
    <t>D1.2</t>
    <phoneticPr fontId="0" type="noConversion"/>
  </si>
  <si>
    <t>D1.3</t>
    <phoneticPr fontId="0" type="noConversion"/>
  </si>
  <si>
    <t>D1.4</t>
    <phoneticPr fontId="0" type="noConversion"/>
  </si>
  <si>
    <t>D1.5</t>
    <phoneticPr fontId="0" type="noConversion"/>
  </si>
  <si>
    <t>D1.6</t>
    <phoneticPr fontId="0" type="noConversion"/>
  </si>
  <si>
    <t>D1.7</t>
    <phoneticPr fontId="0" type="noConversion"/>
  </si>
  <si>
    <t>D1.8</t>
    <phoneticPr fontId="0" type="noConversion"/>
  </si>
  <si>
    <t>A risk item that was not found when planning the development but actually threatened the project
(Create this after the development completion and attach it to the SDC.)</t>
    <phoneticPr fontId="0" type="noConversion"/>
  </si>
  <si>
    <t>E1.1</t>
    <phoneticPr fontId="0" type="noConversion"/>
  </si>
  <si>
    <t>E1.2</t>
    <phoneticPr fontId="0" type="noConversion"/>
  </si>
  <si>
    <t>E1.3</t>
    <phoneticPr fontId="0" type="noConversion"/>
  </si>
  <si>
    <t>E1.4</t>
    <phoneticPr fontId="0" type="noConversion"/>
  </si>
  <si>
    <t>E1.5</t>
    <phoneticPr fontId="0" type="noConversion"/>
  </si>
  <si>
    <t>E1.6</t>
    <phoneticPr fontId="0" type="noConversion"/>
  </si>
  <si>
    <t>E1.7</t>
    <phoneticPr fontId="0" type="noConversion"/>
  </si>
  <si>
    <t>E1.8</t>
    <phoneticPr fontId="0" type="noConversion"/>
  </si>
  <si>
    <t>A2.2</t>
  </si>
  <si>
    <t>VL</t>
  </si>
  <si>
    <t>Add requirement to plan. Add task.</t>
  </si>
  <si>
    <t>17/03/2013</t>
  </si>
  <si>
    <t>Hung</t>
  </si>
  <si>
    <t>Change song take too long: &gt;2s</t>
  </si>
  <si>
    <t>Check file system and DSP module. Optimize processing.</t>
  </si>
  <si>
    <t>Minh</t>
  </si>
  <si>
    <t>Button response take too long: &gt;100 ms</t>
  </si>
  <si>
    <t>Check interupt routine. Optimize processing.</t>
  </si>
  <si>
    <t>Sample decode and codec code not work</t>
  </si>
  <si>
    <t>Find another sample code. Research for the reason and modifiy code to make it work.</t>
  </si>
  <si>
    <t>24/03/2013</t>
  </si>
  <si>
    <t>Hardware incompatible: Codec board not suitable</t>
  </si>
  <si>
    <t>Research for problem. Recheck the electric circuits. Find another board</t>
  </si>
  <si>
    <t>Phong, Minh</t>
  </si>
  <si>
    <t>Problem with board LM3S6965</t>
  </si>
  <si>
    <t>Ask teacher for permission to test and fix. Change board component if needed.</t>
  </si>
  <si>
    <t>Phong</t>
  </si>
  <si>
    <t>Meet difficulties with compiling code in Keil</t>
  </si>
  <si>
    <t>Ash teacher for help in lab time: Friday afternoon.</t>
  </si>
  <si>
    <t>Team</t>
  </si>
  <si>
    <t>Can contact team's member when needed</t>
  </si>
  <si>
    <t>Keep contact by email. User cell phone.</t>
  </si>
  <si>
    <t>Start research right from week 2</t>
  </si>
  <si>
    <t>The development term is quirte short - investigate new tool, new technique and code.</t>
  </si>
  <si>
    <t>A schedule delay.</t>
  </si>
  <si>
    <t>Check progress twice a week. Other members help when one member delay schedule</t>
  </si>
  <si>
    <t>31/03/2013</t>
  </si>
  <si>
    <t>Learn ourselves
Get helps and guidances from teacher</t>
  </si>
  <si>
    <t>Team member are busy with other subject and project</t>
  </si>
  <si>
    <t>Make appointment to work together 2 times a week. Set task for member can work at home.</t>
  </si>
  <si>
    <t>Some member may not very good at coding with Microcontroller and ARM architect.</t>
  </si>
  <si>
    <t>Learn ourselves. Team member help each other.
Get helps and guidances from teacher</t>
  </si>
  <si>
    <t>Requirement change when team doing project</t>
  </si>
  <si>
    <t>Accept changes and modified plan</t>
  </si>
  <si>
    <t>Because this is the first team team working on this kind of project, so many mis-understanding and incorrect design is unavoidable</t>
  </si>
  <si>
    <t>Redesign project and adopt to new plan</t>
  </si>
  <si>
    <t>Failure of preparing the SD card</t>
  </si>
  <si>
    <t>Radio Internet function play music not smooth because of the Ethernet environment</t>
  </si>
  <si>
    <t>Check the Ethernet environment</t>
  </si>
  <si>
    <t>Lack of button</t>
  </si>
  <si>
    <t>Arrange button, set new function to button like press and hold</t>
  </si>
  <si>
    <t>Change board</t>
  </si>
  <si>
    <t>Write code in module, so that if changes happen, we can reuse code will less pain.</t>
  </si>
  <si>
    <t>15/04/2013</t>
  </si>
  <si>
    <t>Use laptop battery power.</t>
  </si>
  <si>
    <t>No electricity when change place of development environment</t>
  </si>
  <si>
    <t>Difficult when testing data transfering between LM3S6965 and VS1011 board</t>
  </si>
  <si>
    <t>User terminal with UART connection</t>
  </si>
  <si>
    <t>Lack of board</t>
  </si>
  <si>
    <t>Borrow board from other group</t>
  </si>
  <si>
    <t>We just have 1 board VS1011, so the team member may not allway have board to test</t>
  </si>
  <si>
    <t>Arrange time effeciently. Test module by module</t>
  </si>
  <si>
    <t>15/04/2014</t>
  </si>
  <si>
    <t>External certification method or schedule problem</t>
  </si>
  <si>
    <t>Keil ARM evaluation version cannot compile large project</t>
  </si>
  <si>
    <t>Use a temporary key</t>
  </si>
  <si>
    <t>24/04</t>
  </si>
  <si>
    <t>Cooperate not good between team member because we have to work apart</t>
  </si>
  <si>
    <t>Arrange time to work together at C5 laboratory. Communicate by Skype for any question or concern</t>
  </si>
  <si>
    <t>Cancel project</t>
  </si>
  <si>
    <t>Cancel project and prepare for next project</t>
  </si>
  <si>
    <t>Patents and source code copyright</t>
  </si>
  <si>
    <t>For academic purpose, we will accept of using those patents and source code</t>
  </si>
  <si>
    <t>Lack money to buy new board</t>
  </si>
  <si>
    <t>Team member contribute</t>
  </si>
  <si>
    <t>Error SD card</t>
  </si>
  <si>
    <t>Test on a new SD card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</si>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</sst>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"/>
    <numFmt numFmtId="165" formatCode="0_ "/>
    <numFmt numFmtId="166" formatCode="0.0_);[Red]\(0.0\)"/>
  </numFmts>
  <fonts count="14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10"/>
      <color indexed="9"/>
      <name val="돋움"/>
      <family val="3"/>
      <charset val="129"/>
    </font>
    <font>
      <b/>
      <sz val="10"/>
      <color indexed="17"/>
      <name val="돋움"/>
      <family val="3"/>
      <charset val="129"/>
    </font>
    <font>
      <sz val="10"/>
      <color indexed="17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sz val="9"/>
      <color indexed="9"/>
      <name val="돋움"/>
      <family val="3"/>
      <charset val="129"/>
    </font>
    <font>
      <sz val="10"/>
      <name val="Arial"/>
      <family val="2"/>
    </font>
    <font>
      <sz val="9"/>
      <name val="굴림"/>
      <family val="3"/>
      <charset val="129"/>
    </font>
    <font>
      <sz val="10"/>
      <color indexed="8"/>
      <name val="돋움"/>
      <family val="3"/>
      <charset val="129"/>
    </font>
    <font>
      <sz val="9"/>
      <color indexed="17"/>
      <name val="돋움"/>
      <family val="3"/>
      <charset val="129"/>
    </font>
    <font>
      <sz val="10"/>
      <color indexed="12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31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9"/>
      </right>
      <top style="thick">
        <color indexed="64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64"/>
      </top>
      <bottom style="thick">
        <color indexed="9"/>
      </bottom>
      <diagonal/>
    </border>
    <border>
      <left style="thick">
        <color indexed="9"/>
      </left>
      <right style="thick">
        <color indexed="64"/>
      </right>
      <top style="thick">
        <color indexed="64"/>
      </top>
      <bottom style="thick">
        <color indexed="9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64"/>
      </right>
      <top style="thick">
        <color indexed="9"/>
      </top>
      <bottom style="thick">
        <color indexed="9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9"/>
      </right>
      <top style="thick">
        <color indexed="9"/>
      </top>
      <bottom style="thick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64"/>
      </bottom>
      <diagonal/>
    </border>
    <border>
      <left style="thick">
        <color indexed="9"/>
      </left>
      <right style="thick">
        <color indexed="64"/>
      </right>
      <top style="thick">
        <color indexed="9"/>
      </top>
      <bottom style="thick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/>
      <top/>
      <bottom/>
      <diagonal/>
    </border>
    <border>
      <left style="hair">
        <color indexed="55"/>
      </left>
      <right/>
      <top/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 style="hair">
        <color indexed="55"/>
      </right>
      <top/>
      <bottom/>
      <diagonal/>
    </border>
    <border>
      <left/>
      <right style="hair">
        <color indexed="55"/>
      </right>
      <top/>
      <bottom style="hair">
        <color indexed="55"/>
      </bottom>
      <diagonal/>
    </border>
    <border>
      <left/>
      <right/>
      <top style="hair">
        <color indexed="55"/>
      </top>
      <bottom/>
      <diagonal/>
    </border>
    <border>
      <left/>
      <right/>
      <top/>
      <bottom style="hair">
        <color indexed="55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" fillId="0" borderId="0"/>
  </cellStyleXfs>
  <cellXfs count="94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7" fillId="4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10" fillId="0" borderId="0" xfId="1" applyFont="1"/>
    <xf numFmtId="0" fontId="7" fillId="0" borderId="0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vertical="center" wrapText="1"/>
    </xf>
    <xf numFmtId="14" fontId="12" fillId="0" borderId="23" xfId="0" applyNumberFormat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164" fontId="13" fillId="0" borderId="23" xfId="0" applyNumberFormat="1" applyFont="1" applyBorder="1" applyAlignment="1">
      <alignment horizontal="center" vertical="center" wrapText="1"/>
    </xf>
    <xf numFmtId="165" fontId="13" fillId="0" borderId="23" xfId="0" applyNumberFormat="1" applyFont="1" applyBorder="1" applyAlignment="1">
      <alignment horizontal="center" vertical="center" wrapText="1"/>
    </xf>
    <xf numFmtId="166" fontId="2" fillId="8" borderId="23" xfId="0" applyNumberFormat="1" applyFont="1" applyFill="1" applyBorder="1" applyAlignment="1">
      <alignment horizontal="center" vertical="center" shrinkToFit="1"/>
    </xf>
    <xf numFmtId="165" fontId="2" fillId="0" borderId="23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>
      <alignment vertical="center"/>
    </xf>
    <xf numFmtId="164" fontId="3" fillId="0" borderId="0" xfId="0" applyNumberFormat="1" applyFont="1" applyBorder="1">
      <alignment vertical="center"/>
    </xf>
    <xf numFmtId="0" fontId="12" fillId="0" borderId="23" xfId="0" applyFont="1" applyBorder="1" applyAlignment="1">
      <alignment vertical="center" wrapText="1"/>
    </xf>
    <xf numFmtId="166" fontId="3" fillId="8" borderId="23" xfId="0" applyNumberFormat="1" applyFont="1" applyFill="1" applyBorder="1" applyAlignment="1">
      <alignment horizontal="center" vertical="center" shrinkToFit="1"/>
    </xf>
    <xf numFmtId="0" fontId="2" fillId="0" borderId="23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</cellXfs>
  <cellStyles count="3">
    <cellStyle name="0,0_x000d__x000a_NA_x000d__x000a_" xfId="2"/>
    <cellStyle name="Normal" xfId="0" builtinId="0"/>
    <cellStyle name="표준_Risk 도출 Checklist (2)" xfId="1"/>
  </cellStyles>
  <dxfs count="90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52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AL121"/>
  <sheetViews>
    <sheetView showGridLines="0" tabSelected="1" topLeftCell="C1" zoomScaleNormal="100" workbookViewId="0">
      <pane ySplit="1" topLeftCell="A86" activePane="bottomLeft" state="frozen"/>
      <selection pane="bottomLeft" activeCell="I119" sqref="I119"/>
    </sheetView>
  </sheetViews>
  <sheetFormatPr defaultColWidth="8.88671875" defaultRowHeight="12"/>
  <cols>
    <col min="1" max="1" width="1" style="1" customWidth="1"/>
    <col min="2" max="3" width="5" style="1" customWidth="1"/>
    <col min="4" max="4" width="17.109375" style="1" customWidth="1"/>
    <col min="5" max="6" width="4.33203125" style="2" customWidth="1"/>
    <col min="7" max="8" width="28.21875" style="1" customWidth="1"/>
    <col min="9" max="9" width="17.44140625" style="2" bestFit="1" customWidth="1"/>
    <col min="10" max="10" width="7.6640625" style="2" customWidth="1"/>
    <col min="11" max="11" width="13.6640625" style="1" bestFit="1" customWidth="1"/>
    <col min="12" max="15" width="5.33203125" style="1" customWidth="1"/>
    <col min="16" max="25" width="8.88671875" style="1"/>
    <col min="26" max="26" width="9.44140625" style="1" customWidth="1"/>
    <col min="27" max="38" width="1.5546875" style="3" customWidth="1"/>
    <col min="39" max="41" width="4.88671875" style="1" customWidth="1"/>
    <col min="42" max="16384" width="8.88671875" style="1"/>
  </cols>
  <sheetData>
    <row r="1" spans="2:38" ht="8.25" customHeight="1" thickBot="1"/>
    <row r="2" spans="2:38" ht="17.25" customHeight="1" thickTop="1">
      <c r="B2" s="4"/>
      <c r="C2" s="5"/>
      <c r="D2" s="5"/>
      <c r="I2" s="52" t="s">
        <v>0</v>
      </c>
      <c r="J2" s="53"/>
      <c r="K2" s="56" t="s">
        <v>1</v>
      </c>
      <c r="L2" s="57"/>
      <c r="M2" s="57"/>
      <c r="N2" s="57"/>
      <c r="O2" s="58"/>
    </row>
    <row r="3" spans="2:38" ht="17.25" customHeight="1" thickBot="1">
      <c r="I3" s="54"/>
      <c r="J3" s="55"/>
      <c r="K3" s="6" t="s">
        <v>2</v>
      </c>
      <c r="L3" s="7" t="s">
        <v>3</v>
      </c>
      <c r="M3" s="7" t="s">
        <v>4</v>
      </c>
      <c r="N3" s="7" t="s">
        <v>5</v>
      </c>
      <c r="O3" s="8" t="s">
        <v>6</v>
      </c>
    </row>
    <row r="4" spans="2:38" ht="17.25" customHeight="1" thickTop="1" thickBot="1">
      <c r="I4" s="59" t="s">
        <v>7</v>
      </c>
      <c r="J4" s="9" t="s">
        <v>6</v>
      </c>
      <c r="K4" s="10">
        <f>COUNTIF(AF11:AJ81,"re11")</f>
        <v>2</v>
      </c>
      <c r="L4" s="11">
        <f>COUNTIF(AF11:AJ81,"re12")</f>
        <v>2</v>
      </c>
      <c r="M4" s="12">
        <f>COUNTIF(AF11:AJ81,"re13")</f>
        <v>0</v>
      </c>
      <c r="N4" s="12">
        <f>COUNTIF(AF11:AJ81,"re14")</f>
        <v>1</v>
      </c>
      <c r="O4" s="13">
        <f>COUNTIF(AF11:AJ81,"re15")</f>
        <v>0</v>
      </c>
      <c r="AB4" s="14"/>
    </row>
    <row r="5" spans="2:38" ht="17.25" customHeight="1" thickTop="1" thickBot="1">
      <c r="I5" s="60"/>
      <c r="J5" s="15" t="s">
        <v>5</v>
      </c>
      <c r="K5" s="16">
        <f>COUNTIF(AF11:AJ81,"re21")</f>
        <v>2</v>
      </c>
      <c r="L5" s="17">
        <f>COUNTIF(AF11:AJ81,"re22")</f>
        <v>2</v>
      </c>
      <c r="M5" s="17">
        <f>COUNTIF(AF11:AJ81,"re23")</f>
        <v>4</v>
      </c>
      <c r="N5" s="18">
        <f>COUNTIF(AF11:AJ81,"re24")</f>
        <v>0</v>
      </c>
      <c r="O5" s="19">
        <f>COUNTIF(AF11:AJ81,"re25")</f>
        <v>0</v>
      </c>
      <c r="AB5" s="20"/>
    </row>
    <row r="6" spans="2:38" ht="17.25" customHeight="1" thickTop="1" thickBot="1">
      <c r="I6" s="60"/>
      <c r="J6" s="15" t="s">
        <v>4</v>
      </c>
      <c r="K6" s="16">
        <f>COUNTIF(AF11:AJ81,"re31")</f>
        <v>0</v>
      </c>
      <c r="L6" s="17">
        <f>COUNTIF(AF11:AJ81,"re32")</f>
        <v>0</v>
      </c>
      <c r="M6" s="17">
        <f>COUNTIF(AF11:AJ81,"re33")</f>
        <v>0</v>
      </c>
      <c r="N6" s="17">
        <f>COUNTIF(AF11:AJ81,"re34")</f>
        <v>1</v>
      </c>
      <c r="O6" s="19">
        <f>COUNTIF(AF11:AJ81,"re35")</f>
        <v>2</v>
      </c>
      <c r="AB6" s="20"/>
    </row>
    <row r="7" spans="2:38" ht="17.25" customHeight="1" thickTop="1" thickBot="1">
      <c r="I7" s="60"/>
      <c r="J7" s="15" t="s">
        <v>3</v>
      </c>
      <c r="K7" s="16">
        <f>COUNTIF(AF11:AJ81,"re41")</f>
        <v>0</v>
      </c>
      <c r="L7" s="21">
        <f>COUNTIF(AF11:AJ81,"re42")</f>
        <v>0</v>
      </c>
      <c r="M7" s="21">
        <f>COUNTIF(AF11:AJ81,"re43")</f>
        <v>1</v>
      </c>
      <c r="N7" s="17">
        <f>COUNTIF(AF11:AJ81,"re44")</f>
        <v>1</v>
      </c>
      <c r="O7" s="22">
        <f>COUNTIF(AF11:AJ81,"re45")</f>
        <v>1</v>
      </c>
      <c r="AB7" s="20"/>
    </row>
    <row r="8" spans="2:38" ht="17.25" customHeight="1" thickTop="1" thickBot="1">
      <c r="E8" s="23"/>
      <c r="F8" s="23"/>
      <c r="G8" s="23"/>
      <c r="H8" s="24"/>
      <c r="I8" s="61"/>
      <c r="J8" s="8" t="s">
        <v>2</v>
      </c>
      <c r="K8" s="25">
        <f>COUNTIF(AF11:AJ81,"re51")</f>
        <v>0</v>
      </c>
      <c r="L8" s="26">
        <f>COUNTIF(AF11:AJ81,"re52")</f>
        <v>2</v>
      </c>
      <c r="M8" s="26">
        <f>COUNTIF(AF11:AJ81,"re53")</f>
        <v>0</v>
      </c>
      <c r="N8" s="26">
        <f>COUNTIF(AF11:AJ81,"re54")</f>
        <v>1</v>
      </c>
      <c r="O8" s="27">
        <f>COUNTIF(AF11:AJ81,"re55")</f>
        <v>0</v>
      </c>
      <c r="AB8" s="20"/>
    </row>
    <row r="9" spans="2:38" ht="8.25" customHeight="1" thickTop="1"/>
    <row r="10" spans="2:38" s="2" customFormat="1" ht="33" customHeight="1">
      <c r="B10" s="28" t="s">
        <v>8</v>
      </c>
      <c r="C10" s="28" t="s">
        <v>9</v>
      </c>
      <c r="D10" s="29" t="s">
        <v>10</v>
      </c>
      <c r="E10" s="28" t="s">
        <v>11</v>
      </c>
      <c r="F10" s="30" t="s">
        <v>12</v>
      </c>
      <c r="G10" s="29" t="s">
        <v>13</v>
      </c>
      <c r="H10" s="28" t="s">
        <v>14</v>
      </c>
      <c r="I10" s="30" t="s">
        <v>15</v>
      </c>
      <c r="J10" s="28" t="s">
        <v>16</v>
      </c>
      <c r="K10" s="28" t="s">
        <v>17</v>
      </c>
      <c r="L10" s="30" t="s">
        <v>7</v>
      </c>
      <c r="M10" s="28" t="s">
        <v>1</v>
      </c>
      <c r="N10" s="31" t="s">
        <v>18</v>
      </c>
      <c r="O10" s="30" t="s">
        <v>19</v>
      </c>
      <c r="AA10" s="32" t="s">
        <v>20</v>
      </c>
      <c r="AB10" s="32" t="s">
        <v>21</v>
      </c>
      <c r="AC10" s="32" t="s">
        <v>22</v>
      </c>
      <c r="AD10" s="32" t="s">
        <v>22</v>
      </c>
      <c r="AE10" s="32" t="s">
        <v>21</v>
      </c>
      <c r="AF10" s="32"/>
      <c r="AG10" s="32"/>
      <c r="AH10" s="32"/>
      <c r="AI10" s="32"/>
      <c r="AJ10" s="32"/>
      <c r="AK10" s="32"/>
      <c r="AL10" s="32"/>
    </row>
    <row r="11" spans="2:38" ht="22.5">
      <c r="B11" s="62" t="s">
        <v>23</v>
      </c>
      <c r="C11" s="65" t="s">
        <v>24</v>
      </c>
      <c r="D11" s="67" t="s">
        <v>25</v>
      </c>
      <c r="E11" s="33" t="s">
        <v>26</v>
      </c>
      <c r="F11" s="34" t="s">
        <v>27</v>
      </c>
      <c r="G11" s="35" t="s">
        <v>185</v>
      </c>
      <c r="H11" s="35" t="s">
        <v>186</v>
      </c>
      <c r="I11" s="36" t="s">
        <v>154</v>
      </c>
      <c r="J11" s="36"/>
      <c r="K11" s="37" t="s">
        <v>172</v>
      </c>
      <c r="L11" s="38" t="s">
        <v>44</v>
      </c>
      <c r="M11" s="39" t="s">
        <v>35</v>
      </c>
      <c r="N11" s="40" t="str">
        <f>AK11</f>
        <v>Medium</v>
      </c>
      <c r="O11" s="41">
        <v>17</v>
      </c>
      <c r="AA11" s="3">
        <f t="shared" ref="AA11:AA35" si="0">PRODUCT(AB11,AC11,AL11)</f>
        <v>20</v>
      </c>
      <c r="AB11" s="3">
        <f t="shared" ref="AB11:AC35" si="1">IF(L11="VH",5,IF(L11="H",4,IF(L11="M",3,IF(L11="L",2,IF(L11="VL",1,"")))))</f>
        <v>5</v>
      </c>
      <c r="AC11" s="3">
        <f t="shared" si="1"/>
        <v>2</v>
      </c>
      <c r="AD11" s="42" t="str">
        <f t="shared" ref="AD11:AD35" si="2">IF(M11="","",M11)</f>
        <v>L</v>
      </c>
      <c r="AE11" s="43" t="str">
        <f t="shared" ref="AE11:AE35" si="3">IF(L11="","",L11)</f>
        <v>VH</v>
      </c>
      <c r="AF11" s="3" t="str">
        <f t="shared" ref="AF11:AF35" si="4">IF(AND(AD11="M",AE11="VH"),"re13",IF(AND(AD11="H",AE11="VH"),"re14",IF(AND(AD11="H",AE11="H"),"re24",IF(AND(AD11="VH",AE11="H"),"re25",IF(AND(AD11="VH",AE11="M"),"re35",IF(AND(AD11="VH",AE11="VH"),"re15","-"))))))</f>
        <v>-</v>
      </c>
      <c r="AG11" s="3" t="str">
        <f t="shared" ref="AG11:AG35" si="5">IF(AF11="-",IF(AND(AD11="L",AE11="VH"),"re12",IF(AND(AD11="L",AE11="H"),"re22",IF(AND(AD11="L",AE11="M"),"re32",IF(AND(AD11="M",AE11="H"),"re23",IF(AND(AD11="M",AE11="M"),"re33",IF(AND(AD11="M",AE11="L"),"re43","-")))))),"")</f>
        <v>re12</v>
      </c>
      <c r="AH11" s="3" t="str">
        <f t="shared" ref="AH11:AH35" si="6">IF(AF11="-",IF(AND(AD11="H",AE11="M"),"re34",IF(AND(AD11="H",AE11="L"),"re44",IF(AND(AD11="VH",AE11="L"),"re45","-"))),"")</f>
        <v>-</v>
      </c>
      <c r="AI11" s="3" t="str">
        <f t="shared" ref="AI11:AI35" si="7">IF(AF11="-",IF(AND(AD11="VL",AE11="VH"),"re11",IF(AND(AD11="VL",AE11="H"),"re21",IF(AND(AD11="VL",AE11="M"),"re31",IF(AND(AD11="VL",AE11="L"),"re41",IF(AND(AD11="VL",AE11="VL"),"re51",IF(AND(AD11="L",AE11="L"),"re42","-")))))),"")</f>
        <v>-</v>
      </c>
      <c r="AJ11" s="3" t="str">
        <f t="shared" ref="AJ11:AJ35" si="8">IF(AF11="-",IF(AND(AD11="L",AE11="VL"),"re52",IF(AND(AD11="M",AE11="VL"),"re53",IF(AND(AD11="H",AE11="VL"),"re54",IF(AND(AD11="VH",AE11="VL"),"re55","-")))),"")</f>
        <v>-</v>
      </c>
      <c r="AK11" s="3" t="str">
        <f t="shared" ref="AK11:AK35" si="9">IF(AD11="VL","Low",IF(AD11="L",IF(AB11&gt;=3,"Medium","Low"),IF(AD11="M",IF(AE11="VH","High",IF(AB11&gt;=3,"Medium","Low")),IF(AD11="H",IF(AB11&gt;=4,"High",IF(AB11&gt;=2,"Medium","Low")),IF(AD11="VH",IF(AB11&gt;=3,"High","Medium"),"")))))</f>
        <v>Medium</v>
      </c>
      <c r="AL11" s="3">
        <f t="shared" ref="AL11:AL35" si="10">IF(AK11="Low",1,IF(AK11="Medium",2,IF(AK11="High",3,"")))</f>
        <v>2</v>
      </c>
    </row>
    <row r="12" spans="2:38" ht="19.5" customHeight="1">
      <c r="B12" s="63"/>
      <c r="C12" s="66"/>
      <c r="D12" s="68"/>
      <c r="E12" s="33" t="s">
        <v>26</v>
      </c>
      <c r="F12" s="34" t="s">
        <v>28</v>
      </c>
      <c r="G12" s="35"/>
      <c r="H12" s="35"/>
      <c r="I12" s="36"/>
      <c r="J12" s="36"/>
      <c r="K12" s="37"/>
      <c r="L12" s="38"/>
      <c r="M12" s="39"/>
      <c r="N12" s="40" t="str">
        <f t="shared" ref="N12:N37" si="11">AK12</f>
        <v/>
      </c>
      <c r="O12" s="41"/>
      <c r="AA12" s="3">
        <f t="shared" si="0"/>
        <v>0</v>
      </c>
      <c r="AB12" s="3" t="str">
        <f t="shared" si="1"/>
        <v/>
      </c>
      <c r="AC12" s="3" t="str">
        <f t="shared" si="1"/>
        <v/>
      </c>
      <c r="AD12" s="42" t="str">
        <f t="shared" si="2"/>
        <v/>
      </c>
      <c r="AE12" s="43" t="str">
        <f t="shared" si="3"/>
        <v/>
      </c>
      <c r="AF12" s="3" t="str">
        <f t="shared" si="4"/>
        <v>-</v>
      </c>
      <c r="AG12" s="3" t="str">
        <f t="shared" si="5"/>
        <v>-</v>
      </c>
      <c r="AH12" s="3" t="str">
        <f t="shared" si="6"/>
        <v>-</v>
      </c>
      <c r="AI12" s="3" t="str">
        <f t="shared" si="7"/>
        <v>-</v>
      </c>
      <c r="AJ12" s="3" t="str">
        <f t="shared" si="8"/>
        <v>-</v>
      </c>
      <c r="AK12" s="3" t="str">
        <f t="shared" si="9"/>
        <v/>
      </c>
      <c r="AL12" s="3" t="str">
        <f t="shared" si="10"/>
        <v/>
      </c>
    </row>
    <row r="13" spans="2:38" ht="22.5">
      <c r="B13" s="64"/>
      <c r="C13" s="66"/>
      <c r="D13" s="67" t="s">
        <v>29</v>
      </c>
      <c r="E13" s="33" t="s">
        <v>30</v>
      </c>
      <c r="F13" s="34" t="s">
        <v>27</v>
      </c>
      <c r="G13" s="35" t="s">
        <v>31</v>
      </c>
      <c r="H13" s="35" t="s">
        <v>153</v>
      </c>
      <c r="I13" s="36" t="s">
        <v>154</v>
      </c>
      <c r="J13" s="36"/>
      <c r="K13" s="37" t="s">
        <v>155</v>
      </c>
      <c r="L13" s="38" t="s">
        <v>2</v>
      </c>
      <c r="M13" s="39" t="s">
        <v>3</v>
      </c>
      <c r="N13" s="40" t="str">
        <f t="shared" si="11"/>
        <v>Low</v>
      </c>
      <c r="O13" s="41">
        <v>18</v>
      </c>
      <c r="AA13" s="3">
        <f t="shared" si="0"/>
        <v>2</v>
      </c>
      <c r="AB13" s="3">
        <f t="shared" si="1"/>
        <v>1</v>
      </c>
      <c r="AC13" s="3">
        <f t="shared" si="1"/>
        <v>2</v>
      </c>
      <c r="AD13" s="42" t="str">
        <f t="shared" si="2"/>
        <v>L</v>
      </c>
      <c r="AE13" s="43" t="str">
        <f t="shared" si="3"/>
        <v>VL</v>
      </c>
      <c r="AF13" s="3" t="str">
        <f t="shared" si="4"/>
        <v>-</v>
      </c>
      <c r="AG13" s="3" t="str">
        <f t="shared" si="5"/>
        <v>-</v>
      </c>
      <c r="AH13" s="3" t="str">
        <f t="shared" si="6"/>
        <v>-</v>
      </c>
      <c r="AI13" s="3" t="str">
        <f t="shared" si="7"/>
        <v>-</v>
      </c>
      <c r="AJ13" s="3" t="str">
        <f t="shared" si="8"/>
        <v>re52</v>
      </c>
      <c r="AK13" s="3" t="str">
        <f t="shared" si="9"/>
        <v>Low</v>
      </c>
      <c r="AL13" s="3">
        <f t="shared" si="10"/>
        <v>1</v>
      </c>
    </row>
    <row r="14" spans="2:38" ht="19.5" customHeight="1">
      <c r="B14" s="64"/>
      <c r="C14" s="66"/>
      <c r="D14" s="68"/>
      <c r="E14" s="33" t="s">
        <v>30</v>
      </c>
      <c r="F14" s="34" t="s">
        <v>28</v>
      </c>
      <c r="G14" s="35"/>
      <c r="H14" s="35"/>
      <c r="I14" s="36"/>
      <c r="J14" s="36"/>
      <c r="K14" s="37"/>
      <c r="L14" s="38"/>
      <c r="M14" s="39"/>
      <c r="N14" s="40" t="str">
        <f t="shared" si="11"/>
        <v/>
      </c>
      <c r="O14" s="41"/>
      <c r="AA14" s="3">
        <f t="shared" si="0"/>
        <v>0</v>
      </c>
      <c r="AB14" s="3" t="str">
        <f t="shared" si="1"/>
        <v/>
      </c>
      <c r="AC14" s="3" t="str">
        <f t="shared" si="1"/>
        <v/>
      </c>
      <c r="AD14" s="42" t="str">
        <f t="shared" si="2"/>
        <v/>
      </c>
      <c r="AE14" s="43" t="str">
        <f t="shared" si="3"/>
        <v/>
      </c>
      <c r="AF14" s="3" t="str">
        <f t="shared" si="4"/>
        <v>-</v>
      </c>
      <c r="AG14" s="3" t="str">
        <f t="shared" si="5"/>
        <v>-</v>
      </c>
      <c r="AH14" s="3" t="str">
        <f t="shared" si="6"/>
        <v>-</v>
      </c>
      <c r="AI14" s="3" t="str">
        <f t="shared" si="7"/>
        <v>-</v>
      </c>
      <c r="AJ14" s="3" t="str">
        <f t="shared" si="8"/>
        <v>-</v>
      </c>
      <c r="AK14" s="3" t="str">
        <f t="shared" si="9"/>
        <v/>
      </c>
      <c r="AL14" s="3" t="str">
        <f t="shared" si="10"/>
        <v/>
      </c>
    </row>
    <row r="15" spans="2:38" ht="45">
      <c r="B15" s="64"/>
      <c r="C15" s="66"/>
      <c r="D15" s="67" t="s">
        <v>32</v>
      </c>
      <c r="E15" s="33" t="s">
        <v>33</v>
      </c>
      <c r="F15" s="34" t="s">
        <v>27</v>
      </c>
      <c r="G15" s="35" t="s">
        <v>187</v>
      </c>
      <c r="H15" s="44" t="s">
        <v>188</v>
      </c>
      <c r="I15" s="36" t="s">
        <v>154</v>
      </c>
      <c r="J15" s="36"/>
      <c r="K15" s="37" t="s">
        <v>158</v>
      </c>
      <c r="L15" s="38" t="s">
        <v>42</v>
      </c>
      <c r="M15" s="39" t="s">
        <v>34</v>
      </c>
      <c r="N15" s="40" t="str">
        <f>AK15</f>
        <v>Medium</v>
      </c>
      <c r="O15" s="41">
        <v>16</v>
      </c>
      <c r="AA15" s="3">
        <f t="shared" si="0"/>
        <v>24</v>
      </c>
      <c r="AB15" s="3">
        <f t="shared" si="1"/>
        <v>4</v>
      </c>
      <c r="AC15" s="3">
        <f t="shared" si="1"/>
        <v>3</v>
      </c>
      <c r="AD15" s="42" t="str">
        <f t="shared" si="2"/>
        <v>M</v>
      </c>
      <c r="AE15" s="43" t="str">
        <f t="shared" si="3"/>
        <v>H</v>
      </c>
      <c r="AF15" s="3" t="str">
        <f t="shared" si="4"/>
        <v>-</v>
      </c>
      <c r="AG15" s="3" t="str">
        <f t="shared" si="5"/>
        <v>re23</v>
      </c>
      <c r="AH15" s="3" t="str">
        <f t="shared" si="6"/>
        <v>-</v>
      </c>
      <c r="AI15" s="3" t="str">
        <f t="shared" si="7"/>
        <v>-</v>
      </c>
      <c r="AJ15" s="3" t="str">
        <f t="shared" si="8"/>
        <v>-</v>
      </c>
      <c r="AK15" s="3" t="str">
        <f t="shared" si="9"/>
        <v>Medium</v>
      </c>
      <c r="AL15" s="3">
        <f t="shared" si="10"/>
        <v>2</v>
      </c>
    </row>
    <row r="16" spans="2:38" ht="19.5" customHeight="1">
      <c r="B16" s="64"/>
      <c r="C16" s="66"/>
      <c r="D16" s="68"/>
      <c r="E16" s="33" t="s">
        <v>33</v>
      </c>
      <c r="F16" s="34" t="s">
        <v>28</v>
      </c>
      <c r="G16" s="35"/>
      <c r="H16" s="44"/>
      <c r="I16" s="36"/>
      <c r="J16" s="36"/>
      <c r="K16" s="37"/>
      <c r="L16" s="38"/>
      <c r="M16" s="39"/>
      <c r="N16" s="45" t="str">
        <f t="shared" si="11"/>
        <v/>
      </c>
      <c r="O16" s="41"/>
      <c r="AA16" s="3">
        <f t="shared" si="0"/>
        <v>0</v>
      </c>
      <c r="AB16" s="3" t="str">
        <f t="shared" si="1"/>
        <v/>
      </c>
      <c r="AC16" s="3" t="str">
        <f t="shared" si="1"/>
        <v/>
      </c>
      <c r="AD16" s="42" t="str">
        <f t="shared" si="2"/>
        <v/>
      </c>
      <c r="AE16" s="43" t="str">
        <f t="shared" si="3"/>
        <v/>
      </c>
      <c r="AF16" s="3" t="str">
        <f t="shared" si="4"/>
        <v>-</v>
      </c>
      <c r="AG16" s="3" t="str">
        <f t="shared" si="5"/>
        <v>-</v>
      </c>
      <c r="AH16" s="3" t="str">
        <f t="shared" si="6"/>
        <v>-</v>
      </c>
      <c r="AI16" s="3" t="str">
        <f t="shared" si="7"/>
        <v>-</v>
      </c>
      <c r="AJ16" s="3" t="str">
        <f t="shared" si="8"/>
        <v>-</v>
      </c>
      <c r="AK16" s="3" t="str">
        <f t="shared" si="9"/>
        <v/>
      </c>
      <c r="AL16" s="3" t="str">
        <f t="shared" si="10"/>
        <v/>
      </c>
    </row>
    <row r="17" spans="2:38" ht="19.5" customHeight="1">
      <c r="B17" s="64"/>
      <c r="C17" s="66"/>
      <c r="D17" s="67" t="s">
        <v>189</v>
      </c>
      <c r="E17" s="33" t="s">
        <v>36</v>
      </c>
      <c r="F17" s="34" t="s">
        <v>28</v>
      </c>
      <c r="G17" s="35"/>
      <c r="H17" s="44"/>
      <c r="I17" s="36"/>
      <c r="J17" s="36"/>
      <c r="K17" s="37"/>
      <c r="L17" s="38"/>
      <c r="M17" s="39"/>
      <c r="N17" s="45" t="str">
        <f t="shared" si="11"/>
        <v/>
      </c>
      <c r="O17" s="41"/>
      <c r="AA17" s="3">
        <f t="shared" si="0"/>
        <v>0</v>
      </c>
      <c r="AB17" s="3" t="str">
        <f t="shared" si="1"/>
        <v/>
      </c>
      <c r="AC17" s="3" t="str">
        <f t="shared" si="1"/>
        <v/>
      </c>
      <c r="AD17" s="42" t="str">
        <f t="shared" si="2"/>
        <v/>
      </c>
      <c r="AE17" s="43" t="str">
        <f t="shared" si="3"/>
        <v/>
      </c>
      <c r="AF17" s="3" t="str">
        <f t="shared" si="4"/>
        <v>-</v>
      </c>
      <c r="AG17" s="3" t="str">
        <f t="shared" si="5"/>
        <v>-</v>
      </c>
      <c r="AH17" s="3" t="str">
        <f t="shared" si="6"/>
        <v>-</v>
      </c>
      <c r="AI17" s="3" t="str">
        <f t="shared" si="7"/>
        <v>-</v>
      </c>
      <c r="AJ17" s="3" t="str">
        <f t="shared" si="8"/>
        <v>-</v>
      </c>
      <c r="AK17" s="3" t="str">
        <f t="shared" si="9"/>
        <v/>
      </c>
      <c r="AL17" s="3" t="str">
        <f t="shared" si="10"/>
        <v/>
      </c>
    </row>
    <row r="18" spans="2:38" ht="19.5" customHeight="1">
      <c r="B18" s="64"/>
      <c r="C18" s="66"/>
      <c r="D18" s="68"/>
      <c r="E18" s="33" t="s">
        <v>36</v>
      </c>
      <c r="F18" s="34" t="s">
        <v>28</v>
      </c>
      <c r="G18" s="35"/>
      <c r="H18" s="44"/>
      <c r="I18" s="36"/>
      <c r="J18" s="36"/>
      <c r="K18" s="37"/>
      <c r="L18" s="38"/>
      <c r="M18" s="39"/>
      <c r="N18" s="45" t="str">
        <f t="shared" si="11"/>
        <v/>
      </c>
      <c r="O18" s="41"/>
      <c r="AA18" s="3">
        <f t="shared" si="0"/>
        <v>0</v>
      </c>
      <c r="AB18" s="3" t="str">
        <f t="shared" si="1"/>
        <v/>
      </c>
      <c r="AC18" s="3" t="str">
        <f t="shared" si="1"/>
        <v/>
      </c>
      <c r="AD18" s="42" t="str">
        <f t="shared" si="2"/>
        <v/>
      </c>
      <c r="AE18" s="43" t="str">
        <f t="shared" si="3"/>
        <v/>
      </c>
      <c r="AF18" s="3" t="str">
        <f t="shared" si="4"/>
        <v>-</v>
      </c>
      <c r="AG18" s="3" t="str">
        <f t="shared" si="5"/>
        <v>-</v>
      </c>
      <c r="AH18" s="3" t="str">
        <f t="shared" si="6"/>
        <v>-</v>
      </c>
      <c r="AI18" s="3" t="str">
        <f t="shared" si="7"/>
        <v>-</v>
      </c>
      <c r="AJ18" s="3" t="str">
        <f t="shared" si="8"/>
        <v>-</v>
      </c>
      <c r="AK18" s="3" t="str">
        <f t="shared" si="9"/>
        <v/>
      </c>
      <c r="AL18" s="3" t="str">
        <f t="shared" si="10"/>
        <v/>
      </c>
    </row>
    <row r="19" spans="2:38" ht="19.5" customHeight="1">
      <c r="B19" s="64"/>
      <c r="C19" s="66"/>
      <c r="D19" s="67" t="s">
        <v>37</v>
      </c>
      <c r="E19" s="33" t="s">
        <v>38</v>
      </c>
      <c r="F19" s="34" t="s">
        <v>28</v>
      </c>
      <c r="G19" s="35"/>
      <c r="H19" s="35"/>
      <c r="I19" s="36"/>
      <c r="J19" s="36"/>
      <c r="K19" s="37"/>
      <c r="L19" s="38"/>
      <c r="M19" s="39"/>
      <c r="N19" s="45" t="str">
        <f t="shared" si="11"/>
        <v/>
      </c>
      <c r="O19" s="41"/>
      <c r="AA19" s="3">
        <f t="shared" si="0"/>
        <v>0</v>
      </c>
      <c r="AB19" s="3" t="str">
        <f t="shared" si="1"/>
        <v/>
      </c>
      <c r="AC19" s="3" t="str">
        <f t="shared" si="1"/>
        <v/>
      </c>
      <c r="AD19" s="42" t="str">
        <f t="shared" si="2"/>
        <v/>
      </c>
      <c r="AE19" s="43" t="str">
        <f t="shared" si="3"/>
        <v/>
      </c>
      <c r="AF19" s="3" t="str">
        <f t="shared" si="4"/>
        <v>-</v>
      </c>
      <c r="AG19" s="3" t="str">
        <f t="shared" si="5"/>
        <v>-</v>
      </c>
      <c r="AH19" s="3" t="str">
        <f t="shared" si="6"/>
        <v>-</v>
      </c>
      <c r="AI19" s="3" t="str">
        <f t="shared" si="7"/>
        <v>-</v>
      </c>
      <c r="AJ19" s="3" t="str">
        <f t="shared" si="8"/>
        <v>-</v>
      </c>
      <c r="AK19" s="3" t="str">
        <f t="shared" si="9"/>
        <v/>
      </c>
      <c r="AL19" s="3" t="str">
        <f t="shared" si="10"/>
        <v/>
      </c>
    </row>
    <row r="20" spans="2:38" ht="19.5" customHeight="1">
      <c r="B20" s="64"/>
      <c r="C20" s="66"/>
      <c r="D20" s="68"/>
      <c r="E20" s="33" t="s">
        <v>38</v>
      </c>
      <c r="F20" s="34" t="s">
        <v>28</v>
      </c>
      <c r="G20" s="35"/>
      <c r="H20" s="35"/>
      <c r="I20" s="36"/>
      <c r="J20" s="36"/>
      <c r="K20" s="37"/>
      <c r="L20" s="38"/>
      <c r="M20" s="39"/>
      <c r="N20" s="45" t="str">
        <f t="shared" si="11"/>
        <v/>
      </c>
      <c r="O20" s="41"/>
      <c r="AA20" s="3">
        <f t="shared" si="0"/>
        <v>0</v>
      </c>
      <c r="AB20" s="3" t="str">
        <f t="shared" si="1"/>
        <v/>
      </c>
      <c r="AC20" s="3" t="str">
        <f t="shared" si="1"/>
        <v/>
      </c>
      <c r="AD20" s="42" t="str">
        <f t="shared" si="2"/>
        <v/>
      </c>
      <c r="AE20" s="43" t="str">
        <f t="shared" si="3"/>
        <v/>
      </c>
      <c r="AF20" s="3" t="str">
        <f t="shared" si="4"/>
        <v>-</v>
      </c>
      <c r="AG20" s="3" t="str">
        <f t="shared" si="5"/>
        <v>-</v>
      </c>
      <c r="AH20" s="3" t="str">
        <f t="shared" si="6"/>
        <v>-</v>
      </c>
      <c r="AI20" s="3" t="str">
        <f t="shared" si="7"/>
        <v>-</v>
      </c>
      <c r="AJ20" s="3" t="str">
        <f t="shared" si="8"/>
        <v>-</v>
      </c>
      <c r="AK20" s="3" t="str">
        <f t="shared" si="9"/>
        <v/>
      </c>
      <c r="AL20" s="3" t="str">
        <f t="shared" si="10"/>
        <v/>
      </c>
    </row>
    <row r="21" spans="2:38" ht="22.5">
      <c r="B21" s="64"/>
      <c r="C21" s="65" t="s">
        <v>39</v>
      </c>
      <c r="D21" s="67" t="s">
        <v>40</v>
      </c>
      <c r="E21" s="33" t="s">
        <v>41</v>
      </c>
      <c r="F21" s="34" t="s">
        <v>27</v>
      </c>
      <c r="G21" s="35" t="s">
        <v>156</v>
      </c>
      <c r="H21" s="35" t="s">
        <v>157</v>
      </c>
      <c r="I21" s="36" t="s">
        <v>163</v>
      </c>
      <c r="J21" s="36"/>
      <c r="K21" s="37" t="s">
        <v>166</v>
      </c>
      <c r="L21" s="38" t="s">
        <v>34</v>
      </c>
      <c r="M21" s="39" t="s">
        <v>42</v>
      </c>
      <c r="N21" s="40" t="str">
        <f t="shared" si="11"/>
        <v>Medium</v>
      </c>
      <c r="O21" s="41">
        <v>14</v>
      </c>
      <c r="AA21" s="3">
        <f t="shared" si="0"/>
        <v>24</v>
      </c>
      <c r="AB21" s="3">
        <f t="shared" si="1"/>
        <v>3</v>
      </c>
      <c r="AC21" s="3">
        <f t="shared" si="1"/>
        <v>4</v>
      </c>
      <c r="AD21" s="42" t="str">
        <f t="shared" si="2"/>
        <v>H</v>
      </c>
      <c r="AE21" s="43" t="str">
        <f t="shared" si="3"/>
        <v>M</v>
      </c>
      <c r="AF21" s="3" t="str">
        <f t="shared" si="4"/>
        <v>-</v>
      </c>
      <c r="AG21" s="3" t="str">
        <f t="shared" si="5"/>
        <v>-</v>
      </c>
      <c r="AH21" s="3" t="str">
        <f t="shared" si="6"/>
        <v>re34</v>
      </c>
      <c r="AI21" s="3" t="str">
        <f t="shared" si="7"/>
        <v>-</v>
      </c>
      <c r="AJ21" s="3" t="str">
        <f t="shared" si="8"/>
        <v>-</v>
      </c>
      <c r="AK21" s="3" t="str">
        <f t="shared" si="9"/>
        <v>Medium</v>
      </c>
      <c r="AL21" s="3">
        <f t="shared" si="10"/>
        <v>2</v>
      </c>
    </row>
    <row r="22" spans="2:38" ht="22.5">
      <c r="B22" s="64"/>
      <c r="C22" s="69"/>
      <c r="D22" s="71"/>
      <c r="E22" s="33" t="s">
        <v>43</v>
      </c>
      <c r="F22" s="34" t="s">
        <v>27</v>
      </c>
      <c r="G22" s="35" t="s">
        <v>159</v>
      </c>
      <c r="H22" s="35" t="s">
        <v>160</v>
      </c>
      <c r="I22" s="36" t="s">
        <v>163</v>
      </c>
      <c r="J22" s="36"/>
      <c r="K22" s="37" t="s">
        <v>155</v>
      </c>
      <c r="L22" s="38" t="s">
        <v>35</v>
      </c>
      <c r="M22" s="39" t="s">
        <v>44</v>
      </c>
      <c r="N22" s="40" t="str">
        <f t="shared" si="11"/>
        <v>Medium</v>
      </c>
      <c r="O22" s="41">
        <v>15</v>
      </c>
      <c r="AA22" s="3">
        <f t="shared" si="0"/>
        <v>20</v>
      </c>
      <c r="AB22" s="3">
        <f t="shared" si="1"/>
        <v>2</v>
      </c>
      <c r="AC22" s="3">
        <f t="shared" si="1"/>
        <v>5</v>
      </c>
      <c r="AD22" s="42" t="str">
        <f t="shared" si="2"/>
        <v>VH</v>
      </c>
      <c r="AE22" s="43" t="str">
        <f t="shared" si="3"/>
        <v>L</v>
      </c>
      <c r="AF22" s="3" t="str">
        <f t="shared" si="4"/>
        <v>-</v>
      </c>
      <c r="AG22" s="3" t="str">
        <f t="shared" si="5"/>
        <v>-</v>
      </c>
      <c r="AH22" s="3" t="str">
        <f t="shared" si="6"/>
        <v>re45</v>
      </c>
      <c r="AI22" s="3" t="str">
        <f t="shared" si="7"/>
        <v>-</v>
      </c>
      <c r="AJ22" s="3" t="str">
        <f t="shared" si="8"/>
        <v>-</v>
      </c>
      <c r="AK22" s="3" t="str">
        <f t="shared" si="9"/>
        <v>Medium</v>
      </c>
      <c r="AL22" s="3">
        <f t="shared" si="10"/>
        <v>2</v>
      </c>
    </row>
    <row r="23" spans="2:38" ht="33.75">
      <c r="B23" s="64"/>
      <c r="C23" s="69"/>
      <c r="D23" s="71"/>
      <c r="E23" s="33" t="s">
        <v>43</v>
      </c>
      <c r="F23" s="34" t="s">
        <v>27</v>
      </c>
      <c r="G23" s="35" t="s">
        <v>190</v>
      </c>
      <c r="H23" s="35" t="s">
        <v>191</v>
      </c>
      <c r="I23" s="36" t="s">
        <v>163</v>
      </c>
      <c r="J23" s="36"/>
      <c r="K23" s="37" t="s">
        <v>158</v>
      </c>
      <c r="L23" s="38" t="s">
        <v>35</v>
      </c>
      <c r="M23" s="39" t="s">
        <v>42</v>
      </c>
      <c r="N23" s="40" t="str">
        <f>AK23</f>
        <v>Medium</v>
      </c>
      <c r="O23" s="41">
        <v>13</v>
      </c>
      <c r="AA23" s="3">
        <f t="shared" si="0"/>
        <v>16</v>
      </c>
      <c r="AB23" s="3">
        <f t="shared" si="1"/>
        <v>2</v>
      </c>
      <c r="AC23" s="3">
        <f t="shared" si="1"/>
        <v>4</v>
      </c>
      <c r="AD23" s="42" t="str">
        <f t="shared" si="2"/>
        <v>H</v>
      </c>
      <c r="AE23" s="43" t="str">
        <f t="shared" si="3"/>
        <v>L</v>
      </c>
      <c r="AF23" s="3" t="str">
        <f t="shared" si="4"/>
        <v>-</v>
      </c>
      <c r="AG23" s="3" t="str">
        <f t="shared" si="5"/>
        <v>-</v>
      </c>
      <c r="AH23" s="3" t="str">
        <f t="shared" si="6"/>
        <v>re44</v>
      </c>
      <c r="AI23" s="3" t="str">
        <f t="shared" si="7"/>
        <v>-</v>
      </c>
      <c r="AJ23" s="3" t="str">
        <f t="shared" si="8"/>
        <v>-</v>
      </c>
      <c r="AK23" s="3" t="str">
        <f t="shared" si="9"/>
        <v>Medium</v>
      </c>
      <c r="AL23" s="3">
        <f t="shared" si="10"/>
        <v>2</v>
      </c>
    </row>
    <row r="24" spans="2:38">
      <c r="B24" s="64"/>
      <c r="C24" s="69"/>
      <c r="D24" s="68"/>
      <c r="E24" s="33" t="s">
        <v>41</v>
      </c>
      <c r="F24" s="34" t="s">
        <v>84</v>
      </c>
      <c r="G24" s="35"/>
      <c r="H24" s="35"/>
      <c r="I24" s="36"/>
      <c r="J24" s="36"/>
      <c r="K24" s="37"/>
      <c r="L24" s="38"/>
      <c r="M24" s="39"/>
      <c r="N24" s="40"/>
      <c r="O24" s="41"/>
      <c r="AA24" s="3">
        <f t="shared" si="0"/>
        <v>0</v>
      </c>
      <c r="AB24" s="3" t="str">
        <f t="shared" si="1"/>
        <v/>
      </c>
      <c r="AC24" s="3" t="str">
        <f t="shared" si="1"/>
        <v/>
      </c>
      <c r="AD24" s="42" t="str">
        <f t="shared" si="2"/>
        <v/>
      </c>
      <c r="AE24" s="43" t="str">
        <f t="shared" si="3"/>
        <v/>
      </c>
      <c r="AF24" s="3" t="str">
        <f t="shared" si="4"/>
        <v>-</v>
      </c>
      <c r="AG24" s="3" t="str">
        <f t="shared" si="5"/>
        <v>-</v>
      </c>
      <c r="AH24" s="3" t="str">
        <f t="shared" si="6"/>
        <v>-</v>
      </c>
      <c r="AI24" s="3" t="str">
        <f t="shared" si="7"/>
        <v>-</v>
      </c>
      <c r="AJ24" s="3" t="str">
        <f t="shared" si="8"/>
        <v>-</v>
      </c>
      <c r="AK24" s="3" t="str">
        <f t="shared" si="9"/>
        <v/>
      </c>
      <c r="AL24" s="3" t="str">
        <f t="shared" si="10"/>
        <v/>
      </c>
    </row>
    <row r="25" spans="2:38" ht="22.5">
      <c r="B25" s="64"/>
      <c r="C25" s="69"/>
      <c r="D25" s="67" t="s">
        <v>45</v>
      </c>
      <c r="E25" s="33" t="s">
        <v>46</v>
      </c>
      <c r="F25" s="34" t="s">
        <v>27</v>
      </c>
      <c r="G25" s="35" t="s">
        <v>164</v>
      </c>
      <c r="H25" s="35" t="s">
        <v>165</v>
      </c>
      <c r="I25" s="36" t="s">
        <v>154</v>
      </c>
      <c r="J25" s="36"/>
      <c r="K25" s="37" t="s">
        <v>158</v>
      </c>
      <c r="L25" s="39" t="s">
        <v>34</v>
      </c>
      <c r="M25" s="39" t="s">
        <v>44</v>
      </c>
      <c r="N25" s="45" t="str">
        <f t="shared" si="11"/>
        <v>High</v>
      </c>
      <c r="O25" s="41">
        <v>1</v>
      </c>
      <c r="AA25" s="3">
        <f t="shared" si="0"/>
        <v>45</v>
      </c>
      <c r="AB25" s="3">
        <f t="shared" si="1"/>
        <v>3</v>
      </c>
      <c r="AC25" s="3">
        <f t="shared" si="1"/>
        <v>5</v>
      </c>
      <c r="AD25" s="42" t="str">
        <f t="shared" si="2"/>
        <v>VH</v>
      </c>
      <c r="AE25" s="43" t="str">
        <f t="shared" si="3"/>
        <v>M</v>
      </c>
      <c r="AF25" s="3" t="str">
        <f t="shared" si="4"/>
        <v>re35</v>
      </c>
      <c r="AG25" s="3" t="str">
        <f t="shared" si="5"/>
        <v/>
      </c>
      <c r="AH25" s="3" t="str">
        <f t="shared" si="6"/>
        <v/>
      </c>
      <c r="AI25" s="3" t="str">
        <f t="shared" si="7"/>
        <v/>
      </c>
      <c r="AJ25" s="3" t="str">
        <f t="shared" si="8"/>
        <v/>
      </c>
      <c r="AK25" s="3" t="str">
        <f t="shared" si="9"/>
        <v>High</v>
      </c>
      <c r="AL25" s="3">
        <f t="shared" si="10"/>
        <v>3</v>
      </c>
    </row>
    <row r="26" spans="2:38" ht="22.5">
      <c r="B26" s="64"/>
      <c r="C26" s="69"/>
      <c r="D26" s="71"/>
      <c r="E26" s="33" t="s">
        <v>151</v>
      </c>
      <c r="F26" s="34" t="s">
        <v>27</v>
      </c>
      <c r="G26" s="35" t="s">
        <v>167</v>
      </c>
      <c r="H26" s="35" t="s">
        <v>168</v>
      </c>
      <c r="I26" s="36" t="s">
        <v>154</v>
      </c>
      <c r="J26" s="36"/>
      <c r="K26" s="37" t="s">
        <v>169</v>
      </c>
      <c r="L26" s="39" t="s">
        <v>152</v>
      </c>
      <c r="M26" s="39" t="s">
        <v>42</v>
      </c>
      <c r="N26" s="40" t="str">
        <f t="shared" si="11"/>
        <v>Low</v>
      </c>
      <c r="O26" s="41">
        <v>19</v>
      </c>
      <c r="AA26" s="3">
        <f t="shared" si="0"/>
        <v>4</v>
      </c>
      <c r="AB26" s="3">
        <f t="shared" si="1"/>
        <v>1</v>
      </c>
      <c r="AC26" s="3">
        <f t="shared" si="1"/>
        <v>4</v>
      </c>
      <c r="AD26" s="42" t="str">
        <f t="shared" si="2"/>
        <v>H</v>
      </c>
      <c r="AE26" s="43" t="str">
        <f t="shared" si="3"/>
        <v>VL</v>
      </c>
      <c r="AF26" s="3" t="str">
        <f t="shared" si="4"/>
        <v>-</v>
      </c>
      <c r="AG26" s="3" t="str">
        <f t="shared" si="5"/>
        <v>-</v>
      </c>
      <c r="AH26" s="3" t="str">
        <f t="shared" si="6"/>
        <v>-</v>
      </c>
      <c r="AI26" s="3" t="str">
        <f t="shared" si="7"/>
        <v>-</v>
      </c>
      <c r="AJ26" s="3" t="str">
        <f t="shared" si="8"/>
        <v>re54</v>
      </c>
      <c r="AK26" s="3" t="str">
        <f t="shared" si="9"/>
        <v>Low</v>
      </c>
      <c r="AL26" s="3">
        <f t="shared" si="10"/>
        <v>1</v>
      </c>
    </row>
    <row r="27" spans="2:38" ht="22.5">
      <c r="B27" s="64"/>
      <c r="C27" s="69"/>
      <c r="D27" s="72"/>
      <c r="E27" s="33" t="s">
        <v>46</v>
      </c>
      <c r="F27" s="34" t="s">
        <v>27</v>
      </c>
      <c r="G27" s="35" t="s">
        <v>192</v>
      </c>
      <c r="H27" s="35" t="s">
        <v>193</v>
      </c>
      <c r="I27" s="36" t="s">
        <v>154</v>
      </c>
      <c r="J27" s="36"/>
      <c r="K27" s="37" t="s">
        <v>158</v>
      </c>
      <c r="L27" s="39" t="s">
        <v>42</v>
      </c>
      <c r="M27" s="39" t="s">
        <v>152</v>
      </c>
      <c r="N27" s="40" t="str">
        <f>AK27</f>
        <v>Low</v>
      </c>
      <c r="O27" s="41">
        <v>21</v>
      </c>
      <c r="AA27" s="3">
        <f t="shared" si="0"/>
        <v>4</v>
      </c>
      <c r="AB27" s="3">
        <f t="shared" si="1"/>
        <v>4</v>
      </c>
      <c r="AC27" s="3">
        <f t="shared" si="1"/>
        <v>1</v>
      </c>
      <c r="AD27" s="42" t="str">
        <f t="shared" si="2"/>
        <v>VL</v>
      </c>
      <c r="AE27" s="43" t="str">
        <f t="shared" si="3"/>
        <v>H</v>
      </c>
      <c r="AF27" s="3" t="str">
        <f t="shared" si="4"/>
        <v>-</v>
      </c>
      <c r="AG27" s="3" t="str">
        <f t="shared" si="5"/>
        <v>-</v>
      </c>
      <c r="AH27" s="3" t="str">
        <f t="shared" si="6"/>
        <v>-</v>
      </c>
      <c r="AI27" s="3" t="str">
        <f t="shared" si="7"/>
        <v>re21</v>
      </c>
      <c r="AJ27" s="3" t="str">
        <f t="shared" si="8"/>
        <v>-</v>
      </c>
      <c r="AK27" s="3" t="str">
        <f t="shared" si="9"/>
        <v>Low</v>
      </c>
      <c r="AL27" s="3">
        <f t="shared" si="10"/>
        <v>1</v>
      </c>
    </row>
    <row r="28" spans="2:38" ht="19.5" customHeight="1">
      <c r="B28" s="64"/>
      <c r="C28" s="69"/>
      <c r="D28" s="67" t="s">
        <v>47</v>
      </c>
      <c r="E28" s="33" t="s">
        <v>48</v>
      </c>
      <c r="F28" s="34" t="s">
        <v>27</v>
      </c>
      <c r="G28" s="35" t="s">
        <v>194</v>
      </c>
      <c r="H28" s="35" t="s">
        <v>195</v>
      </c>
      <c r="I28" s="36" t="s">
        <v>196</v>
      </c>
      <c r="J28" s="36"/>
      <c r="K28" s="37" t="s">
        <v>172</v>
      </c>
      <c r="L28" s="39" t="s">
        <v>152</v>
      </c>
      <c r="M28" s="39" t="s">
        <v>35</v>
      </c>
      <c r="N28" s="45" t="str">
        <f t="shared" si="11"/>
        <v>Low</v>
      </c>
      <c r="O28" s="41">
        <v>20</v>
      </c>
      <c r="AA28" s="3">
        <f t="shared" si="0"/>
        <v>2</v>
      </c>
      <c r="AB28" s="3">
        <f t="shared" si="1"/>
        <v>1</v>
      </c>
      <c r="AC28" s="3">
        <f t="shared" si="1"/>
        <v>2</v>
      </c>
      <c r="AD28" s="42" t="str">
        <f t="shared" si="2"/>
        <v>L</v>
      </c>
      <c r="AE28" s="43" t="str">
        <f t="shared" si="3"/>
        <v>VL</v>
      </c>
      <c r="AF28" s="3" t="str">
        <f t="shared" si="4"/>
        <v>-</v>
      </c>
      <c r="AG28" s="3" t="str">
        <f t="shared" si="5"/>
        <v>-</v>
      </c>
      <c r="AH28" s="3" t="str">
        <f t="shared" si="6"/>
        <v>-</v>
      </c>
      <c r="AI28" s="3" t="str">
        <f t="shared" si="7"/>
        <v>-</v>
      </c>
      <c r="AJ28" s="3" t="str">
        <f t="shared" si="8"/>
        <v>re52</v>
      </c>
      <c r="AK28" s="3" t="str">
        <f t="shared" si="9"/>
        <v>Low</v>
      </c>
      <c r="AL28" s="3">
        <f t="shared" si="10"/>
        <v>1</v>
      </c>
    </row>
    <row r="29" spans="2:38" ht="19.5" customHeight="1">
      <c r="B29" s="64"/>
      <c r="C29" s="69"/>
      <c r="D29" s="68"/>
      <c r="E29" s="33" t="s">
        <v>48</v>
      </c>
      <c r="F29" s="34" t="s">
        <v>28</v>
      </c>
      <c r="G29" s="35"/>
      <c r="H29" s="35"/>
      <c r="I29" s="36"/>
      <c r="J29" s="36"/>
      <c r="K29" s="37"/>
      <c r="L29" s="39"/>
      <c r="M29" s="39"/>
      <c r="N29" s="45" t="str">
        <f t="shared" si="11"/>
        <v/>
      </c>
      <c r="O29" s="41"/>
      <c r="AA29" s="3">
        <f t="shared" si="0"/>
        <v>0</v>
      </c>
      <c r="AB29" s="3" t="str">
        <f t="shared" si="1"/>
        <v/>
      </c>
      <c r="AC29" s="3" t="str">
        <f t="shared" si="1"/>
        <v/>
      </c>
      <c r="AD29" s="42" t="str">
        <f t="shared" si="2"/>
        <v/>
      </c>
      <c r="AE29" s="43" t="str">
        <f t="shared" si="3"/>
        <v/>
      </c>
      <c r="AF29" s="3" t="str">
        <f t="shared" si="4"/>
        <v>-</v>
      </c>
      <c r="AG29" s="3" t="str">
        <f t="shared" si="5"/>
        <v>-</v>
      </c>
      <c r="AH29" s="3" t="str">
        <f t="shared" si="6"/>
        <v>-</v>
      </c>
      <c r="AI29" s="3" t="str">
        <f t="shared" si="7"/>
        <v>-</v>
      </c>
      <c r="AJ29" s="3" t="str">
        <f t="shared" si="8"/>
        <v>-</v>
      </c>
      <c r="AK29" s="3" t="str">
        <f t="shared" si="9"/>
        <v/>
      </c>
      <c r="AL29" s="3" t="str">
        <f t="shared" si="10"/>
        <v/>
      </c>
    </row>
    <row r="30" spans="2:38">
      <c r="B30" s="64"/>
      <c r="C30" s="69"/>
      <c r="D30" s="67" t="s">
        <v>49</v>
      </c>
      <c r="E30" s="33" t="s">
        <v>50</v>
      </c>
      <c r="F30" s="34" t="s">
        <v>84</v>
      </c>
      <c r="G30" s="35"/>
      <c r="H30" s="35"/>
      <c r="I30" s="36"/>
      <c r="J30" s="36"/>
      <c r="K30" s="37"/>
      <c r="L30" s="39"/>
      <c r="M30" s="39"/>
      <c r="N30" s="40"/>
      <c r="O30" s="41"/>
      <c r="AA30" s="3">
        <f t="shared" si="0"/>
        <v>0</v>
      </c>
      <c r="AB30" s="3" t="str">
        <f t="shared" si="1"/>
        <v/>
      </c>
      <c r="AC30" s="3" t="str">
        <f t="shared" si="1"/>
        <v/>
      </c>
      <c r="AD30" s="42" t="str">
        <f t="shared" si="2"/>
        <v/>
      </c>
      <c r="AE30" s="43" t="str">
        <f t="shared" si="3"/>
        <v/>
      </c>
      <c r="AF30" s="3" t="str">
        <f t="shared" si="4"/>
        <v>-</v>
      </c>
      <c r="AG30" s="3" t="str">
        <f t="shared" si="5"/>
        <v>-</v>
      </c>
      <c r="AH30" s="3" t="str">
        <f t="shared" si="6"/>
        <v>-</v>
      </c>
      <c r="AI30" s="3" t="str">
        <f t="shared" si="7"/>
        <v>-</v>
      </c>
      <c r="AJ30" s="3" t="str">
        <f t="shared" si="8"/>
        <v>-</v>
      </c>
      <c r="AK30" s="3" t="str">
        <f t="shared" si="9"/>
        <v/>
      </c>
      <c r="AL30" s="3" t="str">
        <f t="shared" si="10"/>
        <v/>
      </c>
    </row>
    <row r="31" spans="2:38" ht="19.5" customHeight="1">
      <c r="B31" s="64"/>
      <c r="C31" s="69"/>
      <c r="D31" s="68"/>
      <c r="E31" s="33" t="s">
        <v>50</v>
      </c>
      <c r="F31" s="34" t="s">
        <v>28</v>
      </c>
      <c r="G31" s="35"/>
      <c r="H31" s="35"/>
      <c r="I31" s="36"/>
      <c r="J31" s="36"/>
      <c r="K31" s="37"/>
      <c r="L31" s="39"/>
      <c r="M31" s="39"/>
      <c r="N31" s="45" t="str">
        <f t="shared" si="11"/>
        <v/>
      </c>
      <c r="O31" s="41"/>
      <c r="AA31" s="3">
        <f t="shared" si="0"/>
        <v>0</v>
      </c>
      <c r="AB31" s="3" t="str">
        <f t="shared" si="1"/>
        <v/>
      </c>
      <c r="AC31" s="3" t="str">
        <f t="shared" si="1"/>
        <v/>
      </c>
      <c r="AD31" s="42" t="str">
        <f t="shared" si="2"/>
        <v/>
      </c>
      <c r="AE31" s="43" t="str">
        <f t="shared" si="3"/>
        <v/>
      </c>
      <c r="AF31" s="3" t="str">
        <f t="shared" si="4"/>
        <v>-</v>
      </c>
      <c r="AG31" s="3" t="str">
        <f t="shared" si="5"/>
        <v>-</v>
      </c>
      <c r="AH31" s="3" t="str">
        <f t="shared" si="6"/>
        <v>-</v>
      </c>
      <c r="AI31" s="3" t="str">
        <f t="shared" si="7"/>
        <v>-</v>
      </c>
      <c r="AJ31" s="3" t="str">
        <f t="shared" si="8"/>
        <v>-</v>
      </c>
      <c r="AK31" s="3" t="str">
        <f t="shared" si="9"/>
        <v/>
      </c>
      <c r="AL31" s="3" t="str">
        <f t="shared" si="10"/>
        <v/>
      </c>
    </row>
    <row r="32" spans="2:38" ht="19.5" customHeight="1">
      <c r="B32" s="64"/>
      <c r="C32" s="69"/>
      <c r="D32" s="67" t="s">
        <v>51</v>
      </c>
      <c r="E32" s="33" t="s">
        <v>52</v>
      </c>
      <c r="F32" s="34" t="s">
        <v>27</v>
      </c>
      <c r="G32" s="35" t="s">
        <v>161</v>
      </c>
      <c r="H32" s="35" t="s">
        <v>162</v>
      </c>
      <c r="I32" s="36" t="s">
        <v>154</v>
      </c>
      <c r="J32" s="36"/>
      <c r="K32" s="37" t="s">
        <v>158</v>
      </c>
      <c r="L32" s="39" t="s">
        <v>34</v>
      </c>
      <c r="M32" s="39" t="s">
        <v>44</v>
      </c>
      <c r="N32" s="45" t="str">
        <f t="shared" si="11"/>
        <v>High</v>
      </c>
      <c r="O32" s="41">
        <v>2</v>
      </c>
      <c r="AA32" s="3">
        <f t="shared" si="0"/>
        <v>45</v>
      </c>
      <c r="AB32" s="3">
        <f t="shared" si="1"/>
        <v>3</v>
      </c>
      <c r="AC32" s="3">
        <f t="shared" si="1"/>
        <v>5</v>
      </c>
      <c r="AD32" s="42" t="str">
        <f t="shared" si="2"/>
        <v>VH</v>
      </c>
      <c r="AE32" s="43" t="str">
        <f t="shared" si="3"/>
        <v>M</v>
      </c>
      <c r="AF32" s="3" t="str">
        <f t="shared" si="4"/>
        <v>re35</v>
      </c>
      <c r="AG32" s="3" t="str">
        <f t="shared" si="5"/>
        <v/>
      </c>
      <c r="AH32" s="3" t="str">
        <f t="shared" si="6"/>
        <v/>
      </c>
      <c r="AI32" s="3" t="str">
        <f t="shared" si="7"/>
        <v/>
      </c>
      <c r="AJ32" s="3" t="str">
        <f t="shared" si="8"/>
        <v/>
      </c>
      <c r="AK32" s="3" t="str">
        <f t="shared" si="9"/>
        <v>High</v>
      </c>
      <c r="AL32" s="3">
        <f t="shared" si="10"/>
        <v>3</v>
      </c>
    </row>
    <row r="33" spans="2:38" ht="19.5" customHeight="1">
      <c r="B33" s="64"/>
      <c r="C33" s="69"/>
      <c r="D33" s="68"/>
      <c r="E33" s="33" t="s">
        <v>52</v>
      </c>
      <c r="F33" s="34" t="s">
        <v>28</v>
      </c>
      <c r="G33" s="35"/>
      <c r="H33" s="35"/>
      <c r="I33" s="36"/>
      <c r="J33" s="36"/>
      <c r="K33" s="37"/>
      <c r="L33" s="39"/>
      <c r="M33" s="39"/>
      <c r="N33" s="45" t="str">
        <f t="shared" si="11"/>
        <v/>
      </c>
      <c r="O33" s="41"/>
      <c r="AA33" s="3">
        <f t="shared" si="0"/>
        <v>0</v>
      </c>
      <c r="AB33" s="3" t="str">
        <f t="shared" si="1"/>
        <v/>
      </c>
      <c r="AC33" s="3" t="str">
        <f t="shared" si="1"/>
        <v/>
      </c>
      <c r="AD33" s="42" t="str">
        <f t="shared" si="2"/>
        <v/>
      </c>
      <c r="AE33" s="43" t="str">
        <f t="shared" si="3"/>
        <v/>
      </c>
      <c r="AF33" s="3" t="str">
        <f t="shared" si="4"/>
        <v>-</v>
      </c>
      <c r="AG33" s="3" t="str">
        <f t="shared" si="5"/>
        <v>-</v>
      </c>
      <c r="AH33" s="3" t="str">
        <f t="shared" si="6"/>
        <v>-</v>
      </c>
      <c r="AI33" s="3" t="str">
        <f t="shared" si="7"/>
        <v>-</v>
      </c>
      <c r="AJ33" s="3" t="str">
        <f t="shared" si="8"/>
        <v>-</v>
      </c>
      <c r="AK33" s="3" t="str">
        <f t="shared" si="9"/>
        <v/>
      </c>
      <c r="AL33" s="3" t="str">
        <f t="shared" si="10"/>
        <v/>
      </c>
    </row>
    <row r="34" spans="2:38" ht="19.5" customHeight="1">
      <c r="B34" s="64"/>
      <c r="C34" s="69"/>
      <c r="D34" s="67" t="s">
        <v>53</v>
      </c>
      <c r="E34" s="33" t="s">
        <v>54</v>
      </c>
      <c r="F34" s="34" t="s">
        <v>27</v>
      </c>
      <c r="G34" s="35" t="s">
        <v>198</v>
      </c>
      <c r="H34" s="35" t="s">
        <v>197</v>
      </c>
      <c r="I34" s="36" t="s">
        <v>196</v>
      </c>
      <c r="J34" s="36"/>
      <c r="K34" s="37" t="s">
        <v>172</v>
      </c>
      <c r="L34" s="39" t="s">
        <v>42</v>
      </c>
      <c r="M34" s="39" t="s">
        <v>152</v>
      </c>
      <c r="N34" s="45" t="str">
        <f t="shared" si="11"/>
        <v>Low</v>
      </c>
      <c r="O34" s="41">
        <v>22</v>
      </c>
      <c r="AA34" s="3">
        <f t="shared" si="0"/>
        <v>4</v>
      </c>
      <c r="AB34" s="3">
        <f t="shared" si="1"/>
        <v>4</v>
      </c>
      <c r="AC34" s="3">
        <f t="shared" si="1"/>
        <v>1</v>
      </c>
      <c r="AD34" s="42" t="str">
        <f t="shared" si="2"/>
        <v>VL</v>
      </c>
      <c r="AE34" s="43" t="str">
        <f t="shared" si="3"/>
        <v>H</v>
      </c>
      <c r="AF34" s="3" t="str">
        <f t="shared" si="4"/>
        <v>-</v>
      </c>
      <c r="AG34" s="3" t="str">
        <f t="shared" si="5"/>
        <v>-</v>
      </c>
      <c r="AH34" s="3" t="str">
        <f t="shared" si="6"/>
        <v>-</v>
      </c>
      <c r="AI34" s="3" t="str">
        <f t="shared" si="7"/>
        <v>re21</v>
      </c>
      <c r="AJ34" s="3" t="str">
        <f t="shared" si="8"/>
        <v>-</v>
      </c>
      <c r="AK34" s="3" t="str">
        <f t="shared" si="9"/>
        <v>Low</v>
      </c>
      <c r="AL34" s="3">
        <f t="shared" si="10"/>
        <v>1</v>
      </c>
    </row>
    <row r="35" spans="2:38" ht="19.5" customHeight="1">
      <c r="B35" s="64"/>
      <c r="C35" s="69"/>
      <c r="D35" s="68"/>
      <c r="E35" s="33" t="s">
        <v>54</v>
      </c>
      <c r="F35" s="34" t="s">
        <v>28</v>
      </c>
      <c r="G35" s="35"/>
      <c r="H35" s="35"/>
      <c r="I35" s="36"/>
      <c r="J35" s="36"/>
      <c r="K35" s="37"/>
      <c r="L35" s="39"/>
      <c r="M35" s="39"/>
      <c r="N35" s="45" t="str">
        <f t="shared" si="11"/>
        <v/>
      </c>
      <c r="O35" s="41"/>
      <c r="AA35" s="3">
        <f t="shared" si="0"/>
        <v>0</v>
      </c>
      <c r="AB35" s="3" t="str">
        <f t="shared" si="1"/>
        <v/>
      </c>
      <c r="AC35" s="3" t="str">
        <f t="shared" si="1"/>
        <v/>
      </c>
      <c r="AD35" s="42" t="str">
        <f t="shared" si="2"/>
        <v/>
      </c>
      <c r="AE35" s="43" t="str">
        <f t="shared" si="3"/>
        <v/>
      </c>
      <c r="AF35" s="3" t="str">
        <f t="shared" si="4"/>
        <v>-</v>
      </c>
      <c r="AG35" s="3" t="str">
        <f t="shared" si="5"/>
        <v>-</v>
      </c>
      <c r="AH35" s="3" t="str">
        <f t="shared" si="6"/>
        <v>-</v>
      </c>
      <c r="AI35" s="3" t="str">
        <f t="shared" si="7"/>
        <v>-</v>
      </c>
      <c r="AJ35" s="3" t="str">
        <f t="shared" si="8"/>
        <v>-</v>
      </c>
      <c r="AK35" s="3" t="str">
        <f t="shared" si="9"/>
        <v/>
      </c>
      <c r="AL35" s="3" t="str">
        <f t="shared" si="10"/>
        <v/>
      </c>
    </row>
    <row r="36" spans="2:38" ht="19.5" customHeight="1">
      <c r="B36" s="64"/>
      <c r="C36" s="69"/>
      <c r="D36" s="73" t="s">
        <v>55</v>
      </c>
      <c r="E36" s="46" t="s">
        <v>56</v>
      </c>
      <c r="F36" s="34" t="s">
        <v>84</v>
      </c>
      <c r="G36" s="35"/>
      <c r="H36" s="35"/>
      <c r="I36" s="36"/>
      <c r="J36" s="36"/>
      <c r="K36" s="37"/>
      <c r="L36" s="39"/>
      <c r="M36" s="39"/>
      <c r="N36" s="45">
        <f t="shared" si="11"/>
        <v>0</v>
      </c>
      <c r="O36" s="41"/>
      <c r="AD36" s="42"/>
      <c r="AE36" s="43"/>
    </row>
    <row r="37" spans="2:38" ht="19.5" customHeight="1">
      <c r="B37" s="64"/>
      <c r="C37" s="70"/>
      <c r="D37" s="68"/>
      <c r="E37" s="46" t="s">
        <v>56</v>
      </c>
      <c r="F37" s="34" t="s">
        <v>84</v>
      </c>
      <c r="G37" s="35"/>
      <c r="H37" s="35"/>
      <c r="I37" s="36"/>
      <c r="J37" s="36"/>
      <c r="K37" s="37"/>
      <c r="L37" s="39"/>
      <c r="M37" s="39"/>
      <c r="N37" s="45">
        <f t="shared" si="11"/>
        <v>0</v>
      </c>
      <c r="O37" s="41"/>
      <c r="AD37" s="42"/>
      <c r="AE37" s="43"/>
    </row>
    <row r="38" spans="2:38" ht="22.5">
      <c r="B38" s="64"/>
      <c r="C38" s="74" t="s">
        <v>57</v>
      </c>
      <c r="D38" s="67" t="s">
        <v>58</v>
      </c>
      <c r="E38" s="33" t="s">
        <v>59</v>
      </c>
      <c r="F38" s="34" t="s">
        <v>27</v>
      </c>
      <c r="G38" s="35" t="s">
        <v>199</v>
      </c>
      <c r="H38" s="35" t="s">
        <v>200</v>
      </c>
      <c r="I38" s="36" t="s">
        <v>196</v>
      </c>
      <c r="J38" s="36"/>
      <c r="K38" s="37" t="s">
        <v>158</v>
      </c>
      <c r="L38" s="39" t="s">
        <v>42</v>
      </c>
      <c r="M38" s="39" t="s">
        <v>34</v>
      </c>
      <c r="N38" s="40" t="str">
        <f>AK38</f>
        <v>Medium</v>
      </c>
      <c r="O38" s="41">
        <v>11</v>
      </c>
      <c r="AA38" s="3">
        <f t="shared" ref="AA38:AA101" si="12">PRODUCT(AB38,AC38,AL38)</f>
        <v>24</v>
      </c>
      <c r="AB38" s="3">
        <f t="shared" ref="AB38:AC101" si="13">IF(L38="VH",5,IF(L38="H",4,IF(L38="M",3,IF(L38="L",2,IF(L38="VL",1,"")))))</f>
        <v>4</v>
      </c>
      <c r="AC38" s="3">
        <f t="shared" si="13"/>
        <v>3</v>
      </c>
      <c r="AD38" s="42" t="str">
        <f t="shared" ref="AD38:AD101" si="14">IF(M38="","",M38)</f>
        <v>M</v>
      </c>
      <c r="AE38" s="43" t="str">
        <f t="shared" ref="AE38:AE101" si="15">IF(L38="","",L38)</f>
        <v>H</v>
      </c>
      <c r="AF38" s="3" t="str">
        <f t="shared" ref="AF38:AF101" si="16">IF(AND(AD38="M",AE38="VH"),"re13",IF(AND(AD38="H",AE38="VH"),"re14",IF(AND(AD38="H",AE38="H"),"re24",IF(AND(AD38="VH",AE38="H"),"re25",IF(AND(AD38="VH",AE38="M"),"re35",IF(AND(AD38="VH",AE38="VH"),"re15","-"))))))</f>
        <v>-</v>
      </c>
      <c r="AG38" s="3" t="str">
        <f t="shared" ref="AG38:AG101" si="17">IF(AF38="-",IF(AND(AD38="L",AE38="VH"),"re12",IF(AND(AD38="L",AE38="H"),"re22",IF(AND(AD38="L",AE38="M"),"re32",IF(AND(AD38="M",AE38="H"),"re23",IF(AND(AD38="M",AE38="M"),"re33",IF(AND(AD38="M",AE38="L"),"re43","-")))))),"")</f>
        <v>re23</v>
      </c>
      <c r="AH38" s="3" t="str">
        <f t="shared" ref="AH38:AH101" si="18">IF(AF38="-",IF(AND(AD38="H",AE38="M"),"re34",IF(AND(AD38="H",AE38="L"),"re44",IF(AND(AD38="VH",AE38="L"),"re45","-"))),"")</f>
        <v>-</v>
      </c>
      <c r="AI38" s="3" t="str">
        <f t="shared" ref="AI38:AI101" si="19">IF(AF38="-",IF(AND(AD38="VL",AE38="VH"),"re11",IF(AND(AD38="VL",AE38="H"),"re21",IF(AND(AD38="VL",AE38="M"),"re31",IF(AND(AD38="VL",AE38="L"),"re41",IF(AND(AD38="VL",AE38="VL"),"re51",IF(AND(AD38="L",AE38="L"),"re42","-")))))),"")</f>
        <v>-</v>
      </c>
      <c r="AJ38" s="3" t="str">
        <f t="shared" ref="AJ38:AJ101" si="20">IF(AF38="-",IF(AND(AD38="L",AE38="VL"),"re52",IF(AND(AD38="M",AE38="VL"),"re53",IF(AND(AD38="H",AE38="VL"),"re54",IF(AND(AD38="VH",AE38="VL"),"re55","-")))),"")</f>
        <v>-</v>
      </c>
      <c r="AK38" s="3" t="str">
        <f t="shared" ref="AK38:AK101" si="21">IF(AD38="VL","Low",IF(AD38="L",IF(AB38&gt;=3,"Medium","Low"),IF(AD38="M",IF(AE38="VH","High",IF(AB38&gt;=3,"Medium","Low")),IF(AD38="H",IF(AB38&gt;=4,"High",IF(AB38&gt;=2,"Medium","Low")),IF(AD38="VH",IF(AB38&gt;=3,"High","Medium"),"")))))</f>
        <v>Medium</v>
      </c>
      <c r="AL38" s="3">
        <f t="shared" ref="AL38:AL101" si="22">IF(AK38="Low",1,IF(AK38="Medium",2,IF(AK38="High",3,"")))</f>
        <v>2</v>
      </c>
    </row>
    <row r="39" spans="2:38" ht="19.5" customHeight="1">
      <c r="B39" s="64"/>
      <c r="C39" s="75"/>
      <c r="D39" s="68"/>
      <c r="E39" s="33" t="s">
        <v>59</v>
      </c>
      <c r="F39" s="34" t="s">
        <v>28</v>
      </c>
      <c r="G39" s="35"/>
      <c r="H39" s="35"/>
      <c r="I39" s="36"/>
      <c r="J39" s="36"/>
      <c r="K39" s="37"/>
      <c r="L39" s="39"/>
      <c r="M39" s="39"/>
      <c r="N39" s="45" t="str">
        <f t="shared" ref="N39:N101" si="23">AK39</f>
        <v/>
      </c>
      <c r="O39" s="41"/>
      <c r="AA39" s="3">
        <f t="shared" si="12"/>
        <v>0</v>
      </c>
      <c r="AB39" s="3" t="str">
        <f t="shared" si="13"/>
        <v/>
      </c>
      <c r="AC39" s="3" t="str">
        <f t="shared" si="13"/>
        <v/>
      </c>
      <c r="AD39" s="42" t="str">
        <f t="shared" si="14"/>
        <v/>
      </c>
      <c r="AE39" s="43" t="str">
        <f t="shared" si="15"/>
        <v/>
      </c>
      <c r="AF39" s="3" t="str">
        <f t="shared" si="16"/>
        <v>-</v>
      </c>
      <c r="AG39" s="3" t="str">
        <f t="shared" si="17"/>
        <v>-</v>
      </c>
      <c r="AH39" s="3" t="str">
        <f t="shared" si="18"/>
        <v>-</v>
      </c>
      <c r="AI39" s="3" t="str">
        <f t="shared" si="19"/>
        <v>-</v>
      </c>
      <c r="AJ39" s="3" t="str">
        <f t="shared" si="20"/>
        <v>-</v>
      </c>
      <c r="AK39" s="3" t="str">
        <f t="shared" si="21"/>
        <v/>
      </c>
      <c r="AL39" s="3" t="str">
        <f t="shared" si="22"/>
        <v/>
      </c>
    </row>
    <row r="40" spans="2:38" ht="19.5" customHeight="1">
      <c r="B40" s="64"/>
      <c r="C40" s="75"/>
      <c r="D40" s="67" t="s">
        <v>60</v>
      </c>
      <c r="E40" s="33" t="s">
        <v>61</v>
      </c>
      <c r="F40" s="34" t="s">
        <v>27</v>
      </c>
      <c r="G40" s="35" t="s">
        <v>201</v>
      </c>
      <c r="H40" s="44" t="s">
        <v>202</v>
      </c>
      <c r="I40" s="36" t="s">
        <v>196</v>
      </c>
      <c r="J40" s="36"/>
      <c r="K40" s="37" t="s">
        <v>172</v>
      </c>
      <c r="L40" s="38" t="s">
        <v>42</v>
      </c>
      <c r="M40" s="39" t="s">
        <v>34</v>
      </c>
      <c r="N40" s="45" t="str">
        <f t="shared" si="23"/>
        <v>Medium</v>
      </c>
      <c r="O40" s="41">
        <v>10</v>
      </c>
      <c r="AA40" s="3">
        <f t="shared" si="12"/>
        <v>24</v>
      </c>
      <c r="AB40" s="3">
        <f t="shared" si="13"/>
        <v>4</v>
      </c>
      <c r="AC40" s="3">
        <f t="shared" si="13"/>
        <v>3</v>
      </c>
      <c r="AD40" s="42" t="str">
        <f t="shared" si="14"/>
        <v>M</v>
      </c>
      <c r="AE40" s="43" t="str">
        <f t="shared" si="15"/>
        <v>H</v>
      </c>
      <c r="AF40" s="3" t="str">
        <f t="shared" si="16"/>
        <v>-</v>
      </c>
      <c r="AG40" s="3" t="str">
        <f t="shared" si="17"/>
        <v>re23</v>
      </c>
      <c r="AH40" s="3" t="str">
        <f t="shared" si="18"/>
        <v>-</v>
      </c>
      <c r="AI40" s="3" t="str">
        <f t="shared" si="19"/>
        <v>-</v>
      </c>
      <c r="AJ40" s="3" t="str">
        <f t="shared" si="20"/>
        <v>-</v>
      </c>
      <c r="AK40" s="3" t="str">
        <f t="shared" si="21"/>
        <v>Medium</v>
      </c>
      <c r="AL40" s="3">
        <f t="shared" si="22"/>
        <v>2</v>
      </c>
    </row>
    <row r="41" spans="2:38" ht="19.5" customHeight="1">
      <c r="B41" s="64"/>
      <c r="C41" s="75"/>
      <c r="D41" s="68"/>
      <c r="E41" s="33" t="s">
        <v>61</v>
      </c>
      <c r="F41" s="34" t="s">
        <v>27</v>
      </c>
      <c r="G41" s="35" t="s">
        <v>203</v>
      </c>
      <c r="H41" s="44" t="s">
        <v>204</v>
      </c>
      <c r="I41" s="36" t="s">
        <v>205</v>
      </c>
      <c r="J41" s="36"/>
      <c r="K41" s="37" t="s">
        <v>172</v>
      </c>
      <c r="L41" s="38" t="s">
        <v>42</v>
      </c>
      <c r="M41" s="39" t="s">
        <v>35</v>
      </c>
      <c r="N41" s="45" t="str">
        <f t="shared" si="23"/>
        <v>Medium</v>
      </c>
      <c r="O41" s="41">
        <v>12</v>
      </c>
      <c r="AA41" s="3">
        <f t="shared" si="12"/>
        <v>16</v>
      </c>
      <c r="AB41" s="3">
        <f t="shared" si="13"/>
        <v>4</v>
      </c>
      <c r="AC41" s="3">
        <f t="shared" si="13"/>
        <v>2</v>
      </c>
      <c r="AD41" s="42" t="str">
        <f t="shared" si="14"/>
        <v>L</v>
      </c>
      <c r="AE41" s="43" t="str">
        <f t="shared" si="15"/>
        <v>H</v>
      </c>
      <c r="AF41" s="3" t="str">
        <f t="shared" si="16"/>
        <v>-</v>
      </c>
      <c r="AG41" s="3" t="str">
        <f t="shared" si="17"/>
        <v>re22</v>
      </c>
      <c r="AH41" s="3" t="str">
        <f t="shared" si="18"/>
        <v>-</v>
      </c>
      <c r="AI41" s="3" t="str">
        <f t="shared" si="19"/>
        <v>-</v>
      </c>
      <c r="AJ41" s="3" t="str">
        <f t="shared" si="20"/>
        <v>-</v>
      </c>
      <c r="AK41" s="3" t="str">
        <f t="shared" si="21"/>
        <v>Medium</v>
      </c>
      <c r="AL41" s="3">
        <f t="shared" si="22"/>
        <v>2</v>
      </c>
    </row>
    <row r="42" spans="2:38" ht="19.5" customHeight="1">
      <c r="B42" s="64"/>
      <c r="C42" s="75"/>
      <c r="D42" s="67" t="s">
        <v>62</v>
      </c>
      <c r="E42" s="33" t="s">
        <v>63</v>
      </c>
      <c r="F42" s="34" t="s">
        <v>28</v>
      </c>
      <c r="G42" s="35"/>
      <c r="H42" s="44"/>
      <c r="I42" s="36"/>
      <c r="J42" s="36"/>
      <c r="K42" s="37"/>
      <c r="L42" s="39"/>
      <c r="M42" s="39"/>
      <c r="N42" s="45" t="str">
        <f t="shared" si="23"/>
        <v/>
      </c>
      <c r="O42" s="41"/>
      <c r="AA42" s="3">
        <f t="shared" si="12"/>
        <v>0</v>
      </c>
      <c r="AB42" s="3" t="str">
        <f t="shared" si="13"/>
        <v/>
      </c>
      <c r="AC42" s="3" t="str">
        <f t="shared" si="13"/>
        <v/>
      </c>
      <c r="AD42" s="42" t="str">
        <f t="shared" si="14"/>
        <v/>
      </c>
      <c r="AE42" s="43" t="str">
        <f t="shared" si="15"/>
        <v/>
      </c>
      <c r="AF42" s="3" t="str">
        <f t="shared" si="16"/>
        <v>-</v>
      </c>
      <c r="AG42" s="3" t="str">
        <f t="shared" si="17"/>
        <v>-</v>
      </c>
      <c r="AH42" s="3" t="str">
        <f t="shared" si="18"/>
        <v>-</v>
      </c>
      <c r="AI42" s="3" t="str">
        <f t="shared" si="19"/>
        <v>-</v>
      </c>
      <c r="AJ42" s="3" t="str">
        <f t="shared" si="20"/>
        <v>-</v>
      </c>
      <c r="AK42" s="3" t="str">
        <f t="shared" si="21"/>
        <v/>
      </c>
      <c r="AL42" s="3" t="str">
        <f t="shared" si="22"/>
        <v/>
      </c>
    </row>
    <row r="43" spans="2:38" ht="19.5" customHeight="1">
      <c r="B43" s="64"/>
      <c r="C43" s="76"/>
      <c r="D43" s="68"/>
      <c r="E43" s="33" t="s">
        <v>63</v>
      </c>
      <c r="F43" s="34" t="s">
        <v>28</v>
      </c>
      <c r="G43" s="35"/>
      <c r="H43" s="44"/>
      <c r="I43" s="36"/>
      <c r="J43" s="36"/>
      <c r="K43" s="37"/>
      <c r="L43" s="38"/>
      <c r="M43" s="39"/>
      <c r="N43" s="45" t="str">
        <f t="shared" si="23"/>
        <v/>
      </c>
      <c r="O43" s="41"/>
      <c r="AA43" s="3">
        <f t="shared" si="12"/>
        <v>0</v>
      </c>
      <c r="AB43" s="3" t="str">
        <f t="shared" si="13"/>
        <v/>
      </c>
      <c r="AC43" s="3" t="str">
        <f t="shared" si="13"/>
        <v/>
      </c>
      <c r="AD43" s="42" t="str">
        <f t="shared" si="14"/>
        <v/>
      </c>
      <c r="AE43" s="43" t="str">
        <f t="shared" si="15"/>
        <v/>
      </c>
      <c r="AF43" s="3" t="str">
        <f t="shared" si="16"/>
        <v>-</v>
      </c>
      <c r="AG43" s="3" t="str">
        <f t="shared" si="17"/>
        <v>-</v>
      </c>
      <c r="AH43" s="3" t="str">
        <f t="shared" si="18"/>
        <v>-</v>
      </c>
      <c r="AI43" s="3" t="str">
        <f t="shared" si="19"/>
        <v>-</v>
      </c>
      <c r="AJ43" s="3" t="str">
        <f t="shared" si="20"/>
        <v>-</v>
      </c>
      <c r="AK43" s="3" t="str">
        <f t="shared" si="21"/>
        <v/>
      </c>
      <c r="AL43" s="3" t="str">
        <f t="shared" si="22"/>
        <v/>
      </c>
    </row>
    <row r="44" spans="2:38" ht="19.5" customHeight="1">
      <c r="B44" s="64"/>
      <c r="C44" s="74" t="s">
        <v>64</v>
      </c>
      <c r="D44" s="67" t="s">
        <v>206</v>
      </c>
      <c r="E44" s="33" t="s">
        <v>65</v>
      </c>
      <c r="F44" s="34" t="s">
        <v>28</v>
      </c>
      <c r="G44" s="35"/>
      <c r="H44" s="44"/>
      <c r="I44" s="36"/>
      <c r="J44" s="36"/>
      <c r="K44" s="37"/>
      <c r="L44" s="39"/>
      <c r="M44" s="39"/>
      <c r="N44" s="45" t="str">
        <f t="shared" si="23"/>
        <v/>
      </c>
      <c r="O44" s="41"/>
      <c r="AA44" s="3">
        <f t="shared" si="12"/>
        <v>0</v>
      </c>
      <c r="AB44" s="3" t="str">
        <f t="shared" si="13"/>
        <v/>
      </c>
      <c r="AC44" s="3" t="str">
        <f t="shared" si="13"/>
        <v/>
      </c>
      <c r="AD44" s="42" t="str">
        <f t="shared" si="14"/>
        <v/>
      </c>
      <c r="AE44" s="43" t="str">
        <f t="shared" si="15"/>
        <v/>
      </c>
      <c r="AF44" s="3" t="str">
        <f t="shared" si="16"/>
        <v>-</v>
      </c>
      <c r="AG44" s="3" t="str">
        <f t="shared" si="17"/>
        <v>-</v>
      </c>
      <c r="AH44" s="3" t="str">
        <f t="shared" si="18"/>
        <v>-</v>
      </c>
      <c r="AI44" s="3" t="str">
        <f t="shared" si="19"/>
        <v>-</v>
      </c>
      <c r="AJ44" s="3" t="str">
        <f t="shared" si="20"/>
        <v>-</v>
      </c>
      <c r="AK44" s="3" t="str">
        <f t="shared" si="21"/>
        <v/>
      </c>
      <c r="AL44" s="3" t="str">
        <f t="shared" si="22"/>
        <v/>
      </c>
    </row>
    <row r="45" spans="2:38" ht="19.5" customHeight="1">
      <c r="B45" s="64"/>
      <c r="C45" s="75"/>
      <c r="D45" s="68"/>
      <c r="E45" s="33" t="s">
        <v>65</v>
      </c>
      <c r="F45" s="34" t="s">
        <v>28</v>
      </c>
      <c r="G45" s="35"/>
      <c r="H45" s="44"/>
      <c r="I45" s="36"/>
      <c r="J45" s="36"/>
      <c r="K45" s="37"/>
      <c r="L45" s="38"/>
      <c r="M45" s="39"/>
      <c r="N45" s="45" t="str">
        <f t="shared" si="23"/>
        <v/>
      </c>
      <c r="O45" s="41"/>
      <c r="AA45" s="3">
        <f t="shared" si="12"/>
        <v>0</v>
      </c>
      <c r="AB45" s="3" t="str">
        <f t="shared" si="13"/>
        <v/>
      </c>
      <c r="AC45" s="3" t="str">
        <f t="shared" si="13"/>
        <v/>
      </c>
      <c r="AD45" s="42" t="str">
        <f t="shared" si="14"/>
        <v/>
      </c>
      <c r="AE45" s="43" t="str">
        <f t="shared" si="15"/>
        <v/>
      </c>
      <c r="AF45" s="3" t="str">
        <f t="shared" si="16"/>
        <v>-</v>
      </c>
      <c r="AG45" s="3" t="str">
        <f t="shared" si="17"/>
        <v>-</v>
      </c>
      <c r="AH45" s="3" t="str">
        <f t="shared" si="18"/>
        <v>-</v>
      </c>
      <c r="AI45" s="3" t="str">
        <f t="shared" si="19"/>
        <v>-</v>
      </c>
      <c r="AJ45" s="3" t="str">
        <f t="shared" si="20"/>
        <v>-</v>
      </c>
      <c r="AK45" s="3" t="str">
        <f t="shared" si="21"/>
        <v/>
      </c>
      <c r="AL45" s="3" t="str">
        <f t="shared" si="22"/>
        <v/>
      </c>
    </row>
    <row r="46" spans="2:38" ht="19.5" customHeight="1">
      <c r="B46" s="64"/>
      <c r="C46" s="75"/>
      <c r="D46" s="67" t="s">
        <v>66</v>
      </c>
      <c r="E46" s="33" t="s">
        <v>67</v>
      </c>
      <c r="F46" s="34" t="s">
        <v>28</v>
      </c>
      <c r="G46" s="47"/>
      <c r="H46" s="44"/>
      <c r="I46" s="36"/>
      <c r="J46" s="36"/>
      <c r="K46" s="37"/>
      <c r="L46" s="38"/>
      <c r="M46" s="39"/>
      <c r="N46" s="45" t="str">
        <f t="shared" si="23"/>
        <v/>
      </c>
      <c r="O46" s="41"/>
      <c r="AA46" s="3">
        <f t="shared" si="12"/>
        <v>0</v>
      </c>
      <c r="AB46" s="3" t="str">
        <f t="shared" si="13"/>
        <v/>
      </c>
      <c r="AC46" s="3" t="str">
        <f t="shared" si="13"/>
        <v/>
      </c>
      <c r="AD46" s="42" t="str">
        <f t="shared" si="14"/>
        <v/>
      </c>
      <c r="AE46" s="43" t="str">
        <f t="shared" si="15"/>
        <v/>
      </c>
      <c r="AF46" s="3" t="str">
        <f t="shared" si="16"/>
        <v>-</v>
      </c>
      <c r="AG46" s="3" t="str">
        <f t="shared" si="17"/>
        <v>-</v>
      </c>
      <c r="AH46" s="3" t="str">
        <f t="shared" si="18"/>
        <v>-</v>
      </c>
      <c r="AI46" s="3" t="str">
        <f t="shared" si="19"/>
        <v>-</v>
      </c>
      <c r="AJ46" s="3" t="str">
        <f t="shared" si="20"/>
        <v>-</v>
      </c>
      <c r="AK46" s="3" t="str">
        <f t="shared" si="21"/>
        <v/>
      </c>
      <c r="AL46" s="3" t="str">
        <f t="shared" si="22"/>
        <v/>
      </c>
    </row>
    <row r="47" spans="2:38" ht="19.5" customHeight="1">
      <c r="B47" s="64"/>
      <c r="C47" s="75"/>
      <c r="D47" s="68"/>
      <c r="E47" s="33" t="s">
        <v>67</v>
      </c>
      <c r="F47" s="34" t="s">
        <v>28</v>
      </c>
      <c r="G47" s="47"/>
      <c r="H47" s="44"/>
      <c r="I47" s="36"/>
      <c r="J47" s="36"/>
      <c r="K47" s="37"/>
      <c r="L47" s="38"/>
      <c r="M47" s="39"/>
      <c r="N47" s="45" t="str">
        <f t="shared" si="23"/>
        <v/>
      </c>
      <c r="O47" s="41"/>
      <c r="AA47" s="3">
        <f t="shared" si="12"/>
        <v>0</v>
      </c>
      <c r="AB47" s="3" t="str">
        <f t="shared" si="13"/>
        <v/>
      </c>
      <c r="AC47" s="3" t="str">
        <f t="shared" si="13"/>
        <v/>
      </c>
      <c r="AD47" s="42" t="str">
        <f t="shared" si="14"/>
        <v/>
      </c>
      <c r="AE47" s="43" t="str">
        <f t="shared" si="15"/>
        <v/>
      </c>
      <c r="AF47" s="3" t="str">
        <f t="shared" si="16"/>
        <v>-</v>
      </c>
      <c r="AG47" s="3" t="str">
        <f t="shared" si="17"/>
        <v>-</v>
      </c>
      <c r="AH47" s="3" t="str">
        <f t="shared" si="18"/>
        <v>-</v>
      </c>
      <c r="AI47" s="3" t="str">
        <f t="shared" si="19"/>
        <v>-</v>
      </c>
      <c r="AJ47" s="3" t="str">
        <f t="shared" si="20"/>
        <v>-</v>
      </c>
      <c r="AK47" s="3" t="str">
        <f t="shared" si="21"/>
        <v/>
      </c>
      <c r="AL47" s="3" t="str">
        <f t="shared" si="22"/>
        <v/>
      </c>
    </row>
    <row r="48" spans="2:38" ht="19.5" customHeight="1">
      <c r="B48" s="64"/>
      <c r="C48" s="75"/>
      <c r="D48" s="67" t="s">
        <v>68</v>
      </c>
      <c r="E48" s="33" t="s">
        <v>69</v>
      </c>
      <c r="F48" s="34" t="s">
        <v>28</v>
      </c>
      <c r="G48" s="47"/>
      <c r="H48" s="44"/>
      <c r="I48" s="36"/>
      <c r="J48" s="36"/>
      <c r="K48" s="37"/>
      <c r="L48" s="39"/>
      <c r="M48" s="39"/>
      <c r="N48" s="45" t="str">
        <f t="shared" si="23"/>
        <v/>
      </c>
      <c r="O48" s="41"/>
      <c r="AA48" s="3">
        <f t="shared" si="12"/>
        <v>0</v>
      </c>
      <c r="AB48" s="3" t="str">
        <f t="shared" si="13"/>
        <v/>
      </c>
      <c r="AC48" s="3" t="str">
        <f t="shared" si="13"/>
        <v/>
      </c>
      <c r="AD48" s="42" t="str">
        <f t="shared" si="14"/>
        <v/>
      </c>
      <c r="AE48" s="43" t="str">
        <f t="shared" si="15"/>
        <v/>
      </c>
      <c r="AF48" s="3" t="str">
        <f t="shared" si="16"/>
        <v>-</v>
      </c>
      <c r="AG48" s="3" t="str">
        <f t="shared" si="17"/>
        <v>-</v>
      </c>
      <c r="AH48" s="3" t="str">
        <f t="shared" si="18"/>
        <v>-</v>
      </c>
      <c r="AI48" s="3" t="str">
        <f t="shared" si="19"/>
        <v>-</v>
      </c>
      <c r="AJ48" s="3" t="str">
        <f t="shared" si="20"/>
        <v>-</v>
      </c>
      <c r="AK48" s="3" t="str">
        <f t="shared" si="21"/>
        <v/>
      </c>
      <c r="AL48" s="3" t="str">
        <f t="shared" si="22"/>
        <v/>
      </c>
    </row>
    <row r="49" spans="2:38" ht="19.5" customHeight="1">
      <c r="B49" s="64"/>
      <c r="C49" s="75"/>
      <c r="D49" s="68"/>
      <c r="E49" s="33" t="s">
        <v>69</v>
      </c>
      <c r="F49" s="34" t="s">
        <v>28</v>
      </c>
      <c r="G49" s="35"/>
      <c r="H49" s="44"/>
      <c r="I49" s="36"/>
      <c r="J49" s="36"/>
      <c r="K49" s="37"/>
      <c r="L49" s="38"/>
      <c r="M49" s="39"/>
      <c r="N49" s="45" t="str">
        <f t="shared" si="23"/>
        <v/>
      </c>
      <c r="O49" s="41"/>
      <c r="AA49" s="3">
        <f t="shared" si="12"/>
        <v>0</v>
      </c>
      <c r="AB49" s="3" t="str">
        <f t="shared" si="13"/>
        <v/>
      </c>
      <c r="AC49" s="3" t="str">
        <f t="shared" si="13"/>
        <v/>
      </c>
      <c r="AD49" s="42" t="str">
        <f t="shared" si="14"/>
        <v/>
      </c>
      <c r="AE49" s="43" t="str">
        <f t="shared" si="15"/>
        <v/>
      </c>
      <c r="AF49" s="3" t="str">
        <f t="shared" si="16"/>
        <v>-</v>
      </c>
      <c r="AG49" s="3" t="str">
        <f t="shared" si="17"/>
        <v>-</v>
      </c>
      <c r="AH49" s="3" t="str">
        <f t="shared" si="18"/>
        <v>-</v>
      </c>
      <c r="AI49" s="3" t="str">
        <f t="shared" si="19"/>
        <v>-</v>
      </c>
      <c r="AJ49" s="3" t="str">
        <f t="shared" si="20"/>
        <v>-</v>
      </c>
      <c r="AK49" s="3" t="str">
        <f t="shared" si="21"/>
        <v/>
      </c>
      <c r="AL49" s="3" t="str">
        <f t="shared" si="22"/>
        <v/>
      </c>
    </row>
    <row r="50" spans="2:38" ht="19.5" customHeight="1">
      <c r="B50" s="64"/>
      <c r="C50" s="75"/>
      <c r="D50" s="67" t="s">
        <v>70</v>
      </c>
      <c r="E50" s="33" t="s">
        <v>71</v>
      </c>
      <c r="F50" s="34" t="s">
        <v>28</v>
      </c>
      <c r="G50" s="35"/>
      <c r="H50" s="44"/>
      <c r="I50" s="36"/>
      <c r="J50" s="36"/>
      <c r="K50" s="37"/>
      <c r="L50" s="38"/>
      <c r="M50" s="39"/>
      <c r="N50" s="45" t="str">
        <f t="shared" si="23"/>
        <v/>
      </c>
      <c r="O50" s="41"/>
      <c r="AA50" s="3">
        <f t="shared" si="12"/>
        <v>0</v>
      </c>
      <c r="AB50" s="3" t="str">
        <f t="shared" si="13"/>
        <v/>
      </c>
      <c r="AC50" s="3" t="str">
        <f t="shared" si="13"/>
        <v/>
      </c>
      <c r="AD50" s="42" t="str">
        <f t="shared" si="14"/>
        <v/>
      </c>
      <c r="AE50" s="43" t="str">
        <f t="shared" si="15"/>
        <v/>
      </c>
      <c r="AF50" s="3" t="str">
        <f t="shared" si="16"/>
        <v>-</v>
      </c>
      <c r="AG50" s="3" t="str">
        <f t="shared" si="17"/>
        <v>-</v>
      </c>
      <c r="AH50" s="3" t="str">
        <f t="shared" si="18"/>
        <v>-</v>
      </c>
      <c r="AI50" s="3" t="str">
        <f t="shared" si="19"/>
        <v>-</v>
      </c>
      <c r="AJ50" s="3" t="str">
        <f t="shared" si="20"/>
        <v>-</v>
      </c>
      <c r="AK50" s="3" t="str">
        <f t="shared" si="21"/>
        <v/>
      </c>
      <c r="AL50" s="3" t="str">
        <f t="shared" si="22"/>
        <v/>
      </c>
    </row>
    <row r="51" spans="2:38" ht="19.5" customHeight="1">
      <c r="B51" s="64"/>
      <c r="C51" s="75"/>
      <c r="D51" s="68"/>
      <c r="E51" s="33" t="s">
        <v>71</v>
      </c>
      <c r="F51" s="34" t="s">
        <v>28</v>
      </c>
      <c r="G51" s="35"/>
      <c r="H51" s="44"/>
      <c r="I51" s="36"/>
      <c r="J51" s="36"/>
      <c r="K51" s="37"/>
      <c r="L51" s="38"/>
      <c r="M51" s="39"/>
      <c r="N51" s="45" t="str">
        <f t="shared" si="23"/>
        <v/>
      </c>
      <c r="O51" s="41"/>
      <c r="AA51" s="3">
        <f t="shared" si="12"/>
        <v>0</v>
      </c>
      <c r="AB51" s="3" t="str">
        <f t="shared" si="13"/>
        <v/>
      </c>
      <c r="AC51" s="3" t="str">
        <f t="shared" si="13"/>
        <v/>
      </c>
      <c r="AD51" s="42" t="str">
        <f t="shared" si="14"/>
        <v/>
      </c>
      <c r="AE51" s="43" t="str">
        <f t="shared" si="15"/>
        <v/>
      </c>
      <c r="AF51" s="3" t="str">
        <f t="shared" si="16"/>
        <v>-</v>
      </c>
      <c r="AG51" s="3" t="str">
        <f t="shared" si="17"/>
        <v>-</v>
      </c>
      <c r="AH51" s="3" t="str">
        <f t="shared" si="18"/>
        <v>-</v>
      </c>
      <c r="AI51" s="3" t="str">
        <f t="shared" si="19"/>
        <v>-</v>
      </c>
      <c r="AJ51" s="3" t="str">
        <f t="shared" si="20"/>
        <v>-</v>
      </c>
      <c r="AK51" s="3" t="str">
        <f t="shared" si="21"/>
        <v/>
      </c>
      <c r="AL51" s="3" t="str">
        <f t="shared" si="22"/>
        <v/>
      </c>
    </row>
    <row r="52" spans="2:38" ht="19.5" customHeight="1">
      <c r="B52" s="64"/>
      <c r="C52" s="75"/>
      <c r="D52" s="67" t="s">
        <v>72</v>
      </c>
      <c r="E52" s="33" t="s">
        <v>73</v>
      </c>
      <c r="F52" s="34" t="s">
        <v>28</v>
      </c>
      <c r="G52" s="35"/>
      <c r="H52" s="44"/>
      <c r="I52" s="36"/>
      <c r="J52" s="36"/>
      <c r="K52" s="37"/>
      <c r="L52" s="38"/>
      <c r="M52" s="39"/>
      <c r="N52" s="45" t="str">
        <f t="shared" si="23"/>
        <v/>
      </c>
      <c r="O52" s="41"/>
      <c r="AA52" s="3">
        <f t="shared" si="12"/>
        <v>0</v>
      </c>
      <c r="AB52" s="3" t="str">
        <f t="shared" si="13"/>
        <v/>
      </c>
      <c r="AC52" s="3" t="str">
        <f t="shared" si="13"/>
        <v/>
      </c>
      <c r="AD52" s="42" t="str">
        <f t="shared" si="14"/>
        <v/>
      </c>
      <c r="AE52" s="43" t="str">
        <f t="shared" si="15"/>
        <v/>
      </c>
      <c r="AF52" s="3" t="str">
        <f t="shared" si="16"/>
        <v>-</v>
      </c>
      <c r="AG52" s="3" t="str">
        <f t="shared" si="17"/>
        <v>-</v>
      </c>
      <c r="AH52" s="3" t="str">
        <f t="shared" si="18"/>
        <v>-</v>
      </c>
      <c r="AI52" s="3" t="str">
        <f t="shared" si="19"/>
        <v>-</v>
      </c>
      <c r="AJ52" s="3" t="str">
        <f t="shared" si="20"/>
        <v>-</v>
      </c>
      <c r="AK52" s="3" t="str">
        <f t="shared" si="21"/>
        <v/>
      </c>
      <c r="AL52" s="3" t="str">
        <f t="shared" si="22"/>
        <v/>
      </c>
    </row>
    <row r="53" spans="2:38" ht="19.5" customHeight="1">
      <c r="B53" s="64"/>
      <c r="C53" s="75"/>
      <c r="D53" s="68"/>
      <c r="E53" s="33" t="s">
        <v>73</v>
      </c>
      <c r="F53" s="34" t="s">
        <v>28</v>
      </c>
      <c r="G53" s="35"/>
      <c r="H53" s="44"/>
      <c r="I53" s="36"/>
      <c r="J53" s="36"/>
      <c r="K53" s="37"/>
      <c r="L53" s="38"/>
      <c r="M53" s="39"/>
      <c r="N53" s="45" t="str">
        <f t="shared" si="23"/>
        <v/>
      </c>
      <c r="O53" s="41"/>
      <c r="AA53" s="3">
        <f t="shared" si="12"/>
        <v>0</v>
      </c>
      <c r="AB53" s="3" t="str">
        <f t="shared" si="13"/>
        <v/>
      </c>
      <c r="AC53" s="3" t="str">
        <f t="shared" si="13"/>
        <v/>
      </c>
      <c r="AD53" s="42" t="str">
        <f t="shared" si="14"/>
        <v/>
      </c>
      <c r="AE53" s="43" t="str">
        <f t="shared" si="15"/>
        <v/>
      </c>
      <c r="AF53" s="3" t="str">
        <f t="shared" si="16"/>
        <v>-</v>
      </c>
      <c r="AG53" s="3" t="str">
        <f t="shared" si="17"/>
        <v>-</v>
      </c>
      <c r="AH53" s="3" t="str">
        <f t="shared" si="18"/>
        <v>-</v>
      </c>
      <c r="AI53" s="3" t="str">
        <f t="shared" si="19"/>
        <v>-</v>
      </c>
      <c r="AJ53" s="3" t="str">
        <f t="shared" si="20"/>
        <v>-</v>
      </c>
      <c r="AK53" s="3" t="str">
        <f t="shared" si="21"/>
        <v/>
      </c>
      <c r="AL53" s="3" t="str">
        <f t="shared" si="22"/>
        <v/>
      </c>
    </row>
    <row r="54" spans="2:38" ht="19.5" customHeight="1">
      <c r="B54" s="64"/>
      <c r="C54" s="75"/>
      <c r="D54" s="67" t="s">
        <v>74</v>
      </c>
      <c r="E54" s="33" t="s">
        <v>75</v>
      </c>
      <c r="F54" s="34" t="s">
        <v>28</v>
      </c>
      <c r="G54" s="35"/>
      <c r="H54" s="44"/>
      <c r="I54" s="36"/>
      <c r="J54" s="36"/>
      <c r="K54" s="37"/>
      <c r="L54" s="39"/>
      <c r="M54" s="39"/>
      <c r="N54" s="45" t="str">
        <f t="shared" si="23"/>
        <v/>
      </c>
      <c r="O54" s="41"/>
      <c r="AA54" s="3">
        <f t="shared" si="12"/>
        <v>0</v>
      </c>
      <c r="AB54" s="3" t="str">
        <f t="shared" si="13"/>
        <v/>
      </c>
      <c r="AC54" s="3" t="str">
        <f t="shared" si="13"/>
        <v/>
      </c>
      <c r="AD54" s="42" t="str">
        <f t="shared" si="14"/>
        <v/>
      </c>
      <c r="AE54" s="43" t="str">
        <f t="shared" si="15"/>
        <v/>
      </c>
      <c r="AF54" s="3" t="str">
        <f t="shared" si="16"/>
        <v>-</v>
      </c>
      <c r="AG54" s="3" t="str">
        <f t="shared" si="17"/>
        <v>-</v>
      </c>
      <c r="AH54" s="3" t="str">
        <f t="shared" si="18"/>
        <v>-</v>
      </c>
      <c r="AI54" s="3" t="str">
        <f t="shared" si="19"/>
        <v>-</v>
      </c>
      <c r="AJ54" s="3" t="str">
        <f t="shared" si="20"/>
        <v>-</v>
      </c>
      <c r="AK54" s="3" t="str">
        <f t="shared" si="21"/>
        <v/>
      </c>
      <c r="AL54" s="3" t="str">
        <f t="shared" si="22"/>
        <v/>
      </c>
    </row>
    <row r="55" spans="2:38" ht="19.5" customHeight="1">
      <c r="B55" s="64"/>
      <c r="C55" s="75"/>
      <c r="D55" s="68"/>
      <c r="E55" s="33" t="s">
        <v>75</v>
      </c>
      <c r="F55" s="34" t="s">
        <v>28</v>
      </c>
      <c r="G55" s="35"/>
      <c r="H55" s="44"/>
      <c r="I55" s="36"/>
      <c r="J55" s="36"/>
      <c r="K55" s="37"/>
      <c r="L55" s="38"/>
      <c r="M55" s="39"/>
      <c r="N55" s="45" t="str">
        <f t="shared" si="23"/>
        <v/>
      </c>
      <c r="O55" s="41"/>
      <c r="AA55" s="3">
        <f t="shared" si="12"/>
        <v>0</v>
      </c>
      <c r="AB55" s="3" t="str">
        <f t="shared" si="13"/>
        <v/>
      </c>
      <c r="AC55" s="3" t="str">
        <f t="shared" si="13"/>
        <v/>
      </c>
      <c r="AD55" s="42" t="str">
        <f t="shared" si="14"/>
        <v/>
      </c>
      <c r="AE55" s="43" t="str">
        <f t="shared" si="15"/>
        <v/>
      </c>
      <c r="AF55" s="3" t="str">
        <f t="shared" si="16"/>
        <v>-</v>
      </c>
      <c r="AG55" s="3" t="str">
        <f t="shared" si="17"/>
        <v>-</v>
      </c>
      <c r="AH55" s="3" t="str">
        <f t="shared" si="18"/>
        <v>-</v>
      </c>
      <c r="AI55" s="3" t="str">
        <f t="shared" si="19"/>
        <v>-</v>
      </c>
      <c r="AJ55" s="3" t="str">
        <f t="shared" si="20"/>
        <v>-</v>
      </c>
      <c r="AK55" s="3" t="str">
        <f t="shared" si="21"/>
        <v/>
      </c>
      <c r="AL55" s="3" t="str">
        <f t="shared" si="22"/>
        <v/>
      </c>
    </row>
    <row r="56" spans="2:38" ht="19.5" customHeight="1">
      <c r="B56" s="64"/>
      <c r="C56" s="75"/>
      <c r="D56" s="77" t="s">
        <v>76</v>
      </c>
      <c r="E56" s="33" t="s">
        <v>77</v>
      </c>
      <c r="F56" s="34" t="s">
        <v>28</v>
      </c>
      <c r="G56" s="35"/>
      <c r="H56" s="35"/>
      <c r="I56" s="36"/>
      <c r="J56" s="36"/>
      <c r="K56" s="37"/>
      <c r="L56" s="38"/>
      <c r="M56" s="39"/>
      <c r="N56" s="45" t="str">
        <f t="shared" si="23"/>
        <v/>
      </c>
      <c r="O56" s="41"/>
      <c r="AA56" s="3">
        <f t="shared" si="12"/>
        <v>0</v>
      </c>
      <c r="AB56" s="3" t="str">
        <f t="shared" si="13"/>
        <v/>
      </c>
      <c r="AC56" s="3" t="str">
        <f t="shared" si="13"/>
        <v/>
      </c>
      <c r="AD56" s="42" t="str">
        <f t="shared" si="14"/>
        <v/>
      </c>
      <c r="AE56" s="43" t="str">
        <f t="shared" si="15"/>
        <v/>
      </c>
      <c r="AF56" s="3" t="str">
        <f t="shared" si="16"/>
        <v>-</v>
      </c>
      <c r="AG56" s="3" t="str">
        <f t="shared" si="17"/>
        <v>-</v>
      </c>
      <c r="AH56" s="3" t="str">
        <f t="shared" si="18"/>
        <v>-</v>
      </c>
      <c r="AI56" s="3" t="str">
        <f t="shared" si="19"/>
        <v>-</v>
      </c>
      <c r="AJ56" s="3" t="str">
        <f t="shared" si="20"/>
        <v>-</v>
      </c>
      <c r="AK56" s="3" t="str">
        <f t="shared" si="21"/>
        <v/>
      </c>
      <c r="AL56" s="3" t="str">
        <f t="shared" si="22"/>
        <v/>
      </c>
    </row>
    <row r="57" spans="2:38" ht="19.5" customHeight="1">
      <c r="B57" s="64"/>
      <c r="C57" s="76"/>
      <c r="D57" s="78"/>
      <c r="E57" s="33" t="s">
        <v>77</v>
      </c>
      <c r="F57" s="34" t="s">
        <v>28</v>
      </c>
      <c r="G57" s="35"/>
      <c r="H57" s="35"/>
      <c r="I57" s="36"/>
      <c r="J57" s="36"/>
      <c r="K57" s="37"/>
      <c r="L57" s="39"/>
      <c r="M57" s="39"/>
      <c r="N57" s="45" t="str">
        <f t="shared" si="23"/>
        <v/>
      </c>
      <c r="O57" s="41"/>
      <c r="AA57" s="3">
        <f t="shared" si="12"/>
        <v>0</v>
      </c>
      <c r="AB57" s="3" t="str">
        <f t="shared" si="13"/>
        <v/>
      </c>
      <c r="AC57" s="3" t="str">
        <f t="shared" si="13"/>
        <v/>
      </c>
      <c r="AD57" s="42" t="str">
        <f t="shared" si="14"/>
        <v/>
      </c>
      <c r="AE57" s="43" t="str">
        <f t="shared" si="15"/>
        <v/>
      </c>
      <c r="AF57" s="3" t="str">
        <f t="shared" si="16"/>
        <v>-</v>
      </c>
      <c r="AG57" s="3" t="str">
        <f t="shared" si="17"/>
        <v>-</v>
      </c>
      <c r="AH57" s="3" t="str">
        <f t="shared" si="18"/>
        <v>-</v>
      </c>
      <c r="AI57" s="3" t="str">
        <f t="shared" si="19"/>
        <v>-</v>
      </c>
      <c r="AJ57" s="3" t="str">
        <f t="shared" si="20"/>
        <v>-</v>
      </c>
      <c r="AK57" s="3" t="str">
        <f t="shared" si="21"/>
        <v/>
      </c>
      <c r="AL57" s="3" t="str">
        <f t="shared" si="22"/>
        <v/>
      </c>
    </row>
    <row r="58" spans="2:38" ht="19.5" customHeight="1">
      <c r="B58" s="62" t="s">
        <v>78</v>
      </c>
      <c r="C58" s="74" t="s">
        <v>79</v>
      </c>
      <c r="D58" s="67" t="s">
        <v>80</v>
      </c>
      <c r="E58" s="33" t="s">
        <v>81</v>
      </c>
      <c r="F58" s="34" t="s">
        <v>27</v>
      </c>
      <c r="G58" s="35" t="s">
        <v>207</v>
      </c>
      <c r="H58" s="44" t="s">
        <v>208</v>
      </c>
      <c r="I58" s="36" t="s">
        <v>209</v>
      </c>
      <c r="J58" s="36"/>
      <c r="K58" s="37" t="s">
        <v>172</v>
      </c>
      <c r="L58" s="38" t="s">
        <v>44</v>
      </c>
      <c r="M58" s="39" t="s">
        <v>152</v>
      </c>
      <c r="N58" s="45" t="str">
        <f t="shared" si="23"/>
        <v>Low</v>
      </c>
      <c r="O58" s="41">
        <v>22</v>
      </c>
      <c r="AA58" s="3">
        <f t="shared" si="12"/>
        <v>5</v>
      </c>
      <c r="AB58" s="3">
        <f t="shared" si="13"/>
        <v>5</v>
      </c>
      <c r="AC58" s="3">
        <f t="shared" si="13"/>
        <v>1</v>
      </c>
      <c r="AD58" s="42" t="str">
        <f t="shared" si="14"/>
        <v>VL</v>
      </c>
      <c r="AE58" s="43" t="str">
        <f t="shared" si="15"/>
        <v>VH</v>
      </c>
      <c r="AF58" s="3" t="str">
        <f t="shared" si="16"/>
        <v>-</v>
      </c>
      <c r="AG58" s="3" t="str">
        <f t="shared" si="17"/>
        <v>-</v>
      </c>
      <c r="AH58" s="3" t="str">
        <f t="shared" si="18"/>
        <v>-</v>
      </c>
      <c r="AI58" s="3" t="str">
        <f t="shared" si="19"/>
        <v>re11</v>
      </c>
      <c r="AJ58" s="3" t="str">
        <f t="shared" si="20"/>
        <v>-</v>
      </c>
      <c r="AK58" s="3" t="str">
        <f t="shared" si="21"/>
        <v>Low</v>
      </c>
      <c r="AL58" s="3">
        <f t="shared" si="22"/>
        <v>1</v>
      </c>
    </row>
    <row r="59" spans="2:38" ht="19.5" customHeight="1">
      <c r="B59" s="63"/>
      <c r="C59" s="75"/>
      <c r="D59" s="68"/>
      <c r="E59" s="33" t="s">
        <v>81</v>
      </c>
      <c r="F59" s="34" t="s">
        <v>28</v>
      </c>
      <c r="G59" s="35"/>
      <c r="H59" s="44"/>
      <c r="I59" s="36"/>
      <c r="J59" s="36"/>
      <c r="K59" s="37"/>
      <c r="L59" s="38"/>
      <c r="M59" s="39"/>
      <c r="N59" s="45" t="str">
        <f t="shared" si="23"/>
        <v/>
      </c>
      <c r="O59" s="41"/>
      <c r="AA59" s="3">
        <f t="shared" si="12"/>
        <v>0</v>
      </c>
      <c r="AB59" s="3" t="str">
        <f t="shared" si="13"/>
        <v/>
      </c>
      <c r="AC59" s="3" t="str">
        <f t="shared" si="13"/>
        <v/>
      </c>
      <c r="AD59" s="42" t="str">
        <f t="shared" si="14"/>
        <v/>
      </c>
      <c r="AE59" s="43" t="str">
        <f t="shared" si="15"/>
        <v/>
      </c>
      <c r="AF59" s="3" t="str">
        <f t="shared" si="16"/>
        <v>-</v>
      </c>
      <c r="AG59" s="3" t="str">
        <f t="shared" si="17"/>
        <v>-</v>
      </c>
      <c r="AH59" s="3" t="str">
        <f t="shared" si="18"/>
        <v>-</v>
      </c>
      <c r="AI59" s="3" t="str">
        <f t="shared" si="19"/>
        <v>-</v>
      </c>
      <c r="AJ59" s="3" t="str">
        <f t="shared" si="20"/>
        <v>-</v>
      </c>
      <c r="AK59" s="3" t="str">
        <f t="shared" si="21"/>
        <v/>
      </c>
      <c r="AL59" s="3" t="str">
        <f t="shared" si="22"/>
        <v/>
      </c>
    </row>
    <row r="60" spans="2:38" ht="22.5">
      <c r="B60" s="64"/>
      <c r="C60" s="75"/>
      <c r="D60" s="67" t="s">
        <v>82</v>
      </c>
      <c r="E60" s="33" t="s">
        <v>83</v>
      </c>
      <c r="F60" s="34" t="s">
        <v>27</v>
      </c>
      <c r="G60" s="35" t="s">
        <v>170</v>
      </c>
      <c r="H60" s="44" t="s">
        <v>171</v>
      </c>
      <c r="I60" s="36" t="s">
        <v>163</v>
      </c>
      <c r="J60" s="36"/>
      <c r="K60" s="37" t="s">
        <v>172</v>
      </c>
      <c r="L60" s="38" t="s">
        <v>35</v>
      </c>
      <c r="M60" s="39" t="s">
        <v>34</v>
      </c>
      <c r="N60" s="40" t="str">
        <f t="shared" si="23"/>
        <v>Low</v>
      </c>
      <c r="O60" s="41">
        <v>23</v>
      </c>
      <c r="AA60" s="3">
        <f t="shared" si="12"/>
        <v>6</v>
      </c>
      <c r="AB60" s="3">
        <f t="shared" si="13"/>
        <v>2</v>
      </c>
      <c r="AC60" s="3">
        <f t="shared" si="13"/>
        <v>3</v>
      </c>
      <c r="AD60" s="42" t="str">
        <f t="shared" si="14"/>
        <v>M</v>
      </c>
      <c r="AE60" s="43" t="str">
        <f t="shared" si="15"/>
        <v>L</v>
      </c>
      <c r="AF60" s="3" t="str">
        <f t="shared" si="16"/>
        <v>-</v>
      </c>
      <c r="AG60" s="3" t="str">
        <f t="shared" si="17"/>
        <v>re43</v>
      </c>
      <c r="AH60" s="3" t="str">
        <f t="shared" si="18"/>
        <v>-</v>
      </c>
      <c r="AI60" s="3" t="str">
        <f t="shared" si="19"/>
        <v>-</v>
      </c>
      <c r="AJ60" s="3" t="str">
        <f t="shared" si="20"/>
        <v>-</v>
      </c>
      <c r="AK60" s="3" t="str">
        <f t="shared" si="21"/>
        <v>Low</v>
      </c>
      <c r="AL60" s="3">
        <f t="shared" si="22"/>
        <v>1</v>
      </c>
    </row>
    <row r="61" spans="2:38" ht="19.5" customHeight="1">
      <c r="B61" s="64"/>
      <c r="C61" s="75"/>
      <c r="D61" s="68"/>
      <c r="E61" s="33" t="s">
        <v>83</v>
      </c>
      <c r="F61" s="34" t="s">
        <v>28</v>
      </c>
      <c r="G61" s="35"/>
      <c r="H61" s="44"/>
      <c r="I61" s="36"/>
      <c r="J61" s="36"/>
      <c r="K61" s="37"/>
      <c r="L61" s="38"/>
      <c r="M61" s="39"/>
      <c r="N61" s="45" t="str">
        <f t="shared" si="23"/>
        <v/>
      </c>
      <c r="O61" s="41"/>
      <c r="AA61" s="3">
        <f t="shared" si="12"/>
        <v>0</v>
      </c>
      <c r="AB61" s="3" t="str">
        <f t="shared" si="13"/>
        <v/>
      </c>
      <c r="AC61" s="3" t="str">
        <f t="shared" si="13"/>
        <v/>
      </c>
      <c r="AD61" s="42" t="str">
        <f t="shared" si="14"/>
        <v/>
      </c>
      <c r="AE61" s="43" t="str">
        <f t="shared" si="15"/>
        <v/>
      </c>
      <c r="AF61" s="3" t="str">
        <f t="shared" si="16"/>
        <v>-</v>
      </c>
      <c r="AG61" s="3" t="str">
        <f t="shared" si="17"/>
        <v>-</v>
      </c>
      <c r="AH61" s="3" t="str">
        <f t="shared" si="18"/>
        <v>-</v>
      </c>
      <c r="AI61" s="3" t="str">
        <f t="shared" si="19"/>
        <v>-</v>
      </c>
      <c r="AJ61" s="3" t="str">
        <f t="shared" si="20"/>
        <v>-</v>
      </c>
      <c r="AK61" s="3" t="str">
        <f t="shared" si="21"/>
        <v/>
      </c>
      <c r="AL61" s="3" t="str">
        <f t="shared" si="22"/>
        <v/>
      </c>
    </row>
    <row r="62" spans="2:38">
      <c r="B62" s="64"/>
      <c r="C62" s="75"/>
      <c r="D62" s="67" t="s">
        <v>85</v>
      </c>
      <c r="E62" s="33" t="s">
        <v>86</v>
      </c>
      <c r="F62" s="34" t="s">
        <v>27</v>
      </c>
      <c r="G62" s="35" t="s">
        <v>173</v>
      </c>
      <c r="H62" s="44" t="s">
        <v>174</v>
      </c>
      <c r="I62" s="36"/>
      <c r="J62" s="36"/>
      <c r="K62" s="37" t="s">
        <v>172</v>
      </c>
      <c r="L62" s="38" t="s">
        <v>5</v>
      </c>
      <c r="M62" s="39" t="s">
        <v>35</v>
      </c>
      <c r="N62" s="40" t="str">
        <f t="shared" si="23"/>
        <v>Medium</v>
      </c>
      <c r="O62" s="41">
        <v>8</v>
      </c>
      <c r="AA62" s="3">
        <f t="shared" si="12"/>
        <v>16</v>
      </c>
      <c r="AB62" s="3">
        <f t="shared" si="13"/>
        <v>4</v>
      </c>
      <c r="AC62" s="3">
        <f t="shared" si="13"/>
        <v>2</v>
      </c>
      <c r="AD62" s="42" t="str">
        <f t="shared" si="14"/>
        <v>L</v>
      </c>
      <c r="AE62" s="43" t="str">
        <f t="shared" si="15"/>
        <v>H</v>
      </c>
      <c r="AF62" s="3" t="str">
        <f t="shared" si="16"/>
        <v>-</v>
      </c>
      <c r="AG62" s="3" t="str">
        <f t="shared" si="17"/>
        <v>re22</v>
      </c>
      <c r="AH62" s="3" t="str">
        <f t="shared" si="18"/>
        <v>-</v>
      </c>
      <c r="AI62" s="3" t="str">
        <f t="shared" si="19"/>
        <v>-</v>
      </c>
      <c r="AJ62" s="3" t="str">
        <f t="shared" si="20"/>
        <v>-</v>
      </c>
      <c r="AK62" s="3" t="str">
        <f t="shared" si="21"/>
        <v>Medium</v>
      </c>
      <c r="AL62" s="3">
        <f t="shared" si="22"/>
        <v>2</v>
      </c>
    </row>
    <row r="63" spans="2:38" ht="19.5" customHeight="1">
      <c r="B63" s="64"/>
      <c r="C63" s="76"/>
      <c r="D63" s="68"/>
      <c r="E63" s="33" t="s">
        <v>86</v>
      </c>
      <c r="F63" s="34" t="s">
        <v>28</v>
      </c>
      <c r="G63" s="35"/>
      <c r="H63" s="44"/>
      <c r="I63" s="36"/>
      <c r="J63" s="36"/>
      <c r="K63" s="37"/>
      <c r="L63" s="38"/>
      <c r="M63" s="39"/>
      <c r="N63" s="45" t="str">
        <f t="shared" si="23"/>
        <v/>
      </c>
      <c r="O63" s="41"/>
      <c r="AA63" s="3">
        <f t="shared" si="12"/>
        <v>0</v>
      </c>
      <c r="AB63" s="3" t="str">
        <f t="shared" si="13"/>
        <v/>
      </c>
      <c r="AC63" s="3" t="str">
        <f t="shared" si="13"/>
        <v/>
      </c>
      <c r="AD63" s="42" t="str">
        <f t="shared" si="14"/>
        <v/>
      </c>
      <c r="AE63" s="43" t="str">
        <f t="shared" si="15"/>
        <v/>
      </c>
      <c r="AF63" s="3" t="str">
        <f t="shared" si="16"/>
        <v>-</v>
      </c>
      <c r="AG63" s="3" t="str">
        <f t="shared" si="17"/>
        <v>-</v>
      </c>
      <c r="AH63" s="3" t="str">
        <f t="shared" si="18"/>
        <v>-</v>
      </c>
      <c r="AI63" s="3" t="str">
        <f t="shared" si="19"/>
        <v>-</v>
      </c>
      <c r="AJ63" s="3" t="str">
        <f t="shared" si="20"/>
        <v>-</v>
      </c>
      <c r="AK63" s="3" t="str">
        <f t="shared" si="21"/>
        <v/>
      </c>
      <c r="AL63" s="3" t="str">
        <f t="shared" si="22"/>
        <v/>
      </c>
    </row>
    <row r="64" spans="2:38" ht="33.75">
      <c r="B64" s="91" t="s">
        <v>87</v>
      </c>
      <c r="C64" s="74" t="s">
        <v>88</v>
      </c>
      <c r="D64" s="67" t="s">
        <v>89</v>
      </c>
      <c r="E64" s="33" t="s">
        <v>90</v>
      </c>
      <c r="F64" s="34" t="s">
        <v>27</v>
      </c>
      <c r="G64" s="35" t="s">
        <v>176</v>
      </c>
      <c r="H64" s="44" t="s">
        <v>175</v>
      </c>
      <c r="I64" s="36" t="s">
        <v>154</v>
      </c>
      <c r="J64" s="36"/>
      <c r="K64" s="37" t="s">
        <v>172</v>
      </c>
      <c r="L64" s="38" t="s">
        <v>44</v>
      </c>
      <c r="M64" s="39" t="s">
        <v>2</v>
      </c>
      <c r="N64" s="40" t="str">
        <f t="shared" si="23"/>
        <v>Low</v>
      </c>
      <c r="O64" s="41">
        <v>24</v>
      </c>
      <c r="AA64" s="3">
        <f t="shared" si="12"/>
        <v>5</v>
      </c>
      <c r="AB64" s="3">
        <f t="shared" si="13"/>
        <v>5</v>
      </c>
      <c r="AC64" s="3">
        <f t="shared" si="13"/>
        <v>1</v>
      </c>
      <c r="AD64" s="42" t="str">
        <f t="shared" si="14"/>
        <v>VL</v>
      </c>
      <c r="AE64" s="43" t="str">
        <f t="shared" si="15"/>
        <v>VH</v>
      </c>
      <c r="AF64" s="3" t="str">
        <f t="shared" si="16"/>
        <v>-</v>
      </c>
      <c r="AG64" s="3" t="str">
        <f t="shared" si="17"/>
        <v>-</v>
      </c>
      <c r="AH64" s="3" t="str">
        <f t="shared" si="18"/>
        <v>-</v>
      </c>
      <c r="AI64" s="3" t="str">
        <f t="shared" si="19"/>
        <v>re11</v>
      </c>
      <c r="AJ64" s="3" t="str">
        <f t="shared" si="20"/>
        <v>-</v>
      </c>
      <c r="AK64" s="3" t="str">
        <f t="shared" si="21"/>
        <v>Low</v>
      </c>
      <c r="AL64" s="3">
        <f t="shared" si="22"/>
        <v>1</v>
      </c>
    </row>
    <row r="65" spans="2:38" ht="33.75">
      <c r="B65" s="92"/>
      <c r="C65" s="75"/>
      <c r="D65" s="68"/>
      <c r="E65" s="33" t="s">
        <v>90</v>
      </c>
      <c r="F65" s="34" t="s">
        <v>27</v>
      </c>
      <c r="G65" s="35" t="s">
        <v>177</v>
      </c>
      <c r="H65" s="44" t="s">
        <v>178</v>
      </c>
      <c r="I65" s="36" t="s">
        <v>179</v>
      </c>
      <c r="J65" s="36"/>
      <c r="K65" s="37" t="s">
        <v>172</v>
      </c>
      <c r="L65" s="39" t="s">
        <v>44</v>
      </c>
      <c r="M65" s="39" t="s">
        <v>42</v>
      </c>
      <c r="N65" s="40" t="str">
        <f t="shared" si="23"/>
        <v>High</v>
      </c>
      <c r="O65" s="41">
        <v>3</v>
      </c>
      <c r="AA65" s="3">
        <f t="shared" si="12"/>
        <v>60</v>
      </c>
      <c r="AB65" s="3">
        <f t="shared" si="13"/>
        <v>5</v>
      </c>
      <c r="AC65" s="3">
        <f t="shared" si="13"/>
        <v>4</v>
      </c>
      <c r="AD65" s="42" t="str">
        <f t="shared" si="14"/>
        <v>H</v>
      </c>
      <c r="AE65" s="43" t="str">
        <f t="shared" si="15"/>
        <v>VH</v>
      </c>
      <c r="AF65" s="3" t="str">
        <f t="shared" si="16"/>
        <v>re14</v>
      </c>
      <c r="AG65" s="3" t="str">
        <f t="shared" si="17"/>
        <v/>
      </c>
      <c r="AH65" s="3" t="str">
        <f t="shared" si="18"/>
        <v/>
      </c>
      <c r="AI65" s="3" t="str">
        <f t="shared" si="19"/>
        <v/>
      </c>
      <c r="AJ65" s="3" t="str">
        <f t="shared" si="20"/>
        <v/>
      </c>
      <c r="AK65" s="3" t="str">
        <f t="shared" si="21"/>
        <v>High</v>
      </c>
      <c r="AL65" s="3">
        <f t="shared" si="22"/>
        <v>3</v>
      </c>
    </row>
    <row r="66" spans="2:38" ht="22.5">
      <c r="B66" s="92"/>
      <c r="C66" s="75"/>
      <c r="D66" s="67" t="s">
        <v>91</v>
      </c>
      <c r="E66" s="33" t="s">
        <v>92</v>
      </c>
      <c r="F66" s="34" t="s">
        <v>27</v>
      </c>
      <c r="G66" s="35" t="s">
        <v>93</v>
      </c>
      <c r="H66" s="44" t="s">
        <v>180</v>
      </c>
      <c r="I66" s="36" t="s">
        <v>163</v>
      </c>
      <c r="J66" s="36"/>
      <c r="K66" s="37" t="s">
        <v>172</v>
      </c>
      <c r="L66" s="38" t="s">
        <v>6</v>
      </c>
      <c r="M66" s="39" t="s">
        <v>3</v>
      </c>
      <c r="N66" s="40" t="str">
        <f t="shared" si="23"/>
        <v>Medium</v>
      </c>
      <c r="O66" s="41">
        <v>9</v>
      </c>
      <c r="AA66" s="3">
        <f t="shared" si="12"/>
        <v>20</v>
      </c>
      <c r="AB66" s="3">
        <f t="shared" si="13"/>
        <v>5</v>
      </c>
      <c r="AC66" s="3">
        <f t="shared" si="13"/>
        <v>2</v>
      </c>
      <c r="AD66" s="42" t="str">
        <f t="shared" si="14"/>
        <v>L</v>
      </c>
      <c r="AE66" s="43" t="str">
        <f t="shared" si="15"/>
        <v>VH</v>
      </c>
      <c r="AF66" s="3" t="str">
        <f t="shared" si="16"/>
        <v>-</v>
      </c>
      <c r="AG66" s="3" t="str">
        <f t="shared" si="17"/>
        <v>re12</v>
      </c>
      <c r="AH66" s="3" t="str">
        <f t="shared" si="18"/>
        <v>-</v>
      </c>
      <c r="AI66" s="3" t="str">
        <f t="shared" si="19"/>
        <v>-</v>
      </c>
      <c r="AJ66" s="3" t="str">
        <f t="shared" si="20"/>
        <v>-</v>
      </c>
      <c r="AK66" s="3" t="str">
        <f t="shared" si="21"/>
        <v>Medium</v>
      </c>
      <c r="AL66" s="3">
        <f t="shared" si="22"/>
        <v>2</v>
      </c>
    </row>
    <row r="67" spans="2:38" ht="19.5" customHeight="1">
      <c r="B67" s="92"/>
      <c r="C67" s="76"/>
      <c r="D67" s="68"/>
      <c r="E67" s="33" t="s">
        <v>92</v>
      </c>
      <c r="F67" s="34" t="s">
        <v>28</v>
      </c>
      <c r="G67" s="35"/>
      <c r="H67" s="44"/>
      <c r="I67" s="36"/>
      <c r="J67" s="36"/>
      <c r="K67" s="37"/>
      <c r="L67" s="39"/>
      <c r="M67" s="39"/>
      <c r="N67" s="45" t="str">
        <f t="shared" si="23"/>
        <v/>
      </c>
      <c r="O67" s="41"/>
      <c r="AA67" s="3">
        <f t="shared" si="12"/>
        <v>0</v>
      </c>
      <c r="AB67" s="3" t="str">
        <f t="shared" si="13"/>
        <v/>
      </c>
      <c r="AC67" s="3" t="str">
        <f t="shared" si="13"/>
        <v/>
      </c>
      <c r="AD67" s="42" t="str">
        <f t="shared" si="14"/>
        <v/>
      </c>
      <c r="AE67" s="43" t="str">
        <f t="shared" si="15"/>
        <v/>
      </c>
      <c r="AF67" s="3" t="str">
        <f t="shared" si="16"/>
        <v>-</v>
      </c>
      <c r="AG67" s="3" t="str">
        <f t="shared" si="17"/>
        <v>-</v>
      </c>
      <c r="AH67" s="3" t="str">
        <f t="shared" si="18"/>
        <v>-</v>
      </c>
      <c r="AI67" s="3" t="str">
        <f t="shared" si="19"/>
        <v>-</v>
      </c>
      <c r="AJ67" s="3" t="str">
        <f t="shared" si="20"/>
        <v>-</v>
      </c>
      <c r="AK67" s="3" t="str">
        <f t="shared" si="21"/>
        <v/>
      </c>
      <c r="AL67" s="3" t="str">
        <f t="shared" si="22"/>
        <v/>
      </c>
    </row>
    <row r="68" spans="2:38" ht="33.75">
      <c r="B68" s="92"/>
      <c r="C68" s="65" t="s">
        <v>94</v>
      </c>
      <c r="D68" s="67" t="s">
        <v>95</v>
      </c>
      <c r="E68" s="33" t="s">
        <v>96</v>
      </c>
      <c r="F68" s="34" t="s">
        <v>27</v>
      </c>
      <c r="G68" s="35" t="s">
        <v>210</v>
      </c>
      <c r="H68" s="35" t="s">
        <v>211</v>
      </c>
      <c r="I68" s="36" t="s">
        <v>163</v>
      </c>
      <c r="J68" s="36"/>
      <c r="K68" s="37" t="s">
        <v>172</v>
      </c>
      <c r="L68" s="38" t="s">
        <v>42</v>
      </c>
      <c r="M68" s="39" t="s">
        <v>34</v>
      </c>
      <c r="N68" s="40" t="str">
        <f>AK68</f>
        <v>Medium</v>
      </c>
      <c r="O68" s="41">
        <v>7</v>
      </c>
      <c r="AA68" s="3">
        <f t="shared" si="12"/>
        <v>24</v>
      </c>
      <c r="AB68" s="3">
        <f t="shared" si="13"/>
        <v>4</v>
      </c>
      <c r="AC68" s="3">
        <f t="shared" si="13"/>
        <v>3</v>
      </c>
      <c r="AD68" s="42" t="str">
        <f t="shared" si="14"/>
        <v>M</v>
      </c>
      <c r="AE68" s="43" t="str">
        <f t="shared" si="15"/>
        <v>H</v>
      </c>
      <c r="AF68" s="3" t="str">
        <f t="shared" si="16"/>
        <v>-</v>
      </c>
      <c r="AG68" s="3" t="str">
        <f t="shared" si="17"/>
        <v>re23</v>
      </c>
      <c r="AH68" s="3" t="str">
        <f t="shared" si="18"/>
        <v>-</v>
      </c>
      <c r="AI68" s="3" t="str">
        <f t="shared" si="19"/>
        <v>-</v>
      </c>
      <c r="AJ68" s="3" t="str">
        <f t="shared" si="20"/>
        <v>-</v>
      </c>
      <c r="AK68" s="3" t="str">
        <f t="shared" si="21"/>
        <v>Medium</v>
      </c>
      <c r="AL68" s="3">
        <f t="shared" si="22"/>
        <v>2</v>
      </c>
    </row>
    <row r="69" spans="2:38" ht="19.5" customHeight="1">
      <c r="B69" s="92"/>
      <c r="C69" s="90"/>
      <c r="D69" s="68"/>
      <c r="E69" s="33" t="s">
        <v>96</v>
      </c>
      <c r="F69" s="34" t="s">
        <v>28</v>
      </c>
      <c r="G69" s="35"/>
      <c r="H69" s="44"/>
      <c r="I69" s="36"/>
      <c r="J69" s="36"/>
      <c r="K69" s="37"/>
      <c r="L69" s="38"/>
      <c r="M69" s="39"/>
      <c r="N69" s="45" t="str">
        <f t="shared" si="23"/>
        <v/>
      </c>
      <c r="O69" s="41"/>
      <c r="AA69" s="3">
        <f t="shared" si="12"/>
        <v>0</v>
      </c>
      <c r="AB69" s="3" t="str">
        <f t="shared" si="13"/>
        <v/>
      </c>
      <c r="AC69" s="3" t="str">
        <f t="shared" si="13"/>
        <v/>
      </c>
      <c r="AD69" s="42" t="str">
        <f t="shared" si="14"/>
        <v/>
      </c>
      <c r="AE69" s="43" t="str">
        <f t="shared" si="15"/>
        <v/>
      </c>
      <c r="AF69" s="3" t="str">
        <f t="shared" si="16"/>
        <v>-</v>
      </c>
      <c r="AG69" s="3" t="str">
        <f t="shared" si="17"/>
        <v>-</v>
      </c>
      <c r="AH69" s="3" t="str">
        <f t="shared" si="18"/>
        <v>-</v>
      </c>
      <c r="AI69" s="3" t="str">
        <f t="shared" si="19"/>
        <v>-</v>
      </c>
      <c r="AJ69" s="3" t="str">
        <f t="shared" si="20"/>
        <v>-</v>
      </c>
      <c r="AK69" s="3" t="str">
        <f t="shared" si="21"/>
        <v/>
      </c>
      <c r="AL69" s="3" t="str">
        <f t="shared" si="22"/>
        <v/>
      </c>
    </row>
    <row r="70" spans="2:38" ht="19.5" customHeight="1">
      <c r="B70" s="92"/>
      <c r="C70" s="79" t="s">
        <v>97</v>
      </c>
      <c r="D70" s="67" t="s">
        <v>98</v>
      </c>
      <c r="E70" s="33" t="s">
        <v>99</v>
      </c>
      <c r="F70" s="34" t="s">
        <v>28</v>
      </c>
      <c r="G70" s="35"/>
      <c r="H70" s="44"/>
      <c r="I70" s="36"/>
      <c r="J70" s="36"/>
      <c r="K70" s="37"/>
      <c r="L70" s="39"/>
      <c r="M70" s="39"/>
      <c r="N70" s="45" t="str">
        <f t="shared" si="23"/>
        <v/>
      </c>
      <c r="O70" s="41"/>
      <c r="AA70" s="3">
        <f t="shared" si="12"/>
        <v>0</v>
      </c>
      <c r="AB70" s="3" t="str">
        <f t="shared" si="13"/>
        <v/>
      </c>
      <c r="AC70" s="3" t="str">
        <f t="shared" si="13"/>
        <v/>
      </c>
      <c r="AD70" s="42" t="str">
        <f t="shared" si="14"/>
        <v/>
      </c>
      <c r="AE70" s="43" t="str">
        <f t="shared" si="15"/>
        <v/>
      </c>
      <c r="AF70" s="3" t="str">
        <f t="shared" si="16"/>
        <v>-</v>
      </c>
      <c r="AG70" s="3" t="str">
        <f t="shared" si="17"/>
        <v>-</v>
      </c>
      <c r="AH70" s="3" t="str">
        <f t="shared" si="18"/>
        <v>-</v>
      </c>
      <c r="AI70" s="3" t="str">
        <f t="shared" si="19"/>
        <v>-</v>
      </c>
      <c r="AJ70" s="3" t="str">
        <f t="shared" si="20"/>
        <v>-</v>
      </c>
      <c r="AK70" s="3" t="str">
        <f t="shared" si="21"/>
        <v/>
      </c>
      <c r="AL70" s="3" t="str">
        <f t="shared" si="22"/>
        <v/>
      </c>
    </row>
    <row r="71" spans="2:38" ht="19.5" customHeight="1">
      <c r="B71" s="92"/>
      <c r="C71" s="80"/>
      <c r="D71" s="68"/>
      <c r="E71" s="33" t="s">
        <v>99</v>
      </c>
      <c r="F71" s="34" t="s">
        <v>28</v>
      </c>
      <c r="G71" s="35"/>
      <c r="H71" s="44"/>
      <c r="I71" s="36"/>
      <c r="J71" s="36"/>
      <c r="K71" s="37"/>
      <c r="L71" s="38"/>
      <c r="M71" s="39"/>
      <c r="N71" s="45" t="str">
        <f t="shared" si="23"/>
        <v/>
      </c>
      <c r="O71" s="41"/>
      <c r="AA71" s="3">
        <f t="shared" si="12"/>
        <v>0</v>
      </c>
      <c r="AB71" s="3" t="str">
        <f t="shared" si="13"/>
        <v/>
      </c>
      <c r="AC71" s="3" t="str">
        <f t="shared" si="13"/>
        <v/>
      </c>
      <c r="AD71" s="42" t="str">
        <f t="shared" si="14"/>
        <v/>
      </c>
      <c r="AE71" s="43" t="str">
        <f t="shared" si="15"/>
        <v/>
      </c>
      <c r="AF71" s="3" t="str">
        <f t="shared" si="16"/>
        <v>-</v>
      </c>
      <c r="AG71" s="3" t="str">
        <f t="shared" si="17"/>
        <v>-</v>
      </c>
      <c r="AH71" s="3" t="str">
        <f t="shared" si="18"/>
        <v>-</v>
      </c>
      <c r="AI71" s="3" t="str">
        <f t="shared" si="19"/>
        <v>-</v>
      </c>
      <c r="AJ71" s="3" t="str">
        <f t="shared" si="20"/>
        <v>-</v>
      </c>
      <c r="AK71" s="3" t="str">
        <f t="shared" si="21"/>
        <v/>
      </c>
      <c r="AL71" s="3" t="str">
        <f t="shared" si="22"/>
        <v/>
      </c>
    </row>
    <row r="72" spans="2:38" ht="19.5" customHeight="1">
      <c r="B72" s="92"/>
      <c r="C72" s="80"/>
      <c r="D72" s="67" t="s">
        <v>100</v>
      </c>
      <c r="E72" s="33" t="s">
        <v>101</v>
      </c>
      <c r="F72" s="34" t="s">
        <v>28</v>
      </c>
      <c r="G72" s="35"/>
      <c r="H72" s="44"/>
      <c r="I72" s="36"/>
      <c r="J72" s="36"/>
      <c r="K72" s="37"/>
      <c r="L72" s="38"/>
      <c r="M72" s="39"/>
      <c r="N72" s="45" t="str">
        <f t="shared" si="23"/>
        <v/>
      </c>
      <c r="O72" s="41"/>
      <c r="AA72" s="3">
        <f t="shared" si="12"/>
        <v>0</v>
      </c>
      <c r="AB72" s="3" t="str">
        <f t="shared" si="13"/>
        <v/>
      </c>
      <c r="AC72" s="3" t="str">
        <f t="shared" si="13"/>
        <v/>
      </c>
      <c r="AD72" s="42" t="str">
        <f t="shared" si="14"/>
        <v/>
      </c>
      <c r="AE72" s="43" t="str">
        <f t="shared" si="15"/>
        <v/>
      </c>
      <c r="AF72" s="3" t="str">
        <f t="shared" si="16"/>
        <v>-</v>
      </c>
      <c r="AG72" s="3" t="str">
        <f t="shared" si="17"/>
        <v>-</v>
      </c>
      <c r="AH72" s="3" t="str">
        <f t="shared" si="18"/>
        <v>-</v>
      </c>
      <c r="AI72" s="3" t="str">
        <f t="shared" si="19"/>
        <v>-</v>
      </c>
      <c r="AJ72" s="3" t="str">
        <f t="shared" si="20"/>
        <v>-</v>
      </c>
      <c r="AK72" s="3" t="str">
        <f t="shared" si="21"/>
        <v/>
      </c>
      <c r="AL72" s="3" t="str">
        <f t="shared" si="22"/>
        <v/>
      </c>
    </row>
    <row r="73" spans="2:38" ht="19.5" customHeight="1">
      <c r="B73" s="92"/>
      <c r="C73" s="80"/>
      <c r="D73" s="68"/>
      <c r="E73" s="33" t="s">
        <v>101</v>
      </c>
      <c r="F73" s="34" t="s">
        <v>28</v>
      </c>
      <c r="G73" s="35"/>
      <c r="H73" s="44"/>
      <c r="I73" s="36"/>
      <c r="J73" s="36"/>
      <c r="K73" s="37"/>
      <c r="L73" s="38"/>
      <c r="M73" s="39"/>
      <c r="N73" s="45" t="str">
        <f t="shared" si="23"/>
        <v/>
      </c>
      <c r="O73" s="41"/>
      <c r="AA73" s="3">
        <f t="shared" si="12"/>
        <v>0</v>
      </c>
      <c r="AB73" s="3" t="str">
        <f t="shared" si="13"/>
        <v/>
      </c>
      <c r="AC73" s="3" t="str">
        <f t="shared" si="13"/>
        <v/>
      </c>
      <c r="AD73" s="42" t="str">
        <f t="shared" si="14"/>
        <v/>
      </c>
      <c r="AE73" s="43" t="str">
        <f t="shared" si="15"/>
        <v/>
      </c>
      <c r="AF73" s="3" t="str">
        <f t="shared" si="16"/>
        <v>-</v>
      </c>
      <c r="AG73" s="3" t="str">
        <f t="shared" si="17"/>
        <v>-</v>
      </c>
      <c r="AH73" s="3" t="str">
        <f t="shared" si="18"/>
        <v>-</v>
      </c>
      <c r="AI73" s="3" t="str">
        <f t="shared" si="19"/>
        <v>-</v>
      </c>
      <c r="AJ73" s="3" t="str">
        <f t="shared" si="20"/>
        <v>-</v>
      </c>
      <c r="AK73" s="3" t="str">
        <f t="shared" si="21"/>
        <v/>
      </c>
      <c r="AL73" s="3" t="str">
        <f t="shared" si="22"/>
        <v/>
      </c>
    </row>
    <row r="74" spans="2:38" ht="19.5" customHeight="1">
      <c r="B74" s="92"/>
      <c r="C74" s="80"/>
      <c r="D74" s="67" t="s">
        <v>102</v>
      </c>
      <c r="E74" s="33" t="s">
        <v>103</v>
      </c>
      <c r="F74" s="34" t="s">
        <v>28</v>
      </c>
      <c r="G74" s="48"/>
      <c r="H74" s="44"/>
      <c r="I74" s="44"/>
      <c r="J74" s="37"/>
      <c r="K74" s="37"/>
      <c r="L74" s="38"/>
      <c r="M74" s="39"/>
      <c r="N74" s="45" t="str">
        <f t="shared" si="23"/>
        <v/>
      </c>
      <c r="O74" s="41"/>
      <c r="AA74" s="3">
        <f t="shared" si="12"/>
        <v>0</v>
      </c>
      <c r="AB74" s="3" t="str">
        <f t="shared" si="13"/>
        <v/>
      </c>
      <c r="AC74" s="3" t="str">
        <f t="shared" si="13"/>
        <v/>
      </c>
      <c r="AD74" s="42" t="str">
        <f t="shared" si="14"/>
        <v/>
      </c>
      <c r="AE74" s="43" t="str">
        <f t="shared" si="15"/>
        <v/>
      </c>
      <c r="AF74" s="3" t="str">
        <f t="shared" si="16"/>
        <v>-</v>
      </c>
      <c r="AG74" s="3" t="str">
        <f t="shared" si="17"/>
        <v>-</v>
      </c>
      <c r="AH74" s="3" t="str">
        <f t="shared" si="18"/>
        <v>-</v>
      </c>
      <c r="AI74" s="3" t="str">
        <f t="shared" si="19"/>
        <v>-</v>
      </c>
      <c r="AJ74" s="3" t="str">
        <f t="shared" si="20"/>
        <v>-</v>
      </c>
      <c r="AK74" s="3" t="str">
        <f t="shared" si="21"/>
        <v/>
      </c>
      <c r="AL74" s="3" t="str">
        <f t="shared" si="22"/>
        <v/>
      </c>
    </row>
    <row r="75" spans="2:38" ht="19.5" customHeight="1">
      <c r="B75" s="92"/>
      <c r="C75" s="80"/>
      <c r="D75" s="68"/>
      <c r="E75" s="33" t="s">
        <v>103</v>
      </c>
      <c r="F75" s="34" t="s">
        <v>28</v>
      </c>
      <c r="G75" s="48"/>
      <c r="H75" s="44"/>
      <c r="I75" s="44"/>
      <c r="J75" s="37"/>
      <c r="K75" s="37"/>
      <c r="L75" s="38"/>
      <c r="M75" s="39"/>
      <c r="N75" s="45" t="str">
        <f t="shared" si="23"/>
        <v/>
      </c>
      <c r="O75" s="41"/>
      <c r="AA75" s="3">
        <f t="shared" si="12"/>
        <v>0</v>
      </c>
      <c r="AB75" s="3" t="str">
        <f t="shared" si="13"/>
        <v/>
      </c>
      <c r="AC75" s="3" t="str">
        <f t="shared" si="13"/>
        <v/>
      </c>
      <c r="AD75" s="42" t="str">
        <f t="shared" si="14"/>
        <v/>
      </c>
      <c r="AE75" s="43" t="str">
        <f t="shared" si="15"/>
        <v/>
      </c>
      <c r="AF75" s="3" t="str">
        <f t="shared" si="16"/>
        <v>-</v>
      </c>
      <c r="AG75" s="3" t="str">
        <f t="shared" si="17"/>
        <v>-</v>
      </c>
      <c r="AH75" s="3" t="str">
        <f t="shared" si="18"/>
        <v>-</v>
      </c>
      <c r="AI75" s="3" t="str">
        <f t="shared" si="19"/>
        <v>-</v>
      </c>
      <c r="AJ75" s="3" t="str">
        <f t="shared" si="20"/>
        <v>-</v>
      </c>
      <c r="AK75" s="3" t="str">
        <f t="shared" si="21"/>
        <v/>
      </c>
      <c r="AL75" s="3" t="str">
        <f t="shared" si="22"/>
        <v/>
      </c>
    </row>
    <row r="76" spans="2:38" ht="19.5" customHeight="1">
      <c r="B76" s="92"/>
      <c r="C76" s="80"/>
      <c r="D76" s="67" t="s">
        <v>104</v>
      </c>
      <c r="E76" s="33" t="s">
        <v>105</v>
      </c>
      <c r="F76" s="34" t="s">
        <v>28</v>
      </c>
      <c r="G76" s="48"/>
      <c r="H76" s="44"/>
      <c r="I76" s="44"/>
      <c r="J76" s="37"/>
      <c r="K76" s="37"/>
      <c r="L76" s="38"/>
      <c r="M76" s="39"/>
      <c r="N76" s="45" t="str">
        <f t="shared" si="23"/>
        <v/>
      </c>
      <c r="O76" s="41"/>
      <c r="AA76" s="3">
        <f t="shared" si="12"/>
        <v>0</v>
      </c>
      <c r="AB76" s="3" t="str">
        <f t="shared" si="13"/>
        <v/>
      </c>
      <c r="AC76" s="3" t="str">
        <f t="shared" si="13"/>
        <v/>
      </c>
      <c r="AD76" s="42" t="str">
        <f t="shared" si="14"/>
        <v/>
      </c>
      <c r="AE76" s="43" t="str">
        <f t="shared" si="15"/>
        <v/>
      </c>
      <c r="AF76" s="3" t="str">
        <f t="shared" si="16"/>
        <v>-</v>
      </c>
      <c r="AG76" s="3" t="str">
        <f t="shared" si="17"/>
        <v>-</v>
      </c>
      <c r="AH76" s="3" t="str">
        <f t="shared" si="18"/>
        <v>-</v>
      </c>
      <c r="AI76" s="3" t="str">
        <f t="shared" si="19"/>
        <v>-</v>
      </c>
      <c r="AJ76" s="3" t="str">
        <f t="shared" si="20"/>
        <v>-</v>
      </c>
      <c r="AK76" s="3" t="str">
        <f t="shared" si="21"/>
        <v/>
      </c>
      <c r="AL76" s="3" t="str">
        <f t="shared" si="22"/>
        <v/>
      </c>
    </row>
    <row r="77" spans="2:38" ht="19.5" customHeight="1">
      <c r="B77" s="92"/>
      <c r="C77" s="80"/>
      <c r="D77" s="68"/>
      <c r="E77" s="33" t="s">
        <v>105</v>
      </c>
      <c r="F77" s="34" t="s">
        <v>28</v>
      </c>
      <c r="G77" s="48"/>
      <c r="H77" s="44"/>
      <c r="I77" s="44"/>
      <c r="J77" s="37"/>
      <c r="K77" s="37"/>
      <c r="L77" s="38"/>
      <c r="M77" s="39"/>
      <c r="N77" s="45" t="str">
        <f t="shared" si="23"/>
        <v/>
      </c>
      <c r="O77" s="41"/>
      <c r="AA77" s="3">
        <f t="shared" si="12"/>
        <v>0</v>
      </c>
      <c r="AB77" s="3" t="str">
        <f t="shared" si="13"/>
        <v/>
      </c>
      <c r="AC77" s="3" t="str">
        <f t="shared" si="13"/>
        <v/>
      </c>
      <c r="AD77" s="42" t="str">
        <f t="shared" si="14"/>
        <v/>
      </c>
      <c r="AE77" s="43" t="str">
        <f t="shared" si="15"/>
        <v/>
      </c>
      <c r="AF77" s="3" t="str">
        <f t="shared" si="16"/>
        <v>-</v>
      </c>
      <c r="AG77" s="3" t="str">
        <f t="shared" si="17"/>
        <v>-</v>
      </c>
      <c r="AH77" s="3" t="str">
        <f t="shared" si="18"/>
        <v>-</v>
      </c>
      <c r="AI77" s="3" t="str">
        <f t="shared" si="19"/>
        <v>-</v>
      </c>
      <c r="AJ77" s="3" t="str">
        <f t="shared" si="20"/>
        <v>-</v>
      </c>
      <c r="AK77" s="3" t="str">
        <f t="shared" si="21"/>
        <v/>
      </c>
      <c r="AL77" s="3" t="str">
        <f t="shared" si="22"/>
        <v/>
      </c>
    </row>
    <row r="78" spans="2:38" ht="19.5" customHeight="1">
      <c r="B78" s="92"/>
      <c r="C78" s="80"/>
      <c r="D78" s="67" t="s">
        <v>106</v>
      </c>
      <c r="E78" s="33" t="s">
        <v>107</v>
      </c>
      <c r="F78" s="34" t="s">
        <v>28</v>
      </c>
      <c r="G78" s="48"/>
      <c r="H78" s="44"/>
      <c r="I78" s="44"/>
      <c r="J78" s="37"/>
      <c r="K78" s="37"/>
      <c r="L78" s="38"/>
      <c r="M78" s="39"/>
      <c r="N78" s="45" t="str">
        <f t="shared" si="23"/>
        <v/>
      </c>
      <c r="O78" s="41"/>
      <c r="AA78" s="3">
        <f t="shared" si="12"/>
        <v>0</v>
      </c>
      <c r="AB78" s="3" t="str">
        <f t="shared" si="13"/>
        <v/>
      </c>
      <c r="AC78" s="3" t="str">
        <f t="shared" si="13"/>
        <v/>
      </c>
      <c r="AD78" s="42" t="str">
        <f t="shared" si="14"/>
        <v/>
      </c>
      <c r="AE78" s="43" t="str">
        <f t="shared" si="15"/>
        <v/>
      </c>
      <c r="AF78" s="3" t="str">
        <f t="shared" si="16"/>
        <v>-</v>
      </c>
      <c r="AG78" s="3" t="str">
        <f t="shared" si="17"/>
        <v>-</v>
      </c>
      <c r="AH78" s="3" t="str">
        <f t="shared" si="18"/>
        <v>-</v>
      </c>
      <c r="AI78" s="3" t="str">
        <f t="shared" si="19"/>
        <v>-</v>
      </c>
      <c r="AJ78" s="3" t="str">
        <f t="shared" si="20"/>
        <v>-</v>
      </c>
      <c r="AK78" s="3" t="str">
        <f t="shared" si="21"/>
        <v/>
      </c>
      <c r="AL78" s="3" t="str">
        <f t="shared" si="22"/>
        <v/>
      </c>
    </row>
    <row r="79" spans="2:38" ht="19.5" customHeight="1">
      <c r="B79" s="92"/>
      <c r="C79" s="80"/>
      <c r="D79" s="68"/>
      <c r="E79" s="33" t="s">
        <v>107</v>
      </c>
      <c r="F79" s="34" t="s">
        <v>28</v>
      </c>
      <c r="G79" s="48"/>
      <c r="H79" s="44"/>
      <c r="I79" s="44"/>
      <c r="J79" s="37"/>
      <c r="K79" s="37"/>
      <c r="L79" s="38"/>
      <c r="M79" s="39"/>
      <c r="N79" s="45" t="str">
        <f t="shared" si="23"/>
        <v/>
      </c>
      <c r="O79" s="41"/>
      <c r="AA79" s="3">
        <f t="shared" si="12"/>
        <v>0</v>
      </c>
      <c r="AB79" s="3" t="str">
        <f t="shared" si="13"/>
        <v/>
      </c>
      <c r="AC79" s="3" t="str">
        <f t="shared" si="13"/>
        <v/>
      </c>
      <c r="AD79" s="42" t="str">
        <f t="shared" si="14"/>
        <v/>
      </c>
      <c r="AE79" s="43" t="str">
        <f t="shared" si="15"/>
        <v/>
      </c>
      <c r="AF79" s="3" t="str">
        <f t="shared" si="16"/>
        <v>-</v>
      </c>
      <c r="AG79" s="3" t="str">
        <f t="shared" si="17"/>
        <v>-</v>
      </c>
      <c r="AH79" s="3" t="str">
        <f t="shared" si="18"/>
        <v>-</v>
      </c>
      <c r="AI79" s="3" t="str">
        <f t="shared" si="19"/>
        <v>-</v>
      </c>
      <c r="AJ79" s="3" t="str">
        <f t="shared" si="20"/>
        <v>-</v>
      </c>
      <c r="AK79" s="3" t="str">
        <f t="shared" si="21"/>
        <v/>
      </c>
      <c r="AL79" s="3" t="str">
        <f t="shared" si="22"/>
        <v/>
      </c>
    </row>
    <row r="80" spans="2:38" ht="19.5" customHeight="1">
      <c r="B80" s="92"/>
      <c r="C80" s="65" t="s">
        <v>108</v>
      </c>
      <c r="D80" s="67" t="s">
        <v>109</v>
      </c>
      <c r="E80" s="33" t="s">
        <v>110</v>
      </c>
      <c r="F80" s="34" t="s">
        <v>28</v>
      </c>
      <c r="G80" s="48"/>
      <c r="H80" s="44"/>
      <c r="I80" s="44"/>
      <c r="J80" s="37"/>
      <c r="K80" s="37"/>
      <c r="L80" s="38"/>
      <c r="M80" s="39"/>
      <c r="N80" s="45" t="str">
        <f t="shared" si="23"/>
        <v/>
      </c>
      <c r="O80" s="41"/>
      <c r="AA80" s="3">
        <f t="shared" si="12"/>
        <v>0</v>
      </c>
      <c r="AB80" s="3" t="str">
        <f t="shared" si="13"/>
        <v/>
      </c>
      <c r="AC80" s="3" t="str">
        <f t="shared" si="13"/>
        <v/>
      </c>
      <c r="AD80" s="42" t="str">
        <f t="shared" si="14"/>
        <v/>
      </c>
      <c r="AE80" s="43" t="str">
        <f t="shared" si="15"/>
        <v/>
      </c>
      <c r="AF80" s="3" t="str">
        <f t="shared" si="16"/>
        <v>-</v>
      </c>
      <c r="AG80" s="3" t="str">
        <f t="shared" si="17"/>
        <v>-</v>
      </c>
      <c r="AH80" s="3" t="str">
        <f t="shared" si="18"/>
        <v>-</v>
      </c>
      <c r="AI80" s="3" t="str">
        <f t="shared" si="19"/>
        <v>-</v>
      </c>
      <c r="AJ80" s="3" t="str">
        <f t="shared" si="20"/>
        <v>-</v>
      </c>
      <c r="AK80" s="3" t="str">
        <f t="shared" si="21"/>
        <v/>
      </c>
      <c r="AL80" s="3" t="str">
        <f t="shared" si="22"/>
        <v/>
      </c>
    </row>
    <row r="81" spans="2:38" ht="19.5" customHeight="1">
      <c r="B81" s="92"/>
      <c r="C81" s="66"/>
      <c r="D81" s="68"/>
      <c r="E81" s="33" t="s">
        <v>110</v>
      </c>
      <c r="F81" s="34" t="s">
        <v>28</v>
      </c>
      <c r="G81" s="48"/>
      <c r="H81" s="44"/>
      <c r="I81" s="44"/>
      <c r="J81" s="37"/>
      <c r="K81" s="37"/>
      <c r="L81" s="38"/>
      <c r="M81" s="39"/>
      <c r="N81" s="45" t="str">
        <f t="shared" si="23"/>
        <v/>
      </c>
      <c r="O81" s="41"/>
      <c r="AA81" s="3">
        <f t="shared" si="12"/>
        <v>0</v>
      </c>
      <c r="AB81" s="3" t="str">
        <f t="shared" si="13"/>
        <v/>
      </c>
      <c r="AC81" s="3" t="str">
        <f t="shared" si="13"/>
        <v/>
      </c>
      <c r="AD81" s="42" t="str">
        <f t="shared" si="14"/>
        <v/>
      </c>
      <c r="AE81" s="43" t="str">
        <f t="shared" si="15"/>
        <v/>
      </c>
      <c r="AF81" s="3" t="str">
        <f t="shared" si="16"/>
        <v>-</v>
      </c>
      <c r="AG81" s="3" t="str">
        <f t="shared" si="17"/>
        <v>-</v>
      </c>
      <c r="AH81" s="3" t="str">
        <f t="shared" si="18"/>
        <v>-</v>
      </c>
      <c r="AI81" s="3" t="str">
        <f t="shared" si="19"/>
        <v>-</v>
      </c>
      <c r="AJ81" s="3" t="str">
        <f t="shared" si="20"/>
        <v>-</v>
      </c>
      <c r="AK81" s="3" t="str">
        <f t="shared" si="21"/>
        <v/>
      </c>
      <c r="AL81" s="3" t="str">
        <f t="shared" si="22"/>
        <v/>
      </c>
    </row>
    <row r="82" spans="2:38" ht="33.75">
      <c r="B82" s="92"/>
      <c r="C82" s="66"/>
      <c r="D82" s="67" t="s">
        <v>111</v>
      </c>
      <c r="E82" s="33" t="s">
        <v>112</v>
      </c>
      <c r="F82" s="34" t="s">
        <v>27</v>
      </c>
      <c r="G82" s="35" t="s">
        <v>181</v>
      </c>
      <c r="H82" s="44" t="s">
        <v>182</v>
      </c>
      <c r="I82" s="36" t="s">
        <v>163</v>
      </c>
      <c r="J82" s="36"/>
      <c r="K82" s="37" t="s">
        <v>172</v>
      </c>
      <c r="L82" s="38" t="s">
        <v>44</v>
      </c>
      <c r="M82" s="39" t="s">
        <v>34</v>
      </c>
      <c r="N82" s="40" t="str">
        <f t="shared" si="23"/>
        <v>High</v>
      </c>
      <c r="O82" s="41">
        <v>4</v>
      </c>
      <c r="AA82" s="3">
        <f t="shared" si="12"/>
        <v>45</v>
      </c>
      <c r="AB82" s="3">
        <f t="shared" si="13"/>
        <v>5</v>
      </c>
      <c r="AC82" s="3">
        <f t="shared" si="13"/>
        <v>3</v>
      </c>
      <c r="AD82" s="42" t="str">
        <f t="shared" si="14"/>
        <v>M</v>
      </c>
      <c r="AE82" s="43" t="str">
        <f t="shared" si="15"/>
        <v>VH</v>
      </c>
      <c r="AF82" s="3" t="str">
        <f t="shared" si="16"/>
        <v>re13</v>
      </c>
      <c r="AG82" s="3" t="str">
        <f t="shared" si="17"/>
        <v/>
      </c>
      <c r="AH82" s="3" t="str">
        <f t="shared" si="18"/>
        <v/>
      </c>
      <c r="AI82" s="3" t="str">
        <f t="shared" si="19"/>
        <v/>
      </c>
      <c r="AJ82" s="3" t="str">
        <f t="shared" si="20"/>
        <v/>
      </c>
      <c r="AK82" s="3" t="str">
        <f t="shared" si="21"/>
        <v>High</v>
      </c>
      <c r="AL82" s="3">
        <f t="shared" si="22"/>
        <v>3</v>
      </c>
    </row>
    <row r="83" spans="2:38" ht="19.5" customHeight="1">
      <c r="B83" s="92"/>
      <c r="C83" s="66"/>
      <c r="D83" s="68"/>
      <c r="E83" s="33" t="s">
        <v>112</v>
      </c>
      <c r="F83" s="34" t="s">
        <v>28</v>
      </c>
      <c r="G83" s="48"/>
      <c r="H83" s="44"/>
      <c r="I83" s="44"/>
      <c r="J83" s="37"/>
      <c r="K83" s="37"/>
      <c r="L83" s="38"/>
      <c r="M83" s="39"/>
      <c r="N83" s="45" t="str">
        <f t="shared" si="23"/>
        <v/>
      </c>
      <c r="O83" s="41"/>
      <c r="AA83" s="3">
        <f t="shared" si="12"/>
        <v>0</v>
      </c>
      <c r="AB83" s="3" t="str">
        <f t="shared" si="13"/>
        <v/>
      </c>
      <c r="AC83" s="3" t="str">
        <f t="shared" si="13"/>
        <v/>
      </c>
      <c r="AD83" s="42" t="str">
        <f t="shared" si="14"/>
        <v/>
      </c>
      <c r="AE83" s="43" t="str">
        <f t="shared" si="15"/>
        <v/>
      </c>
      <c r="AF83" s="3" t="str">
        <f t="shared" si="16"/>
        <v>-</v>
      </c>
      <c r="AG83" s="3" t="str">
        <f t="shared" si="17"/>
        <v>-</v>
      </c>
      <c r="AH83" s="3" t="str">
        <f t="shared" si="18"/>
        <v>-</v>
      </c>
      <c r="AI83" s="3" t="str">
        <f t="shared" si="19"/>
        <v>-</v>
      </c>
      <c r="AJ83" s="3" t="str">
        <f t="shared" si="20"/>
        <v>-</v>
      </c>
      <c r="AK83" s="3" t="str">
        <f t="shared" si="21"/>
        <v/>
      </c>
      <c r="AL83" s="3" t="str">
        <f t="shared" si="22"/>
        <v/>
      </c>
    </row>
    <row r="84" spans="2:38" ht="19.5" customHeight="1">
      <c r="B84" s="92"/>
      <c r="C84" s="66"/>
      <c r="D84" s="67" t="s">
        <v>113</v>
      </c>
      <c r="E84" s="33" t="s">
        <v>114</v>
      </c>
      <c r="F84" s="34" t="s">
        <v>28</v>
      </c>
      <c r="G84" s="48"/>
      <c r="H84" s="44"/>
      <c r="I84" s="44"/>
      <c r="J84" s="37"/>
      <c r="K84" s="37"/>
      <c r="L84" s="38"/>
      <c r="M84" s="39"/>
      <c r="N84" s="45" t="str">
        <f t="shared" si="23"/>
        <v/>
      </c>
      <c r="O84" s="41"/>
      <c r="AA84" s="3">
        <f t="shared" si="12"/>
        <v>0</v>
      </c>
      <c r="AB84" s="3" t="str">
        <f t="shared" si="13"/>
        <v/>
      </c>
      <c r="AC84" s="3" t="str">
        <f t="shared" si="13"/>
        <v/>
      </c>
      <c r="AD84" s="42" t="str">
        <f t="shared" si="14"/>
        <v/>
      </c>
      <c r="AE84" s="43" t="str">
        <f t="shared" si="15"/>
        <v/>
      </c>
      <c r="AF84" s="3" t="str">
        <f t="shared" si="16"/>
        <v>-</v>
      </c>
      <c r="AG84" s="3" t="str">
        <f t="shared" si="17"/>
        <v>-</v>
      </c>
      <c r="AH84" s="3" t="str">
        <f t="shared" si="18"/>
        <v>-</v>
      </c>
      <c r="AI84" s="3" t="str">
        <f t="shared" si="19"/>
        <v>-</v>
      </c>
      <c r="AJ84" s="3" t="str">
        <f t="shared" si="20"/>
        <v>-</v>
      </c>
      <c r="AK84" s="3" t="str">
        <f t="shared" si="21"/>
        <v/>
      </c>
      <c r="AL84" s="3" t="str">
        <f t="shared" si="22"/>
        <v/>
      </c>
    </row>
    <row r="85" spans="2:38" ht="19.5" customHeight="1">
      <c r="B85" s="92"/>
      <c r="C85" s="66"/>
      <c r="D85" s="68"/>
      <c r="E85" s="33" t="s">
        <v>114</v>
      </c>
      <c r="F85" s="34" t="s">
        <v>28</v>
      </c>
      <c r="G85" s="48"/>
      <c r="H85" s="44"/>
      <c r="I85" s="44"/>
      <c r="J85" s="37"/>
      <c r="K85" s="37"/>
      <c r="L85" s="38"/>
      <c r="M85" s="39"/>
      <c r="N85" s="45" t="str">
        <f t="shared" si="23"/>
        <v/>
      </c>
      <c r="O85" s="41"/>
      <c r="AA85" s="3">
        <f t="shared" si="12"/>
        <v>0</v>
      </c>
      <c r="AB85" s="3" t="str">
        <f t="shared" si="13"/>
        <v/>
      </c>
      <c r="AC85" s="3" t="str">
        <f t="shared" si="13"/>
        <v/>
      </c>
      <c r="AD85" s="42" t="str">
        <f t="shared" si="14"/>
        <v/>
      </c>
      <c r="AE85" s="43" t="str">
        <f t="shared" si="15"/>
        <v/>
      </c>
      <c r="AF85" s="3" t="str">
        <f t="shared" si="16"/>
        <v>-</v>
      </c>
      <c r="AG85" s="3" t="str">
        <f t="shared" si="17"/>
        <v>-</v>
      </c>
      <c r="AH85" s="3" t="str">
        <f t="shared" si="18"/>
        <v>-</v>
      </c>
      <c r="AI85" s="3" t="str">
        <f t="shared" si="19"/>
        <v>-</v>
      </c>
      <c r="AJ85" s="3" t="str">
        <f t="shared" si="20"/>
        <v>-</v>
      </c>
      <c r="AK85" s="3" t="str">
        <f t="shared" si="21"/>
        <v/>
      </c>
      <c r="AL85" s="3" t="str">
        <f t="shared" si="22"/>
        <v/>
      </c>
    </row>
    <row r="86" spans="2:38" ht="19.5" customHeight="1">
      <c r="B86" s="92"/>
      <c r="C86" s="66"/>
      <c r="D86" s="67" t="s">
        <v>115</v>
      </c>
      <c r="E86" s="33" t="s">
        <v>116</v>
      </c>
      <c r="F86" s="34" t="s">
        <v>27</v>
      </c>
      <c r="G86" s="48" t="s">
        <v>183</v>
      </c>
      <c r="H86" s="44" t="s">
        <v>184</v>
      </c>
      <c r="I86" s="36">
        <v>41308</v>
      </c>
      <c r="J86" s="37"/>
      <c r="K86" s="37" t="s">
        <v>172</v>
      </c>
      <c r="L86" s="38" t="s">
        <v>44</v>
      </c>
      <c r="M86" s="39" t="s">
        <v>34</v>
      </c>
      <c r="N86" s="45" t="str">
        <f t="shared" si="23"/>
        <v>High</v>
      </c>
      <c r="O86" s="41">
        <v>5</v>
      </c>
      <c r="AA86" s="3">
        <f t="shared" si="12"/>
        <v>45</v>
      </c>
      <c r="AB86" s="3">
        <f t="shared" si="13"/>
        <v>5</v>
      </c>
      <c r="AC86" s="3">
        <f t="shared" si="13"/>
        <v>3</v>
      </c>
      <c r="AD86" s="42" t="str">
        <f t="shared" si="14"/>
        <v>M</v>
      </c>
      <c r="AE86" s="43" t="str">
        <f t="shared" si="15"/>
        <v>VH</v>
      </c>
      <c r="AF86" s="3" t="str">
        <f t="shared" si="16"/>
        <v>re13</v>
      </c>
      <c r="AG86" s="3" t="str">
        <f t="shared" si="17"/>
        <v/>
      </c>
      <c r="AH86" s="3" t="str">
        <f t="shared" si="18"/>
        <v/>
      </c>
      <c r="AI86" s="3" t="str">
        <f t="shared" si="19"/>
        <v/>
      </c>
      <c r="AJ86" s="3" t="str">
        <f t="shared" si="20"/>
        <v/>
      </c>
      <c r="AK86" s="3" t="str">
        <f t="shared" si="21"/>
        <v>High</v>
      </c>
      <c r="AL86" s="3">
        <f t="shared" si="22"/>
        <v>3</v>
      </c>
    </row>
    <row r="87" spans="2:38" ht="19.5" customHeight="1">
      <c r="B87" s="92"/>
      <c r="C87" s="66"/>
      <c r="D87" s="68"/>
      <c r="E87" s="33" t="s">
        <v>116</v>
      </c>
      <c r="F87" s="34" t="s">
        <v>28</v>
      </c>
      <c r="G87" s="48"/>
      <c r="H87" s="44"/>
      <c r="I87" s="44"/>
      <c r="J87" s="37"/>
      <c r="K87" s="37"/>
      <c r="L87" s="38"/>
      <c r="M87" s="39"/>
      <c r="N87" s="45" t="str">
        <f t="shared" si="23"/>
        <v/>
      </c>
      <c r="O87" s="41"/>
      <c r="AA87" s="3">
        <f t="shared" si="12"/>
        <v>0</v>
      </c>
      <c r="AB87" s="3" t="str">
        <f t="shared" si="13"/>
        <v/>
      </c>
      <c r="AC87" s="3" t="str">
        <f t="shared" si="13"/>
        <v/>
      </c>
      <c r="AD87" s="42" t="str">
        <f t="shared" si="14"/>
        <v/>
      </c>
      <c r="AE87" s="43" t="str">
        <f t="shared" si="15"/>
        <v/>
      </c>
      <c r="AF87" s="3" t="str">
        <f t="shared" si="16"/>
        <v>-</v>
      </c>
      <c r="AG87" s="3" t="str">
        <f t="shared" si="17"/>
        <v>-</v>
      </c>
      <c r="AH87" s="3" t="str">
        <f t="shared" si="18"/>
        <v>-</v>
      </c>
      <c r="AI87" s="3" t="str">
        <f t="shared" si="19"/>
        <v>-</v>
      </c>
      <c r="AJ87" s="3" t="str">
        <f t="shared" si="20"/>
        <v>-</v>
      </c>
      <c r="AK87" s="3" t="str">
        <f t="shared" si="21"/>
        <v/>
      </c>
      <c r="AL87" s="3" t="str">
        <f t="shared" si="22"/>
        <v/>
      </c>
    </row>
    <row r="88" spans="2:38" ht="19.5" customHeight="1">
      <c r="B88" s="92"/>
      <c r="C88" s="66"/>
      <c r="D88" s="67" t="s">
        <v>117</v>
      </c>
      <c r="E88" s="33" t="s">
        <v>118</v>
      </c>
      <c r="F88" s="34" t="s">
        <v>28</v>
      </c>
      <c r="G88" s="48"/>
      <c r="H88" s="44"/>
      <c r="I88" s="44"/>
      <c r="J88" s="37"/>
      <c r="K88" s="37"/>
      <c r="L88" s="38"/>
      <c r="M88" s="39"/>
      <c r="N88" s="45" t="str">
        <f t="shared" si="23"/>
        <v/>
      </c>
      <c r="O88" s="41"/>
      <c r="AA88" s="3">
        <f t="shared" si="12"/>
        <v>0</v>
      </c>
      <c r="AB88" s="3" t="str">
        <f t="shared" si="13"/>
        <v/>
      </c>
      <c r="AC88" s="3" t="str">
        <f t="shared" si="13"/>
        <v/>
      </c>
      <c r="AD88" s="42" t="str">
        <f t="shared" si="14"/>
        <v/>
      </c>
      <c r="AE88" s="43" t="str">
        <f t="shared" si="15"/>
        <v/>
      </c>
      <c r="AF88" s="3" t="str">
        <f t="shared" si="16"/>
        <v>-</v>
      </c>
      <c r="AG88" s="3" t="str">
        <f t="shared" si="17"/>
        <v>-</v>
      </c>
      <c r="AH88" s="3" t="str">
        <f t="shared" si="18"/>
        <v>-</v>
      </c>
      <c r="AI88" s="3" t="str">
        <f t="shared" si="19"/>
        <v>-</v>
      </c>
      <c r="AJ88" s="3" t="str">
        <f t="shared" si="20"/>
        <v>-</v>
      </c>
      <c r="AK88" s="3" t="str">
        <f t="shared" si="21"/>
        <v/>
      </c>
      <c r="AL88" s="3" t="str">
        <f t="shared" si="22"/>
        <v/>
      </c>
    </row>
    <row r="89" spans="2:38" ht="19.5" customHeight="1">
      <c r="B89" s="92"/>
      <c r="C89" s="90"/>
      <c r="D89" s="68"/>
      <c r="E89" s="33" t="s">
        <v>118</v>
      </c>
      <c r="F89" s="34" t="s">
        <v>28</v>
      </c>
      <c r="G89" s="48"/>
      <c r="H89" s="44"/>
      <c r="I89" s="44"/>
      <c r="J89" s="37"/>
      <c r="K89" s="37"/>
      <c r="L89" s="38"/>
      <c r="M89" s="39"/>
      <c r="N89" s="45" t="str">
        <f t="shared" si="23"/>
        <v/>
      </c>
      <c r="O89" s="41"/>
      <c r="AA89" s="3">
        <f t="shared" si="12"/>
        <v>0</v>
      </c>
      <c r="AB89" s="3" t="str">
        <f t="shared" si="13"/>
        <v/>
      </c>
      <c r="AC89" s="3" t="str">
        <f t="shared" si="13"/>
        <v/>
      </c>
      <c r="AD89" s="42" t="str">
        <f t="shared" si="14"/>
        <v/>
      </c>
      <c r="AE89" s="43" t="str">
        <f t="shared" si="15"/>
        <v/>
      </c>
      <c r="AF89" s="3" t="str">
        <f t="shared" si="16"/>
        <v>-</v>
      </c>
      <c r="AG89" s="3" t="str">
        <f t="shared" si="17"/>
        <v>-</v>
      </c>
      <c r="AH89" s="3" t="str">
        <f t="shared" si="18"/>
        <v>-</v>
      </c>
      <c r="AI89" s="3" t="str">
        <f t="shared" si="19"/>
        <v>-</v>
      </c>
      <c r="AJ89" s="3" t="str">
        <f t="shared" si="20"/>
        <v>-</v>
      </c>
      <c r="AK89" s="3" t="str">
        <f t="shared" si="21"/>
        <v/>
      </c>
      <c r="AL89" s="3" t="str">
        <f t="shared" si="22"/>
        <v/>
      </c>
    </row>
    <row r="90" spans="2:38" ht="19.5" customHeight="1">
      <c r="B90" s="92"/>
      <c r="C90" s="65" t="s">
        <v>64</v>
      </c>
      <c r="D90" s="67" t="s">
        <v>119</v>
      </c>
      <c r="E90" s="33" t="s">
        <v>120</v>
      </c>
      <c r="F90" s="34" t="s">
        <v>28</v>
      </c>
      <c r="G90" s="48"/>
      <c r="H90" s="44"/>
      <c r="I90" s="44"/>
      <c r="J90" s="37"/>
      <c r="K90" s="37"/>
      <c r="L90" s="38"/>
      <c r="M90" s="39"/>
      <c r="N90" s="45" t="str">
        <f t="shared" si="23"/>
        <v/>
      </c>
      <c r="O90" s="41"/>
      <c r="AA90" s="3">
        <f t="shared" si="12"/>
        <v>0</v>
      </c>
      <c r="AB90" s="3" t="str">
        <f t="shared" si="13"/>
        <v/>
      </c>
      <c r="AC90" s="3" t="str">
        <f t="shared" si="13"/>
        <v/>
      </c>
      <c r="AD90" s="42" t="str">
        <f t="shared" si="14"/>
        <v/>
      </c>
      <c r="AE90" s="43" t="str">
        <f t="shared" si="15"/>
        <v/>
      </c>
      <c r="AF90" s="3" t="str">
        <f t="shared" si="16"/>
        <v>-</v>
      </c>
      <c r="AG90" s="3" t="str">
        <f t="shared" si="17"/>
        <v>-</v>
      </c>
      <c r="AH90" s="3" t="str">
        <f t="shared" si="18"/>
        <v>-</v>
      </c>
      <c r="AI90" s="3" t="str">
        <f t="shared" si="19"/>
        <v>-</v>
      </c>
      <c r="AJ90" s="3" t="str">
        <f t="shared" si="20"/>
        <v>-</v>
      </c>
      <c r="AK90" s="3" t="str">
        <f t="shared" si="21"/>
        <v/>
      </c>
      <c r="AL90" s="3" t="str">
        <f t="shared" si="22"/>
        <v/>
      </c>
    </row>
    <row r="91" spans="2:38" ht="19.5" customHeight="1">
      <c r="B91" s="92"/>
      <c r="C91" s="66"/>
      <c r="D91" s="68"/>
      <c r="E91" s="33" t="s">
        <v>120</v>
      </c>
      <c r="F91" s="34" t="s">
        <v>28</v>
      </c>
      <c r="G91" s="48"/>
      <c r="H91" s="44"/>
      <c r="I91" s="44"/>
      <c r="J91" s="37"/>
      <c r="K91" s="37"/>
      <c r="L91" s="38"/>
      <c r="M91" s="39"/>
      <c r="N91" s="45" t="str">
        <f t="shared" si="23"/>
        <v/>
      </c>
      <c r="O91" s="41"/>
      <c r="AA91" s="3">
        <f t="shared" si="12"/>
        <v>0</v>
      </c>
      <c r="AB91" s="3" t="str">
        <f t="shared" si="13"/>
        <v/>
      </c>
      <c r="AC91" s="3" t="str">
        <f t="shared" si="13"/>
        <v/>
      </c>
      <c r="AD91" s="42" t="str">
        <f t="shared" si="14"/>
        <v/>
      </c>
      <c r="AE91" s="43" t="str">
        <f t="shared" si="15"/>
        <v/>
      </c>
      <c r="AF91" s="3" t="str">
        <f t="shared" si="16"/>
        <v>-</v>
      </c>
      <c r="AG91" s="3" t="str">
        <f t="shared" si="17"/>
        <v>-</v>
      </c>
      <c r="AH91" s="3" t="str">
        <f t="shared" si="18"/>
        <v>-</v>
      </c>
      <c r="AI91" s="3" t="str">
        <f t="shared" si="19"/>
        <v>-</v>
      </c>
      <c r="AJ91" s="3" t="str">
        <f t="shared" si="20"/>
        <v>-</v>
      </c>
      <c r="AK91" s="3" t="str">
        <f t="shared" si="21"/>
        <v/>
      </c>
      <c r="AL91" s="3" t="str">
        <f t="shared" si="22"/>
        <v/>
      </c>
    </row>
    <row r="92" spans="2:38">
      <c r="B92" s="92"/>
      <c r="C92" s="66"/>
      <c r="D92" s="67" t="s">
        <v>121</v>
      </c>
      <c r="E92" s="33" t="s">
        <v>122</v>
      </c>
      <c r="F92" s="34" t="s">
        <v>27</v>
      </c>
      <c r="G92" s="35" t="s">
        <v>212</v>
      </c>
      <c r="H92" s="44" t="s">
        <v>213</v>
      </c>
      <c r="I92" s="36" t="s">
        <v>163</v>
      </c>
      <c r="J92" s="36"/>
      <c r="K92" s="37" t="s">
        <v>172</v>
      </c>
      <c r="L92" s="38" t="s">
        <v>152</v>
      </c>
      <c r="M92" s="39" t="s">
        <v>44</v>
      </c>
      <c r="N92" s="45" t="str">
        <f t="shared" si="23"/>
        <v>Medium</v>
      </c>
      <c r="O92" s="41">
        <v>6</v>
      </c>
      <c r="AA92" s="3">
        <f t="shared" si="12"/>
        <v>10</v>
      </c>
      <c r="AB92" s="3">
        <f t="shared" si="13"/>
        <v>1</v>
      </c>
      <c r="AC92" s="3">
        <f t="shared" si="13"/>
        <v>5</v>
      </c>
      <c r="AD92" s="42" t="str">
        <f t="shared" si="14"/>
        <v>VH</v>
      </c>
      <c r="AE92" s="43" t="str">
        <f t="shared" si="15"/>
        <v>VL</v>
      </c>
      <c r="AF92" s="3" t="str">
        <f t="shared" si="16"/>
        <v>-</v>
      </c>
      <c r="AG92" s="3" t="str">
        <f t="shared" si="17"/>
        <v>-</v>
      </c>
      <c r="AH92" s="3" t="str">
        <f t="shared" si="18"/>
        <v>-</v>
      </c>
      <c r="AI92" s="3" t="str">
        <f t="shared" si="19"/>
        <v>-</v>
      </c>
      <c r="AJ92" s="3" t="str">
        <f t="shared" si="20"/>
        <v>re55</v>
      </c>
      <c r="AK92" s="3" t="str">
        <f t="shared" si="21"/>
        <v>Medium</v>
      </c>
      <c r="AL92" s="3">
        <f t="shared" si="22"/>
        <v>2</v>
      </c>
    </row>
    <row r="93" spans="2:38" ht="19.5" customHeight="1">
      <c r="B93" s="92"/>
      <c r="C93" s="66"/>
      <c r="D93" s="68"/>
      <c r="E93" s="33" t="s">
        <v>122</v>
      </c>
      <c r="F93" s="34" t="s">
        <v>28</v>
      </c>
      <c r="G93" s="48"/>
      <c r="H93" s="44"/>
      <c r="I93" s="44"/>
      <c r="J93" s="37"/>
      <c r="K93" s="37"/>
      <c r="L93" s="38"/>
      <c r="M93" s="39"/>
      <c r="N93" s="45" t="str">
        <f t="shared" si="23"/>
        <v/>
      </c>
      <c r="O93" s="41"/>
      <c r="AA93" s="3">
        <f t="shared" si="12"/>
        <v>0</v>
      </c>
      <c r="AB93" s="3" t="str">
        <f t="shared" si="13"/>
        <v/>
      </c>
      <c r="AC93" s="3" t="str">
        <f t="shared" si="13"/>
        <v/>
      </c>
      <c r="AD93" s="42" t="str">
        <f t="shared" si="14"/>
        <v/>
      </c>
      <c r="AE93" s="43" t="str">
        <f t="shared" si="15"/>
        <v/>
      </c>
      <c r="AF93" s="3" t="str">
        <f t="shared" si="16"/>
        <v>-</v>
      </c>
      <c r="AG93" s="3" t="str">
        <f t="shared" si="17"/>
        <v>-</v>
      </c>
      <c r="AH93" s="3" t="str">
        <f t="shared" si="18"/>
        <v>-</v>
      </c>
      <c r="AI93" s="3" t="str">
        <f t="shared" si="19"/>
        <v>-</v>
      </c>
      <c r="AJ93" s="3" t="str">
        <f t="shared" si="20"/>
        <v>-</v>
      </c>
      <c r="AK93" s="3" t="str">
        <f t="shared" si="21"/>
        <v/>
      </c>
      <c r="AL93" s="3" t="str">
        <f t="shared" si="22"/>
        <v/>
      </c>
    </row>
    <row r="94" spans="2:38" ht="19.5" customHeight="1">
      <c r="B94" s="92"/>
      <c r="C94" s="66"/>
      <c r="D94" s="67" t="s">
        <v>123</v>
      </c>
      <c r="E94" s="33" t="s">
        <v>124</v>
      </c>
      <c r="F94" s="34" t="s">
        <v>28</v>
      </c>
      <c r="G94" s="48"/>
      <c r="H94" s="44"/>
      <c r="I94" s="44"/>
      <c r="J94" s="37"/>
      <c r="K94" s="37"/>
      <c r="L94" s="38"/>
      <c r="M94" s="39"/>
      <c r="N94" s="45" t="str">
        <f t="shared" si="23"/>
        <v/>
      </c>
      <c r="O94" s="41"/>
      <c r="AA94" s="3">
        <f t="shared" si="12"/>
        <v>0</v>
      </c>
      <c r="AB94" s="3" t="str">
        <f t="shared" si="13"/>
        <v/>
      </c>
      <c r="AC94" s="3" t="str">
        <f t="shared" si="13"/>
        <v/>
      </c>
      <c r="AD94" s="42" t="str">
        <f t="shared" si="14"/>
        <v/>
      </c>
      <c r="AE94" s="43" t="str">
        <f t="shared" si="15"/>
        <v/>
      </c>
      <c r="AF94" s="3" t="str">
        <f t="shared" si="16"/>
        <v>-</v>
      </c>
      <c r="AG94" s="3" t="str">
        <f t="shared" si="17"/>
        <v>-</v>
      </c>
      <c r="AH94" s="3" t="str">
        <f t="shared" si="18"/>
        <v>-</v>
      </c>
      <c r="AI94" s="3" t="str">
        <f t="shared" si="19"/>
        <v>-</v>
      </c>
      <c r="AJ94" s="3" t="str">
        <f t="shared" si="20"/>
        <v>-</v>
      </c>
      <c r="AK94" s="3" t="str">
        <f t="shared" si="21"/>
        <v/>
      </c>
      <c r="AL94" s="3" t="str">
        <f t="shared" si="22"/>
        <v/>
      </c>
    </row>
    <row r="95" spans="2:38" ht="19.5" customHeight="1">
      <c r="B95" s="92"/>
      <c r="C95" s="66"/>
      <c r="D95" s="68"/>
      <c r="E95" s="33" t="s">
        <v>124</v>
      </c>
      <c r="F95" s="34" t="s">
        <v>28</v>
      </c>
      <c r="G95" s="48"/>
      <c r="H95" s="44"/>
      <c r="I95" s="44"/>
      <c r="J95" s="37"/>
      <c r="K95" s="37"/>
      <c r="L95" s="38"/>
      <c r="M95" s="39"/>
      <c r="N95" s="45" t="str">
        <f t="shared" si="23"/>
        <v/>
      </c>
      <c r="O95" s="41"/>
      <c r="AA95" s="3">
        <f t="shared" si="12"/>
        <v>0</v>
      </c>
      <c r="AB95" s="3" t="str">
        <f t="shared" si="13"/>
        <v/>
      </c>
      <c r="AC95" s="3" t="str">
        <f t="shared" si="13"/>
        <v/>
      </c>
      <c r="AD95" s="42" t="str">
        <f t="shared" si="14"/>
        <v/>
      </c>
      <c r="AE95" s="43" t="str">
        <f t="shared" si="15"/>
        <v/>
      </c>
      <c r="AF95" s="3" t="str">
        <f t="shared" si="16"/>
        <v>-</v>
      </c>
      <c r="AG95" s="3" t="str">
        <f t="shared" si="17"/>
        <v>-</v>
      </c>
      <c r="AH95" s="3" t="str">
        <f t="shared" si="18"/>
        <v>-</v>
      </c>
      <c r="AI95" s="3" t="str">
        <f t="shared" si="19"/>
        <v>-</v>
      </c>
      <c r="AJ95" s="3" t="str">
        <f t="shared" si="20"/>
        <v>-</v>
      </c>
      <c r="AK95" s="3" t="str">
        <f t="shared" si="21"/>
        <v/>
      </c>
      <c r="AL95" s="3" t="str">
        <f t="shared" si="22"/>
        <v/>
      </c>
    </row>
    <row r="96" spans="2:38" ht="19.5" customHeight="1">
      <c r="B96" s="92"/>
      <c r="C96" s="66"/>
      <c r="D96" s="67" t="s">
        <v>125</v>
      </c>
      <c r="E96" s="33" t="s">
        <v>126</v>
      </c>
      <c r="F96" s="34" t="s">
        <v>28</v>
      </c>
      <c r="G96" s="48"/>
      <c r="H96" s="44"/>
      <c r="I96" s="44"/>
      <c r="J96" s="37"/>
      <c r="K96" s="37"/>
      <c r="L96" s="38"/>
      <c r="M96" s="39"/>
      <c r="N96" s="45" t="str">
        <f t="shared" si="23"/>
        <v/>
      </c>
      <c r="O96" s="41"/>
      <c r="AA96" s="3">
        <f t="shared" si="12"/>
        <v>0</v>
      </c>
      <c r="AB96" s="3" t="str">
        <f t="shared" si="13"/>
        <v/>
      </c>
      <c r="AC96" s="3" t="str">
        <f t="shared" si="13"/>
        <v/>
      </c>
      <c r="AD96" s="42" t="str">
        <f t="shared" si="14"/>
        <v/>
      </c>
      <c r="AE96" s="43" t="str">
        <f t="shared" si="15"/>
        <v/>
      </c>
      <c r="AF96" s="3" t="str">
        <f t="shared" si="16"/>
        <v>-</v>
      </c>
      <c r="AG96" s="3" t="str">
        <f t="shared" si="17"/>
        <v>-</v>
      </c>
      <c r="AH96" s="3" t="str">
        <f t="shared" si="18"/>
        <v>-</v>
      </c>
      <c r="AI96" s="3" t="str">
        <f t="shared" si="19"/>
        <v>-</v>
      </c>
      <c r="AJ96" s="3" t="str">
        <f t="shared" si="20"/>
        <v>-</v>
      </c>
      <c r="AK96" s="3" t="str">
        <f t="shared" si="21"/>
        <v/>
      </c>
      <c r="AL96" s="3" t="str">
        <f t="shared" si="22"/>
        <v/>
      </c>
    </row>
    <row r="97" spans="2:38" ht="19.5" customHeight="1">
      <c r="B97" s="92"/>
      <c r="C97" s="66"/>
      <c r="D97" s="68"/>
      <c r="E97" s="33" t="s">
        <v>126</v>
      </c>
      <c r="F97" s="34" t="s">
        <v>28</v>
      </c>
      <c r="G97" s="48"/>
      <c r="H97" s="44"/>
      <c r="I97" s="44"/>
      <c r="J97" s="37"/>
      <c r="K97" s="37"/>
      <c r="L97" s="38"/>
      <c r="M97" s="39"/>
      <c r="N97" s="45" t="str">
        <f t="shared" si="23"/>
        <v/>
      </c>
      <c r="O97" s="41"/>
      <c r="AA97" s="3">
        <f t="shared" si="12"/>
        <v>0</v>
      </c>
      <c r="AB97" s="3" t="str">
        <f t="shared" si="13"/>
        <v/>
      </c>
      <c r="AC97" s="3" t="str">
        <f t="shared" si="13"/>
        <v/>
      </c>
      <c r="AD97" s="42" t="str">
        <f t="shared" si="14"/>
        <v/>
      </c>
      <c r="AE97" s="43" t="str">
        <f t="shared" si="15"/>
        <v/>
      </c>
      <c r="AF97" s="3" t="str">
        <f t="shared" si="16"/>
        <v>-</v>
      </c>
      <c r="AG97" s="3" t="str">
        <f t="shared" si="17"/>
        <v>-</v>
      </c>
      <c r="AH97" s="3" t="str">
        <f t="shared" si="18"/>
        <v>-</v>
      </c>
      <c r="AI97" s="3" t="str">
        <f t="shared" si="19"/>
        <v>-</v>
      </c>
      <c r="AJ97" s="3" t="str">
        <f t="shared" si="20"/>
        <v>-</v>
      </c>
      <c r="AK97" s="3" t="str">
        <f t="shared" si="21"/>
        <v/>
      </c>
      <c r="AL97" s="3" t="str">
        <f t="shared" si="22"/>
        <v/>
      </c>
    </row>
    <row r="98" spans="2:38" ht="54.75" customHeight="1">
      <c r="B98" s="92"/>
      <c r="C98" s="66"/>
      <c r="D98" s="49" t="s">
        <v>127</v>
      </c>
      <c r="E98" s="33" t="s">
        <v>128</v>
      </c>
      <c r="F98" s="34" t="s">
        <v>27</v>
      </c>
      <c r="G98" s="48" t="s">
        <v>214</v>
      </c>
      <c r="H98" s="44" t="s">
        <v>215</v>
      </c>
      <c r="I98" s="36" t="s">
        <v>163</v>
      </c>
      <c r="J98" s="37"/>
      <c r="K98" s="37" t="s">
        <v>172</v>
      </c>
      <c r="L98" s="38" t="s">
        <v>42</v>
      </c>
      <c r="M98" s="39" t="s">
        <v>152</v>
      </c>
      <c r="N98" s="45" t="str">
        <f t="shared" si="23"/>
        <v>Low</v>
      </c>
      <c r="O98" s="41">
        <v>25</v>
      </c>
      <c r="AA98" s="3">
        <f t="shared" si="12"/>
        <v>4</v>
      </c>
      <c r="AB98" s="3">
        <f t="shared" si="13"/>
        <v>4</v>
      </c>
      <c r="AC98" s="3">
        <f t="shared" si="13"/>
        <v>1</v>
      </c>
      <c r="AD98" s="42" t="str">
        <f t="shared" si="14"/>
        <v>VL</v>
      </c>
      <c r="AE98" s="43" t="str">
        <f t="shared" si="15"/>
        <v>H</v>
      </c>
      <c r="AF98" s="3" t="str">
        <f t="shared" si="16"/>
        <v>-</v>
      </c>
      <c r="AG98" s="3" t="str">
        <f t="shared" si="17"/>
        <v>-</v>
      </c>
      <c r="AH98" s="3" t="str">
        <f t="shared" si="18"/>
        <v>-</v>
      </c>
      <c r="AI98" s="3" t="str">
        <f t="shared" si="19"/>
        <v>re21</v>
      </c>
      <c r="AJ98" s="3" t="str">
        <f t="shared" si="20"/>
        <v>-</v>
      </c>
      <c r="AK98" s="3" t="str">
        <f t="shared" si="21"/>
        <v>Low</v>
      </c>
      <c r="AL98" s="3">
        <f t="shared" si="22"/>
        <v>1</v>
      </c>
    </row>
    <row r="99" spans="2:38" ht="72" customHeight="1">
      <c r="B99" s="93"/>
      <c r="C99" s="90"/>
      <c r="D99" s="49" t="s">
        <v>129</v>
      </c>
      <c r="E99" s="33" t="s">
        <v>130</v>
      </c>
      <c r="F99" s="34" t="s">
        <v>28</v>
      </c>
      <c r="G99" s="48"/>
      <c r="H99" s="44"/>
      <c r="I99" s="44"/>
      <c r="J99" s="37"/>
      <c r="K99" s="37"/>
      <c r="L99" s="38"/>
      <c r="M99" s="39"/>
      <c r="N99" s="45" t="str">
        <f t="shared" si="23"/>
        <v/>
      </c>
      <c r="O99" s="41"/>
      <c r="AA99" s="3">
        <f t="shared" si="12"/>
        <v>0</v>
      </c>
      <c r="AB99" s="3" t="str">
        <f t="shared" si="13"/>
        <v/>
      </c>
      <c r="AC99" s="3" t="str">
        <f t="shared" si="13"/>
        <v/>
      </c>
      <c r="AD99" s="42" t="str">
        <f t="shared" si="14"/>
        <v/>
      </c>
      <c r="AE99" s="43" t="str">
        <f t="shared" si="15"/>
        <v/>
      </c>
      <c r="AF99" s="3" t="str">
        <f t="shared" si="16"/>
        <v>-</v>
      </c>
      <c r="AG99" s="3" t="str">
        <f t="shared" si="17"/>
        <v>-</v>
      </c>
      <c r="AH99" s="3" t="str">
        <f t="shared" si="18"/>
        <v>-</v>
      </c>
      <c r="AI99" s="3" t="str">
        <f t="shared" si="19"/>
        <v>-</v>
      </c>
      <c r="AJ99" s="3" t="str">
        <f t="shared" si="20"/>
        <v>-</v>
      </c>
      <c r="AK99" s="3" t="str">
        <f t="shared" si="21"/>
        <v/>
      </c>
      <c r="AL99" s="3" t="str">
        <f t="shared" si="22"/>
        <v/>
      </c>
    </row>
    <row r="100" spans="2:38" ht="22.5">
      <c r="B100" s="81" t="s">
        <v>131</v>
      </c>
      <c r="C100" s="83"/>
      <c r="D100" s="49" t="s">
        <v>132</v>
      </c>
      <c r="E100" s="50" t="s">
        <v>133</v>
      </c>
      <c r="F100" s="34" t="s">
        <v>27</v>
      </c>
      <c r="G100" s="48" t="s">
        <v>214</v>
      </c>
      <c r="H100" s="44" t="s">
        <v>215</v>
      </c>
      <c r="I100" s="36" t="s">
        <v>163</v>
      </c>
      <c r="J100" s="36"/>
      <c r="K100" s="37" t="s">
        <v>172</v>
      </c>
      <c r="L100" s="38" t="s">
        <v>42</v>
      </c>
      <c r="M100" s="39" t="s">
        <v>152</v>
      </c>
      <c r="N100" s="45" t="str">
        <f t="shared" si="23"/>
        <v>Low</v>
      </c>
      <c r="O100" s="41">
        <v>26</v>
      </c>
      <c r="AA100" s="3">
        <f t="shared" si="12"/>
        <v>4</v>
      </c>
      <c r="AB100" s="3">
        <f t="shared" si="13"/>
        <v>4</v>
      </c>
      <c r="AC100" s="3">
        <f t="shared" si="13"/>
        <v>1</v>
      </c>
      <c r="AD100" s="42" t="str">
        <f t="shared" si="14"/>
        <v>VL</v>
      </c>
      <c r="AE100" s="43" t="str">
        <f t="shared" si="15"/>
        <v>H</v>
      </c>
      <c r="AF100" s="3" t="str">
        <f t="shared" si="16"/>
        <v>-</v>
      </c>
      <c r="AG100" s="3" t="str">
        <f t="shared" si="17"/>
        <v>-</v>
      </c>
      <c r="AH100" s="3" t="str">
        <f t="shared" si="18"/>
        <v>-</v>
      </c>
      <c r="AI100" s="3" t="str">
        <f t="shared" si="19"/>
        <v>re21</v>
      </c>
      <c r="AJ100" s="3" t="str">
        <f t="shared" si="20"/>
        <v>-</v>
      </c>
      <c r="AK100" s="3" t="str">
        <f t="shared" si="21"/>
        <v>Low</v>
      </c>
      <c r="AL100" s="3">
        <f t="shared" si="22"/>
        <v>1</v>
      </c>
    </row>
    <row r="101" spans="2:38">
      <c r="B101" s="84"/>
      <c r="C101" s="86"/>
      <c r="D101" s="51" t="s">
        <v>134</v>
      </c>
      <c r="E101" s="50" t="s">
        <v>135</v>
      </c>
      <c r="F101" s="34" t="s">
        <v>27</v>
      </c>
      <c r="G101" s="48" t="s">
        <v>216</v>
      </c>
      <c r="H101" s="44" t="s">
        <v>217</v>
      </c>
      <c r="I101" s="36">
        <v>41336</v>
      </c>
      <c r="J101" s="37"/>
      <c r="K101" s="37" t="s">
        <v>172</v>
      </c>
      <c r="L101" s="38" t="s">
        <v>34</v>
      </c>
      <c r="M101" s="39" t="s">
        <v>152</v>
      </c>
      <c r="N101" s="45" t="str">
        <f t="shared" si="23"/>
        <v>Low</v>
      </c>
      <c r="O101" s="41">
        <v>27</v>
      </c>
      <c r="AA101" s="3">
        <f t="shared" si="12"/>
        <v>3</v>
      </c>
      <c r="AB101" s="3">
        <f t="shared" si="13"/>
        <v>3</v>
      </c>
      <c r="AC101" s="3">
        <f t="shared" si="13"/>
        <v>1</v>
      </c>
      <c r="AD101" s="42" t="str">
        <f t="shared" si="14"/>
        <v>VL</v>
      </c>
      <c r="AE101" s="43" t="str">
        <f t="shared" si="15"/>
        <v>M</v>
      </c>
      <c r="AF101" s="3" t="str">
        <f t="shared" si="16"/>
        <v>-</v>
      </c>
      <c r="AG101" s="3" t="str">
        <f t="shared" si="17"/>
        <v>-</v>
      </c>
      <c r="AH101" s="3" t="str">
        <f t="shared" si="18"/>
        <v>-</v>
      </c>
      <c r="AI101" s="3" t="str">
        <f t="shared" si="19"/>
        <v>re31</v>
      </c>
      <c r="AJ101" s="3" t="str">
        <f t="shared" si="20"/>
        <v>-</v>
      </c>
      <c r="AK101" s="3" t="str">
        <f t="shared" si="21"/>
        <v>Low</v>
      </c>
      <c r="AL101" s="3">
        <f t="shared" si="22"/>
        <v>1</v>
      </c>
    </row>
    <row r="102" spans="2:38" ht="19.5" customHeight="1">
      <c r="B102" s="84"/>
      <c r="C102" s="86"/>
      <c r="D102" s="51"/>
      <c r="E102" s="50" t="s">
        <v>136</v>
      </c>
      <c r="F102" s="34" t="s">
        <v>28</v>
      </c>
      <c r="G102" s="48"/>
      <c r="H102" s="44"/>
      <c r="I102" s="44"/>
      <c r="J102" s="37"/>
      <c r="K102" s="37"/>
      <c r="L102" s="38"/>
      <c r="M102" s="39"/>
      <c r="N102" s="45" t="str">
        <f t="shared" ref="N102:N115" si="24">AK102</f>
        <v/>
      </c>
      <c r="O102" s="41"/>
      <c r="AA102" s="3">
        <f t="shared" ref="AA102:AA106" si="25">PRODUCT(AB102,AC102,AL102)</f>
        <v>0</v>
      </c>
      <c r="AB102" s="3" t="str">
        <f t="shared" ref="AB102:AC106" si="26">IF(L102="VH",5,IF(L102="H",4,IF(L102="M",3,IF(L102="L",2,IF(L102="VL",1,"")))))</f>
        <v/>
      </c>
      <c r="AC102" s="3" t="str">
        <f t="shared" si="26"/>
        <v/>
      </c>
      <c r="AD102" s="42" t="str">
        <f t="shared" ref="AD102:AD106" si="27">IF(M102="","",M102)</f>
        <v/>
      </c>
      <c r="AE102" s="43" t="str">
        <f t="shared" ref="AE102:AE106" si="28">IF(L102="","",L102)</f>
        <v/>
      </c>
      <c r="AF102" s="3" t="str">
        <f t="shared" ref="AF102:AF106" si="29">IF(AND(AD102="M",AE102="VH"),"re13",IF(AND(AD102="H",AE102="VH"),"re14",IF(AND(AD102="H",AE102="H"),"re24",IF(AND(AD102="VH",AE102="H"),"re25",IF(AND(AD102="VH",AE102="M"),"re35",IF(AND(AD102="VH",AE102="VH"),"re15","-"))))))</f>
        <v>-</v>
      </c>
      <c r="AG102" s="3" t="str">
        <f t="shared" ref="AG102:AG106" si="30">IF(AF102="-",IF(AND(AD102="L",AE102="VH"),"re12",IF(AND(AD102="L",AE102="H"),"re22",IF(AND(AD102="L",AE102="M"),"re32",IF(AND(AD102="M",AE102="H"),"re23",IF(AND(AD102="M",AE102="M"),"re33",IF(AND(AD102="M",AE102="L"),"re43","-")))))),"")</f>
        <v>-</v>
      </c>
      <c r="AH102" s="3" t="str">
        <f t="shared" ref="AH102:AH106" si="31">IF(AF102="-",IF(AND(AD102="H",AE102="M"),"re34",IF(AND(AD102="H",AE102="L"),"re44",IF(AND(AD102="VH",AE102="L"),"re45","-"))),"")</f>
        <v>-</v>
      </c>
      <c r="AI102" s="3" t="str">
        <f t="shared" ref="AI102:AI106" si="32">IF(AF102="-",IF(AND(AD102="VL",AE102="VH"),"re11",IF(AND(AD102="VL",AE102="H"),"re21",IF(AND(AD102="VL",AE102="M"),"re31",IF(AND(AD102="VL",AE102="L"),"re41",IF(AND(AD102="VL",AE102="VL"),"re51",IF(AND(AD102="L",AE102="L"),"re42","-")))))),"")</f>
        <v>-</v>
      </c>
      <c r="AJ102" s="3" t="str">
        <f t="shared" ref="AJ102:AJ106" si="33">IF(AF102="-",IF(AND(AD102="L",AE102="VL"),"re52",IF(AND(AD102="M",AE102="VL"),"re53",IF(AND(AD102="H",AE102="VL"),"re54",IF(AND(AD102="VH",AE102="VL"),"re55","-")))),"")</f>
        <v>-</v>
      </c>
      <c r="AK102" s="3" t="str">
        <f t="shared" ref="AK102:AK121" si="34">IF(AD102="VL","Low",IF(AD102="L",IF(AB102&gt;=3,"Medium","Low"),IF(AD102="M",IF(AE102="VH","High",IF(AB102&gt;=3,"Medium","Low")),IF(AD102="H",IF(AB102&gt;=4,"High",IF(AB102&gt;=2,"Medium","Low")),IF(AD102="VH",IF(AB102&gt;=3,"High","Medium"),"")))))</f>
        <v/>
      </c>
      <c r="AL102" s="3" t="str">
        <f t="shared" ref="AL102:AL106" si="35">IF(AK102="Low",1,IF(AK102="Medium",2,IF(AK102="High",3,"")))</f>
        <v/>
      </c>
    </row>
    <row r="103" spans="2:38" ht="19.5" customHeight="1">
      <c r="B103" s="84"/>
      <c r="C103" s="86"/>
      <c r="D103" s="51"/>
      <c r="E103" s="50" t="s">
        <v>137</v>
      </c>
      <c r="F103" s="34" t="s">
        <v>28</v>
      </c>
      <c r="G103" s="48"/>
      <c r="H103" s="44"/>
      <c r="I103" s="44"/>
      <c r="J103" s="37"/>
      <c r="K103" s="37"/>
      <c r="L103" s="38"/>
      <c r="M103" s="39"/>
      <c r="N103" s="45" t="str">
        <f t="shared" si="24"/>
        <v/>
      </c>
      <c r="O103" s="41"/>
      <c r="AA103" s="3">
        <f t="shared" si="25"/>
        <v>0</v>
      </c>
      <c r="AB103" s="3" t="str">
        <f t="shared" si="26"/>
        <v/>
      </c>
      <c r="AC103" s="3" t="str">
        <f t="shared" si="26"/>
        <v/>
      </c>
      <c r="AD103" s="42" t="str">
        <f t="shared" si="27"/>
        <v/>
      </c>
      <c r="AE103" s="43" t="str">
        <f t="shared" si="28"/>
        <v/>
      </c>
      <c r="AF103" s="3" t="str">
        <f t="shared" si="29"/>
        <v>-</v>
      </c>
      <c r="AG103" s="3" t="str">
        <f t="shared" si="30"/>
        <v>-</v>
      </c>
      <c r="AH103" s="3" t="str">
        <f t="shared" si="31"/>
        <v>-</v>
      </c>
      <c r="AI103" s="3" t="str">
        <f t="shared" si="32"/>
        <v>-</v>
      </c>
      <c r="AJ103" s="3" t="str">
        <f t="shared" si="33"/>
        <v>-</v>
      </c>
      <c r="AK103" s="3" t="str">
        <f t="shared" si="34"/>
        <v/>
      </c>
      <c r="AL103" s="3" t="str">
        <f t="shared" si="35"/>
        <v/>
      </c>
    </row>
    <row r="104" spans="2:38" ht="19.5" customHeight="1">
      <c r="B104" s="84"/>
      <c r="C104" s="86"/>
      <c r="D104" s="51"/>
      <c r="E104" s="50" t="s">
        <v>138</v>
      </c>
      <c r="F104" s="34" t="s">
        <v>28</v>
      </c>
      <c r="G104" s="48"/>
      <c r="H104" s="44"/>
      <c r="I104" s="44"/>
      <c r="J104" s="37"/>
      <c r="K104" s="37"/>
      <c r="L104" s="38"/>
      <c r="M104" s="39"/>
      <c r="N104" s="45" t="str">
        <f t="shared" si="24"/>
        <v/>
      </c>
      <c r="O104" s="41"/>
      <c r="AA104" s="3">
        <f t="shared" si="25"/>
        <v>0</v>
      </c>
      <c r="AB104" s="3" t="str">
        <f t="shared" si="26"/>
        <v/>
      </c>
      <c r="AC104" s="3" t="str">
        <f t="shared" si="26"/>
        <v/>
      </c>
      <c r="AD104" s="42" t="str">
        <f t="shared" si="27"/>
        <v/>
      </c>
      <c r="AE104" s="43" t="str">
        <f t="shared" si="28"/>
        <v/>
      </c>
      <c r="AF104" s="3" t="str">
        <f t="shared" si="29"/>
        <v>-</v>
      </c>
      <c r="AG104" s="3" t="str">
        <f t="shared" si="30"/>
        <v>-</v>
      </c>
      <c r="AH104" s="3" t="str">
        <f t="shared" si="31"/>
        <v>-</v>
      </c>
      <c r="AI104" s="3" t="str">
        <f t="shared" si="32"/>
        <v>-</v>
      </c>
      <c r="AJ104" s="3" t="str">
        <f t="shared" si="33"/>
        <v>-</v>
      </c>
      <c r="AK104" s="3" t="str">
        <f t="shared" si="34"/>
        <v/>
      </c>
      <c r="AL104" s="3" t="str">
        <f t="shared" si="35"/>
        <v/>
      </c>
    </row>
    <row r="105" spans="2:38" ht="19.5" customHeight="1">
      <c r="B105" s="84"/>
      <c r="C105" s="86"/>
      <c r="D105" s="51"/>
      <c r="E105" s="50" t="s">
        <v>139</v>
      </c>
      <c r="F105" s="34" t="s">
        <v>28</v>
      </c>
      <c r="G105" s="48"/>
      <c r="H105" s="44"/>
      <c r="I105" s="44"/>
      <c r="J105" s="37"/>
      <c r="K105" s="37"/>
      <c r="L105" s="38"/>
      <c r="M105" s="39"/>
      <c r="N105" s="45" t="str">
        <f t="shared" si="24"/>
        <v/>
      </c>
      <c r="O105" s="41"/>
      <c r="AA105" s="3">
        <f t="shared" si="25"/>
        <v>0</v>
      </c>
      <c r="AB105" s="3" t="str">
        <f t="shared" si="26"/>
        <v/>
      </c>
      <c r="AC105" s="3" t="str">
        <f t="shared" si="26"/>
        <v/>
      </c>
      <c r="AD105" s="42" t="str">
        <f t="shared" si="27"/>
        <v/>
      </c>
      <c r="AE105" s="43" t="str">
        <f t="shared" si="28"/>
        <v/>
      </c>
      <c r="AF105" s="3" t="str">
        <f t="shared" si="29"/>
        <v>-</v>
      </c>
      <c r="AG105" s="3" t="str">
        <f t="shared" si="30"/>
        <v>-</v>
      </c>
      <c r="AH105" s="3" t="str">
        <f t="shared" si="31"/>
        <v>-</v>
      </c>
      <c r="AI105" s="3" t="str">
        <f t="shared" si="32"/>
        <v>-</v>
      </c>
      <c r="AJ105" s="3" t="str">
        <f t="shared" si="33"/>
        <v>-</v>
      </c>
      <c r="AK105" s="3" t="str">
        <f t="shared" si="34"/>
        <v/>
      </c>
      <c r="AL105" s="3" t="str">
        <f t="shared" si="35"/>
        <v/>
      </c>
    </row>
    <row r="106" spans="2:38" ht="19.5" customHeight="1">
      <c r="B106" s="84"/>
      <c r="C106" s="86"/>
      <c r="D106" s="51"/>
      <c r="E106" s="50" t="s">
        <v>140</v>
      </c>
      <c r="F106" s="34" t="s">
        <v>28</v>
      </c>
      <c r="G106" s="48"/>
      <c r="H106" s="44"/>
      <c r="I106" s="44"/>
      <c r="J106" s="37"/>
      <c r="K106" s="37"/>
      <c r="L106" s="38"/>
      <c r="M106" s="39"/>
      <c r="N106" s="45" t="str">
        <f t="shared" si="24"/>
        <v/>
      </c>
      <c r="O106" s="41"/>
      <c r="AA106" s="3">
        <f t="shared" si="25"/>
        <v>0</v>
      </c>
      <c r="AB106" s="3" t="str">
        <f t="shared" si="26"/>
        <v/>
      </c>
      <c r="AC106" s="3" t="str">
        <f t="shared" si="26"/>
        <v/>
      </c>
      <c r="AD106" s="42" t="str">
        <f t="shared" si="27"/>
        <v/>
      </c>
      <c r="AE106" s="43" t="str">
        <f t="shared" si="28"/>
        <v/>
      </c>
      <c r="AF106" s="3" t="str">
        <f t="shared" si="29"/>
        <v>-</v>
      </c>
      <c r="AG106" s="3" t="str">
        <f t="shared" si="30"/>
        <v>-</v>
      </c>
      <c r="AH106" s="3" t="str">
        <f t="shared" si="31"/>
        <v>-</v>
      </c>
      <c r="AI106" s="3" t="str">
        <f t="shared" si="32"/>
        <v>-</v>
      </c>
      <c r="AJ106" s="3" t="str">
        <f t="shared" si="33"/>
        <v>-</v>
      </c>
      <c r="AK106" s="3" t="str">
        <f t="shared" si="34"/>
        <v/>
      </c>
      <c r="AL106" s="3" t="str">
        <f t="shared" si="35"/>
        <v/>
      </c>
    </row>
    <row r="107" spans="2:38" ht="19.5" customHeight="1">
      <c r="B107" s="87"/>
      <c r="C107" s="89"/>
      <c r="D107" s="51"/>
      <c r="E107" s="50" t="s">
        <v>141</v>
      </c>
      <c r="F107" s="34" t="s">
        <v>28</v>
      </c>
      <c r="G107" s="48"/>
      <c r="H107" s="44"/>
      <c r="I107" s="44"/>
      <c r="J107" s="37"/>
      <c r="K107" s="37"/>
      <c r="L107" s="38"/>
      <c r="M107" s="39"/>
      <c r="N107" s="45" t="str">
        <f t="shared" si="24"/>
        <v/>
      </c>
      <c r="O107" s="41"/>
      <c r="AK107" s="3" t="str">
        <f t="shared" si="34"/>
        <v/>
      </c>
    </row>
    <row r="108" spans="2:38" ht="19.5" customHeight="1">
      <c r="B108" s="81" t="s">
        <v>142</v>
      </c>
      <c r="C108" s="82"/>
      <c r="D108" s="83"/>
      <c r="E108" s="50" t="s">
        <v>143</v>
      </c>
      <c r="F108" s="34" t="s">
        <v>27</v>
      </c>
      <c r="G108" s="48" t="s">
        <v>218</v>
      </c>
      <c r="H108" s="44" t="s">
        <v>219</v>
      </c>
      <c r="I108" s="44" t="s">
        <v>163</v>
      </c>
      <c r="J108" s="37"/>
      <c r="K108" s="37" t="s">
        <v>172</v>
      </c>
      <c r="L108" s="38" t="s">
        <v>152</v>
      </c>
      <c r="M108" s="39" t="s">
        <v>42</v>
      </c>
      <c r="N108" s="45" t="s">
        <v>220</v>
      </c>
      <c r="O108" s="41">
        <v>28</v>
      </c>
      <c r="AK108" s="3" t="str">
        <f t="shared" si="34"/>
        <v/>
      </c>
    </row>
    <row r="109" spans="2:38" ht="19.5" customHeight="1">
      <c r="B109" s="84"/>
      <c r="C109" s="85"/>
      <c r="D109" s="86"/>
      <c r="E109" s="50" t="s">
        <v>144</v>
      </c>
      <c r="F109" s="34" t="s">
        <v>28</v>
      </c>
      <c r="G109" s="48"/>
      <c r="H109" s="44"/>
      <c r="I109" s="44"/>
      <c r="J109" s="37"/>
      <c r="K109" s="37"/>
      <c r="L109" s="38"/>
      <c r="M109" s="39"/>
      <c r="N109" s="45" t="str">
        <f t="shared" si="24"/>
        <v/>
      </c>
      <c r="O109" s="41"/>
      <c r="AK109" s="3" t="str">
        <f t="shared" si="34"/>
        <v/>
      </c>
    </row>
    <row r="110" spans="2:38" ht="19.5" customHeight="1">
      <c r="B110" s="84"/>
      <c r="C110" s="85"/>
      <c r="D110" s="86"/>
      <c r="E110" s="50" t="s">
        <v>145</v>
      </c>
      <c r="F110" s="34" t="s">
        <v>28</v>
      </c>
      <c r="G110" s="48"/>
      <c r="H110" s="44"/>
      <c r="I110" s="44"/>
      <c r="J110" s="37"/>
      <c r="K110" s="37"/>
      <c r="L110" s="38"/>
      <c r="M110" s="39"/>
      <c r="N110" s="45" t="str">
        <f t="shared" si="24"/>
        <v/>
      </c>
      <c r="O110" s="41"/>
      <c r="AK110" s="3" t="str">
        <f t="shared" si="34"/>
        <v/>
      </c>
    </row>
    <row r="111" spans="2:38" ht="19.5" customHeight="1">
      <c r="B111" s="84"/>
      <c r="C111" s="85"/>
      <c r="D111" s="86"/>
      <c r="E111" s="50" t="s">
        <v>146</v>
      </c>
      <c r="F111" s="34" t="s">
        <v>28</v>
      </c>
      <c r="G111" s="48"/>
      <c r="H111" s="44"/>
      <c r="I111" s="44"/>
      <c r="J111" s="37"/>
      <c r="K111" s="37"/>
      <c r="L111" s="38"/>
      <c r="M111" s="39"/>
      <c r="N111" s="45" t="str">
        <f t="shared" si="24"/>
        <v/>
      </c>
      <c r="O111" s="41"/>
      <c r="AK111" s="3" t="str">
        <f t="shared" si="34"/>
        <v/>
      </c>
    </row>
    <row r="112" spans="2:38" ht="19.5" customHeight="1">
      <c r="B112" s="84"/>
      <c r="C112" s="85"/>
      <c r="D112" s="86"/>
      <c r="E112" s="50" t="s">
        <v>147</v>
      </c>
      <c r="F112" s="34" t="s">
        <v>28</v>
      </c>
      <c r="G112" s="48"/>
      <c r="H112" s="44"/>
      <c r="I112" s="44"/>
      <c r="J112" s="37"/>
      <c r="K112" s="37"/>
      <c r="L112" s="38"/>
      <c r="M112" s="39"/>
      <c r="N112" s="45" t="str">
        <f t="shared" si="24"/>
        <v/>
      </c>
      <c r="O112" s="41"/>
      <c r="AK112" s="3" t="str">
        <f t="shared" si="34"/>
        <v/>
      </c>
    </row>
    <row r="113" spans="2:37" ht="19.5" customHeight="1">
      <c r="B113" s="84"/>
      <c r="C113" s="85"/>
      <c r="D113" s="86"/>
      <c r="E113" s="50" t="s">
        <v>148</v>
      </c>
      <c r="F113" s="34" t="s">
        <v>28</v>
      </c>
      <c r="G113" s="48"/>
      <c r="H113" s="44"/>
      <c r="I113" s="44"/>
      <c r="J113" s="37"/>
      <c r="K113" s="37"/>
      <c r="L113" s="38"/>
      <c r="M113" s="39"/>
      <c r="N113" s="45" t="str">
        <f t="shared" si="24"/>
        <v/>
      </c>
      <c r="O113" s="41"/>
      <c r="AK113" s="3" t="str">
        <f t="shared" si="34"/>
        <v/>
      </c>
    </row>
    <row r="114" spans="2:37" ht="19.5" customHeight="1">
      <c r="B114" s="84"/>
      <c r="C114" s="85"/>
      <c r="D114" s="86"/>
      <c r="E114" s="50" t="s">
        <v>149</v>
      </c>
      <c r="F114" s="34" t="s">
        <v>28</v>
      </c>
      <c r="G114" s="48"/>
      <c r="H114" s="44"/>
      <c r="I114" s="44"/>
      <c r="J114" s="37"/>
      <c r="K114" s="37"/>
      <c r="L114" s="38"/>
      <c r="M114" s="39"/>
      <c r="N114" s="45" t="str">
        <f t="shared" si="24"/>
        <v/>
      </c>
      <c r="O114" s="41"/>
      <c r="AK114" s="3" t="str">
        <f t="shared" si="34"/>
        <v/>
      </c>
    </row>
    <row r="115" spans="2:37" ht="19.5" customHeight="1">
      <c r="B115" s="87"/>
      <c r="C115" s="88"/>
      <c r="D115" s="89"/>
      <c r="E115" s="50" t="s">
        <v>150</v>
      </c>
      <c r="F115" s="34" t="s">
        <v>28</v>
      </c>
      <c r="G115" s="48"/>
      <c r="H115" s="44"/>
      <c r="I115" s="44"/>
      <c r="J115" s="37"/>
      <c r="K115" s="37"/>
      <c r="L115" s="38"/>
      <c r="M115" s="39"/>
      <c r="N115" s="45" t="str">
        <f t="shared" si="24"/>
        <v/>
      </c>
      <c r="O115" s="41"/>
      <c r="AK115" s="3" t="str">
        <f t="shared" si="34"/>
        <v/>
      </c>
    </row>
    <row r="116" spans="2:37">
      <c r="AK116" s="3" t="str">
        <f t="shared" si="34"/>
        <v/>
      </c>
    </row>
    <row r="117" spans="2:37">
      <c r="AK117" s="3" t="str">
        <f t="shared" si="34"/>
        <v/>
      </c>
    </row>
    <row r="118" spans="2:37">
      <c r="AK118" s="3" t="str">
        <f t="shared" si="34"/>
        <v/>
      </c>
    </row>
    <row r="119" spans="2:37">
      <c r="AK119" s="3" t="str">
        <f t="shared" si="34"/>
        <v/>
      </c>
    </row>
    <row r="120" spans="2:37">
      <c r="AK120" s="3" t="str">
        <f t="shared" si="34"/>
        <v/>
      </c>
    </row>
    <row r="121" spans="2:37">
      <c r="AK121" s="3" t="str">
        <f t="shared" si="34"/>
        <v/>
      </c>
    </row>
  </sheetData>
  <mergeCells count="60">
    <mergeCell ref="B108:D115"/>
    <mergeCell ref="C90:C99"/>
    <mergeCell ref="D90:D91"/>
    <mergeCell ref="D92:D93"/>
    <mergeCell ref="D94:D95"/>
    <mergeCell ref="D96:D97"/>
    <mergeCell ref="B100:C107"/>
    <mergeCell ref="B64:B99"/>
    <mergeCell ref="C64:C67"/>
    <mergeCell ref="D64:D65"/>
    <mergeCell ref="D66:D67"/>
    <mergeCell ref="C68:C69"/>
    <mergeCell ref="D68:D69"/>
    <mergeCell ref="D76:D77"/>
    <mergeCell ref="D78:D79"/>
    <mergeCell ref="C80:C89"/>
    <mergeCell ref="D80:D81"/>
    <mergeCell ref="D82:D83"/>
    <mergeCell ref="D84:D85"/>
    <mergeCell ref="D86:D87"/>
    <mergeCell ref="D88:D89"/>
    <mergeCell ref="C70:C79"/>
    <mergeCell ref="D70:D71"/>
    <mergeCell ref="D72:D73"/>
    <mergeCell ref="D74:D75"/>
    <mergeCell ref="B58:B63"/>
    <mergeCell ref="C58:C63"/>
    <mergeCell ref="D58:D59"/>
    <mergeCell ref="D60:D61"/>
    <mergeCell ref="D62:D63"/>
    <mergeCell ref="C44:C57"/>
    <mergeCell ref="D44:D45"/>
    <mergeCell ref="D46:D47"/>
    <mergeCell ref="D48:D49"/>
    <mergeCell ref="D50:D51"/>
    <mergeCell ref="D52:D53"/>
    <mergeCell ref="D54:D55"/>
    <mergeCell ref="D56:D57"/>
    <mergeCell ref="D34:D35"/>
    <mergeCell ref="D36:D37"/>
    <mergeCell ref="C38:C43"/>
    <mergeCell ref="D38:D39"/>
    <mergeCell ref="D40:D41"/>
    <mergeCell ref="D42:D43"/>
    <mergeCell ref="I2:J3"/>
    <mergeCell ref="K2:O2"/>
    <mergeCell ref="I4:I8"/>
    <mergeCell ref="B11:B57"/>
    <mergeCell ref="C11:C20"/>
    <mergeCell ref="D11:D12"/>
    <mergeCell ref="D13:D14"/>
    <mergeCell ref="D15:D16"/>
    <mergeCell ref="D17:D18"/>
    <mergeCell ref="D19:D20"/>
    <mergeCell ref="C21:C37"/>
    <mergeCell ref="D21:D24"/>
    <mergeCell ref="D25:D27"/>
    <mergeCell ref="D28:D29"/>
    <mergeCell ref="D30:D31"/>
    <mergeCell ref="D32:D33"/>
  </mergeCells>
  <conditionalFormatting sqref="M11:M115">
    <cfRule type="cellIs" dxfId="89" priority="78" stopIfTrue="1" operator="equal">
      <formula>0</formula>
    </cfRule>
  </conditionalFormatting>
  <conditionalFormatting sqref="N11:N115">
    <cfRule type="cellIs" dxfId="88" priority="75" stopIfTrue="1" operator="equal">
      <formula>"Low"</formula>
    </cfRule>
    <cfRule type="cellIs" dxfId="87" priority="76" stopIfTrue="1" operator="equal">
      <formula>"Medium"</formula>
    </cfRule>
    <cfRule type="cellIs" dxfId="86" priority="77" stopIfTrue="1" operator="equal">
      <formula>"High"</formula>
    </cfRule>
  </conditionalFormatting>
  <conditionalFormatting sqref="M11">
    <cfRule type="cellIs" dxfId="85" priority="74" stopIfTrue="1" operator="equal">
      <formula>0</formula>
    </cfRule>
  </conditionalFormatting>
  <conditionalFormatting sqref="N11">
    <cfRule type="cellIs" dxfId="84" priority="71" stopIfTrue="1" operator="equal">
      <formula>"Low"</formula>
    </cfRule>
    <cfRule type="cellIs" dxfId="83" priority="72" stopIfTrue="1" operator="equal">
      <formula>"Medium"</formula>
    </cfRule>
    <cfRule type="cellIs" dxfId="82" priority="73" stopIfTrue="1" operator="equal">
      <formula>"High"</formula>
    </cfRule>
  </conditionalFormatting>
  <conditionalFormatting sqref="M13">
    <cfRule type="cellIs" dxfId="81" priority="70" stopIfTrue="1" operator="equal">
      <formula>0</formula>
    </cfRule>
  </conditionalFormatting>
  <conditionalFormatting sqref="N13">
    <cfRule type="cellIs" dxfId="80" priority="67" stopIfTrue="1" operator="equal">
      <formula>"Low"</formula>
    </cfRule>
    <cfRule type="cellIs" dxfId="79" priority="68" stopIfTrue="1" operator="equal">
      <formula>"Medium"</formula>
    </cfRule>
    <cfRule type="cellIs" dxfId="78" priority="69" stopIfTrue="1" operator="equal">
      <formula>"High"</formula>
    </cfRule>
  </conditionalFormatting>
  <conditionalFormatting sqref="M15">
    <cfRule type="cellIs" dxfId="77" priority="66" stopIfTrue="1" operator="equal">
      <formula>0</formula>
    </cfRule>
  </conditionalFormatting>
  <conditionalFormatting sqref="N15">
    <cfRule type="cellIs" dxfId="76" priority="63" stopIfTrue="1" operator="equal">
      <formula>"Low"</formula>
    </cfRule>
    <cfRule type="cellIs" dxfId="75" priority="64" stopIfTrue="1" operator="equal">
      <formula>"Medium"</formula>
    </cfRule>
    <cfRule type="cellIs" dxfId="74" priority="65" stopIfTrue="1" operator="equal">
      <formula>"High"</formula>
    </cfRule>
  </conditionalFormatting>
  <conditionalFormatting sqref="M21:M23">
    <cfRule type="cellIs" dxfId="73" priority="62" stopIfTrue="1" operator="equal">
      <formula>0</formula>
    </cfRule>
  </conditionalFormatting>
  <conditionalFormatting sqref="N21:N23">
    <cfRule type="cellIs" dxfId="72" priority="59" stopIfTrue="1" operator="equal">
      <formula>"Low"</formula>
    </cfRule>
    <cfRule type="cellIs" dxfId="71" priority="60" stopIfTrue="1" operator="equal">
      <formula>"Medium"</formula>
    </cfRule>
    <cfRule type="cellIs" dxfId="70" priority="61" stopIfTrue="1" operator="equal">
      <formula>"High"</formula>
    </cfRule>
  </conditionalFormatting>
  <conditionalFormatting sqref="M22:M24">
    <cfRule type="cellIs" dxfId="69" priority="58" stopIfTrue="1" operator="equal">
      <formula>0</formula>
    </cfRule>
  </conditionalFormatting>
  <conditionalFormatting sqref="N22:N24">
    <cfRule type="cellIs" dxfId="68" priority="55" stopIfTrue="1" operator="equal">
      <formula>"Low"</formula>
    </cfRule>
    <cfRule type="cellIs" dxfId="67" priority="56" stopIfTrue="1" operator="equal">
      <formula>"Medium"</formula>
    </cfRule>
    <cfRule type="cellIs" dxfId="66" priority="57" stopIfTrue="1" operator="equal">
      <formula>"High"</formula>
    </cfRule>
  </conditionalFormatting>
  <conditionalFormatting sqref="M25:M26">
    <cfRule type="cellIs" dxfId="65" priority="54" stopIfTrue="1" operator="equal">
      <formula>0</formula>
    </cfRule>
  </conditionalFormatting>
  <conditionalFormatting sqref="N25:N26">
    <cfRule type="cellIs" dxfId="64" priority="51" stopIfTrue="1" operator="equal">
      <formula>"Low"</formula>
    </cfRule>
    <cfRule type="cellIs" dxfId="63" priority="52" stopIfTrue="1" operator="equal">
      <formula>"Medium"</formula>
    </cfRule>
    <cfRule type="cellIs" dxfId="62" priority="53" stopIfTrue="1" operator="equal">
      <formula>"High"</formula>
    </cfRule>
  </conditionalFormatting>
  <conditionalFormatting sqref="M27">
    <cfRule type="cellIs" dxfId="61" priority="50" stopIfTrue="1" operator="equal">
      <formula>0</formula>
    </cfRule>
  </conditionalFormatting>
  <conditionalFormatting sqref="N27">
    <cfRule type="cellIs" dxfId="60" priority="47" stopIfTrue="1" operator="equal">
      <formula>"Low"</formula>
    </cfRule>
    <cfRule type="cellIs" dxfId="59" priority="48" stopIfTrue="1" operator="equal">
      <formula>"Medium"</formula>
    </cfRule>
    <cfRule type="cellIs" dxfId="58" priority="49" stopIfTrue="1" operator="equal">
      <formula>"High"</formula>
    </cfRule>
  </conditionalFormatting>
  <conditionalFormatting sqref="M30">
    <cfRule type="cellIs" dxfId="57" priority="46" stopIfTrue="1" operator="equal">
      <formula>0</formula>
    </cfRule>
  </conditionalFormatting>
  <conditionalFormatting sqref="N30">
    <cfRule type="cellIs" dxfId="56" priority="43" stopIfTrue="1" operator="equal">
      <formula>"Low"</formula>
    </cfRule>
    <cfRule type="cellIs" dxfId="55" priority="44" stopIfTrue="1" operator="equal">
      <formula>"Medium"</formula>
    </cfRule>
    <cfRule type="cellIs" dxfId="54" priority="45" stopIfTrue="1" operator="equal">
      <formula>"High"</formula>
    </cfRule>
  </conditionalFormatting>
  <conditionalFormatting sqref="M38">
    <cfRule type="cellIs" dxfId="53" priority="42" stopIfTrue="1" operator="equal">
      <formula>0</formula>
    </cfRule>
  </conditionalFormatting>
  <conditionalFormatting sqref="N38">
    <cfRule type="cellIs" dxfId="52" priority="39" stopIfTrue="1" operator="equal">
      <formula>"Low"</formula>
    </cfRule>
    <cfRule type="cellIs" dxfId="51" priority="40" stopIfTrue="1" operator="equal">
      <formula>"Medium"</formula>
    </cfRule>
    <cfRule type="cellIs" dxfId="50" priority="41" stopIfTrue="1" operator="equal">
      <formula>"High"</formula>
    </cfRule>
  </conditionalFormatting>
  <conditionalFormatting sqref="M60">
    <cfRule type="cellIs" dxfId="49" priority="38" stopIfTrue="1" operator="equal">
      <formula>0</formula>
    </cfRule>
  </conditionalFormatting>
  <conditionalFormatting sqref="N60">
    <cfRule type="cellIs" dxfId="48" priority="35" stopIfTrue="1" operator="equal">
      <formula>"Low"</formula>
    </cfRule>
    <cfRule type="cellIs" dxfId="47" priority="36" stopIfTrue="1" operator="equal">
      <formula>"Medium"</formula>
    </cfRule>
    <cfRule type="cellIs" dxfId="46" priority="37" stopIfTrue="1" operator="equal">
      <formula>"High"</formula>
    </cfRule>
  </conditionalFormatting>
  <conditionalFormatting sqref="M62">
    <cfRule type="cellIs" dxfId="45" priority="34" stopIfTrue="1" operator="equal">
      <formula>0</formula>
    </cfRule>
  </conditionalFormatting>
  <conditionalFormatting sqref="N62">
    <cfRule type="cellIs" dxfId="44" priority="31" stopIfTrue="1" operator="equal">
      <formula>"Low"</formula>
    </cfRule>
    <cfRule type="cellIs" dxfId="43" priority="32" stopIfTrue="1" operator="equal">
      <formula>"Medium"</formula>
    </cfRule>
    <cfRule type="cellIs" dxfId="42" priority="33" stopIfTrue="1" operator="equal">
      <formula>"High"</formula>
    </cfRule>
  </conditionalFormatting>
  <conditionalFormatting sqref="M64:M65">
    <cfRule type="cellIs" dxfId="41" priority="30" stopIfTrue="1" operator="equal">
      <formula>0</formula>
    </cfRule>
  </conditionalFormatting>
  <conditionalFormatting sqref="N64:N65">
    <cfRule type="cellIs" dxfId="40" priority="27" stopIfTrue="1" operator="equal">
      <formula>"Low"</formula>
    </cfRule>
    <cfRule type="cellIs" dxfId="39" priority="28" stopIfTrue="1" operator="equal">
      <formula>"Medium"</formula>
    </cfRule>
    <cfRule type="cellIs" dxfId="38" priority="29" stopIfTrue="1" operator="equal">
      <formula>"High"</formula>
    </cfRule>
  </conditionalFormatting>
  <conditionalFormatting sqref="M66">
    <cfRule type="cellIs" dxfId="37" priority="26" stopIfTrue="1" operator="equal">
      <formula>0</formula>
    </cfRule>
  </conditionalFormatting>
  <conditionalFormatting sqref="N66">
    <cfRule type="cellIs" dxfId="36" priority="23" stopIfTrue="1" operator="equal">
      <formula>"Low"</formula>
    </cfRule>
    <cfRule type="cellIs" dxfId="35" priority="24" stopIfTrue="1" operator="equal">
      <formula>"Medium"</formula>
    </cfRule>
    <cfRule type="cellIs" dxfId="34" priority="25" stopIfTrue="1" operator="equal">
      <formula>"High"</formula>
    </cfRule>
  </conditionalFormatting>
  <conditionalFormatting sqref="M68">
    <cfRule type="cellIs" dxfId="33" priority="22" stopIfTrue="1" operator="equal">
      <formula>0</formula>
    </cfRule>
  </conditionalFormatting>
  <conditionalFormatting sqref="N68">
    <cfRule type="cellIs" dxfId="32" priority="19" stopIfTrue="1" operator="equal">
      <formula>"Low"</formula>
    </cfRule>
    <cfRule type="cellIs" dxfId="31" priority="20" stopIfTrue="1" operator="equal">
      <formula>"Medium"</formula>
    </cfRule>
    <cfRule type="cellIs" dxfId="30" priority="21" stopIfTrue="1" operator="equal">
      <formula>"High"</formula>
    </cfRule>
  </conditionalFormatting>
  <conditionalFormatting sqref="M82">
    <cfRule type="cellIs" dxfId="29" priority="18" stopIfTrue="1" operator="equal">
      <formula>0</formula>
    </cfRule>
  </conditionalFormatting>
  <conditionalFormatting sqref="N82">
    <cfRule type="cellIs" dxfId="28" priority="15" stopIfTrue="1" operator="equal">
      <formula>"Low"</formula>
    </cfRule>
    <cfRule type="cellIs" dxfId="27" priority="16" stopIfTrue="1" operator="equal">
      <formula>"Medium"</formula>
    </cfRule>
    <cfRule type="cellIs" dxfId="26" priority="17" stopIfTrue="1" operator="equal">
      <formula>"High"</formula>
    </cfRule>
  </conditionalFormatting>
  <conditionalFormatting sqref="M92">
    <cfRule type="cellIs" dxfId="25" priority="14" stopIfTrue="1" operator="equal">
      <formula>0</formula>
    </cfRule>
  </conditionalFormatting>
  <conditionalFormatting sqref="N92">
    <cfRule type="cellIs" dxfId="24" priority="11" stopIfTrue="1" operator="equal">
      <formula>"Low"</formula>
    </cfRule>
    <cfRule type="cellIs" dxfId="23" priority="12" stopIfTrue="1" operator="equal">
      <formula>"Medium"</formula>
    </cfRule>
    <cfRule type="cellIs" dxfId="22" priority="13" stopIfTrue="1" operator="equal">
      <formula>"High"</formula>
    </cfRule>
  </conditionalFormatting>
  <conditionalFormatting sqref="M100">
    <cfRule type="cellIs" dxfId="21" priority="10" stopIfTrue="1" operator="equal">
      <formula>0</formula>
    </cfRule>
  </conditionalFormatting>
  <conditionalFormatting sqref="N100:N101">
    <cfRule type="cellIs" dxfId="20" priority="7" stopIfTrue="1" operator="equal">
      <formula>"Low"</formula>
    </cfRule>
    <cfRule type="cellIs" dxfId="19" priority="8" stopIfTrue="1" operator="equal">
      <formula>"Medium"</formula>
    </cfRule>
    <cfRule type="cellIs" dxfId="18" priority="9" stopIfTrue="1" operator="equal">
      <formula>"High"</formula>
    </cfRule>
  </conditionalFormatting>
  <conditionalFormatting sqref="N26">
    <cfRule type="cellIs" dxfId="17" priority="4" stopIfTrue="1" operator="equal">
      <formula>"Low"</formula>
    </cfRule>
    <cfRule type="cellIs" dxfId="16" priority="5" stopIfTrue="1" operator="equal">
      <formula>"Medium"</formula>
    </cfRule>
    <cfRule type="cellIs" dxfId="15" priority="6" stopIfTrue="1" operator="equal">
      <formula>"High"</formula>
    </cfRule>
  </conditionalFormatting>
  <conditionalFormatting sqref="N26">
    <cfRule type="cellIs" dxfId="14" priority="1" stopIfTrue="1" operator="equal">
      <formula>"Low"</formula>
    </cfRule>
    <cfRule type="cellIs" dxfId="13" priority="2" stopIfTrue="1" operator="equal">
      <formula>"Medium"</formula>
    </cfRule>
    <cfRule type="cellIs" dxfId="12" priority="3" stopIfTrue="1" operator="equal">
      <formula>"High"</formula>
    </cfRule>
  </conditionalFormatting>
  <dataValidations count="2">
    <dataValidation type="list" allowBlank="1" showInputMessage="1" showErrorMessage="1" sqref="L11:M115">
      <formula1>"VL,L,M,H,VH"</formula1>
    </dataValidation>
    <dataValidation type="list" allowBlank="1" showInputMessage="1" showErrorMessage="1" sqref="F11:F115">
      <formula1>"Y,N"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&amp;LSoftware Risk Checklist&amp;R&amp;G</oddHeader>
    <oddFooter>&amp;L&amp;9Confidential Property of the Visual Display Division, Samsung Electronics Co.,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KhanhVan</dc:creator>
  <cp:lastModifiedBy>Nguyen Van Hung</cp:lastModifiedBy>
  <dcterms:created xsi:type="dcterms:W3CDTF">2012-07-30T08:36:35Z</dcterms:created>
  <dcterms:modified xsi:type="dcterms:W3CDTF">2013-05-11T00:50:00Z</dcterms:modified>
</cp:coreProperties>
</file>