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250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K26" i="1" l="1"/>
  <c r="K22" i="1"/>
  <c r="P5" i="1" l="1"/>
  <c r="P6" i="1"/>
  <c r="P7" i="1"/>
  <c r="P8" i="1"/>
  <c r="P9" i="1"/>
  <c r="P10" i="1"/>
  <c r="P13" i="1"/>
  <c r="P14" i="1"/>
  <c r="P15" i="1"/>
  <c r="P17" i="1"/>
  <c r="P4" i="1"/>
  <c r="O5" i="1"/>
  <c r="O6" i="1"/>
  <c r="O7" i="1"/>
  <c r="O8" i="1"/>
  <c r="O18" i="1" s="1"/>
  <c r="K28" i="1" s="1"/>
  <c r="K29" i="1" s="1"/>
  <c r="O9" i="1"/>
  <c r="O10" i="1"/>
  <c r="O13" i="1"/>
  <c r="O14" i="1"/>
  <c r="O15" i="1"/>
  <c r="O17" i="1"/>
  <c r="O4" i="1"/>
  <c r="M29" i="1" l="1"/>
  <c r="Q5" i="1" l="1"/>
  <c r="R5" i="1" s="1"/>
  <c r="S5" i="1" s="1"/>
  <c r="Q9" i="1"/>
  <c r="R9" i="1" s="1"/>
  <c r="S9" i="1" s="1"/>
  <c r="Q15" i="1"/>
  <c r="R15" i="1" s="1"/>
  <c r="S15" i="1" s="1"/>
  <c r="Q6" i="1"/>
  <c r="R6" i="1" s="1"/>
  <c r="S6" i="1" s="1"/>
  <c r="Q10" i="1"/>
  <c r="R10" i="1" s="1"/>
  <c r="S10" i="1" s="1"/>
  <c r="Q17" i="1"/>
  <c r="R17" i="1" s="1"/>
  <c r="S17" i="1" s="1"/>
  <c r="Q7" i="1"/>
  <c r="R7" i="1" s="1"/>
  <c r="S7" i="1" s="1"/>
  <c r="Q13" i="1"/>
  <c r="R13" i="1" s="1"/>
  <c r="S13" i="1" s="1"/>
  <c r="Q4" i="1"/>
  <c r="R4" i="1" s="1"/>
  <c r="Q8" i="1"/>
  <c r="R8" i="1" s="1"/>
  <c r="S8" i="1" s="1"/>
  <c r="Q14" i="1"/>
  <c r="R14" i="1" s="1"/>
  <c r="S14" i="1" s="1"/>
  <c r="S4" i="1" l="1"/>
  <c r="R18" i="1"/>
</calcChain>
</file>

<file path=xl/sharedStrings.xml><?xml version="1.0" encoding="utf-8"?>
<sst xmlns="http://schemas.openxmlformats.org/spreadsheetml/2006/main" count="127" uniqueCount="50">
  <si>
    <t>Raw Size</t>
  </si>
  <si>
    <t>Offered </t>
  </si>
  <si>
    <t>Item</t>
  </si>
  <si>
    <t>Length (mm)</t>
  </si>
  <si>
    <t>Qty</t>
  </si>
  <si>
    <t>Offered Material Grade</t>
  </si>
  <si>
    <t>OD (mm)</t>
  </si>
  <si>
    <t>Random Full Length (mm)</t>
  </si>
  <si>
    <t>Unit Price USD /Lg 1000mm</t>
  </si>
  <si>
    <t>Remarks</t>
  </si>
  <si>
    <t> AISI4140 80KSI (L80) SPEC. NACE MR 0175</t>
  </si>
  <si>
    <t>4140NHT NACE</t>
  </si>
  <si>
    <t>4090 - 6330</t>
  </si>
  <si>
    <t>5080 - 7110</t>
  </si>
  <si>
    <t>5000 - 5360</t>
  </si>
  <si>
    <t>4670 - 6630</t>
  </si>
  <si>
    <t>2170 - 2940</t>
  </si>
  <si>
    <t> AISI4145H MOD 110KSI</t>
  </si>
  <si>
    <t>4145H</t>
  </si>
  <si>
    <t>Decline offer</t>
  </si>
  <si>
    <t>7100 - 7430</t>
  </si>
  <si>
    <t> AISI4140QT or AISI4145H 110KSI (30HRC-36HRC)</t>
  </si>
  <si>
    <t>4140NHT NON NACE</t>
  </si>
  <si>
    <t>5140 - 5520</t>
  </si>
  <si>
    <t>5100 - 5910</t>
  </si>
  <si>
    <t>Material Spec</t>
  </si>
  <si>
    <t>Qty
(Pcs)</t>
  </si>
  <si>
    <t>OD (in)</t>
  </si>
  <si>
    <t>Heat Number</t>
  </si>
  <si>
    <t>Shipping cost</t>
  </si>
  <si>
    <t>COO cost</t>
  </si>
  <si>
    <t>Bank cost</t>
  </si>
  <si>
    <t>Custom clearance cost</t>
  </si>
  <si>
    <t>Import tax cost</t>
  </si>
  <si>
    <t>To door</t>
  </si>
  <si>
    <t>VAT cost</t>
  </si>
  <si>
    <t>SUM</t>
  </si>
  <si>
    <t>Margin</t>
  </si>
  <si>
    <t>Total</t>
  </si>
  <si>
    <t>Profit</t>
  </si>
  <si>
    <t>-</t>
  </si>
  <si>
    <t>No offer</t>
  </si>
  <si>
    <t>Supply tolerance +/-10%</t>
  </si>
  <si>
    <t>Sample Mill cert attached for your review and approval.</t>
  </si>
  <si>
    <t>Delivery term: Door to door @Tien Cang Oilfield Service (Vung Tau)</t>
  </si>
  <si>
    <t>Lead-time: Approx. 12-14 working days on receipt of advace payment</t>
  </si>
  <si>
    <t xml:space="preserve">Validity: 01 week, subjected to stock prior sales </t>
  </si>
  <si>
    <t>Documents: CO &amp; CQ</t>
  </si>
  <si>
    <t>Unit Price USD /Length 1000mm</t>
  </si>
  <si>
    <t>Payment term: 100% TT in 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</si>
</sst>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164" fontId="0" fillId="2" borderId="0" xfId="0" applyNumberFormat="1" applyFont="1" applyFill="1" applyBorder="1"/>
    <xf numFmtId="164" fontId="2" fillId="2" borderId="0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 vertical="center" wrapText="1"/>
    </xf>
    <xf numFmtId="4" fontId="4" fillId="5" borderId="1" xfId="0" applyNumberFormat="1" applyFont="1" applyFill="1" applyBorder="1" applyAlignment="1">
      <alignment horizontal="center" vertical="center" wrapText="1"/>
    </xf>
    <xf numFmtId="4" fontId="0" fillId="2" borderId="0" xfId="0" applyNumberFormat="1" applyFont="1" applyFill="1" applyBorder="1" applyAlignment="1">
      <alignment horizontal="center"/>
    </xf>
    <xf numFmtId="4" fontId="1" fillId="2" borderId="0" xfId="0" applyNumberFormat="1" applyFont="1" applyFill="1" applyBorder="1" applyAlignment="1">
      <alignment horizontal="center"/>
    </xf>
    <xf numFmtId="4" fontId="5" fillId="2" borderId="0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right" vertical="center"/>
    </xf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right" vertical="center" wrapText="1"/>
    </xf>
    <xf numFmtId="0" fontId="4" fillId="6" borderId="1" xfId="0" applyFont="1" applyFill="1" applyBorder="1" applyAlignment="1">
      <alignment horizontal="center" vertical="center" wrapText="1"/>
    </xf>
    <xf numFmtId="4" fontId="4" fillId="6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0"/>
  <sheetViews>
    <sheetView tabSelected="1" workbookViewId="0">
      <selection activeCell="M21" sqref="M21"/>
    </sheetView>
  </sheetViews>
  <sheetFormatPr defaultRowHeight="15" x14ac:dyDescent="0.25"/>
  <cols>
    <col min="1" max="1" width="9.140625" style="4"/>
    <col min="2" max="2" width="4.5703125" style="3" bestFit="1" customWidth="1"/>
    <col min="3" max="3" width="43.7109375" style="4" bestFit="1" customWidth="1"/>
    <col min="4" max="4" width="7.140625" style="4" bestFit="1" customWidth="1"/>
    <col min="5" max="5" width="7.28515625" style="4" bestFit="1" customWidth="1"/>
    <col min="6" max="6" width="4.85546875" style="3" customWidth="1"/>
    <col min="7" max="7" width="19.140625" style="5" bestFit="1" customWidth="1"/>
    <col min="8" max="8" width="6.5703125" style="4" bestFit="1" customWidth="1"/>
    <col min="9" max="9" width="11.28515625" style="3" bestFit="1" customWidth="1"/>
    <col min="10" max="10" width="5.28515625" style="3" customWidth="1"/>
    <col min="11" max="11" width="9.85546875" style="3" bestFit="1" customWidth="1"/>
    <col min="12" max="12" width="12.85546875" style="4" bestFit="1" customWidth="1"/>
    <col min="13" max="15" width="12" style="4" customWidth="1"/>
    <col min="16" max="18" width="9.140625" style="4"/>
    <col min="19" max="19" width="9.140625" style="29"/>
    <col min="20" max="16384" width="9.140625" style="4"/>
  </cols>
  <sheetData>
    <row r="2" spans="2:19" s="2" customFormat="1" x14ac:dyDescent="0.25">
      <c r="B2" s="1"/>
      <c r="C2" s="34" t="s">
        <v>0</v>
      </c>
      <c r="D2" s="35"/>
      <c r="E2" s="35"/>
      <c r="F2" s="36"/>
      <c r="G2" s="31" t="s">
        <v>1</v>
      </c>
      <c r="H2" s="32"/>
      <c r="I2" s="32"/>
      <c r="J2" s="32"/>
      <c r="K2" s="32"/>
      <c r="L2" s="32"/>
      <c r="M2" s="33"/>
      <c r="N2" s="26"/>
      <c r="O2" s="26"/>
      <c r="S2" s="30"/>
    </row>
    <row r="3" spans="2:19" s="2" customFormat="1" ht="45" x14ac:dyDescent="0.25">
      <c r="B3" s="6" t="s">
        <v>2</v>
      </c>
      <c r="C3" s="7" t="s">
        <v>25</v>
      </c>
      <c r="D3" s="7" t="s">
        <v>27</v>
      </c>
      <c r="E3" s="7" t="s">
        <v>3</v>
      </c>
      <c r="F3" s="8" t="s">
        <v>4</v>
      </c>
      <c r="G3" s="9" t="s">
        <v>5</v>
      </c>
      <c r="H3" s="9" t="s">
        <v>6</v>
      </c>
      <c r="I3" s="9" t="s">
        <v>7</v>
      </c>
      <c r="J3" s="9" t="s">
        <v>26</v>
      </c>
      <c r="K3" s="9" t="s">
        <v>8</v>
      </c>
      <c r="L3" s="10" t="s">
        <v>28</v>
      </c>
      <c r="M3" s="10" t="s">
        <v>9</v>
      </c>
      <c r="N3" s="26"/>
      <c r="O3" s="26"/>
      <c r="S3" s="30"/>
    </row>
    <row r="4" spans="2:19" x14ac:dyDescent="0.25">
      <c r="B4" s="11">
        <v>1</v>
      </c>
      <c r="C4" s="12" t="s">
        <v>10</v>
      </c>
      <c r="D4" s="12">
        <v>7</v>
      </c>
      <c r="E4" s="13">
        <v>5000</v>
      </c>
      <c r="F4" s="11">
        <v>1</v>
      </c>
      <c r="G4" s="14" t="s">
        <v>11</v>
      </c>
      <c r="H4" s="15">
        <v>180</v>
      </c>
      <c r="I4" s="16" t="s">
        <v>12</v>
      </c>
      <c r="J4" s="11">
        <v>1</v>
      </c>
      <c r="K4" s="16">
        <v>475</v>
      </c>
      <c r="L4" s="12">
        <v>724888</v>
      </c>
      <c r="M4" s="12"/>
      <c r="N4" s="25">
        <v>5000</v>
      </c>
      <c r="O4" s="25">
        <f>(K4*N4)/1000</f>
        <v>2375</v>
      </c>
      <c r="P4" s="4">
        <f>O4/$O$18</f>
        <v>9.0621875930066639E-2</v>
      </c>
      <c r="Q4" s="4">
        <f>P4*$M$29</f>
        <v>332.66910042048579</v>
      </c>
      <c r="R4" s="4">
        <f>O4+Q4</f>
        <v>2707.6691004204858</v>
      </c>
      <c r="S4" s="29">
        <f>(R4/N4)*1000</f>
        <v>541.5338200840971</v>
      </c>
    </row>
    <row r="5" spans="2:19" x14ac:dyDescent="0.25">
      <c r="B5" s="11">
        <v>2</v>
      </c>
      <c r="C5" s="12" t="s">
        <v>10</v>
      </c>
      <c r="D5" s="12">
        <v>6.5</v>
      </c>
      <c r="E5" s="13">
        <v>5000</v>
      </c>
      <c r="F5" s="11">
        <v>1</v>
      </c>
      <c r="G5" s="14" t="s">
        <v>11</v>
      </c>
      <c r="H5" s="15">
        <v>170</v>
      </c>
      <c r="I5" s="16" t="s">
        <v>13</v>
      </c>
      <c r="J5" s="11">
        <v>1</v>
      </c>
      <c r="K5" s="16">
        <v>424</v>
      </c>
      <c r="L5" s="12">
        <v>727462</v>
      </c>
      <c r="M5" s="12"/>
      <c r="N5" s="25">
        <v>5000</v>
      </c>
      <c r="O5" s="25">
        <f t="shared" ref="O5:O17" si="0">(K5*N5)/1000</f>
        <v>2120</v>
      </c>
      <c r="P5" s="4">
        <f t="shared" ref="P5:P17" si="1">O5/$O$18</f>
        <v>8.0891948198627897E-2</v>
      </c>
      <c r="Q5" s="4">
        <f t="shared" ref="Q5:Q17" si="2">P5*$M$29</f>
        <v>296.95094437533885</v>
      </c>
      <c r="R5" s="4">
        <f t="shared" ref="R5:R17" si="3">O5+Q5</f>
        <v>2416.9509443753386</v>
      </c>
      <c r="S5" s="29">
        <f t="shared" ref="S5:S17" si="4">(R5/N5)*1000</f>
        <v>483.39018887506774</v>
      </c>
    </row>
    <row r="6" spans="2:19" x14ac:dyDescent="0.25">
      <c r="B6" s="11">
        <v>3</v>
      </c>
      <c r="C6" s="12" t="s">
        <v>10</v>
      </c>
      <c r="D6" s="12">
        <v>5.5</v>
      </c>
      <c r="E6" s="13">
        <v>5000</v>
      </c>
      <c r="F6" s="11">
        <v>1</v>
      </c>
      <c r="G6" s="14" t="s">
        <v>11</v>
      </c>
      <c r="H6" s="15">
        <v>140</v>
      </c>
      <c r="I6" s="16" t="s">
        <v>14</v>
      </c>
      <c r="J6" s="11">
        <v>1</v>
      </c>
      <c r="K6" s="16">
        <v>279</v>
      </c>
      <c r="L6" s="12">
        <v>396031</v>
      </c>
      <c r="M6" s="12"/>
      <c r="N6" s="25">
        <v>5000</v>
      </c>
      <c r="O6" s="25">
        <f t="shared" si="0"/>
        <v>1395</v>
      </c>
      <c r="P6" s="4">
        <f t="shared" si="1"/>
        <v>5.3228428177870719E-2</v>
      </c>
      <c r="Q6" s="4">
        <f t="shared" si="2"/>
        <v>195.39932424698006</v>
      </c>
      <c r="R6" s="4">
        <f t="shared" si="3"/>
        <v>1590.3993242469801</v>
      </c>
      <c r="S6" s="29">
        <f t="shared" si="4"/>
        <v>318.07986484939602</v>
      </c>
    </row>
    <row r="7" spans="2:19" x14ac:dyDescent="0.25">
      <c r="B7" s="11">
        <v>4</v>
      </c>
      <c r="C7" s="12" t="s">
        <v>10</v>
      </c>
      <c r="D7" s="12">
        <v>8</v>
      </c>
      <c r="E7" s="13">
        <v>5000</v>
      </c>
      <c r="F7" s="11">
        <v>1</v>
      </c>
      <c r="G7" s="14" t="s">
        <v>11</v>
      </c>
      <c r="H7" s="15">
        <v>200</v>
      </c>
      <c r="I7" s="16" t="s">
        <v>15</v>
      </c>
      <c r="J7" s="11">
        <v>1</v>
      </c>
      <c r="K7" s="16">
        <v>586</v>
      </c>
      <c r="L7" s="12">
        <v>726873</v>
      </c>
      <c r="M7" s="12"/>
      <c r="N7" s="25">
        <v>5000</v>
      </c>
      <c r="O7" s="25">
        <f t="shared" si="0"/>
        <v>2930</v>
      </c>
      <c r="P7" s="4">
        <f t="shared" si="1"/>
        <v>0.111798777463198</v>
      </c>
      <c r="Q7" s="4">
        <f t="shared" si="2"/>
        <v>410.40861651874667</v>
      </c>
      <c r="R7" s="4">
        <f t="shared" si="3"/>
        <v>3340.4086165187468</v>
      </c>
      <c r="S7" s="29">
        <f t="shared" si="4"/>
        <v>668.08172330374941</v>
      </c>
    </row>
    <row r="8" spans="2:19" x14ac:dyDescent="0.25">
      <c r="B8" s="11">
        <v>5</v>
      </c>
      <c r="C8" s="12" t="s">
        <v>10</v>
      </c>
      <c r="D8" s="12">
        <v>9</v>
      </c>
      <c r="E8" s="13">
        <v>5000</v>
      </c>
      <c r="F8" s="11">
        <v>1</v>
      </c>
      <c r="G8" s="14" t="s">
        <v>11</v>
      </c>
      <c r="H8" s="13">
        <v>230</v>
      </c>
      <c r="I8" s="11" t="s">
        <v>16</v>
      </c>
      <c r="J8" s="11">
        <v>1</v>
      </c>
      <c r="K8" s="16">
        <v>775</v>
      </c>
      <c r="L8" s="12">
        <v>79455</v>
      </c>
      <c r="M8" s="12"/>
      <c r="N8" s="25">
        <v>2940</v>
      </c>
      <c r="O8" s="25">
        <f t="shared" si="0"/>
        <v>2278.5</v>
      </c>
      <c r="P8" s="4">
        <f t="shared" si="1"/>
        <v>8.6939766023855503E-2</v>
      </c>
      <c r="Q8" s="4">
        <f t="shared" si="2"/>
        <v>319.15222960340077</v>
      </c>
      <c r="R8" s="4">
        <f t="shared" si="3"/>
        <v>2597.6522296034009</v>
      </c>
      <c r="S8" s="29">
        <f t="shared" si="4"/>
        <v>883.55518013721121</v>
      </c>
    </row>
    <row r="9" spans="2:19" x14ac:dyDescent="0.25">
      <c r="B9" s="11">
        <v>6</v>
      </c>
      <c r="C9" s="12" t="s">
        <v>17</v>
      </c>
      <c r="D9" s="12">
        <v>9.5</v>
      </c>
      <c r="E9" s="13">
        <v>9000</v>
      </c>
      <c r="F9" s="11">
        <v>1</v>
      </c>
      <c r="G9" s="14" t="s">
        <v>18</v>
      </c>
      <c r="H9" s="15">
        <v>254</v>
      </c>
      <c r="I9" s="16">
        <v>3700</v>
      </c>
      <c r="J9" s="11">
        <v>1</v>
      </c>
      <c r="K9" s="17">
        <v>1129</v>
      </c>
      <c r="L9" s="12">
        <v>724209</v>
      </c>
      <c r="M9" s="12"/>
      <c r="N9" s="25">
        <v>3700</v>
      </c>
      <c r="O9" s="25">
        <f t="shared" si="0"/>
        <v>4177.3</v>
      </c>
      <c r="P9" s="4">
        <f t="shared" si="1"/>
        <v>0.15939147887270205</v>
      </c>
      <c r="Q9" s="4">
        <f t="shared" si="2"/>
        <v>585.11942449957701</v>
      </c>
      <c r="R9" s="4">
        <f t="shared" si="3"/>
        <v>4762.419424499577</v>
      </c>
      <c r="S9" s="29">
        <f t="shared" si="4"/>
        <v>1287.1403849998858</v>
      </c>
    </row>
    <row r="10" spans="2:19" x14ac:dyDescent="0.25">
      <c r="B10" s="11">
        <v>7</v>
      </c>
      <c r="C10" s="12" t="s">
        <v>17</v>
      </c>
      <c r="D10" s="12">
        <v>8</v>
      </c>
      <c r="E10" s="13">
        <v>9000</v>
      </c>
      <c r="F10" s="11">
        <v>1</v>
      </c>
      <c r="G10" s="14" t="s">
        <v>18</v>
      </c>
      <c r="H10" s="15">
        <v>222.25</v>
      </c>
      <c r="I10" s="16">
        <v>7970</v>
      </c>
      <c r="J10" s="11">
        <v>1</v>
      </c>
      <c r="K10" s="16">
        <v>865</v>
      </c>
      <c r="L10" s="12">
        <v>718183</v>
      </c>
      <c r="M10" s="12"/>
      <c r="N10" s="25">
        <v>7970</v>
      </c>
      <c r="O10" s="25">
        <f t="shared" si="0"/>
        <v>6894.05</v>
      </c>
      <c r="P10" s="4">
        <f t="shared" si="1"/>
        <v>0.26305336579186356</v>
      </c>
      <c r="Q10" s="4">
        <f t="shared" si="2"/>
        <v>965.65785758056847</v>
      </c>
      <c r="R10" s="4">
        <f t="shared" si="3"/>
        <v>7859.707857580569</v>
      </c>
      <c r="S10" s="29">
        <f t="shared" si="4"/>
        <v>986.16158815314543</v>
      </c>
    </row>
    <row r="11" spans="2:19" x14ac:dyDescent="0.25">
      <c r="B11" s="18">
        <v>8</v>
      </c>
      <c r="C11" s="19" t="s">
        <v>17</v>
      </c>
      <c r="D11" s="19">
        <v>7</v>
      </c>
      <c r="E11" s="20">
        <v>9000</v>
      </c>
      <c r="F11" s="18">
        <v>1</v>
      </c>
      <c r="G11" s="21" t="s">
        <v>18</v>
      </c>
      <c r="H11" s="22"/>
      <c r="I11" s="23"/>
      <c r="J11" s="18"/>
      <c r="K11" s="23"/>
      <c r="L11" s="19"/>
      <c r="M11" s="19" t="s">
        <v>19</v>
      </c>
      <c r="N11" s="25"/>
      <c r="O11" s="25"/>
    </row>
    <row r="12" spans="2:19" x14ac:dyDescent="0.25">
      <c r="B12" s="18">
        <v>9</v>
      </c>
      <c r="C12" s="19" t="s">
        <v>17</v>
      </c>
      <c r="D12" s="19">
        <v>5.5</v>
      </c>
      <c r="E12" s="20">
        <v>9000</v>
      </c>
      <c r="F12" s="18">
        <v>1</v>
      </c>
      <c r="G12" s="21" t="s">
        <v>18</v>
      </c>
      <c r="H12" s="22"/>
      <c r="I12" s="23"/>
      <c r="J12" s="18"/>
      <c r="K12" s="23"/>
      <c r="L12" s="19"/>
      <c r="M12" s="19" t="s">
        <v>19</v>
      </c>
      <c r="N12" s="25"/>
      <c r="O12" s="25"/>
    </row>
    <row r="13" spans="2:19" x14ac:dyDescent="0.25">
      <c r="B13" s="11">
        <v>10</v>
      </c>
      <c r="C13" s="12" t="s">
        <v>17</v>
      </c>
      <c r="D13" s="12">
        <v>4.75</v>
      </c>
      <c r="E13" s="13">
        <v>9000</v>
      </c>
      <c r="F13" s="11">
        <v>1</v>
      </c>
      <c r="G13" s="14" t="s">
        <v>18</v>
      </c>
      <c r="H13" s="15">
        <v>114.3</v>
      </c>
      <c r="I13" s="16" t="s">
        <v>20</v>
      </c>
      <c r="J13" s="11">
        <v>1</v>
      </c>
      <c r="K13" s="16">
        <v>223</v>
      </c>
      <c r="L13" s="12">
        <v>392896</v>
      </c>
      <c r="M13" s="12"/>
      <c r="N13" s="25">
        <v>7430</v>
      </c>
      <c r="O13" s="25">
        <f t="shared" si="0"/>
        <v>1656.89</v>
      </c>
      <c r="P13" s="4">
        <f t="shared" si="1"/>
        <v>6.3221254740954996E-2</v>
      </c>
      <c r="Q13" s="4">
        <f t="shared" si="2"/>
        <v>232.08257086134682</v>
      </c>
      <c r="R13" s="4">
        <f t="shared" si="3"/>
        <v>1888.9725708613469</v>
      </c>
      <c r="S13" s="29">
        <f t="shared" si="4"/>
        <v>254.2358776394814</v>
      </c>
    </row>
    <row r="14" spans="2:19" x14ac:dyDescent="0.25">
      <c r="B14" s="11">
        <v>11</v>
      </c>
      <c r="C14" s="12" t="s">
        <v>17</v>
      </c>
      <c r="D14" s="12">
        <v>4</v>
      </c>
      <c r="E14" s="13">
        <v>9000</v>
      </c>
      <c r="F14" s="11">
        <v>1</v>
      </c>
      <c r="G14" s="14" t="s">
        <v>18</v>
      </c>
      <c r="H14" s="15">
        <v>114.3</v>
      </c>
      <c r="I14" s="16" t="s">
        <v>20</v>
      </c>
      <c r="J14" s="11">
        <v>1</v>
      </c>
      <c r="K14" s="16">
        <v>223</v>
      </c>
      <c r="L14" s="12">
        <v>392896</v>
      </c>
      <c r="M14" s="12"/>
      <c r="N14" s="25">
        <v>7430</v>
      </c>
      <c r="O14" s="25">
        <f t="shared" si="0"/>
        <v>1656.89</v>
      </c>
      <c r="P14" s="4">
        <f t="shared" si="1"/>
        <v>6.3221254740954996E-2</v>
      </c>
      <c r="Q14" s="4">
        <f t="shared" si="2"/>
        <v>232.08257086134682</v>
      </c>
      <c r="R14" s="4">
        <f t="shared" si="3"/>
        <v>1888.9725708613469</v>
      </c>
      <c r="S14" s="29">
        <f t="shared" si="4"/>
        <v>254.2358776394814</v>
      </c>
    </row>
    <row r="15" spans="2:19" x14ac:dyDescent="0.25">
      <c r="B15" s="11">
        <v>12</v>
      </c>
      <c r="C15" s="12" t="s">
        <v>21</v>
      </c>
      <c r="D15" s="12">
        <v>3.5</v>
      </c>
      <c r="E15" s="13">
        <v>6000</v>
      </c>
      <c r="F15" s="11">
        <v>1</v>
      </c>
      <c r="G15" s="14" t="s">
        <v>22</v>
      </c>
      <c r="H15" s="15">
        <v>85</v>
      </c>
      <c r="I15" s="16" t="s">
        <v>23</v>
      </c>
      <c r="J15" s="11">
        <v>1</v>
      </c>
      <c r="K15" s="16">
        <v>98</v>
      </c>
      <c r="L15" s="12">
        <v>396035</v>
      </c>
      <c r="M15" s="12"/>
      <c r="N15" s="25">
        <v>5520</v>
      </c>
      <c r="O15" s="25">
        <f t="shared" si="0"/>
        <v>540.96</v>
      </c>
      <c r="P15" s="4">
        <f t="shared" si="1"/>
        <v>2.0641183159212147E-2</v>
      </c>
      <c r="Q15" s="4">
        <f t="shared" si="2"/>
        <v>75.77291644777516</v>
      </c>
      <c r="R15" s="4">
        <f t="shared" si="3"/>
        <v>616.73291644777521</v>
      </c>
      <c r="S15" s="29">
        <f t="shared" si="4"/>
        <v>111.72697761735058</v>
      </c>
    </row>
    <row r="16" spans="2:19" x14ac:dyDescent="0.25">
      <c r="B16" s="18">
        <v>13</v>
      </c>
      <c r="C16" s="19" t="s">
        <v>21</v>
      </c>
      <c r="D16" s="19">
        <v>2.5</v>
      </c>
      <c r="E16" s="20">
        <v>6000</v>
      </c>
      <c r="F16" s="18">
        <v>1</v>
      </c>
      <c r="G16" s="21" t="s">
        <v>22</v>
      </c>
      <c r="H16" s="22"/>
      <c r="I16" s="23"/>
      <c r="J16" s="18"/>
      <c r="K16" s="23"/>
      <c r="L16" s="19"/>
      <c r="M16" s="19" t="s">
        <v>19</v>
      </c>
      <c r="N16" s="25"/>
      <c r="O16" s="25"/>
    </row>
    <row r="17" spans="2:19" x14ac:dyDescent="0.25">
      <c r="B17" s="11">
        <v>14</v>
      </c>
      <c r="C17" s="12" t="s">
        <v>21</v>
      </c>
      <c r="D17" s="12">
        <v>2</v>
      </c>
      <c r="E17" s="13">
        <v>6000</v>
      </c>
      <c r="F17" s="11">
        <v>1</v>
      </c>
      <c r="G17" s="14" t="s">
        <v>22</v>
      </c>
      <c r="H17" s="15">
        <v>48</v>
      </c>
      <c r="I17" s="16" t="s">
        <v>24</v>
      </c>
      <c r="J17" s="11">
        <v>1</v>
      </c>
      <c r="K17" s="16">
        <v>31</v>
      </c>
      <c r="L17" s="12">
        <v>386149</v>
      </c>
      <c r="M17" s="12"/>
      <c r="N17" s="25">
        <v>5910</v>
      </c>
      <c r="O17" s="25">
        <f t="shared" si="0"/>
        <v>183.21</v>
      </c>
      <c r="P17" s="4">
        <f t="shared" si="1"/>
        <v>6.9906669006936885E-3</v>
      </c>
      <c r="Q17" s="4">
        <f t="shared" si="2"/>
        <v>25.662444584436717</v>
      </c>
      <c r="R17" s="4">
        <f t="shared" si="3"/>
        <v>208.87244458443672</v>
      </c>
      <c r="S17" s="29">
        <f t="shared" si="4"/>
        <v>35.34220720548845</v>
      </c>
    </row>
    <row r="18" spans="2:19" x14ac:dyDescent="0.25">
      <c r="J18" s="24" t="s">
        <v>29</v>
      </c>
      <c r="K18" s="3">
        <v>300</v>
      </c>
      <c r="O18" s="4">
        <f>SUM(O4:O17)</f>
        <v>26207.799999999996</v>
      </c>
      <c r="R18" s="4">
        <f>SUM(R4:R17)</f>
        <v>29878.758000000005</v>
      </c>
    </row>
    <row r="19" spans="2:19" x14ac:dyDescent="0.25">
      <c r="J19" s="24" t="s">
        <v>30</v>
      </c>
      <c r="K19" s="3">
        <v>150</v>
      </c>
    </row>
    <row r="20" spans="2:19" x14ac:dyDescent="0.25">
      <c r="J20" s="24" t="s">
        <v>31</v>
      </c>
      <c r="K20" s="3">
        <v>45</v>
      </c>
    </row>
    <row r="21" spans="2:19" x14ac:dyDescent="0.25">
      <c r="J21" s="24" t="s">
        <v>32</v>
      </c>
      <c r="K21" s="3">
        <v>65</v>
      </c>
    </row>
    <row r="22" spans="2:19" x14ac:dyDescent="0.25">
      <c r="J22" s="24" t="s">
        <v>33</v>
      </c>
      <c r="K22" s="3">
        <f>0*SUM(O18,K18)</f>
        <v>0</v>
      </c>
    </row>
    <row r="23" spans="2:19" x14ac:dyDescent="0.25">
      <c r="J23" s="24" t="s">
        <v>34</v>
      </c>
      <c r="K23" s="3">
        <v>150</v>
      </c>
    </row>
    <row r="24" spans="2:19" x14ac:dyDescent="0.25">
      <c r="J24" s="24" t="s">
        <v>35</v>
      </c>
      <c r="K24" s="3" t="s">
        <v>40</v>
      </c>
    </row>
    <row r="25" spans="2:19" x14ac:dyDescent="0.25">
      <c r="J25" s="24"/>
    </row>
    <row r="26" spans="2:19" x14ac:dyDescent="0.25">
      <c r="J26" s="24" t="s">
        <v>36</v>
      </c>
      <c r="K26" s="3">
        <f>SUM(O18,K18:K24)</f>
        <v>26917.799999999996</v>
      </c>
    </row>
    <row r="27" spans="2:19" x14ac:dyDescent="0.25">
      <c r="J27" s="24" t="s">
        <v>37</v>
      </c>
      <c r="K27" s="3">
        <v>0.11</v>
      </c>
    </row>
    <row r="28" spans="2:19" x14ac:dyDescent="0.25">
      <c r="J28" s="24" t="s">
        <v>38</v>
      </c>
      <c r="K28" s="27">
        <f>K26*(1+K27)</f>
        <v>29878.757999999998</v>
      </c>
    </row>
    <row r="29" spans="2:19" x14ac:dyDescent="0.25">
      <c r="J29" s="24" t="s">
        <v>39</v>
      </c>
      <c r="K29" s="28">
        <f>K28-K26</f>
        <v>2960.9580000000024</v>
      </c>
      <c r="M29" s="4">
        <f>K28-O18</f>
        <v>3670.9580000000024</v>
      </c>
    </row>
    <row r="30" spans="2:19" x14ac:dyDescent="0.25">
      <c r="J30" s="24"/>
    </row>
  </sheetData>
  <mergeCells count="2">
    <mergeCell ref="G2:M2"/>
    <mergeCell ref="C2:F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"/>
  <sheetViews>
    <sheetView workbookViewId="0">
      <selection activeCell="B25" sqref="B25"/>
    </sheetView>
  </sheetViews>
  <sheetFormatPr defaultRowHeight="15" x14ac:dyDescent="0.25"/>
  <cols>
    <col min="1" max="1" width="4.5703125" style="3" bestFit="1" customWidth="1"/>
    <col min="2" max="2" width="38.140625" style="4" customWidth="1"/>
    <col min="3" max="3" width="5" style="4" bestFit="1" customWidth="1"/>
    <col min="4" max="4" width="7" style="4" bestFit="1" customWidth="1"/>
    <col min="5" max="5" width="4.85546875" style="3" customWidth="1"/>
    <col min="6" max="6" width="19.28515625" style="5" customWidth="1"/>
    <col min="7" max="7" width="6.5703125" style="4" bestFit="1" customWidth="1"/>
    <col min="8" max="8" width="10.85546875" style="3" customWidth="1"/>
    <col min="9" max="9" width="5.28515625" style="3" customWidth="1"/>
    <col min="10" max="10" width="11.7109375" style="39" customWidth="1"/>
    <col min="11" max="11" width="9.140625" style="4" customWidth="1"/>
    <col min="12" max="12" width="8.5703125" style="4" bestFit="1" customWidth="1"/>
    <col min="13" max="14" width="12" style="4" customWidth="1"/>
    <col min="15" max="17" width="9.140625" style="4"/>
    <col min="18" max="18" width="9.140625" style="29"/>
    <col min="19" max="16384" width="9.140625" style="4"/>
  </cols>
  <sheetData>
    <row r="2" spans="1:18" s="2" customFormat="1" x14ac:dyDescent="0.25">
      <c r="A2" s="49" t="s">
        <v>2</v>
      </c>
      <c r="B2" s="34" t="s">
        <v>0</v>
      </c>
      <c r="C2" s="35"/>
      <c r="D2" s="35"/>
      <c r="E2" s="36"/>
      <c r="F2" s="31" t="s">
        <v>1</v>
      </c>
      <c r="G2" s="32"/>
      <c r="H2" s="32"/>
      <c r="I2" s="32"/>
      <c r="J2" s="32"/>
      <c r="K2" s="32"/>
      <c r="L2" s="33"/>
      <c r="M2" s="26"/>
      <c r="N2" s="26"/>
      <c r="R2" s="30"/>
    </row>
    <row r="3" spans="1:18" s="2" customFormat="1" ht="60" x14ac:dyDescent="0.25">
      <c r="A3" s="50"/>
      <c r="B3" s="7" t="s">
        <v>25</v>
      </c>
      <c r="C3" s="7" t="s">
        <v>27</v>
      </c>
      <c r="D3" s="7" t="s">
        <v>3</v>
      </c>
      <c r="E3" s="8" t="s">
        <v>4</v>
      </c>
      <c r="F3" s="9" t="s">
        <v>5</v>
      </c>
      <c r="G3" s="9" t="s">
        <v>6</v>
      </c>
      <c r="H3" s="9" t="s">
        <v>7</v>
      </c>
      <c r="I3" s="9" t="s">
        <v>26</v>
      </c>
      <c r="J3" s="37" t="s">
        <v>48</v>
      </c>
      <c r="K3" s="9" t="s">
        <v>28</v>
      </c>
      <c r="L3" s="10" t="s">
        <v>9</v>
      </c>
      <c r="M3" s="26"/>
      <c r="N3" s="26"/>
      <c r="R3" s="30"/>
    </row>
    <row r="4" spans="1:18" x14ac:dyDescent="0.25">
      <c r="A4" s="42">
        <v>1</v>
      </c>
      <c r="B4" s="43" t="s">
        <v>10</v>
      </c>
      <c r="C4" s="43">
        <v>7</v>
      </c>
      <c r="D4" s="44">
        <v>5000</v>
      </c>
      <c r="E4" s="42">
        <v>1</v>
      </c>
      <c r="F4" s="45" t="s">
        <v>11</v>
      </c>
      <c r="G4" s="46">
        <v>180</v>
      </c>
      <c r="H4" s="47" t="s">
        <v>12</v>
      </c>
      <c r="I4" s="42">
        <v>1</v>
      </c>
      <c r="J4" s="48">
        <v>541.5338200840971</v>
      </c>
      <c r="K4" s="43">
        <v>724888</v>
      </c>
      <c r="L4" s="43"/>
      <c r="M4" s="25"/>
      <c r="N4" s="25"/>
    </row>
    <row r="5" spans="1:18" x14ac:dyDescent="0.25">
      <c r="A5" s="42">
        <v>2</v>
      </c>
      <c r="B5" s="43" t="s">
        <v>10</v>
      </c>
      <c r="C5" s="43">
        <v>6.5</v>
      </c>
      <c r="D5" s="44">
        <v>5000</v>
      </c>
      <c r="E5" s="42">
        <v>1</v>
      </c>
      <c r="F5" s="45" t="s">
        <v>11</v>
      </c>
      <c r="G5" s="46">
        <v>170</v>
      </c>
      <c r="H5" s="47" t="s">
        <v>13</v>
      </c>
      <c r="I5" s="42">
        <v>1</v>
      </c>
      <c r="J5" s="48">
        <v>483.39018887506774</v>
      </c>
      <c r="K5" s="43">
        <v>727462</v>
      </c>
      <c r="L5" s="43"/>
      <c r="M5" s="25"/>
      <c r="N5" s="25"/>
    </row>
    <row r="6" spans="1:18" x14ac:dyDescent="0.25">
      <c r="A6" s="42">
        <v>3</v>
      </c>
      <c r="B6" s="43" t="s">
        <v>10</v>
      </c>
      <c r="C6" s="43">
        <v>5.5</v>
      </c>
      <c r="D6" s="44">
        <v>5000</v>
      </c>
      <c r="E6" s="42">
        <v>1</v>
      </c>
      <c r="F6" s="45" t="s">
        <v>11</v>
      </c>
      <c r="G6" s="46">
        <v>140</v>
      </c>
      <c r="H6" s="47" t="s">
        <v>14</v>
      </c>
      <c r="I6" s="42">
        <v>1</v>
      </c>
      <c r="J6" s="48">
        <v>318.07986484939602</v>
      </c>
      <c r="K6" s="43">
        <v>396031</v>
      </c>
      <c r="L6" s="43"/>
      <c r="M6" s="25"/>
      <c r="N6" s="25"/>
    </row>
    <row r="7" spans="1:18" x14ac:dyDescent="0.25">
      <c r="A7" s="42">
        <v>4</v>
      </c>
      <c r="B7" s="43" t="s">
        <v>10</v>
      </c>
      <c r="C7" s="43">
        <v>8</v>
      </c>
      <c r="D7" s="44">
        <v>5000</v>
      </c>
      <c r="E7" s="42">
        <v>1</v>
      </c>
      <c r="F7" s="45" t="s">
        <v>11</v>
      </c>
      <c r="G7" s="46">
        <v>200</v>
      </c>
      <c r="H7" s="47" t="s">
        <v>15</v>
      </c>
      <c r="I7" s="42">
        <v>1</v>
      </c>
      <c r="J7" s="48">
        <v>668.08172330374941</v>
      </c>
      <c r="K7" s="43">
        <v>726873</v>
      </c>
      <c r="L7" s="43"/>
      <c r="M7" s="25"/>
      <c r="N7" s="25"/>
    </row>
    <row r="8" spans="1:18" x14ac:dyDescent="0.25">
      <c r="A8" s="42">
        <v>5</v>
      </c>
      <c r="B8" s="43" t="s">
        <v>10</v>
      </c>
      <c r="C8" s="43">
        <v>9</v>
      </c>
      <c r="D8" s="44">
        <v>5000</v>
      </c>
      <c r="E8" s="42">
        <v>1</v>
      </c>
      <c r="F8" s="45" t="s">
        <v>11</v>
      </c>
      <c r="G8" s="44">
        <v>230</v>
      </c>
      <c r="H8" s="42" t="s">
        <v>16</v>
      </c>
      <c r="I8" s="42">
        <v>1</v>
      </c>
      <c r="J8" s="48">
        <v>883.55518013721121</v>
      </c>
      <c r="K8" s="43">
        <v>79455</v>
      </c>
      <c r="L8" s="43"/>
      <c r="M8" s="25"/>
      <c r="N8" s="25"/>
    </row>
    <row r="9" spans="1:18" x14ac:dyDescent="0.25">
      <c r="A9" s="42">
        <v>6</v>
      </c>
      <c r="B9" s="43" t="s">
        <v>17</v>
      </c>
      <c r="C9" s="43">
        <v>9.5</v>
      </c>
      <c r="D9" s="44">
        <v>9000</v>
      </c>
      <c r="E9" s="42">
        <v>1</v>
      </c>
      <c r="F9" s="45" t="s">
        <v>18</v>
      </c>
      <c r="G9" s="46">
        <v>254</v>
      </c>
      <c r="H9" s="47">
        <v>3700</v>
      </c>
      <c r="I9" s="42">
        <v>1</v>
      </c>
      <c r="J9" s="48">
        <v>1287.1403849998858</v>
      </c>
      <c r="K9" s="43">
        <v>724209</v>
      </c>
      <c r="L9" s="43"/>
      <c r="M9" s="25"/>
      <c r="N9" s="25"/>
    </row>
    <row r="10" spans="1:18" x14ac:dyDescent="0.25">
      <c r="A10" s="42">
        <v>7</v>
      </c>
      <c r="B10" s="43" t="s">
        <v>17</v>
      </c>
      <c r="C10" s="43">
        <v>8</v>
      </c>
      <c r="D10" s="44">
        <v>9000</v>
      </c>
      <c r="E10" s="42">
        <v>1</v>
      </c>
      <c r="F10" s="45" t="s">
        <v>18</v>
      </c>
      <c r="G10" s="46">
        <v>222.25</v>
      </c>
      <c r="H10" s="47">
        <v>7970</v>
      </c>
      <c r="I10" s="42">
        <v>1</v>
      </c>
      <c r="J10" s="48">
        <v>986.16158815314543</v>
      </c>
      <c r="K10" s="43">
        <v>718183</v>
      </c>
      <c r="L10" s="43"/>
      <c r="M10" s="25"/>
      <c r="N10" s="25"/>
    </row>
    <row r="11" spans="1:18" x14ac:dyDescent="0.25">
      <c r="A11" s="18">
        <v>8</v>
      </c>
      <c r="B11" s="19" t="s">
        <v>17</v>
      </c>
      <c r="C11" s="19">
        <v>7</v>
      </c>
      <c r="D11" s="20">
        <v>9000</v>
      </c>
      <c r="E11" s="18">
        <v>1</v>
      </c>
      <c r="F11" s="21" t="s">
        <v>18</v>
      </c>
      <c r="G11" s="22"/>
      <c r="H11" s="23"/>
      <c r="I11" s="18"/>
      <c r="J11" s="38"/>
      <c r="K11" s="19"/>
      <c r="L11" s="19" t="s">
        <v>41</v>
      </c>
      <c r="M11" s="25"/>
      <c r="N11" s="25"/>
    </row>
    <row r="12" spans="1:18" x14ac:dyDescent="0.25">
      <c r="A12" s="18">
        <v>9</v>
      </c>
      <c r="B12" s="19" t="s">
        <v>17</v>
      </c>
      <c r="C12" s="19">
        <v>5.5</v>
      </c>
      <c r="D12" s="20">
        <v>9000</v>
      </c>
      <c r="E12" s="18">
        <v>1</v>
      </c>
      <c r="F12" s="21" t="s">
        <v>18</v>
      </c>
      <c r="G12" s="22"/>
      <c r="H12" s="23"/>
      <c r="I12" s="18"/>
      <c r="J12" s="38"/>
      <c r="K12" s="19"/>
      <c r="L12" s="19" t="s">
        <v>41</v>
      </c>
      <c r="M12" s="25"/>
      <c r="N12" s="25"/>
    </row>
    <row r="13" spans="1:18" x14ac:dyDescent="0.25">
      <c r="A13" s="42">
        <v>10</v>
      </c>
      <c r="B13" s="43" t="s">
        <v>17</v>
      </c>
      <c r="C13" s="43">
        <v>4.75</v>
      </c>
      <c r="D13" s="44">
        <v>9000</v>
      </c>
      <c r="E13" s="42">
        <v>1</v>
      </c>
      <c r="F13" s="45" t="s">
        <v>18</v>
      </c>
      <c r="G13" s="46">
        <v>114.3</v>
      </c>
      <c r="H13" s="47" t="s">
        <v>20</v>
      </c>
      <c r="I13" s="42">
        <v>1</v>
      </c>
      <c r="J13" s="48">
        <v>254.2358776394814</v>
      </c>
      <c r="K13" s="43">
        <v>392896</v>
      </c>
      <c r="L13" s="43"/>
      <c r="M13" s="25"/>
      <c r="N13" s="25"/>
    </row>
    <row r="14" spans="1:18" x14ac:dyDescent="0.25">
      <c r="A14" s="42">
        <v>11</v>
      </c>
      <c r="B14" s="43" t="s">
        <v>17</v>
      </c>
      <c r="C14" s="43">
        <v>4</v>
      </c>
      <c r="D14" s="44">
        <v>9000</v>
      </c>
      <c r="E14" s="42">
        <v>1</v>
      </c>
      <c r="F14" s="45" t="s">
        <v>18</v>
      </c>
      <c r="G14" s="46">
        <v>114.3</v>
      </c>
      <c r="H14" s="47" t="s">
        <v>20</v>
      </c>
      <c r="I14" s="42">
        <v>1</v>
      </c>
      <c r="J14" s="48">
        <v>254.2358776394814</v>
      </c>
      <c r="K14" s="43">
        <v>392896</v>
      </c>
      <c r="L14" s="43"/>
      <c r="M14" s="25"/>
      <c r="N14" s="25"/>
    </row>
    <row r="15" spans="1:18" ht="30" x14ac:dyDescent="0.25">
      <c r="A15" s="42">
        <v>12</v>
      </c>
      <c r="B15" s="51" t="s">
        <v>21</v>
      </c>
      <c r="C15" s="43">
        <v>3.5</v>
      </c>
      <c r="D15" s="44">
        <v>6000</v>
      </c>
      <c r="E15" s="42">
        <v>1</v>
      </c>
      <c r="F15" s="45" t="s">
        <v>22</v>
      </c>
      <c r="G15" s="46">
        <v>85</v>
      </c>
      <c r="H15" s="47" t="s">
        <v>23</v>
      </c>
      <c r="I15" s="42">
        <v>1</v>
      </c>
      <c r="J15" s="48">
        <v>111.72697761735058</v>
      </c>
      <c r="K15" s="43">
        <v>396035</v>
      </c>
      <c r="L15" s="43"/>
      <c r="M15" s="25"/>
      <c r="N15" s="25"/>
    </row>
    <row r="16" spans="1:18" ht="30" x14ac:dyDescent="0.25">
      <c r="A16" s="18">
        <v>13</v>
      </c>
      <c r="B16" s="22" t="s">
        <v>21</v>
      </c>
      <c r="C16" s="19">
        <v>2.5</v>
      </c>
      <c r="D16" s="20">
        <v>6000</v>
      </c>
      <c r="E16" s="18">
        <v>1</v>
      </c>
      <c r="F16" s="21" t="s">
        <v>22</v>
      </c>
      <c r="G16" s="22"/>
      <c r="H16" s="23"/>
      <c r="I16" s="18"/>
      <c r="J16" s="38"/>
      <c r="K16" s="19"/>
      <c r="L16" s="19" t="s">
        <v>41</v>
      </c>
      <c r="M16" s="25"/>
      <c r="N16" s="25"/>
    </row>
    <row r="17" spans="1:14" ht="30" x14ac:dyDescent="0.25">
      <c r="A17" s="42">
        <v>14</v>
      </c>
      <c r="B17" s="51" t="s">
        <v>21</v>
      </c>
      <c r="C17" s="43">
        <v>2</v>
      </c>
      <c r="D17" s="44">
        <v>6000</v>
      </c>
      <c r="E17" s="42">
        <v>1</v>
      </c>
      <c r="F17" s="45" t="s">
        <v>22</v>
      </c>
      <c r="G17" s="46">
        <v>48</v>
      </c>
      <c r="H17" s="47" t="s">
        <v>24</v>
      </c>
      <c r="I17" s="42">
        <v>1</v>
      </c>
      <c r="J17" s="48">
        <v>35.34220720548845</v>
      </c>
      <c r="K17" s="43">
        <v>386149</v>
      </c>
      <c r="L17" s="43"/>
      <c r="M17" s="25"/>
      <c r="N17" s="25"/>
    </row>
    <row r="18" spans="1:14" x14ac:dyDescent="0.25">
      <c r="I18" s="24"/>
    </row>
    <row r="19" spans="1:14" x14ac:dyDescent="0.25">
      <c r="F19" s="5" t="s">
        <v>42</v>
      </c>
      <c r="I19" s="24"/>
    </row>
    <row r="20" spans="1:14" x14ac:dyDescent="0.25">
      <c r="F20" s="5" t="s">
        <v>43</v>
      </c>
      <c r="I20" s="24"/>
    </row>
    <row r="21" spans="1:14" x14ac:dyDescent="0.25">
      <c r="F21" s="5" t="s">
        <v>44</v>
      </c>
      <c r="I21" s="24"/>
    </row>
    <row r="22" spans="1:14" x14ac:dyDescent="0.25">
      <c r="F22" s="5" t="s">
        <v>45</v>
      </c>
      <c r="I22" s="24"/>
    </row>
    <row r="23" spans="1:14" x14ac:dyDescent="0.25">
      <c r="F23" s="5" t="s">
        <v>49</v>
      </c>
      <c r="I23" s="24"/>
    </row>
    <row r="24" spans="1:14" x14ac:dyDescent="0.25">
      <c r="F24" s="5" t="s">
        <v>46</v>
      </c>
      <c r="I24" s="24"/>
    </row>
    <row r="25" spans="1:14" x14ac:dyDescent="0.25">
      <c r="F25" s="5" t="s">
        <v>47</v>
      </c>
      <c r="I25" s="24"/>
    </row>
    <row r="26" spans="1:14" x14ac:dyDescent="0.25">
      <c r="I26" s="24"/>
    </row>
    <row r="27" spans="1:14" x14ac:dyDescent="0.25">
      <c r="I27" s="24"/>
    </row>
    <row r="28" spans="1:14" x14ac:dyDescent="0.25">
      <c r="I28" s="24"/>
      <c r="J28" s="40"/>
    </row>
    <row r="29" spans="1:14" x14ac:dyDescent="0.25">
      <c r="I29" s="24"/>
      <c r="J29" s="41"/>
    </row>
    <row r="30" spans="1:14" x14ac:dyDescent="0.25">
      <c r="I30" s="24"/>
    </row>
  </sheetData>
  <mergeCells count="3">
    <mergeCell ref="B2:E2"/>
    <mergeCell ref="F2:L2"/>
    <mergeCell ref="A2:A3"/>
  </mergeCells>
  <pageMargins left="0.7" right="0.7" top="0.75" bottom="0.75" header="0.3" footer="0.3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Phu Nguyen</cp:lastModifiedBy>
  <cp:lastPrinted>2019-01-23T06:45:40Z</cp:lastPrinted>
  <dcterms:created xsi:type="dcterms:W3CDTF">2019-01-23T03:48:50Z</dcterms:created>
  <dcterms:modified xsi:type="dcterms:W3CDTF">2019-01-23T06:45:45Z</dcterms:modified>
</cp:coreProperties>
</file>