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2" sheetId="2" r:id="rId1"/>
    <sheet name="Final Offer" sheetId="7" r:id="rId2"/>
    <sheet name="Sheet1" sheetId="3" r:id="rId3"/>
    <sheet name="BrownMac" sheetId="4" r:id="rId4"/>
    <sheet name="Sheet3" sheetId="6" r:id="rId5"/>
  </sheets>
  <definedNames>
    <definedName name="_xlnm.Print_Area" localSheetId="1">'Final Offer'!$A$1:$I$54</definedName>
    <definedName name="_xlnm.Print_Area" localSheetId="0">Sheet2!$A$1:$H$53</definedName>
  </definedNames>
  <calcPr calcId="152511"/>
</workbook>
</file>

<file path=xl/calcChain.xml><?xml version="1.0" encoding="utf-8"?>
<calcChain xmlns="http://schemas.openxmlformats.org/spreadsheetml/2006/main">
  <c r="H27" i="7" l="1"/>
  <c r="H26" i="7"/>
  <c r="H25" i="7"/>
  <c r="H16" i="7"/>
  <c r="J9" i="4"/>
  <c r="J4" i="4"/>
  <c r="H20" i="4"/>
  <c r="H21" i="4" s="1"/>
  <c r="H18" i="4"/>
  <c r="H9" i="4"/>
  <c r="H4" i="4"/>
  <c r="H23" i="4" l="1"/>
  <c r="K4" i="4" s="1"/>
  <c r="L4" i="4" s="1"/>
  <c r="H17" i="7"/>
  <c r="H18" i="7"/>
  <c r="H19" i="7"/>
  <c r="H20" i="7"/>
  <c r="H21" i="7"/>
  <c r="H22" i="7"/>
  <c r="H23" i="7"/>
  <c r="H24" i="7"/>
  <c r="H15" i="7"/>
  <c r="M4" i="4" l="1"/>
  <c r="N4" i="4" s="1"/>
  <c r="H5" i="4"/>
  <c r="H6" i="4" l="1"/>
  <c r="H7" i="4"/>
  <c r="H8" i="4"/>
  <c r="J7" i="4" l="1"/>
  <c r="H24" i="2"/>
  <c r="H21" i="2"/>
  <c r="H22" i="2"/>
  <c r="H23" i="2"/>
  <c r="J8" i="4" l="1"/>
  <c r="H14" i="4"/>
  <c r="J5" i="4"/>
  <c r="J6" i="4"/>
  <c r="H17" i="2"/>
  <c r="H18" i="2"/>
  <c r="H19" i="2"/>
  <c r="H20" i="2"/>
  <c r="H16" i="2"/>
  <c r="K7" i="4" l="1"/>
  <c r="L7" i="4" s="1"/>
  <c r="M7" i="4" s="1"/>
  <c r="N7" i="4" s="1"/>
  <c r="H25" i="2"/>
  <c r="H26" i="2" s="1"/>
  <c r="K8" i="4" l="1"/>
  <c r="L8" i="4" s="1"/>
  <c r="M8" i="4" s="1"/>
  <c r="N8" i="4" s="1"/>
  <c r="K6" i="4"/>
  <c r="L6" i="4" s="1"/>
  <c r="M6" i="4" s="1"/>
  <c r="N6" i="4" s="1"/>
  <c r="K5" i="4"/>
  <c r="L5" i="4" s="1"/>
  <c r="M5" i="4" l="1"/>
  <c r="N5" i="4" s="1"/>
  <c r="L9" i="4"/>
</calcChain>
</file>

<file path=xl/sharedStrings.xml><?xml version="1.0" encoding="utf-8"?>
<sst xmlns="http://schemas.openxmlformats.org/spreadsheetml/2006/main" count="218" uniqueCount="93">
  <si>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</si>
  <si>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</si>
  <si>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</si>
  <si>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</si>
  <si>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</si>
  <si>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</si>
  <si>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</si>
  <si>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</si>
  <si>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</si>
  <si>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</si>
  <si>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</si>
  <si>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</si>
  <si>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</si>
  <si>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</si>
  <si>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</si>
  <si>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</si>
  <si>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</si>
  <si>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</si>
  <si>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</si>
  <si>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</si>
  <si>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</si>
  <si>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</si>
  <si>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</si>
  <si>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t>Hồ Chí Minh, ngày 30 tháng 07 năm 2019</t>
  </si>
  <si>
    <t>Số: SM-PALFINGER/160719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</si>
  <si>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PALFINGER MARINE VIETNAM</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</si>
  <si>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Thép tấm</t>
  </si>
  <si>
    <t xml:space="preserve">Thép ống </t>
  </si>
  <si>
    <t xml:space="preserve"> S355J2 </t>
  </si>
  <si>
    <t>20MnV6</t>
  </si>
  <si>
    <t>Vật liệu</t>
  </si>
  <si>
    <t>Trung Quốc</t>
  </si>
  <si>
    <t>Phi 85 x 20t x 6000</t>
  </si>
  <si>
    <t>Phi 105 x 16t x 6000</t>
  </si>
  <si>
    <t>Số lượng (tấm/ống)</t>
  </si>
  <si>
    <t>Đơn giá (VNĐ/tấm/ống)</t>
  </si>
  <si>
    <t>- Thời gian giao hàng:10-15 ngày kể từ ngày nhận được thanh toán;</t>
  </si>
  <si>
    <r>
      <t>- Địa điểm giao hàng: Tại kho Bên mua</t>
    </r>
    <r>
      <rPr>
        <i/>
        <sz val="13"/>
        <color theme="1"/>
        <rFont val="Times New Roman"/>
        <family val="1"/>
      </rPr>
      <t xml:space="preserve"> (Hưng Yên).</t>
    </r>
  </si>
  <si>
    <t>CÔNG TY TNHH MỘT THÀNH VIÊN 
SIÊU VẬT LIỆU</t>
  </si>
  <si>
    <t>10t x 2000 x 6000</t>
  </si>
  <si>
    <t>16t x 2000 x 6000</t>
  </si>
  <si>
    <t>12t x 2000 x 6000</t>
  </si>
  <si>
    <t>Thép hình</t>
  </si>
  <si>
    <t>S235JR</t>
  </si>
  <si>
    <t>U100x50x5x6000</t>
  </si>
  <si>
    <t>I100x50x6000</t>
  </si>
  <si>
    <t>V120x120x12x6000</t>
  </si>
  <si>
    <t>S355J2</t>
  </si>
  <si>
    <t>H80x80x8x6000</t>
  </si>
  <si>
    <t xml:space="preserve"> S355K2+N </t>
  </si>
  <si>
    <t>S460NL</t>
  </si>
  <si>
    <t>Plate</t>
  </si>
  <si>
    <t>6000 x 2200 x 10.0mm</t>
  </si>
  <si>
    <t>Material</t>
  </si>
  <si>
    <t>Product</t>
  </si>
  <si>
    <t>Dimension</t>
  </si>
  <si>
    <t>Q'ty (pc)</t>
  </si>
  <si>
    <t>S355K2+N</t>
  </si>
  <si>
    <t>6000 x 2055 x 10.0mm</t>
  </si>
  <si>
    <t>6000 x 2055 x 12.0mm</t>
  </si>
  <si>
    <t>6000 x 2055 x 15.0mm</t>
  </si>
  <si>
    <t>Remark</t>
  </si>
  <si>
    <t>Charpy Impact Tests at -50˚C against mill certificates</t>
  </si>
  <si>
    <t>Origin</t>
  </si>
  <si>
    <t>Germany</t>
  </si>
  <si>
    <t>Unit Price (USD/pc)</t>
  </si>
  <si>
    <t>Total Price (USD)</t>
  </si>
  <si>
    <t>Shipping cost</t>
  </si>
  <si>
    <t>COO cost</t>
  </si>
  <si>
    <t>Bank cost</t>
  </si>
  <si>
    <t>Custom clearance cost</t>
  </si>
  <si>
    <t>Import tax cost</t>
  </si>
  <si>
    <t>VAT cost</t>
  </si>
  <si>
    <t>SUM</t>
  </si>
  <si>
    <t>Margin</t>
  </si>
  <si>
    <t>Total</t>
  </si>
  <si>
    <t>Profit</t>
  </si>
  <si>
    <t>-</t>
  </si>
  <si>
    <t>Trucking</t>
  </si>
  <si>
    <t>Unit Price</t>
  </si>
  <si>
    <t>Đức</t>
  </si>
  <si>
    <t>10t x 2200 x 6000</t>
  </si>
  <si>
    <t>10t x 2055 x 6000</t>
  </si>
  <si>
    <t>15t x 2055 x 6000</t>
  </si>
  <si>
    <t>12t x 2055 x 6000</t>
  </si>
  <si>
    <t>Ghi chú</t>
  </si>
  <si>
    <t xml:space="preserve">Test Temp -50˚C </t>
  </si>
  <si>
    <t>S890QL</t>
  </si>
  <si>
    <t>EU</t>
  </si>
  <si>
    <t>2000 x 2000 x 40.0mm</t>
  </si>
  <si>
    <t>40t x 2000 x 2000</t>
  </si>
  <si>
    <r>
      <t xml:space="preserve">- Thời gian giao hàng: </t>
    </r>
    <r>
      <rPr>
        <u/>
        <sz val="13"/>
        <color rgb="FFFF0000"/>
        <rFont val="Times New Roman"/>
        <family val="1"/>
      </rPr>
      <t>6-8 tuần</t>
    </r>
    <r>
      <rPr>
        <sz val="13"/>
        <color theme="1"/>
        <rFont val="Times New Roman"/>
        <family val="1"/>
      </rPr>
      <t xml:space="preserve"> kể từ ngày nhận được thanh toán;</t>
    </r>
  </si>
  <si>
    <t>Hồ Chí Minh, ngày 31 tháng 07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</si>
</sst>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1"/>
      <color theme="1"/>
      <name val="Calibri"/>
      <family val="2"/>
      <scheme val="minor"/>
    </font>
    <font>
      <sz val="11"/>
      <color rgb="FFFF0000"/>
      <name val="Calibri"/>
      <family val="2"/>
      <scheme val="minor"/>
    </font>
    <font>
      <u/>
      <sz val="13"/>
      <color rgb="FFFF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3" fontId="1" fillId="0" borderId="1" xfId="0" applyNumberFormat="1" applyFont="1" applyBorder="1"/>
    <xf numFmtId="0" fontId="2" fillId="3" borderId="0" xfId="0" applyFont="1" applyFill="1" applyAlignment="1">
      <alignment horizontal="center" vertical="center" wrapText="1"/>
    </xf>
    <xf numFmtId="0" fontId="1" fillId="3" borderId="0" xfId="0" applyFont="1" applyFill="1"/>
    <xf numFmtId="3" fontId="1" fillId="3" borderId="0" xfId="0" applyNumberFormat="1" applyFont="1" applyFill="1"/>
    <xf numFmtId="0" fontId="1" fillId="3" borderId="0" xfId="0" applyFont="1" applyFill="1" applyAlignment="1">
      <alignment horizontal="center"/>
    </xf>
    <xf numFmtId="0" fontId="1" fillId="4" borderId="1" xfId="0" applyFont="1" applyFill="1" applyBorder="1" applyAlignment="1">
      <alignment horizontal="center" vertical="top"/>
    </xf>
    <xf numFmtId="0" fontId="1" fillId="4" borderId="1" xfId="0" applyFont="1" applyFill="1" applyBorder="1" applyAlignment="1">
      <alignment horizontal="left"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horizontal="left" vertical="top"/>
    </xf>
    <xf numFmtId="0" fontId="1" fillId="5" borderId="1" xfId="0" applyFont="1" applyFill="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5" borderId="1" xfId="0" applyFont="1" applyFill="1" applyBorder="1" applyAlignment="1">
      <alignment horizontal="left" vertical="top"/>
    </xf>
    <xf numFmtId="0" fontId="1" fillId="5" borderId="1" xfId="0" applyFont="1" applyFill="1" applyBorder="1"/>
    <xf numFmtId="0" fontId="1" fillId="5" borderId="1" xfId="0" applyFont="1" applyFill="1" applyBorder="1" applyAlignment="1">
      <alignment horizontal="center"/>
    </xf>
    <xf numFmtId="0" fontId="1" fillId="6" borderId="1" xfId="0" applyFont="1" applyFill="1" applyBorder="1" applyAlignment="1">
      <alignment horizontal="center" vertical="top"/>
    </xf>
    <xf numFmtId="0" fontId="1"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6" borderId="1" xfId="0" applyFont="1" applyFill="1" applyBorder="1" applyAlignment="1">
      <alignment horizontal="left" vertical="top"/>
    </xf>
    <xf numFmtId="3" fontId="0" fillId="0" borderId="0" xfId="0" applyNumberFormat="1"/>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3"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164" fontId="0" fillId="0" borderId="0" xfId="0" applyNumberFormat="1"/>
    <xf numFmtId="164" fontId="14" fillId="2" borderId="1" xfId="0" applyNumberFormat="1" applyFont="1" applyFill="1" applyBorder="1" applyAlignment="1">
      <alignment horizontal="center" vertical="center" wrapText="1"/>
    </xf>
    <xf numFmtId="164" fontId="0" fillId="0" borderId="1" xfId="0" applyNumberFormat="1" applyBorder="1"/>
    <xf numFmtId="164" fontId="0" fillId="0" borderId="0" xfId="0" applyNumberFormat="1" applyAlignment="1">
      <alignment horizontal="right"/>
    </xf>
    <xf numFmtId="164" fontId="14" fillId="0" borderId="0" xfId="0" applyNumberFormat="1" applyFont="1"/>
    <xf numFmtId="164" fontId="15" fillId="0" borderId="0" xfId="0" applyNumberFormat="1" applyFont="1"/>
    <xf numFmtId="164" fontId="0" fillId="7" borderId="0" xfId="0" applyNumberFormat="1" applyFill="1"/>
    <xf numFmtId="0" fontId="3" fillId="0" borderId="1" xfId="0" applyFont="1" applyBorder="1" applyAlignment="1">
      <alignment horizontal="center"/>
    </xf>
    <xf numFmtId="0" fontId="3" fillId="0" borderId="1" xfId="0" applyFont="1" applyBorder="1"/>
    <xf numFmtId="3" fontId="3" fillId="0" borderId="0" xfId="0" applyNumberFormat="1" applyFont="1" applyAlignment="1">
      <alignment horizontal="center"/>
    </xf>
    <xf numFmtId="3" fontId="3" fillId="0" borderId="1" xfId="0" applyNumberFormat="1" applyFont="1" applyBorder="1" applyAlignment="1">
      <alignment horizontal="center"/>
    </xf>
    <xf numFmtId="3" fontId="6" fillId="0" borderId="0" xfId="0" applyNumberFormat="1" applyFont="1" applyAlignment="1">
      <alignment horizontal="center"/>
    </xf>
    <xf numFmtId="3" fontId="1" fillId="0" borderId="0" xfId="0" applyNumberFormat="1" applyFont="1" applyAlignment="1">
      <alignment horizontal="center"/>
    </xf>
    <xf numFmtId="3" fontId="3" fillId="0" borderId="0" xfId="0" applyNumberFormat="1" applyFont="1" applyAlignment="1">
      <alignment horizontal="right"/>
    </xf>
    <xf numFmtId="3" fontId="3" fillId="0" borderId="1" xfId="0" applyNumberFormat="1"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6" fillId="0" borderId="0" xfId="0" applyNumberFormat="1" applyFont="1" applyAlignment="1">
      <alignment horizontal="right"/>
    </xf>
    <xf numFmtId="3" fontId="1" fillId="0" borderId="0" xfId="0" applyNumberFormat="1" applyFont="1" applyAlignment="1">
      <alignment horizontal="right"/>
    </xf>
    <xf numFmtId="0" fontId="1" fillId="0" borderId="0" xfId="0" applyFont="1" applyAlignment="1">
      <alignment horizontal="center"/>
    </xf>
    <xf numFmtId="0" fontId="1" fillId="0" borderId="1" xfId="0" applyFont="1" applyBorder="1" applyAlignment="1">
      <alignment vertical="top" wrapText="1"/>
    </xf>
    <xf numFmtId="0" fontId="1" fillId="0" borderId="1" xfId="0" applyFont="1" applyBorder="1" applyAlignment="1">
      <alignment horizontal="left"/>
    </xf>
    <xf numFmtId="0" fontId="9" fillId="2" borderId="1" xfId="0" applyFont="1" applyFill="1" applyBorder="1" applyAlignment="1">
      <alignment horizontal="center" vertical="center"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3" fillId="0" borderId="0" xfId="0" applyFont="1" applyAlignment="1">
      <alignment horizontal="center" vertical="top"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7" xfId="0" applyFont="1" applyBorder="1" applyAlignment="1">
      <alignment horizontal="left" wrapText="1"/>
    </xf>
    <xf numFmtId="0" fontId="10" fillId="0" borderId="2" xfId="0" applyFont="1" applyBorder="1" applyAlignment="1">
      <alignment horizontal="left" wrapText="1"/>
    </xf>
    <xf numFmtId="0" fontId="10" fillId="0" borderId="8" xfId="0" applyFont="1" applyBorder="1" applyAlignment="1">
      <alignment horizontal="left" wrapText="1"/>
    </xf>
    <xf numFmtId="0" fontId="3" fillId="0" borderId="9" xfId="0" applyFont="1" applyBorder="1" applyAlignment="1">
      <alignment horizontal="center"/>
    </xf>
    <xf numFmtId="0" fontId="3" fillId="0" borderId="3" xfId="0" applyFont="1" applyBorder="1" applyAlignment="1">
      <alignment horizontal="center"/>
    </xf>
    <xf numFmtId="0" fontId="3" fillId="0" borderId="10" xfId="0" applyFont="1" applyBorder="1" applyAlignment="1">
      <alignment horizontal="center"/>
    </xf>
    <xf numFmtId="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66675</xdr:rowOff>
    </xdr:from>
    <xdr:to>
      <xdr:col>7</xdr:col>
      <xdr:colOff>514497</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3325" y="66675"/>
          <a:ext cx="1613535" cy="94792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153369</xdr:colOff>
      <xdr:row>0</xdr:row>
      <xdr:rowOff>187755</xdr:rowOff>
    </xdr:from>
    <xdr:to>
      <xdr:col>8</xdr:col>
      <xdr:colOff>877739</xdr:colOff>
      <xdr:row>5</xdr:row>
      <xdr:rowOff>183184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3538" y="187755"/>
          <a:ext cx="1612294" cy="96407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view="pageBreakPreview" topLeftCell="A13" zoomScale="130" zoomScaleNormal="100" zoomScaleSheetLayoutView="130" workbookViewId="0">
      <selection activeCell="A11" sqref="A1:XFD1048576"/>
    </sheetView>
  </sheetViews>
  <sheetFormatPr defaultRowHeight="15" x14ac:dyDescent="0.25"/>
  <cols>
    <col min="1" max="1" width="5" style="2" customWidth="1"/>
    <col min="2" max="2" width="14.85546875" style="2" customWidth="1"/>
    <col min="3" max="3" width="9.42578125" style="2" bestFit="1" customWidth="1"/>
    <col min="4" max="4" width="12.140625" style="2" bestFit="1" customWidth="1"/>
    <col min="5" max="5" width="20.85546875" style="2" bestFit="1" customWidth="1"/>
    <col min="6" max="6" width="10.7109375" style="2" bestFit="1" customWidth="1"/>
    <col min="7" max="7" width="16.42578125" style="3" bestFit="1" customWidth="1"/>
    <col min="8" max="8" width="13" style="3" bestFit="1" customWidth="1"/>
    <col min="9" max="9" width="9.140625" style="2"/>
    <col min="10" max="10" width="17.5703125" style="2" customWidth="1"/>
    <col min="11" max="11" width="11.7109375" style="2" customWidth="1"/>
    <col min="12" max="16384" width="9.140625" style="2"/>
  </cols>
  <sheetData>
    <row r="1" spans="1:11" ht="15" customHeight="1" x14ac:dyDescent="0.25">
      <c r="A1" s="79" t="s">
        <v>18</v>
      </c>
      <c r="B1" s="79"/>
      <c r="C1" s="79"/>
      <c r="D1" s="79"/>
      <c r="E1" s="79"/>
      <c r="F1" s="79"/>
      <c r="G1" s="79"/>
      <c r="H1" s="79"/>
      <c r="I1" s="1"/>
      <c r="J1" s="1"/>
    </row>
    <row r="2" spans="1:11" x14ac:dyDescent="0.25">
      <c r="A2" s="79"/>
      <c r="B2" s="79"/>
      <c r="C2" s="79"/>
      <c r="D2" s="79"/>
      <c r="E2" s="79"/>
      <c r="F2" s="79"/>
      <c r="G2" s="79"/>
      <c r="H2" s="79"/>
      <c r="I2" s="1"/>
      <c r="J2" s="1"/>
    </row>
    <row r="3" spans="1:11" x14ac:dyDescent="0.25">
      <c r="A3" s="79"/>
      <c r="B3" s="79"/>
      <c r="C3" s="79"/>
      <c r="D3" s="79"/>
      <c r="E3" s="79"/>
      <c r="F3" s="79"/>
      <c r="G3" s="79"/>
      <c r="H3" s="79"/>
      <c r="I3" s="1"/>
      <c r="J3" s="1"/>
    </row>
    <row r="4" spans="1:11" x14ac:dyDescent="0.25">
      <c r="A4" s="79"/>
      <c r="B4" s="79"/>
      <c r="C4" s="79"/>
      <c r="D4" s="79"/>
      <c r="E4" s="79"/>
      <c r="F4" s="79"/>
      <c r="G4" s="79"/>
      <c r="H4" s="79"/>
      <c r="I4" s="1"/>
      <c r="J4" s="1"/>
    </row>
    <row r="5" spans="1:11" x14ac:dyDescent="0.25">
      <c r="A5" s="79"/>
      <c r="B5" s="79"/>
      <c r="C5" s="79"/>
      <c r="D5" s="79"/>
      <c r="E5" s="79"/>
      <c r="F5" s="79"/>
      <c r="G5" s="79"/>
      <c r="H5" s="79"/>
      <c r="I5" s="1"/>
      <c r="J5" s="1"/>
    </row>
    <row r="6" spans="1:11" x14ac:dyDescent="0.25">
      <c r="A6" s="79"/>
      <c r="B6" s="79"/>
      <c r="C6" s="79"/>
      <c r="D6" s="79"/>
      <c r="E6" s="79"/>
      <c r="F6" s="79"/>
      <c r="G6" s="79"/>
      <c r="H6" s="79"/>
      <c r="I6" s="1"/>
      <c r="J6" s="1"/>
    </row>
    <row r="7" spans="1:11" ht="45" x14ac:dyDescent="0.6">
      <c r="A7" s="80" t="s">
        <v>0</v>
      </c>
      <c r="B7" s="80"/>
      <c r="C7" s="80"/>
      <c r="D7" s="80"/>
      <c r="E7" s="80"/>
      <c r="F7" s="80"/>
      <c r="G7" s="80"/>
      <c r="H7" s="80"/>
    </row>
    <row r="8" spans="1:11" ht="15.75" x14ac:dyDescent="0.25">
      <c r="A8" s="81" t="s">
        <v>24</v>
      </c>
      <c r="B8" s="81"/>
      <c r="C8" s="81"/>
      <c r="D8" s="81"/>
      <c r="E8" s="81"/>
      <c r="F8" s="81"/>
      <c r="G8" s="81"/>
      <c r="H8" s="81"/>
    </row>
    <row r="9" spans="1:11" ht="15.75" x14ac:dyDescent="0.25">
      <c r="A9" s="82" t="s">
        <v>23</v>
      </c>
      <c r="B9" s="82"/>
      <c r="C9" s="82"/>
      <c r="D9" s="82"/>
      <c r="E9" s="82"/>
      <c r="F9" s="82"/>
      <c r="G9" s="82"/>
      <c r="H9" s="82"/>
    </row>
    <row r="10" spans="1:11" ht="4.5" customHeight="1" x14ac:dyDescent="0.25"/>
    <row r="11" spans="1:11" ht="15" customHeight="1" x14ac:dyDescent="0.25">
      <c r="A11" s="83" t="s">
        <v>25</v>
      </c>
      <c r="B11" s="83"/>
      <c r="C11" s="83"/>
      <c r="D11" s="83"/>
      <c r="E11" s="83"/>
      <c r="F11" s="83"/>
      <c r="G11" s="83"/>
      <c r="H11" s="83"/>
      <c r="I11" s="1"/>
      <c r="J11" s="1"/>
    </row>
    <row r="12" spans="1:11" ht="20.25" customHeight="1" x14ac:dyDescent="0.25">
      <c r="A12" s="83"/>
      <c r="B12" s="83"/>
      <c r="C12" s="83"/>
      <c r="D12" s="83"/>
      <c r="E12" s="83"/>
      <c r="F12" s="83"/>
      <c r="G12" s="83"/>
      <c r="H12" s="83"/>
      <c r="I12" s="1"/>
      <c r="J12" s="1"/>
    </row>
    <row r="13" spans="1:11" x14ac:dyDescent="0.25">
      <c r="A13" s="83"/>
      <c r="B13" s="83"/>
      <c r="C13" s="83"/>
      <c r="D13" s="83"/>
      <c r="E13" s="83"/>
      <c r="F13" s="83"/>
      <c r="G13" s="83"/>
      <c r="H13" s="83"/>
      <c r="I13" s="1"/>
      <c r="J13" s="1"/>
    </row>
    <row r="14" spans="1:11" x14ac:dyDescent="0.25">
      <c r="A14" s="84"/>
      <c r="B14" s="84"/>
      <c r="C14" s="84"/>
      <c r="D14" s="84"/>
      <c r="E14" s="84"/>
      <c r="F14" s="84"/>
      <c r="G14" s="84"/>
      <c r="H14" s="84"/>
      <c r="I14" s="1"/>
      <c r="J14" s="1"/>
    </row>
    <row r="15" spans="1:11" s="6" customFormat="1" ht="32.25" customHeight="1" x14ac:dyDescent="0.25">
      <c r="A15" s="4" t="s">
        <v>1</v>
      </c>
      <c r="B15" s="4" t="s">
        <v>2</v>
      </c>
      <c r="C15" s="4" t="s">
        <v>30</v>
      </c>
      <c r="D15" s="4" t="s">
        <v>3</v>
      </c>
      <c r="E15" s="4" t="s">
        <v>21</v>
      </c>
      <c r="F15" s="4" t="s">
        <v>34</v>
      </c>
      <c r="G15" s="5" t="s">
        <v>35</v>
      </c>
      <c r="H15" s="5" t="s">
        <v>14</v>
      </c>
    </row>
    <row r="16" spans="1:11" ht="15.75" x14ac:dyDescent="0.25">
      <c r="A16" s="7">
        <v>1</v>
      </c>
      <c r="B16" s="8" t="s">
        <v>26</v>
      </c>
      <c r="C16" s="23" t="s">
        <v>28</v>
      </c>
      <c r="D16" s="7" t="s">
        <v>22</v>
      </c>
      <c r="E16" s="9" t="s">
        <v>39</v>
      </c>
      <c r="F16" s="7">
        <v>1</v>
      </c>
      <c r="G16" s="10">
        <v>35761290</v>
      </c>
      <c r="H16" s="11">
        <f>F16*G16</f>
        <v>35761290</v>
      </c>
      <c r="K16" s="3"/>
    </row>
    <row r="17" spans="1:11" ht="15.75" x14ac:dyDescent="0.25">
      <c r="A17" s="7">
        <v>2</v>
      </c>
      <c r="B17" s="8" t="s">
        <v>26</v>
      </c>
      <c r="C17" s="23" t="s">
        <v>28</v>
      </c>
      <c r="D17" s="7" t="s">
        <v>22</v>
      </c>
      <c r="E17" s="9" t="s">
        <v>40</v>
      </c>
      <c r="F17" s="7">
        <v>1</v>
      </c>
      <c r="G17" s="10">
        <v>54892267</v>
      </c>
      <c r="H17" s="11">
        <f t="shared" ref="H17:H23" si="0">F17*G17</f>
        <v>54892267</v>
      </c>
      <c r="K17" s="3"/>
    </row>
    <row r="18" spans="1:11" ht="15.75" x14ac:dyDescent="0.25">
      <c r="A18" s="7">
        <v>3</v>
      </c>
      <c r="B18" s="8" t="s">
        <v>26</v>
      </c>
      <c r="C18" s="23" t="s">
        <v>28</v>
      </c>
      <c r="D18" s="7" t="s">
        <v>22</v>
      </c>
      <c r="E18" s="9" t="s">
        <v>41</v>
      </c>
      <c r="F18" s="7">
        <v>1</v>
      </c>
      <c r="G18" s="10">
        <v>39909812</v>
      </c>
      <c r="H18" s="11">
        <f t="shared" si="0"/>
        <v>39909812</v>
      </c>
      <c r="K18" s="3"/>
    </row>
    <row r="19" spans="1:11" ht="15.75" x14ac:dyDescent="0.25">
      <c r="A19" s="7">
        <v>4</v>
      </c>
      <c r="B19" s="8" t="s">
        <v>27</v>
      </c>
      <c r="C19" s="23" t="s">
        <v>29</v>
      </c>
      <c r="D19" s="7" t="s">
        <v>31</v>
      </c>
      <c r="E19" s="9" t="s">
        <v>32</v>
      </c>
      <c r="F19" s="7">
        <v>1</v>
      </c>
      <c r="G19" s="10">
        <v>22258095.363483299</v>
      </c>
      <c r="H19" s="11">
        <f t="shared" si="0"/>
        <v>22258095.363483299</v>
      </c>
      <c r="K19" s="3"/>
    </row>
    <row r="20" spans="1:11" ht="15.75" x14ac:dyDescent="0.25">
      <c r="A20" s="7">
        <v>5</v>
      </c>
      <c r="B20" s="8" t="s">
        <v>27</v>
      </c>
      <c r="C20" s="23" t="s">
        <v>29</v>
      </c>
      <c r="D20" s="7" t="s">
        <v>31</v>
      </c>
      <c r="E20" s="9" t="s">
        <v>33</v>
      </c>
      <c r="F20" s="7">
        <v>1</v>
      </c>
      <c r="G20" s="10">
        <v>24381175.228923239</v>
      </c>
      <c r="H20" s="11">
        <f t="shared" si="0"/>
        <v>24381175.228923239</v>
      </c>
      <c r="K20" s="3"/>
    </row>
    <row r="21" spans="1:11" ht="15.75" x14ac:dyDescent="0.25">
      <c r="A21" s="7">
        <v>6</v>
      </c>
      <c r="B21" s="8" t="s">
        <v>42</v>
      </c>
      <c r="C21" s="23" t="s">
        <v>43</v>
      </c>
      <c r="D21" s="7" t="s">
        <v>31</v>
      </c>
      <c r="E21" s="9" t="s">
        <v>44</v>
      </c>
      <c r="F21" s="7">
        <v>2</v>
      </c>
      <c r="G21" s="10">
        <v>1865093</v>
      </c>
      <c r="H21" s="11">
        <f t="shared" si="0"/>
        <v>3730186</v>
      </c>
      <c r="K21" s="3"/>
    </row>
    <row r="22" spans="1:11" ht="15.75" x14ac:dyDescent="0.25">
      <c r="A22" s="7">
        <v>7</v>
      </c>
      <c r="B22" s="8" t="s">
        <v>42</v>
      </c>
      <c r="C22" s="23" t="s">
        <v>43</v>
      </c>
      <c r="D22" s="7" t="s">
        <v>31</v>
      </c>
      <c r="E22" s="9" t="s">
        <v>45</v>
      </c>
      <c r="F22" s="7">
        <v>1</v>
      </c>
      <c r="G22" s="10">
        <v>2106563</v>
      </c>
      <c r="H22" s="11">
        <f t="shared" si="0"/>
        <v>2106563</v>
      </c>
      <c r="K22" s="3"/>
    </row>
    <row r="23" spans="1:11" ht="15.75" x14ac:dyDescent="0.25">
      <c r="A23" s="7">
        <v>8</v>
      </c>
      <c r="B23" s="8" t="s">
        <v>42</v>
      </c>
      <c r="C23" s="23" t="s">
        <v>43</v>
      </c>
      <c r="D23" s="7" t="s">
        <v>31</v>
      </c>
      <c r="E23" s="9" t="s">
        <v>46</v>
      </c>
      <c r="F23" s="7">
        <v>7</v>
      </c>
      <c r="G23" s="10">
        <v>4045372</v>
      </c>
      <c r="H23" s="11">
        <f t="shared" si="0"/>
        <v>28317604</v>
      </c>
      <c r="K23" s="3"/>
    </row>
    <row r="24" spans="1:11" ht="15.75" x14ac:dyDescent="0.25">
      <c r="A24" s="74" t="s">
        <v>4</v>
      </c>
      <c r="B24" s="74"/>
      <c r="C24" s="74"/>
      <c r="D24" s="74"/>
      <c r="E24" s="74"/>
      <c r="F24" s="74"/>
      <c r="G24" s="74"/>
      <c r="H24" s="24">
        <f>SUM(H16:H23)</f>
        <v>211356992.59240654</v>
      </c>
    </row>
    <row r="25" spans="1:11" ht="15.75" x14ac:dyDescent="0.25">
      <c r="A25" s="74" t="s">
        <v>6</v>
      </c>
      <c r="B25" s="74"/>
      <c r="C25" s="74"/>
      <c r="D25" s="74"/>
      <c r="E25" s="74"/>
      <c r="F25" s="74"/>
      <c r="G25" s="74"/>
      <c r="H25" s="24">
        <f>0.1*H24</f>
        <v>21135699.259240657</v>
      </c>
    </row>
    <row r="26" spans="1:11" ht="15.75" x14ac:dyDescent="0.25">
      <c r="A26" s="75" t="s">
        <v>5</v>
      </c>
      <c r="B26" s="75"/>
      <c r="C26" s="75"/>
      <c r="D26" s="75"/>
      <c r="E26" s="75"/>
      <c r="F26" s="75"/>
      <c r="G26" s="75"/>
      <c r="H26" s="12">
        <f>H24+H25</f>
        <v>232492691.8516472</v>
      </c>
      <c r="J26" s="3"/>
    </row>
    <row r="27" spans="1:11" x14ac:dyDescent="0.25">
      <c r="A27" s="76" t="s">
        <v>7</v>
      </c>
      <c r="B27" s="77"/>
      <c r="C27" s="77"/>
      <c r="D27" s="77"/>
      <c r="E27" s="77"/>
      <c r="F27" s="77"/>
      <c r="G27" s="77"/>
      <c r="H27" s="77"/>
      <c r="J27" s="3"/>
    </row>
    <row r="28" spans="1:11" x14ac:dyDescent="0.25">
      <c r="A28" s="77"/>
      <c r="B28" s="77"/>
      <c r="C28" s="77"/>
      <c r="D28" s="77"/>
      <c r="E28" s="77"/>
      <c r="F28" s="77"/>
      <c r="G28" s="77"/>
      <c r="H28" s="77"/>
      <c r="J28" s="3"/>
    </row>
    <row r="29" spans="1:11" x14ac:dyDescent="0.25">
      <c r="A29" s="13"/>
    </row>
    <row r="30" spans="1:11" ht="16.5" x14ac:dyDescent="0.25">
      <c r="A30" s="14" t="s">
        <v>8</v>
      </c>
      <c r="B30" s="15"/>
      <c r="C30" s="15"/>
      <c r="D30" s="15"/>
      <c r="E30" s="15"/>
      <c r="F30" s="15"/>
      <c r="G30" s="16"/>
      <c r="H30" s="16"/>
    </row>
    <row r="31" spans="1:11" ht="16.5" x14ac:dyDescent="0.25">
      <c r="A31" s="17" t="s">
        <v>9</v>
      </c>
      <c r="B31" s="15"/>
      <c r="C31" s="15"/>
      <c r="D31" s="15"/>
      <c r="E31" s="15"/>
      <c r="F31" s="15"/>
      <c r="G31" s="16"/>
      <c r="H31" s="16"/>
    </row>
    <row r="32" spans="1:11" ht="16.5" x14ac:dyDescent="0.25">
      <c r="A32" s="18"/>
      <c r="B32" s="19" t="s">
        <v>36</v>
      </c>
      <c r="C32" s="15"/>
      <c r="D32" s="15"/>
      <c r="E32" s="15"/>
      <c r="F32" s="15"/>
      <c r="G32" s="16"/>
      <c r="H32" s="16"/>
    </row>
    <row r="33" spans="1:8" ht="16.5" x14ac:dyDescent="0.25">
      <c r="A33" s="15"/>
      <c r="B33" s="19" t="s">
        <v>37</v>
      </c>
      <c r="C33" s="15"/>
      <c r="D33" s="15"/>
      <c r="E33" s="15"/>
      <c r="F33" s="15"/>
      <c r="G33" s="16"/>
      <c r="H33" s="16"/>
    </row>
    <row r="34" spans="1:8" ht="16.5" x14ac:dyDescent="0.25">
      <c r="A34" s="20" t="s">
        <v>10</v>
      </c>
      <c r="B34" s="15"/>
      <c r="C34" s="15"/>
      <c r="D34" s="15"/>
      <c r="E34" s="15"/>
      <c r="F34" s="15"/>
      <c r="G34" s="16"/>
      <c r="H34" s="16"/>
    </row>
    <row r="35" spans="1:8" ht="16.5" x14ac:dyDescent="0.25">
      <c r="A35" s="15"/>
      <c r="B35" s="19" t="s">
        <v>11</v>
      </c>
      <c r="C35" s="15"/>
      <c r="D35" s="15"/>
      <c r="E35" s="15"/>
      <c r="F35" s="15"/>
      <c r="G35" s="16"/>
      <c r="H35" s="16"/>
    </row>
    <row r="36" spans="1:8" ht="16.5" x14ac:dyDescent="0.25">
      <c r="A36" s="20" t="s">
        <v>12</v>
      </c>
      <c r="B36" s="15"/>
      <c r="C36" s="15"/>
      <c r="D36" s="15"/>
      <c r="E36" s="15"/>
      <c r="F36" s="15"/>
      <c r="G36" s="16"/>
      <c r="H36" s="16"/>
    </row>
    <row r="37" spans="1:8" ht="16.5" x14ac:dyDescent="0.25">
      <c r="A37" s="15"/>
      <c r="B37" s="19" t="s">
        <v>19</v>
      </c>
      <c r="C37" s="15"/>
      <c r="D37" s="15"/>
      <c r="E37" s="15"/>
      <c r="F37" s="15"/>
      <c r="G37" s="16"/>
      <c r="H37" s="16"/>
    </row>
    <row r="38" spans="1:8" ht="16.5" x14ac:dyDescent="0.25">
      <c r="A38" s="15"/>
      <c r="B38" s="19" t="s">
        <v>20</v>
      </c>
      <c r="C38" s="15"/>
      <c r="D38" s="15"/>
      <c r="E38" s="15"/>
      <c r="F38" s="15"/>
      <c r="G38" s="16"/>
      <c r="H38" s="16"/>
    </row>
    <row r="39" spans="1:8" ht="16.5" x14ac:dyDescent="0.25">
      <c r="A39" s="20" t="s">
        <v>16</v>
      </c>
      <c r="B39" s="19"/>
      <c r="C39" s="15"/>
      <c r="D39" s="15"/>
      <c r="E39" s="15"/>
      <c r="F39" s="15"/>
      <c r="G39" s="16"/>
      <c r="H39" s="16"/>
    </row>
    <row r="40" spans="1:8" ht="16.5" x14ac:dyDescent="0.25">
      <c r="A40" s="15"/>
      <c r="B40" s="19" t="s">
        <v>17</v>
      </c>
      <c r="C40" s="15"/>
      <c r="D40" s="15"/>
      <c r="E40" s="15"/>
      <c r="F40" s="15"/>
      <c r="G40" s="16"/>
      <c r="H40" s="16"/>
    </row>
    <row r="41" spans="1:8" ht="16.5" x14ac:dyDescent="0.25">
      <c r="A41" s="15"/>
      <c r="B41" s="19"/>
      <c r="C41" s="15"/>
      <c r="D41" s="15"/>
      <c r="E41" s="15"/>
      <c r="F41" s="15"/>
      <c r="G41" s="16"/>
      <c r="H41" s="16"/>
    </row>
    <row r="42" spans="1:8" ht="16.5" x14ac:dyDescent="0.25">
      <c r="A42" s="78" t="s">
        <v>15</v>
      </c>
      <c r="B42" s="78"/>
      <c r="C42" s="78"/>
      <c r="D42" s="78"/>
      <c r="E42" s="78"/>
      <c r="F42" s="78"/>
      <c r="G42" s="78"/>
      <c r="H42" s="78"/>
    </row>
    <row r="43" spans="1:8" ht="16.5" x14ac:dyDescent="0.25">
      <c r="A43" s="15" t="s">
        <v>13</v>
      </c>
      <c r="B43" s="15"/>
      <c r="C43" s="15"/>
      <c r="D43" s="15"/>
      <c r="E43" s="15"/>
      <c r="F43" s="15"/>
      <c r="G43" s="16"/>
      <c r="H43" s="16"/>
    </row>
    <row r="44" spans="1:8" ht="18.75" customHeight="1" x14ac:dyDescent="0.25">
      <c r="A44" s="21"/>
      <c r="B44" s="21"/>
      <c r="C44" s="21"/>
      <c r="D44" s="21"/>
      <c r="E44" s="73" t="s">
        <v>38</v>
      </c>
      <c r="F44" s="73"/>
      <c r="G44" s="73"/>
      <c r="H44" s="73"/>
    </row>
    <row r="45" spans="1:8" ht="15.75" x14ac:dyDescent="0.25">
      <c r="A45" s="21"/>
      <c r="B45" s="21"/>
      <c r="C45" s="21"/>
      <c r="D45" s="21"/>
      <c r="E45" s="73"/>
      <c r="F45" s="73"/>
      <c r="G45" s="73"/>
      <c r="H45" s="73"/>
    </row>
    <row r="46" spans="1:8" ht="15.75" x14ac:dyDescent="0.25">
      <c r="A46" s="21"/>
      <c r="B46" s="21"/>
      <c r="C46" s="21"/>
      <c r="D46" s="21"/>
      <c r="E46" s="21"/>
      <c r="F46" s="21"/>
      <c r="G46" s="22"/>
      <c r="H46" s="22"/>
    </row>
  </sheetData>
  <mergeCells count="11">
    <mergeCell ref="A1:H6"/>
    <mergeCell ref="A7:H7"/>
    <mergeCell ref="A8:H8"/>
    <mergeCell ref="A9:H9"/>
    <mergeCell ref="A11:H14"/>
    <mergeCell ref="E44:H45"/>
    <mergeCell ref="A24:G24"/>
    <mergeCell ref="A25:G25"/>
    <mergeCell ref="A26:G26"/>
    <mergeCell ref="A27:H28"/>
    <mergeCell ref="A42:H42"/>
  </mergeCells>
  <pageMargins left="0.7" right="0.7" top="0.75" bottom="0.75" header="0.3" footer="0.3"/>
  <pageSetup scale="8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view="pageBreakPreview" topLeftCell="A10" zoomScale="118" zoomScaleNormal="100" zoomScaleSheetLayoutView="118" workbookViewId="0">
      <selection activeCell="K7" sqref="K7"/>
    </sheetView>
  </sheetViews>
  <sheetFormatPr defaultRowHeight="15" x14ac:dyDescent="0.25"/>
  <cols>
    <col min="1" max="1" width="5.42578125" style="2" customWidth="1"/>
    <col min="2" max="2" width="14.85546875" style="2" customWidth="1"/>
    <col min="3" max="3" width="11.5703125" style="13" bestFit="1" customWidth="1"/>
    <col min="4" max="4" width="12.28515625" style="13" bestFit="1" customWidth="1"/>
    <col min="5" max="5" width="19.85546875" style="2" bestFit="1" customWidth="1"/>
    <col min="6" max="6" width="10.5703125" style="2" bestFit="1" customWidth="1"/>
    <col min="7" max="7" width="16.42578125" style="59" bestFit="1" customWidth="1"/>
    <col min="8" max="8" width="13.28515625" style="63" bestFit="1" customWidth="1"/>
    <col min="9" max="9" width="16.28515625" style="2" bestFit="1" customWidth="1"/>
    <col min="10" max="10" width="17.5703125" style="2" customWidth="1"/>
    <col min="11" max="11" width="11.7109375" style="2" customWidth="1"/>
    <col min="12" max="16384" width="9.140625" style="2"/>
  </cols>
  <sheetData>
    <row r="1" spans="1:10" ht="15" customHeight="1" x14ac:dyDescent="0.25">
      <c r="A1" s="79" t="s">
        <v>18</v>
      </c>
      <c r="B1" s="79"/>
      <c r="C1" s="79"/>
      <c r="D1" s="79"/>
      <c r="E1" s="79"/>
      <c r="F1" s="79"/>
      <c r="G1" s="79"/>
      <c r="H1" s="79"/>
      <c r="I1" s="85"/>
      <c r="J1" s="1"/>
    </row>
    <row r="2" spans="1:10" x14ac:dyDescent="0.25">
      <c r="A2" s="79"/>
      <c r="B2" s="79"/>
      <c r="C2" s="79"/>
      <c r="D2" s="79"/>
      <c r="E2" s="79"/>
      <c r="F2" s="79"/>
      <c r="G2" s="79"/>
      <c r="H2" s="79"/>
      <c r="I2" s="85"/>
      <c r="J2" s="1"/>
    </row>
    <row r="3" spans="1:10" x14ac:dyDescent="0.25">
      <c r="A3" s="79"/>
      <c r="B3" s="79"/>
      <c r="C3" s="79"/>
      <c r="D3" s="79"/>
      <c r="E3" s="79"/>
      <c r="F3" s="79"/>
      <c r="G3" s="79"/>
      <c r="H3" s="79"/>
      <c r="I3" s="85"/>
      <c r="J3" s="1"/>
    </row>
    <row r="4" spans="1:10" x14ac:dyDescent="0.25">
      <c r="A4" s="79"/>
      <c r="B4" s="79"/>
      <c r="C4" s="79"/>
      <c r="D4" s="79"/>
      <c r="E4" s="79"/>
      <c r="F4" s="79"/>
      <c r="G4" s="79"/>
      <c r="H4" s="79"/>
      <c r="I4" s="85"/>
      <c r="J4" s="1"/>
    </row>
    <row r="5" spans="1:10" x14ac:dyDescent="0.25">
      <c r="A5" s="79"/>
      <c r="B5" s="79"/>
      <c r="C5" s="79"/>
      <c r="D5" s="79"/>
      <c r="E5" s="79"/>
      <c r="F5" s="79"/>
      <c r="G5" s="79"/>
      <c r="H5" s="79"/>
      <c r="I5" s="85"/>
      <c r="J5" s="1"/>
    </row>
    <row r="6" spans="1:10" x14ac:dyDescent="0.25">
      <c r="A6" s="79"/>
      <c r="B6" s="79"/>
      <c r="C6" s="79"/>
      <c r="D6" s="79"/>
      <c r="E6" s="79"/>
      <c r="F6" s="79"/>
      <c r="G6" s="79"/>
      <c r="H6" s="79"/>
      <c r="I6" s="85"/>
      <c r="J6" s="1"/>
    </row>
    <row r="7" spans="1:10" ht="45" x14ac:dyDescent="0.6">
      <c r="A7" s="80" t="s">
        <v>0</v>
      </c>
      <c r="B7" s="80"/>
      <c r="C7" s="80"/>
      <c r="D7" s="80"/>
      <c r="E7" s="80"/>
      <c r="F7" s="80"/>
      <c r="G7" s="80"/>
      <c r="H7" s="80"/>
      <c r="I7" s="80"/>
    </row>
    <row r="8" spans="1:10" ht="15.75" x14ac:dyDescent="0.25">
      <c r="A8" s="81" t="s">
        <v>24</v>
      </c>
      <c r="B8" s="81"/>
      <c r="C8" s="81"/>
      <c r="D8" s="81"/>
      <c r="E8" s="81"/>
      <c r="F8" s="81"/>
      <c r="G8" s="81"/>
      <c r="H8" s="81"/>
      <c r="I8" s="81"/>
    </row>
    <row r="9" spans="1:10" ht="15.75" x14ac:dyDescent="0.25">
      <c r="A9" s="82" t="s">
        <v>92</v>
      </c>
      <c r="B9" s="82"/>
      <c r="C9" s="82"/>
      <c r="D9" s="82"/>
      <c r="E9" s="82"/>
      <c r="F9" s="82"/>
      <c r="G9" s="82"/>
      <c r="H9" s="82"/>
      <c r="I9" s="82"/>
    </row>
    <row r="10" spans="1:10" ht="4.5" customHeight="1" x14ac:dyDescent="0.25"/>
    <row r="11" spans="1:10" ht="15" customHeight="1" x14ac:dyDescent="0.25">
      <c r="A11" s="83" t="s">
        <v>25</v>
      </c>
      <c r="B11" s="83"/>
      <c r="C11" s="83"/>
      <c r="D11" s="83"/>
      <c r="E11" s="83"/>
      <c r="F11" s="83"/>
      <c r="G11" s="83"/>
      <c r="H11" s="83"/>
      <c r="I11" s="83"/>
      <c r="J11" s="1"/>
    </row>
    <row r="12" spans="1:10" ht="20.25" customHeight="1" x14ac:dyDescent="0.25">
      <c r="A12" s="83"/>
      <c r="B12" s="83"/>
      <c r="C12" s="83"/>
      <c r="D12" s="83"/>
      <c r="E12" s="83"/>
      <c r="F12" s="83"/>
      <c r="G12" s="83"/>
      <c r="H12" s="83"/>
      <c r="I12" s="83"/>
      <c r="J12" s="1"/>
    </row>
    <row r="13" spans="1:10" ht="15" customHeight="1" x14ac:dyDescent="0.25">
      <c r="A13" s="83"/>
      <c r="B13" s="83"/>
      <c r="C13" s="83"/>
      <c r="D13" s="83"/>
      <c r="E13" s="83"/>
      <c r="F13" s="83"/>
      <c r="G13" s="83"/>
      <c r="H13" s="83"/>
      <c r="I13" s="83"/>
      <c r="J13" s="1"/>
    </row>
    <row r="14" spans="1:10" s="6" customFormat="1" ht="32.25" customHeight="1" x14ac:dyDescent="0.25">
      <c r="A14" s="4" t="s">
        <v>1</v>
      </c>
      <c r="B14" s="4" t="s">
        <v>2</v>
      </c>
      <c r="C14" s="4" t="s">
        <v>30</v>
      </c>
      <c r="D14" s="4" t="s">
        <v>3</v>
      </c>
      <c r="E14" s="4" t="s">
        <v>21</v>
      </c>
      <c r="F14" s="4" t="s">
        <v>34</v>
      </c>
      <c r="G14" s="5" t="s">
        <v>35</v>
      </c>
      <c r="H14" s="5" t="s">
        <v>14</v>
      </c>
      <c r="I14" s="72" t="s">
        <v>85</v>
      </c>
    </row>
    <row r="15" spans="1:10" ht="15.75" x14ac:dyDescent="0.25">
      <c r="A15" s="57">
        <v>1</v>
      </c>
      <c r="B15" s="70" t="s">
        <v>26</v>
      </c>
      <c r="C15" s="57" t="s">
        <v>87</v>
      </c>
      <c r="D15" s="57" t="s">
        <v>88</v>
      </c>
      <c r="E15" s="71" t="s">
        <v>90</v>
      </c>
      <c r="F15" s="57">
        <v>1</v>
      </c>
      <c r="G15" s="60">
        <v>115429648.28255872</v>
      </c>
      <c r="H15" s="64">
        <f>G15*F15</f>
        <v>115429648.28255872</v>
      </c>
      <c r="I15" s="58"/>
    </row>
    <row r="16" spans="1:10" ht="15.75" x14ac:dyDescent="0.25">
      <c r="A16" s="57">
        <v>2</v>
      </c>
      <c r="B16" s="70" t="s">
        <v>26</v>
      </c>
      <c r="C16" s="57" t="s">
        <v>50</v>
      </c>
      <c r="D16" s="57" t="s">
        <v>80</v>
      </c>
      <c r="E16" s="71" t="s">
        <v>81</v>
      </c>
      <c r="F16" s="57">
        <v>1</v>
      </c>
      <c r="G16" s="60">
        <v>65520298.463038914</v>
      </c>
      <c r="H16" s="64">
        <f>G16*F16</f>
        <v>65520298.463038914</v>
      </c>
      <c r="I16" s="58"/>
    </row>
    <row r="17" spans="1:11" ht="15.75" x14ac:dyDescent="0.25">
      <c r="A17" s="57">
        <v>3</v>
      </c>
      <c r="B17" s="70" t="s">
        <v>26</v>
      </c>
      <c r="C17" s="23" t="s">
        <v>57</v>
      </c>
      <c r="D17" s="7" t="s">
        <v>80</v>
      </c>
      <c r="E17" s="9" t="s">
        <v>82</v>
      </c>
      <c r="F17" s="7">
        <v>1</v>
      </c>
      <c r="G17" s="10">
        <v>42099015.302043103</v>
      </c>
      <c r="H17" s="64">
        <f t="shared" ref="H17:H24" si="0">G17*F17</f>
        <v>42099015.302043103</v>
      </c>
      <c r="I17" s="58" t="s">
        <v>86</v>
      </c>
      <c r="K17" s="3"/>
    </row>
    <row r="18" spans="1:11" ht="15.75" x14ac:dyDescent="0.25">
      <c r="A18" s="57">
        <v>4</v>
      </c>
      <c r="B18" s="70" t="s">
        <v>26</v>
      </c>
      <c r="C18" s="23" t="s">
        <v>57</v>
      </c>
      <c r="D18" s="7" t="s">
        <v>80</v>
      </c>
      <c r="E18" s="9" t="s">
        <v>83</v>
      </c>
      <c r="F18" s="7">
        <v>1</v>
      </c>
      <c r="G18" s="10">
        <v>63148522.95306465</v>
      </c>
      <c r="H18" s="64">
        <f t="shared" si="0"/>
        <v>63148522.95306465</v>
      </c>
      <c r="I18" s="58" t="s">
        <v>86</v>
      </c>
      <c r="K18" s="3"/>
    </row>
    <row r="19" spans="1:11" ht="15.75" x14ac:dyDescent="0.25">
      <c r="A19" s="57">
        <v>5</v>
      </c>
      <c r="B19" s="70" t="s">
        <v>26</v>
      </c>
      <c r="C19" s="23" t="s">
        <v>57</v>
      </c>
      <c r="D19" s="7" t="s">
        <v>80</v>
      </c>
      <c r="E19" s="9" t="s">
        <v>84</v>
      </c>
      <c r="F19" s="7">
        <v>1</v>
      </c>
      <c r="G19" s="10">
        <v>50499053.566535272</v>
      </c>
      <c r="H19" s="64">
        <f t="shared" si="0"/>
        <v>50499053.566535272</v>
      </c>
      <c r="I19" s="58" t="s">
        <v>86</v>
      </c>
      <c r="K19" s="3"/>
    </row>
    <row r="20" spans="1:11" ht="15.75" x14ac:dyDescent="0.25">
      <c r="A20" s="57">
        <v>6</v>
      </c>
      <c r="B20" s="70" t="s">
        <v>27</v>
      </c>
      <c r="C20" s="23" t="s">
        <v>29</v>
      </c>
      <c r="D20" s="7" t="s">
        <v>31</v>
      </c>
      <c r="E20" s="9" t="s">
        <v>32</v>
      </c>
      <c r="F20" s="7">
        <v>1</v>
      </c>
      <c r="G20" s="10">
        <v>22258095.363483299</v>
      </c>
      <c r="H20" s="64">
        <f t="shared" si="0"/>
        <v>22258095.363483299</v>
      </c>
      <c r="I20" s="92"/>
      <c r="K20" s="3"/>
    </row>
    <row r="21" spans="1:11" ht="15.75" x14ac:dyDescent="0.25">
      <c r="A21" s="57">
        <v>7</v>
      </c>
      <c r="B21" s="70" t="s">
        <v>27</v>
      </c>
      <c r="C21" s="23" t="s">
        <v>29</v>
      </c>
      <c r="D21" s="7" t="s">
        <v>31</v>
      </c>
      <c r="E21" s="9" t="s">
        <v>33</v>
      </c>
      <c r="F21" s="7">
        <v>1</v>
      </c>
      <c r="G21" s="10">
        <v>24381175.228923239</v>
      </c>
      <c r="H21" s="64">
        <f t="shared" si="0"/>
        <v>24381175.228923239</v>
      </c>
      <c r="I21" s="93"/>
      <c r="K21" s="3"/>
    </row>
    <row r="22" spans="1:11" ht="15.75" x14ac:dyDescent="0.25">
      <c r="A22" s="57">
        <v>8</v>
      </c>
      <c r="B22" s="70" t="s">
        <v>42</v>
      </c>
      <c r="C22" s="23" t="s">
        <v>43</v>
      </c>
      <c r="D22" s="7" t="s">
        <v>31</v>
      </c>
      <c r="E22" s="9" t="s">
        <v>44</v>
      </c>
      <c r="F22" s="7">
        <v>2</v>
      </c>
      <c r="G22" s="10">
        <v>1798346</v>
      </c>
      <c r="H22" s="64">
        <f t="shared" si="0"/>
        <v>3596692</v>
      </c>
      <c r="I22" s="93"/>
      <c r="K22" s="3"/>
    </row>
    <row r="23" spans="1:11" ht="15.75" x14ac:dyDescent="0.25">
      <c r="A23" s="57">
        <v>9</v>
      </c>
      <c r="B23" s="70" t="s">
        <v>42</v>
      </c>
      <c r="C23" s="23" t="s">
        <v>43</v>
      </c>
      <c r="D23" s="7" t="s">
        <v>31</v>
      </c>
      <c r="E23" s="9" t="s">
        <v>45</v>
      </c>
      <c r="F23" s="7">
        <v>1</v>
      </c>
      <c r="G23" s="10">
        <v>1876307</v>
      </c>
      <c r="H23" s="64">
        <f t="shared" si="0"/>
        <v>1876307</v>
      </c>
      <c r="I23" s="93"/>
      <c r="K23" s="3"/>
    </row>
    <row r="24" spans="1:11" ht="15.75" x14ac:dyDescent="0.25">
      <c r="A24" s="57">
        <v>10</v>
      </c>
      <c r="B24" s="70" t="s">
        <v>42</v>
      </c>
      <c r="C24" s="23" t="s">
        <v>43</v>
      </c>
      <c r="D24" s="7" t="s">
        <v>31</v>
      </c>
      <c r="E24" s="9" t="s">
        <v>46</v>
      </c>
      <c r="F24" s="7">
        <v>7</v>
      </c>
      <c r="G24" s="10">
        <v>3912364</v>
      </c>
      <c r="H24" s="64">
        <f t="shared" si="0"/>
        <v>27386548</v>
      </c>
      <c r="I24" s="94"/>
      <c r="K24" s="3"/>
    </row>
    <row r="25" spans="1:11" ht="15.75" x14ac:dyDescent="0.25">
      <c r="A25" s="74" t="s">
        <v>4</v>
      </c>
      <c r="B25" s="74"/>
      <c r="C25" s="74"/>
      <c r="D25" s="74"/>
      <c r="E25" s="74"/>
      <c r="F25" s="74"/>
      <c r="G25" s="74"/>
      <c r="H25" s="65">
        <f>SUM(H15:H24)</f>
        <v>416195356.15964723</v>
      </c>
      <c r="I25" s="92"/>
    </row>
    <row r="26" spans="1:11" ht="15.75" x14ac:dyDescent="0.25">
      <c r="A26" s="74" t="s">
        <v>6</v>
      </c>
      <c r="B26" s="74"/>
      <c r="C26" s="74"/>
      <c r="D26" s="74"/>
      <c r="E26" s="74"/>
      <c r="F26" s="74"/>
      <c r="G26" s="74"/>
      <c r="H26" s="65">
        <f>0.1*H25</f>
        <v>41619535.615964726</v>
      </c>
      <c r="I26" s="93"/>
    </row>
    <row r="27" spans="1:11" ht="15.75" x14ac:dyDescent="0.25">
      <c r="A27" s="75" t="s">
        <v>5</v>
      </c>
      <c r="B27" s="75"/>
      <c r="C27" s="75"/>
      <c r="D27" s="75"/>
      <c r="E27" s="75"/>
      <c r="F27" s="75"/>
      <c r="G27" s="75"/>
      <c r="H27" s="66">
        <f>H25+H26</f>
        <v>457814891.77561194</v>
      </c>
      <c r="I27" s="94"/>
      <c r="J27" s="3"/>
    </row>
    <row r="28" spans="1:11" ht="15" customHeight="1" x14ac:dyDescent="0.25">
      <c r="A28" s="86" t="s">
        <v>7</v>
      </c>
      <c r="B28" s="87"/>
      <c r="C28" s="87"/>
      <c r="D28" s="87"/>
      <c r="E28" s="87"/>
      <c r="F28" s="87"/>
      <c r="G28" s="87"/>
      <c r="H28" s="87"/>
      <c r="I28" s="88"/>
      <c r="J28" s="3"/>
    </row>
    <row r="29" spans="1:11" x14ac:dyDescent="0.25">
      <c r="A29" s="89"/>
      <c r="B29" s="90"/>
      <c r="C29" s="90"/>
      <c r="D29" s="90"/>
      <c r="E29" s="90"/>
      <c r="F29" s="90"/>
      <c r="G29" s="90"/>
      <c r="H29" s="90"/>
      <c r="I29" s="91"/>
      <c r="J29" s="3"/>
    </row>
    <row r="30" spans="1:11" x14ac:dyDescent="0.25">
      <c r="A30" s="13"/>
    </row>
    <row r="31" spans="1:11" ht="16.5" x14ac:dyDescent="0.25">
      <c r="A31" s="14" t="s">
        <v>8</v>
      </c>
      <c r="B31" s="15"/>
      <c r="C31" s="18"/>
      <c r="D31" s="18"/>
      <c r="E31" s="15"/>
      <c r="F31" s="15"/>
      <c r="G31" s="61"/>
      <c r="H31" s="67"/>
    </row>
    <row r="32" spans="1:11" ht="16.5" x14ac:dyDescent="0.25">
      <c r="A32" s="17" t="s">
        <v>9</v>
      </c>
      <c r="B32" s="15"/>
      <c r="C32" s="18"/>
      <c r="D32" s="18"/>
      <c r="E32" s="15"/>
      <c r="F32" s="15"/>
      <c r="G32" s="61"/>
      <c r="H32" s="67"/>
    </row>
    <row r="33" spans="1:8" ht="16.5" x14ac:dyDescent="0.25">
      <c r="A33" s="18"/>
      <c r="B33" s="19" t="s">
        <v>91</v>
      </c>
      <c r="C33" s="18"/>
      <c r="D33" s="18"/>
      <c r="E33" s="15"/>
      <c r="F33" s="15"/>
      <c r="G33" s="61"/>
      <c r="H33" s="67"/>
    </row>
    <row r="34" spans="1:8" ht="16.5" x14ac:dyDescent="0.25">
      <c r="A34" s="15"/>
      <c r="B34" s="19" t="s">
        <v>37</v>
      </c>
      <c r="C34" s="18"/>
      <c r="D34" s="18"/>
      <c r="E34" s="15"/>
      <c r="F34" s="15"/>
      <c r="G34" s="61"/>
      <c r="H34" s="67"/>
    </row>
    <row r="35" spans="1:8" ht="16.5" x14ac:dyDescent="0.25">
      <c r="A35" s="20" t="s">
        <v>10</v>
      </c>
      <c r="B35" s="15"/>
      <c r="C35" s="18"/>
      <c r="D35" s="18"/>
      <c r="E35" s="15"/>
      <c r="F35" s="15"/>
      <c r="G35" s="61"/>
      <c r="H35" s="67"/>
    </row>
    <row r="36" spans="1:8" ht="16.5" x14ac:dyDescent="0.25">
      <c r="A36" s="15"/>
      <c r="B36" s="19" t="s">
        <v>11</v>
      </c>
      <c r="C36" s="18"/>
      <c r="D36" s="18"/>
      <c r="E36" s="15"/>
      <c r="F36" s="15"/>
      <c r="G36" s="61"/>
      <c r="H36" s="67"/>
    </row>
    <row r="37" spans="1:8" ht="16.5" x14ac:dyDescent="0.25">
      <c r="A37" s="20" t="s">
        <v>12</v>
      </c>
      <c r="B37" s="15"/>
      <c r="C37" s="18"/>
      <c r="D37" s="18"/>
      <c r="E37" s="15"/>
      <c r="F37" s="15"/>
      <c r="G37" s="61"/>
      <c r="H37" s="67"/>
    </row>
    <row r="38" spans="1:8" ht="16.5" x14ac:dyDescent="0.25">
      <c r="A38" s="15"/>
      <c r="B38" s="19" t="s">
        <v>19</v>
      </c>
      <c r="C38" s="18"/>
      <c r="D38" s="18"/>
      <c r="E38" s="15"/>
      <c r="F38" s="15"/>
      <c r="G38" s="61"/>
      <c r="H38" s="67"/>
    </row>
    <row r="39" spans="1:8" ht="16.5" x14ac:dyDescent="0.25">
      <c r="A39" s="15"/>
      <c r="B39" s="19" t="s">
        <v>20</v>
      </c>
      <c r="C39" s="18"/>
      <c r="D39" s="18"/>
      <c r="E39" s="15"/>
      <c r="F39" s="15"/>
      <c r="G39" s="61"/>
      <c r="H39" s="67"/>
    </row>
    <row r="40" spans="1:8" ht="16.5" x14ac:dyDescent="0.25">
      <c r="A40" s="20" t="s">
        <v>16</v>
      </c>
      <c r="B40" s="19"/>
      <c r="C40" s="18"/>
      <c r="D40" s="18"/>
      <c r="E40" s="15"/>
      <c r="F40" s="15"/>
      <c r="G40" s="61"/>
      <c r="H40" s="67"/>
    </row>
    <row r="41" spans="1:8" ht="16.5" x14ac:dyDescent="0.25">
      <c r="A41" s="15"/>
      <c r="B41" s="19" t="s">
        <v>17</v>
      </c>
      <c r="C41" s="18"/>
      <c r="D41" s="18"/>
      <c r="E41" s="15"/>
      <c r="F41" s="15"/>
      <c r="G41" s="61"/>
      <c r="H41" s="67"/>
    </row>
    <row r="42" spans="1:8" ht="16.5" x14ac:dyDescent="0.25">
      <c r="A42" s="15"/>
      <c r="B42" s="19"/>
      <c r="C42" s="18"/>
      <c r="D42" s="18"/>
      <c r="E42" s="15"/>
      <c r="F42" s="15"/>
      <c r="G42" s="61"/>
      <c r="H42" s="67"/>
    </row>
    <row r="43" spans="1:8" ht="16.5" x14ac:dyDescent="0.25">
      <c r="A43" s="78" t="s">
        <v>15</v>
      </c>
      <c r="B43" s="78"/>
      <c r="C43" s="78"/>
      <c r="D43" s="78"/>
      <c r="E43" s="78"/>
      <c r="F43" s="78"/>
      <c r="G43" s="78"/>
      <c r="H43" s="78"/>
    </row>
    <row r="44" spans="1:8" ht="16.5" x14ac:dyDescent="0.25">
      <c r="A44" s="15" t="s">
        <v>13</v>
      </c>
      <c r="B44" s="15"/>
      <c r="C44" s="18"/>
      <c r="D44" s="18"/>
      <c r="E44" s="15"/>
      <c r="F44" s="15"/>
      <c r="G44" s="61"/>
      <c r="H44" s="67"/>
    </row>
    <row r="45" spans="1:8" ht="15.75" x14ac:dyDescent="0.25">
      <c r="A45" s="21"/>
      <c r="B45" s="21"/>
      <c r="C45" s="69"/>
      <c r="D45" s="69"/>
      <c r="E45" s="73" t="s">
        <v>38</v>
      </c>
      <c r="F45" s="73"/>
      <c r="G45" s="73"/>
      <c r="H45" s="73"/>
    </row>
    <row r="46" spans="1:8" ht="15.75" x14ac:dyDescent="0.25">
      <c r="A46" s="21"/>
      <c r="B46" s="21"/>
      <c r="C46" s="69"/>
      <c r="D46" s="69"/>
      <c r="E46" s="73"/>
      <c r="F46" s="73"/>
      <c r="G46" s="73"/>
      <c r="H46" s="73"/>
    </row>
    <row r="47" spans="1:8" ht="15.75" x14ac:dyDescent="0.25">
      <c r="A47" s="21"/>
      <c r="B47" s="21"/>
      <c r="C47" s="69"/>
      <c r="D47" s="69"/>
      <c r="E47" s="21"/>
      <c r="F47" s="21"/>
      <c r="G47" s="62"/>
      <c r="H47" s="68"/>
    </row>
  </sheetData>
  <mergeCells count="14">
    <mergeCell ref="A43:H43"/>
    <mergeCell ref="E45:H46"/>
    <mergeCell ref="I1:I6"/>
    <mergeCell ref="A7:I7"/>
    <mergeCell ref="A8:I8"/>
    <mergeCell ref="A9:I9"/>
    <mergeCell ref="A11:I13"/>
    <mergeCell ref="A1:H6"/>
    <mergeCell ref="A25:G25"/>
    <mergeCell ref="A28:I29"/>
    <mergeCell ref="I20:I24"/>
    <mergeCell ref="I25:I27"/>
    <mergeCell ref="A26:G26"/>
    <mergeCell ref="A27:G27"/>
  </mergeCells>
  <pageMargins left="0.7" right="0.7" top="0.75" bottom="0.75" header="0.3" footer="0.3"/>
  <pageSetup scale="75"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0"/>
  <sheetViews>
    <sheetView workbookViewId="0">
      <selection activeCell="B13" sqref="B13"/>
    </sheetView>
  </sheetViews>
  <sheetFormatPr defaultRowHeight="15.75" x14ac:dyDescent="0.25"/>
  <cols>
    <col min="1" max="1" width="9.140625" style="26"/>
    <col min="2" max="2" width="5.140625" style="26" bestFit="1" customWidth="1"/>
    <col min="3" max="3" width="9.5703125" style="26" bestFit="1" customWidth="1"/>
    <col min="4" max="4" width="12.85546875" style="26" customWidth="1"/>
    <col min="5" max="5" width="11.42578125" style="26" bestFit="1" customWidth="1"/>
    <col min="6" max="6" width="19.7109375" style="26" bestFit="1" customWidth="1"/>
    <col min="7" max="7" width="10.140625" style="28" bestFit="1" customWidth="1"/>
    <col min="8" max="16384" width="9.140625" style="26"/>
  </cols>
  <sheetData>
    <row r="3" spans="2:10" s="25" customFormat="1" ht="32.25" customHeight="1" x14ac:dyDescent="0.25">
      <c r="B3" s="4" t="s">
        <v>1</v>
      </c>
      <c r="C3" s="4" t="s">
        <v>2</v>
      </c>
      <c r="D3" s="4" t="s">
        <v>30</v>
      </c>
      <c r="E3" s="4" t="s">
        <v>3</v>
      </c>
      <c r="F3" s="4" t="s">
        <v>21</v>
      </c>
      <c r="G3" s="4" t="s">
        <v>34</v>
      </c>
    </row>
    <row r="4" spans="2:10" x14ac:dyDescent="0.25">
      <c r="B4" s="29">
        <v>1</v>
      </c>
      <c r="C4" s="30" t="s">
        <v>26</v>
      </c>
      <c r="D4" s="31" t="s">
        <v>49</v>
      </c>
      <c r="E4" s="29" t="s">
        <v>22</v>
      </c>
      <c r="F4" s="32" t="s">
        <v>39</v>
      </c>
      <c r="G4" s="29">
        <v>1</v>
      </c>
      <c r="J4" s="27"/>
    </row>
    <row r="5" spans="2:10" x14ac:dyDescent="0.25">
      <c r="B5" s="29">
        <v>2</v>
      </c>
      <c r="C5" s="30" t="s">
        <v>26</v>
      </c>
      <c r="D5" s="31" t="s">
        <v>49</v>
      </c>
      <c r="E5" s="29" t="s">
        <v>22</v>
      </c>
      <c r="F5" s="32" t="s">
        <v>40</v>
      </c>
      <c r="G5" s="29">
        <v>1</v>
      </c>
      <c r="J5" s="27"/>
    </row>
    <row r="6" spans="2:10" x14ac:dyDescent="0.25">
      <c r="B6" s="29">
        <v>3</v>
      </c>
      <c r="C6" s="30" t="s">
        <v>26</v>
      </c>
      <c r="D6" s="31" t="s">
        <v>49</v>
      </c>
      <c r="E6" s="29" t="s">
        <v>22</v>
      </c>
      <c r="F6" s="32" t="s">
        <v>41</v>
      </c>
      <c r="G6" s="29">
        <v>1</v>
      </c>
      <c r="J6" s="27"/>
    </row>
    <row r="7" spans="2:10" x14ac:dyDescent="0.25">
      <c r="B7" s="33">
        <v>4</v>
      </c>
      <c r="C7" s="34" t="s">
        <v>42</v>
      </c>
      <c r="D7" s="35" t="s">
        <v>47</v>
      </c>
      <c r="E7" s="33" t="s">
        <v>31</v>
      </c>
      <c r="F7" s="36" t="s">
        <v>46</v>
      </c>
      <c r="G7" s="33">
        <v>7</v>
      </c>
      <c r="J7" s="27"/>
    </row>
    <row r="8" spans="2:10" x14ac:dyDescent="0.25">
      <c r="B8" s="33">
        <v>5</v>
      </c>
      <c r="C8" s="34" t="s">
        <v>42</v>
      </c>
      <c r="D8" s="35" t="s">
        <v>47</v>
      </c>
      <c r="E8" s="33" t="s">
        <v>31</v>
      </c>
      <c r="F8" s="37" t="s">
        <v>48</v>
      </c>
      <c r="G8" s="38">
        <v>5</v>
      </c>
    </row>
    <row r="9" spans="2:10" x14ac:dyDescent="0.25">
      <c r="B9" s="39">
        <v>6</v>
      </c>
      <c r="C9" s="40" t="s">
        <v>42</v>
      </c>
      <c r="D9" s="41" t="s">
        <v>43</v>
      </c>
      <c r="E9" s="39" t="s">
        <v>31</v>
      </c>
      <c r="F9" s="42" t="s">
        <v>44</v>
      </c>
      <c r="G9" s="39">
        <v>2</v>
      </c>
      <c r="J9" s="27"/>
    </row>
    <row r="10" spans="2:10" x14ac:dyDescent="0.25">
      <c r="B10" s="39">
        <v>7</v>
      </c>
      <c r="C10" s="40" t="s">
        <v>42</v>
      </c>
      <c r="D10" s="41" t="s">
        <v>43</v>
      </c>
      <c r="E10" s="39" t="s">
        <v>31</v>
      </c>
      <c r="F10" s="42" t="s">
        <v>45</v>
      </c>
      <c r="G10" s="39">
        <v>1</v>
      </c>
      <c r="J10" s="27"/>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3"/>
  <sheetViews>
    <sheetView topLeftCell="B1" workbookViewId="0">
      <selection activeCell="N4" sqref="N4:N8"/>
    </sheetView>
  </sheetViews>
  <sheetFormatPr defaultRowHeight="15" x14ac:dyDescent="0.25"/>
  <cols>
    <col min="3" max="3" width="9.5703125" bestFit="1" customWidth="1"/>
    <col min="4" max="4" width="9.5703125" customWidth="1"/>
    <col min="5" max="5" width="20" bestFit="1" customWidth="1"/>
    <col min="6" max="6" width="6.5703125" style="44" customWidth="1"/>
    <col min="7" max="8" width="9.140625" style="50"/>
    <col min="9" max="9" width="47.85546875" bestFit="1" customWidth="1"/>
    <col min="10" max="10" width="14.7109375" customWidth="1"/>
    <col min="11" max="11" width="12" customWidth="1"/>
    <col min="12" max="12" width="12" style="95" customWidth="1"/>
    <col min="13" max="13" width="12.5703125" customWidth="1"/>
    <col min="14" max="14" width="11.140625" style="43" bestFit="1" customWidth="1"/>
  </cols>
  <sheetData>
    <row r="2" spans="2:14" x14ac:dyDescent="0.25">
      <c r="M2">
        <v>23350</v>
      </c>
    </row>
    <row r="3" spans="2:14" ht="45" x14ac:dyDescent="0.25">
      <c r="B3" s="48" t="s">
        <v>54</v>
      </c>
      <c r="C3" s="48" t="s">
        <v>53</v>
      </c>
      <c r="D3" s="48" t="s">
        <v>63</v>
      </c>
      <c r="E3" s="48" t="s">
        <v>55</v>
      </c>
      <c r="F3" s="49" t="s">
        <v>56</v>
      </c>
      <c r="G3" s="51" t="s">
        <v>65</v>
      </c>
      <c r="H3" s="51" t="s">
        <v>66</v>
      </c>
      <c r="I3" s="48" t="s">
        <v>61</v>
      </c>
      <c r="M3" t="s">
        <v>79</v>
      </c>
    </row>
    <row r="4" spans="2:14" x14ac:dyDescent="0.25">
      <c r="B4" s="45" t="s">
        <v>51</v>
      </c>
      <c r="C4" s="45" t="s">
        <v>87</v>
      </c>
      <c r="D4" s="45" t="s">
        <v>88</v>
      </c>
      <c r="E4" s="45" t="s">
        <v>89</v>
      </c>
      <c r="F4" s="46">
        <v>1</v>
      </c>
      <c r="G4" s="52">
        <v>2850</v>
      </c>
      <c r="H4" s="52">
        <f>G4*F4</f>
        <v>2850</v>
      </c>
      <c r="I4" s="45"/>
      <c r="J4">
        <f>H4/$H$9</f>
        <v>0.34282992267681606</v>
      </c>
      <c r="K4" s="43">
        <f>J4*$H$23</f>
        <v>805.24913871500121</v>
      </c>
      <c r="L4" s="95">
        <f>K4+H4</f>
        <v>3655.2491387150012</v>
      </c>
      <c r="M4" s="43">
        <f>L4/F4</f>
        <v>3655.2491387150012</v>
      </c>
      <c r="N4" s="43">
        <f>M4*$M$2</f>
        <v>85350067.388995275</v>
      </c>
    </row>
    <row r="5" spans="2:14" x14ac:dyDescent="0.25">
      <c r="B5" s="45" t="s">
        <v>51</v>
      </c>
      <c r="C5" s="45" t="s">
        <v>50</v>
      </c>
      <c r="D5" s="45" t="s">
        <v>64</v>
      </c>
      <c r="E5" s="45" t="s">
        <v>52</v>
      </c>
      <c r="F5" s="46">
        <v>1</v>
      </c>
      <c r="G5" s="52">
        <v>1617.72</v>
      </c>
      <c r="H5" s="52">
        <f>G5*F5</f>
        <v>1617.72</v>
      </c>
      <c r="I5" s="45"/>
      <c r="J5">
        <f>H5/$H$9</f>
        <v>0.19459748158341714</v>
      </c>
      <c r="K5" s="43">
        <f>J5*$H$23</f>
        <v>457.07636374808129</v>
      </c>
      <c r="L5" s="95">
        <f>K5+H5</f>
        <v>2074.7963637480811</v>
      </c>
      <c r="M5" s="43">
        <f>L5/F5</f>
        <v>2074.7963637480811</v>
      </c>
      <c r="N5" s="43">
        <f>M5*$M$2</f>
        <v>48446495.093517698</v>
      </c>
    </row>
    <row r="6" spans="2:14" x14ac:dyDescent="0.25">
      <c r="B6" s="45" t="s">
        <v>51</v>
      </c>
      <c r="C6" s="45" t="s">
        <v>57</v>
      </c>
      <c r="D6" s="45" t="s">
        <v>64</v>
      </c>
      <c r="E6" s="45" t="s">
        <v>58</v>
      </c>
      <c r="F6" s="46">
        <v>1</v>
      </c>
      <c r="G6" s="52">
        <v>1039.44</v>
      </c>
      <c r="H6" s="52">
        <f t="shared" ref="H6:H8" si="0">G6*F6</f>
        <v>1039.44</v>
      </c>
      <c r="I6" s="45" t="s">
        <v>62</v>
      </c>
      <c r="J6">
        <f t="shared" ref="J6:J8" si="1">H6/$H$9</f>
        <v>0.12503548590427707</v>
      </c>
      <c r="K6" s="43">
        <f t="shared" ref="K6:K9" si="2">J6*$H$23</f>
        <v>293.68707534944588</v>
      </c>
      <c r="L6" s="95">
        <f t="shared" ref="L6:L9" si="3">K6+H6</f>
        <v>1333.1270753494459</v>
      </c>
      <c r="M6" s="43">
        <f t="shared" ref="M6:M8" si="4">L6/F6</f>
        <v>1333.1270753494459</v>
      </c>
      <c r="N6" s="43">
        <f t="shared" ref="N6:N8" si="5">M6*$M$2</f>
        <v>31128517.209409561</v>
      </c>
    </row>
    <row r="7" spans="2:14" x14ac:dyDescent="0.25">
      <c r="B7" s="45" t="s">
        <v>51</v>
      </c>
      <c r="C7" s="45" t="s">
        <v>57</v>
      </c>
      <c r="D7" s="45" t="s">
        <v>64</v>
      </c>
      <c r="E7" s="45" t="s">
        <v>60</v>
      </c>
      <c r="F7" s="46">
        <v>1</v>
      </c>
      <c r="G7" s="52">
        <v>1559.1599999999999</v>
      </c>
      <c r="H7" s="52">
        <f t="shared" si="0"/>
        <v>1559.1599999999999</v>
      </c>
      <c r="I7" s="45" t="s">
        <v>62</v>
      </c>
      <c r="J7">
        <f t="shared" si="1"/>
        <v>0.18755322885641559</v>
      </c>
      <c r="K7" s="43">
        <f t="shared" si="2"/>
        <v>440.53061302416876</v>
      </c>
      <c r="L7" s="95">
        <f t="shared" si="3"/>
        <v>1999.6906130241687</v>
      </c>
      <c r="M7" s="43">
        <f t="shared" si="4"/>
        <v>1999.6906130241687</v>
      </c>
      <c r="N7" s="43">
        <f t="shared" si="5"/>
        <v>46692775.81411434</v>
      </c>
    </row>
    <row r="8" spans="2:14" x14ac:dyDescent="0.25">
      <c r="B8" s="45" t="s">
        <v>51</v>
      </c>
      <c r="C8" s="45" t="s">
        <v>57</v>
      </c>
      <c r="D8" s="45" t="s">
        <v>64</v>
      </c>
      <c r="E8" s="45" t="s">
        <v>59</v>
      </c>
      <c r="F8" s="46">
        <v>1</v>
      </c>
      <c r="G8" s="52">
        <v>1246.8399999999999</v>
      </c>
      <c r="H8" s="52">
        <f t="shared" si="0"/>
        <v>1246.8399999999999</v>
      </c>
      <c r="I8" s="45" t="s">
        <v>62</v>
      </c>
      <c r="J8">
        <f t="shared" si="1"/>
        <v>0.14998388097907414</v>
      </c>
      <c r="K8" s="43">
        <f t="shared" si="2"/>
        <v>352.28660916330244</v>
      </c>
      <c r="L8" s="95">
        <f t="shared" si="3"/>
        <v>1599.1266091633024</v>
      </c>
      <c r="M8" s="43">
        <f t="shared" si="4"/>
        <v>1599.1266091633024</v>
      </c>
      <c r="N8" s="43">
        <f t="shared" si="5"/>
        <v>37339606.323963113</v>
      </c>
    </row>
    <row r="9" spans="2:14" x14ac:dyDescent="0.25">
      <c r="H9" s="54">
        <f>SUM(H4:H8)</f>
        <v>8313.16</v>
      </c>
      <c r="I9" s="47"/>
      <c r="J9">
        <f>SUM(J4:J8)</f>
        <v>0.99999999999999989</v>
      </c>
      <c r="K9" s="43"/>
      <c r="L9" s="95">
        <f>SUM(L4:L8)</f>
        <v>10661.989800000001</v>
      </c>
    </row>
    <row r="10" spans="2:14" x14ac:dyDescent="0.25">
      <c r="G10" s="53" t="s">
        <v>67</v>
      </c>
      <c r="H10" s="50">
        <v>850</v>
      </c>
      <c r="I10" s="47"/>
    </row>
    <row r="11" spans="2:14" x14ac:dyDescent="0.25">
      <c r="G11" s="53" t="s">
        <v>68</v>
      </c>
      <c r="H11" s="53" t="s">
        <v>77</v>
      </c>
    </row>
    <row r="12" spans="2:14" x14ac:dyDescent="0.25">
      <c r="G12" s="53" t="s">
        <v>69</v>
      </c>
      <c r="H12" s="50">
        <v>25</v>
      </c>
    </row>
    <row r="13" spans="2:14" x14ac:dyDescent="0.25">
      <c r="G13" s="53" t="s">
        <v>70</v>
      </c>
      <c r="H13" s="50">
        <v>43</v>
      </c>
    </row>
    <row r="14" spans="2:14" x14ac:dyDescent="0.25">
      <c r="G14" s="53" t="s">
        <v>71</v>
      </c>
      <c r="H14" s="50">
        <f>0*SUM(H9:H11)</f>
        <v>0</v>
      </c>
    </row>
    <row r="15" spans="2:14" x14ac:dyDescent="0.25">
      <c r="G15" s="53" t="s">
        <v>78</v>
      </c>
      <c r="H15" s="53" t="s">
        <v>77</v>
      </c>
    </row>
    <row r="16" spans="2:14" x14ac:dyDescent="0.25">
      <c r="G16" s="53" t="s">
        <v>72</v>
      </c>
      <c r="H16" s="53" t="s">
        <v>77</v>
      </c>
    </row>
    <row r="17" spans="7:8" x14ac:dyDescent="0.25">
      <c r="G17" s="53"/>
    </row>
    <row r="18" spans="7:8" x14ac:dyDescent="0.25">
      <c r="G18" s="53" t="s">
        <v>73</v>
      </c>
      <c r="H18" s="50">
        <f>SUM(H9:H16)</f>
        <v>9231.16</v>
      </c>
    </row>
    <row r="19" spans="7:8" x14ac:dyDescent="0.25">
      <c r="G19" s="53" t="s">
        <v>74</v>
      </c>
      <c r="H19" s="50">
        <v>0.155</v>
      </c>
    </row>
    <row r="20" spans="7:8" x14ac:dyDescent="0.25">
      <c r="G20" s="53" t="s">
        <v>75</v>
      </c>
      <c r="H20" s="55">
        <f>H18*(1+H19)</f>
        <v>10661.989799999999</v>
      </c>
    </row>
    <row r="21" spans="7:8" x14ac:dyDescent="0.25">
      <c r="G21" s="53" t="s">
        <v>76</v>
      </c>
      <c r="H21" s="56">
        <f>H20-H18</f>
        <v>1430.8297999999995</v>
      </c>
    </row>
    <row r="23" spans="7:8" x14ac:dyDescent="0.25">
      <c r="H23" s="50">
        <f>H20-H9</f>
        <v>2348.8297999999995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Sheet2</vt:lpstr>
      <vt:lpstr>Final Offer</vt:lpstr>
      <vt:lpstr>Sheet1</vt:lpstr>
      <vt:lpstr>BrownMac</vt:lpstr>
      <vt:lpstr>Sheet3</vt:lpstr>
      <vt:lpstr>'Final Offer'!Print_Area</vt:lpstr>
      <vt:lpstr>Sheet2!Print_Area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2019-07-31T01:41:59Z</dcterms:modified>
</cp:coreProperties>
</file>