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Sheet2!$C$1:$J$41</definedName>
  </definedNames>
  <calcPr calcId="145621"/>
</workbook>
</file>

<file path=xl/calcChain.xml><?xml version="1.0" encoding="utf-8"?>
<calcChain xmlns="http://schemas.openxmlformats.org/spreadsheetml/2006/main">
  <c r="I29" i="2" l="1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N27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5" i="1"/>
  <c r="I38" i="1"/>
  <c r="I39" i="1" s="1"/>
  <c r="I36" i="1"/>
  <c r="I32" i="1"/>
  <c r="M26" i="1"/>
  <c r="L26" i="1"/>
  <c r="M19" i="1"/>
  <c r="L19" i="1"/>
  <c r="I41" i="1" l="1"/>
  <c r="I30" i="2"/>
  <c r="I21" i="1"/>
  <c r="I26" i="1"/>
  <c r="I25" i="1"/>
  <c r="I24" i="1"/>
  <c r="I23" i="1"/>
  <c r="I22" i="1"/>
  <c r="I19" i="1"/>
  <c r="I18" i="1"/>
  <c r="I17" i="1"/>
  <c r="I16" i="1"/>
  <c r="I15" i="1"/>
  <c r="I14" i="1"/>
  <c r="I5" i="1"/>
  <c r="I27" i="1" s="1"/>
  <c r="I6" i="1"/>
  <c r="I7" i="1"/>
  <c r="I8" i="1"/>
  <c r="I9" i="1"/>
  <c r="I10" i="1"/>
  <c r="I11" i="1"/>
  <c r="I12" i="1"/>
  <c r="I13" i="1"/>
  <c r="I20" i="1"/>
  <c r="O5" i="1" l="1"/>
  <c r="P5" i="1" s="1"/>
  <c r="O8" i="1"/>
  <c r="P8" i="1" s="1"/>
  <c r="Q8" i="1" s="1"/>
  <c r="O16" i="1"/>
  <c r="P16" i="1" s="1"/>
  <c r="Q16" i="1" s="1"/>
  <c r="O9" i="1"/>
  <c r="P9" i="1" s="1"/>
  <c r="Q9" i="1" s="1"/>
  <c r="O13" i="1"/>
  <c r="P13" i="1" s="1"/>
  <c r="Q13" i="1" s="1"/>
  <c r="O17" i="1"/>
  <c r="P17" i="1" s="1"/>
  <c r="Q17" i="1" s="1"/>
  <c r="O21" i="1"/>
  <c r="P21" i="1" s="1"/>
  <c r="Q21" i="1" s="1"/>
  <c r="O25" i="1"/>
  <c r="P25" i="1" s="1"/>
  <c r="Q25" i="1" s="1"/>
  <c r="O6" i="1"/>
  <c r="P6" i="1" s="1"/>
  <c r="Q6" i="1" s="1"/>
  <c r="O10" i="1"/>
  <c r="P10" i="1" s="1"/>
  <c r="Q10" i="1" s="1"/>
  <c r="O14" i="1"/>
  <c r="P14" i="1" s="1"/>
  <c r="Q14" i="1" s="1"/>
  <c r="O18" i="1"/>
  <c r="P18" i="1" s="1"/>
  <c r="Q18" i="1" s="1"/>
  <c r="O22" i="1"/>
  <c r="P22" i="1" s="1"/>
  <c r="Q22" i="1" s="1"/>
  <c r="O26" i="1"/>
  <c r="P26" i="1" s="1"/>
  <c r="Q26" i="1" s="1"/>
  <c r="O7" i="1"/>
  <c r="P7" i="1" s="1"/>
  <c r="Q7" i="1" s="1"/>
  <c r="O11" i="1"/>
  <c r="P11" i="1" s="1"/>
  <c r="Q11" i="1" s="1"/>
  <c r="O15" i="1"/>
  <c r="P15" i="1" s="1"/>
  <c r="Q15" i="1" s="1"/>
  <c r="O19" i="1"/>
  <c r="P19" i="1" s="1"/>
  <c r="Q19" i="1" s="1"/>
  <c r="O23" i="1"/>
  <c r="P23" i="1" s="1"/>
  <c r="Q23" i="1" s="1"/>
  <c r="O12" i="1"/>
  <c r="P12" i="1" s="1"/>
  <c r="Q12" i="1" s="1"/>
  <c r="O20" i="1"/>
  <c r="P20" i="1" s="1"/>
  <c r="Q20" i="1" s="1"/>
  <c r="O24" i="1"/>
  <c r="P24" i="1" s="1"/>
  <c r="Q24" i="1" s="1"/>
  <c r="P27" i="1" l="1"/>
  <c r="Q5" i="1"/>
</calcChain>
</file>

<file path=xl/sharedStrings.xml><?xml version="1.0" encoding="utf-8"?>
<sst xmlns="http://schemas.openxmlformats.org/spreadsheetml/2006/main" count="218" uniqueCount="65">
  <si>
    <t xml:space="preserve"> 8”NB SCH 10S </t>
  </si>
  <si>
    <t>Q'ty (pc)</t>
  </si>
  <si>
    <t>T. Price (EUR)</t>
  </si>
  <si>
    <t>Length (m)</t>
  </si>
  <si>
    <t>A928 CL1/3 S31803 / S32205</t>
  </si>
  <si>
    <t>A815 S31803 / S32205</t>
  </si>
  <si>
    <t>8”NB SCH 10S WX 90 DEG LRE</t>
  </si>
  <si>
    <t>U. Price (EUR/pc)</t>
  </si>
  <si>
    <t>8”NB SCH 10S WX 45 DEG LRE</t>
  </si>
  <si>
    <t>2.1/2”NB SCH 10S 90 DEG LRE</t>
  </si>
  <si>
    <t>2.1/2”NB SCH 10S 45 DEG LRE</t>
  </si>
  <si>
    <t>½”NB SCH 40S 90 DEG LRE</t>
  </si>
  <si>
    <t>1”NB SCH 10S 90 DEG LRE</t>
  </si>
  <si>
    <t>2”NB SCH 10S 90 DEG LRE</t>
  </si>
  <si>
    <t>6”NB SCH 10S 90 DEG LRE</t>
  </si>
  <si>
    <t>1.1/2”NB SCH 10S 90 DEG LRE</t>
  </si>
  <si>
    <t>Elbow</t>
  </si>
  <si>
    <t>A182 F51 / F60</t>
  </si>
  <si>
    <t>Flange</t>
  </si>
  <si>
    <t>Pipe</t>
  </si>
  <si>
    <t>8”NB TABLE D</t>
  </si>
  <si>
    <t>1.1/2”NB TABLE D</t>
  </si>
  <si>
    <t>2”NB TABLE D</t>
  </si>
  <si>
    <t>1”NB TABLE D</t>
  </si>
  <si>
    <t>¾”NB TABLE D</t>
  </si>
  <si>
    <t>2.1/2”NB TABLE D</t>
  </si>
  <si>
    <t>S31803 / S32205</t>
  </si>
  <si>
    <t>2.1/2”NB SCH 10S</t>
  </si>
  <si>
    <t>SMLS Pipe</t>
  </si>
  <si>
    <t>½”NB SCH 40S</t>
  </si>
  <si>
    <t>1”NB SCH 10S</t>
  </si>
  <si>
    <t>2”NB SCH 10S</t>
  </si>
  <si>
    <t>6”NB SCH 10S</t>
  </si>
  <si>
    <t>1.1/2”NB SCH 10S</t>
  </si>
  <si>
    <t>BS10 Slip on flange</t>
  </si>
  <si>
    <t>Product</t>
  </si>
  <si>
    <t>Material / Spec</t>
  </si>
  <si>
    <t>Dimension</t>
  </si>
  <si>
    <t>-</t>
  </si>
  <si>
    <t>Total</t>
  </si>
  <si>
    <t>Shipping cost</t>
  </si>
  <si>
    <t>Bank cost</t>
  </si>
  <si>
    <t>Custom clearance cost</t>
  </si>
  <si>
    <t>Import tax cost</t>
  </si>
  <si>
    <t>To door cost</t>
  </si>
  <si>
    <t>VAT cost</t>
  </si>
  <si>
    <t>SUM</t>
  </si>
  <si>
    <t>Margin</t>
  </si>
  <si>
    <t>Profit</t>
  </si>
  <si>
    <t>CQ/CO cost</t>
  </si>
  <si>
    <t>Remark</t>
  </si>
  <si>
    <r>
      <rPr>
        <b/>
        <sz val="12"/>
        <color theme="1"/>
        <rFont val="Calibri"/>
        <family val="2"/>
        <scheme val="minor"/>
      </rPr>
      <t>SUPER MATERIALS ONE MEMBER COMPANY LIMITED</t>
    </r>
    <r>
      <rPr>
        <sz val="12"/>
        <color theme="1"/>
        <rFont val="Calibri"/>
        <family val="2"/>
        <scheme val="minor"/>
      </rPr>
      <t xml:space="preserve">
A. 201/15 Le Van Viet, Hiep Phu Ward, District 9, Ho Chi Minh City, Vietnam
T. +84 98 9944 746 | F. -
E. sales@ss-materials.com | W. www.ss-materials.com</t>
    </r>
  </si>
  <si>
    <t>QUOTATION</t>
  </si>
  <si>
    <t>EUR</t>
  </si>
  <si>
    <t>Terms &amp; Conditions:-</t>
  </si>
  <si>
    <t>Payment: 100% in advance</t>
  </si>
  <si>
    <t>Prices: Valid for complete order only, partial orders to be discussed</t>
  </si>
  <si>
    <t>Documents: Certificate of Origin (copy), Mill Test Certificates (copy)</t>
  </si>
  <si>
    <t>Materials are subject stock/capacity unsold</t>
  </si>
  <si>
    <t>Price not included VAT 10%</t>
  </si>
  <si>
    <t>Delivery term: DDP at Austal Vietnam - Vung Tau, Vietnam</t>
  </si>
  <si>
    <t>Delivery time: 35-40 days after receipt of payment</t>
  </si>
  <si>
    <t>Materials origin: EU/Korea</t>
  </si>
  <si>
    <t>Date: 17/07/2019</t>
  </si>
  <si>
    <t>No.: SM-Austal/170719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</si>
</sst>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9" fontId="0" fillId="0" borderId="0" xfId="0" applyNumberFormat="1"/>
    <xf numFmtId="4" fontId="0" fillId="0" borderId="0" xfId="0" applyNumberFormat="1"/>
    <xf numFmtId="164" fontId="1" fillId="0" borderId="0" xfId="0" applyNumberFormat="1" applyFont="1"/>
    <xf numFmtId="164" fontId="0" fillId="2" borderId="0" xfId="0" applyNumberFormat="1" applyFill="1"/>
    <xf numFmtId="164" fontId="0" fillId="3" borderId="0" xfId="0" applyNumberFormat="1" applyFill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164" fontId="0" fillId="0" borderId="1" xfId="0" applyNumberFormat="1" applyBorder="1"/>
    <xf numFmtId="0" fontId="2" fillId="4" borderId="1" xfId="0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0" fontId="7" fillId="0" borderId="0" xfId="0" applyFont="1"/>
    <xf numFmtId="0" fontId="5" fillId="0" borderId="0" xfId="0" applyFont="1" applyAlignment="1">
      <alignment horizontal="left" vertical="top" wrapText="1"/>
    </xf>
    <xf numFmtId="0" fontId="6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136071</xdr:colOff>
      <xdr:row>0</xdr:row>
      <xdr:rowOff>62803</xdr:rowOff>
    </xdr:from>
    <xdr:to>
      <xdr:col>9</xdr:col>
      <xdr:colOff>1182775</xdr:colOff>
      <xdr:row>3</xdr:row>
      <xdr:rowOff>32751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4478" y="62803"/>
          <a:ext cx="1046704" cy="6084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Q41"/>
  <sheetViews>
    <sheetView topLeftCell="C17" workbookViewId="0">
      <selection activeCell="I38" sqref="I38"/>
    </sheetView>
  </sheetViews>
  <sheetFormatPr defaultRowHeight="15" x14ac:dyDescent="0.25"/>
  <cols>
    <col min="3" max="3" width="10" bestFit="1" customWidth="1"/>
    <col min="4" max="4" width="25.140625" bestFit="1" customWidth="1"/>
    <col min="5" max="5" width="26.5703125" bestFit="1" customWidth="1"/>
    <col min="6" max="6" width="12.28515625" bestFit="1" customWidth="1"/>
    <col min="8" max="8" width="15.7109375" style="2" bestFit="1" customWidth="1"/>
    <col min="9" max="9" width="12.7109375" style="2" bestFit="1" customWidth="1"/>
    <col min="10" max="10" width="18.7109375" bestFit="1" customWidth="1"/>
    <col min="17" max="17" width="9.140625" style="6"/>
  </cols>
  <sheetData>
    <row r="4" spans="3:17" x14ac:dyDescent="0.25">
      <c r="C4" t="s">
        <v>35</v>
      </c>
      <c r="D4" t="s">
        <v>36</v>
      </c>
      <c r="E4" t="s">
        <v>37</v>
      </c>
      <c r="F4" t="s">
        <v>3</v>
      </c>
      <c r="G4" t="s">
        <v>1</v>
      </c>
      <c r="H4" s="2" t="s">
        <v>7</v>
      </c>
      <c r="I4" s="2" t="s">
        <v>2</v>
      </c>
    </row>
    <row r="5" spans="3:17" x14ac:dyDescent="0.25">
      <c r="C5" t="s">
        <v>16</v>
      </c>
      <c r="D5" s="1" t="s">
        <v>5</v>
      </c>
      <c r="E5" t="s">
        <v>6</v>
      </c>
      <c r="F5" s="3" t="s">
        <v>38</v>
      </c>
      <c r="G5">
        <v>24</v>
      </c>
      <c r="H5" s="2">
        <v>221</v>
      </c>
      <c r="I5" s="2">
        <f t="shared" ref="I5:I26" si="0">G5*H5</f>
        <v>5304</v>
      </c>
      <c r="K5" s="5">
        <v>0.05</v>
      </c>
      <c r="N5">
        <f>I5/$I$27</f>
        <v>0.12178153714750169</v>
      </c>
      <c r="O5">
        <f>N5*$I$41</f>
        <v>1619.2324049098347</v>
      </c>
      <c r="P5" s="2">
        <f>O5+I5</f>
        <v>6923.2324049098352</v>
      </c>
      <c r="Q5" s="6">
        <f>P5/G5</f>
        <v>288.46801687124315</v>
      </c>
    </row>
    <row r="6" spans="3:17" x14ac:dyDescent="0.25">
      <c r="C6" t="s">
        <v>16</v>
      </c>
      <c r="D6" s="1" t="s">
        <v>5</v>
      </c>
      <c r="E6" t="s">
        <v>8</v>
      </c>
      <c r="F6" s="3" t="s">
        <v>38</v>
      </c>
      <c r="G6">
        <v>4</v>
      </c>
      <c r="H6" s="2">
        <v>197</v>
      </c>
      <c r="I6" s="2">
        <f t="shared" si="0"/>
        <v>788</v>
      </c>
      <c r="K6" s="5">
        <v>0.05</v>
      </c>
      <c r="N6">
        <f t="shared" ref="N6:N26" si="1">I6/$I$27</f>
        <v>1.8092732140315107E-2</v>
      </c>
      <c r="O6">
        <f t="shared" ref="O6:O26" si="2">N6*$I$41</f>
        <v>240.56469364045054</v>
      </c>
      <c r="P6" s="2">
        <f t="shared" ref="P6:P26" si="3">O6+I6</f>
        <v>1028.5646936404505</v>
      </c>
      <c r="Q6" s="6">
        <f t="shared" ref="Q6:Q26" si="4">P6/G6</f>
        <v>257.14117341011263</v>
      </c>
    </row>
    <row r="7" spans="3:17" x14ac:dyDescent="0.25">
      <c r="C7" t="s">
        <v>16</v>
      </c>
      <c r="D7" s="1" t="s">
        <v>5</v>
      </c>
      <c r="E7" t="s">
        <v>9</v>
      </c>
      <c r="F7" s="3" t="s">
        <v>38</v>
      </c>
      <c r="G7">
        <v>44</v>
      </c>
      <c r="H7" s="2">
        <v>55</v>
      </c>
      <c r="I7" s="2">
        <f t="shared" si="0"/>
        <v>2420</v>
      </c>
      <c r="K7" s="5">
        <v>0.05</v>
      </c>
      <c r="N7">
        <f t="shared" si="1"/>
        <v>5.5563974339546393E-2</v>
      </c>
      <c r="O7">
        <f t="shared" si="2"/>
        <v>738.79004899732274</v>
      </c>
      <c r="P7" s="2">
        <f t="shared" si="3"/>
        <v>3158.7900489973226</v>
      </c>
      <c r="Q7" s="6">
        <f t="shared" si="4"/>
        <v>71.790682931757331</v>
      </c>
    </row>
    <row r="8" spans="3:17" x14ac:dyDescent="0.25">
      <c r="C8" t="s">
        <v>16</v>
      </c>
      <c r="D8" s="1" t="s">
        <v>5</v>
      </c>
      <c r="E8" t="s">
        <v>10</v>
      </c>
      <c r="F8" s="3" t="s">
        <v>38</v>
      </c>
      <c r="G8">
        <v>16</v>
      </c>
      <c r="H8" s="2">
        <v>55</v>
      </c>
      <c r="I8" s="2">
        <f t="shared" si="0"/>
        <v>880</v>
      </c>
      <c r="K8" s="5">
        <v>0.05</v>
      </c>
      <c r="N8">
        <f t="shared" si="1"/>
        <v>2.020508157801687E-2</v>
      </c>
      <c r="O8">
        <f t="shared" si="2"/>
        <v>268.65092690811736</v>
      </c>
      <c r="P8" s="2">
        <f t="shared" si="3"/>
        <v>1148.6509269081173</v>
      </c>
      <c r="Q8" s="6">
        <f t="shared" si="4"/>
        <v>71.790682931757331</v>
      </c>
    </row>
    <row r="9" spans="3:17" x14ac:dyDescent="0.25">
      <c r="C9" t="s">
        <v>16</v>
      </c>
      <c r="D9" s="1" t="s">
        <v>5</v>
      </c>
      <c r="E9" t="s">
        <v>11</v>
      </c>
      <c r="F9" s="3" t="s">
        <v>38</v>
      </c>
      <c r="G9">
        <v>28</v>
      </c>
      <c r="H9" s="2">
        <v>10</v>
      </c>
      <c r="I9" s="2">
        <f t="shared" si="0"/>
        <v>280</v>
      </c>
      <c r="K9" s="5">
        <v>0.05</v>
      </c>
      <c r="N9">
        <f t="shared" si="1"/>
        <v>6.428889593005368E-3</v>
      </c>
      <c r="O9">
        <f t="shared" si="2"/>
        <v>85.479840379855517</v>
      </c>
      <c r="P9" s="2">
        <f t="shared" si="3"/>
        <v>365.47984037985555</v>
      </c>
      <c r="Q9" s="6">
        <f t="shared" si="4"/>
        <v>13.052851442137698</v>
      </c>
    </row>
    <row r="10" spans="3:17" x14ac:dyDescent="0.25">
      <c r="C10" t="s">
        <v>16</v>
      </c>
      <c r="D10" s="1" t="s">
        <v>5</v>
      </c>
      <c r="E10" t="s">
        <v>12</v>
      </c>
      <c r="F10" s="3" t="s">
        <v>38</v>
      </c>
      <c r="G10">
        <v>16</v>
      </c>
      <c r="H10" s="2">
        <v>12</v>
      </c>
      <c r="I10" s="2">
        <f t="shared" si="0"/>
        <v>192</v>
      </c>
      <c r="K10" s="5">
        <v>0.05</v>
      </c>
      <c r="N10">
        <f t="shared" si="1"/>
        <v>4.4083814352036807E-3</v>
      </c>
      <c r="O10">
        <f t="shared" si="2"/>
        <v>58.614747689043782</v>
      </c>
      <c r="P10" s="2">
        <f t="shared" si="3"/>
        <v>250.61474768904378</v>
      </c>
      <c r="Q10" s="6">
        <f t="shared" si="4"/>
        <v>15.663421730565236</v>
      </c>
    </row>
    <row r="11" spans="3:17" x14ac:dyDescent="0.25">
      <c r="C11" t="s">
        <v>16</v>
      </c>
      <c r="D11" s="1" t="s">
        <v>5</v>
      </c>
      <c r="E11" t="s">
        <v>13</v>
      </c>
      <c r="F11" s="3" t="s">
        <v>38</v>
      </c>
      <c r="G11">
        <v>16</v>
      </c>
      <c r="H11" s="2">
        <v>21</v>
      </c>
      <c r="I11" s="2">
        <f t="shared" si="0"/>
        <v>336</v>
      </c>
      <c r="K11" s="5">
        <v>0.05</v>
      </c>
      <c r="N11">
        <f t="shared" si="1"/>
        <v>7.7146675116064418E-3</v>
      </c>
      <c r="O11">
        <f t="shared" si="2"/>
        <v>102.57580845582663</v>
      </c>
      <c r="P11" s="2">
        <f t="shared" si="3"/>
        <v>438.57580845582663</v>
      </c>
      <c r="Q11" s="6">
        <f t="shared" si="4"/>
        <v>27.410988028489164</v>
      </c>
    </row>
    <row r="12" spans="3:17" x14ac:dyDescent="0.25">
      <c r="C12" t="s">
        <v>16</v>
      </c>
      <c r="D12" s="1" t="s">
        <v>5</v>
      </c>
      <c r="E12" t="s">
        <v>14</v>
      </c>
      <c r="F12" s="3" t="s">
        <v>38</v>
      </c>
      <c r="G12">
        <v>4</v>
      </c>
      <c r="H12" s="2">
        <v>175</v>
      </c>
      <c r="I12" s="2">
        <f t="shared" si="0"/>
        <v>700</v>
      </c>
      <c r="K12" s="5">
        <v>0.05</v>
      </c>
      <c r="N12">
        <f t="shared" si="1"/>
        <v>1.6072223982513421E-2</v>
      </c>
      <c r="O12">
        <f t="shared" si="2"/>
        <v>213.69960094963884</v>
      </c>
      <c r="P12" s="2">
        <f t="shared" si="3"/>
        <v>913.69960094963881</v>
      </c>
      <c r="Q12" s="6">
        <f t="shared" si="4"/>
        <v>228.4249002374097</v>
      </c>
    </row>
    <row r="13" spans="3:17" x14ac:dyDescent="0.25">
      <c r="C13" t="s">
        <v>16</v>
      </c>
      <c r="D13" s="1" t="s">
        <v>5</v>
      </c>
      <c r="E13" t="s">
        <v>15</v>
      </c>
      <c r="F13" s="3" t="s">
        <v>38</v>
      </c>
      <c r="G13">
        <v>20</v>
      </c>
      <c r="H13" s="2">
        <v>18</v>
      </c>
      <c r="I13" s="2">
        <f t="shared" si="0"/>
        <v>360</v>
      </c>
      <c r="K13" s="5">
        <v>0.05</v>
      </c>
      <c r="N13">
        <f t="shared" si="1"/>
        <v>8.2657151910069011E-3</v>
      </c>
      <c r="O13">
        <f t="shared" si="2"/>
        <v>109.9026519169571</v>
      </c>
      <c r="P13" s="2">
        <f t="shared" si="3"/>
        <v>469.9026519169571</v>
      </c>
      <c r="Q13" s="6">
        <f t="shared" si="4"/>
        <v>23.495132595847856</v>
      </c>
    </row>
    <row r="14" spans="3:17" x14ac:dyDescent="0.25">
      <c r="C14" t="s">
        <v>18</v>
      </c>
      <c r="D14" s="1" t="s">
        <v>17</v>
      </c>
      <c r="E14" t="s">
        <v>20</v>
      </c>
      <c r="F14" s="3" t="s">
        <v>38</v>
      </c>
      <c r="G14">
        <v>28</v>
      </c>
      <c r="H14" s="2">
        <v>221</v>
      </c>
      <c r="I14" s="2">
        <f t="shared" si="0"/>
        <v>6188</v>
      </c>
      <c r="J14" t="s">
        <v>34</v>
      </c>
      <c r="K14" s="5">
        <v>0.05</v>
      </c>
      <c r="N14">
        <f t="shared" si="1"/>
        <v>0.14207846000541863</v>
      </c>
      <c r="O14">
        <f t="shared" si="2"/>
        <v>1889.1044723948069</v>
      </c>
      <c r="P14" s="2">
        <f t="shared" si="3"/>
        <v>8077.1044723948071</v>
      </c>
      <c r="Q14" s="6">
        <f t="shared" si="4"/>
        <v>288.46801687124309</v>
      </c>
    </row>
    <row r="15" spans="3:17" x14ac:dyDescent="0.25">
      <c r="C15" t="s">
        <v>18</v>
      </c>
      <c r="D15" s="1" t="s">
        <v>17</v>
      </c>
      <c r="E15" t="s">
        <v>25</v>
      </c>
      <c r="F15" s="3" t="s">
        <v>38</v>
      </c>
      <c r="G15">
        <v>40</v>
      </c>
      <c r="H15" s="2">
        <v>85</v>
      </c>
      <c r="I15" s="2">
        <f t="shared" si="0"/>
        <v>3400</v>
      </c>
      <c r="J15" t="s">
        <v>34</v>
      </c>
      <c r="K15" s="5">
        <v>0.05</v>
      </c>
      <c r="N15">
        <f t="shared" si="1"/>
        <v>7.8065087915065182E-2</v>
      </c>
      <c r="O15">
        <f t="shared" si="2"/>
        <v>1037.9694903268171</v>
      </c>
      <c r="P15" s="2">
        <f t="shared" si="3"/>
        <v>4437.9694903268173</v>
      </c>
      <c r="Q15" s="6">
        <f t="shared" si="4"/>
        <v>110.94923725817043</v>
      </c>
    </row>
    <row r="16" spans="3:17" x14ac:dyDescent="0.25">
      <c r="C16" t="s">
        <v>18</v>
      </c>
      <c r="D16" s="1" t="s">
        <v>17</v>
      </c>
      <c r="E16" t="s">
        <v>24</v>
      </c>
      <c r="F16" s="3" t="s">
        <v>38</v>
      </c>
      <c r="G16">
        <v>40</v>
      </c>
      <c r="H16" s="2">
        <v>43</v>
      </c>
      <c r="I16" s="2">
        <f t="shared" si="0"/>
        <v>1720</v>
      </c>
      <c r="J16" t="s">
        <v>34</v>
      </c>
      <c r="K16" s="5">
        <v>0.05</v>
      </c>
      <c r="N16">
        <f t="shared" si="1"/>
        <v>3.9491750357032972E-2</v>
      </c>
      <c r="O16">
        <f t="shared" si="2"/>
        <v>525.09044804768382</v>
      </c>
      <c r="P16" s="2">
        <f t="shared" si="3"/>
        <v>2245.0904480476838</v>
      </c>
      <c r="Q16" s="6">
        <f t="shared" si="4"/>
        <v>56.127261201192098</v>
      </c>
    </row>
    <row r="17" spans="3:17" x14ac:dyDescent="0.25">
      <c r="C17" t="s">
        <v>18</v>
      </c>
      <c r="D17" s="1" t="s">
        <v>17</v>
      </c>
      <c r="E17" t="s">
        <v>23</v>
      </c>
      <c r="F17" s="3" t="s">
        <v>38</v>
      </c>
      <c r="G17">
        <v>16</v>
      </c>
      <c r="H17" s="2">
        <v>49</v>
      </c>
      <c r="I17" s="2">
        <f t="shared" si="0"/>
        <v>784</v>
      </c>
      <c r="J17" t="s">
        <v>34</v>
      </c>
      <c r="K17" s="5">
        <v>0.05</v>
      </c>
      <c r="N17">
        <f t="shared" si="1"/>
        <v>1.8000890860415029E-2</v>
      </c>
      <c r="O17">
        <f t="shared" si="2"/>
        <v>239.34355306359544</v>
      </c>
      <c r="P17" s="2">
        <f t="shared" si="3"/>
        <v>1023.3435530635954</v>
      </c>
      <c r="Q17" s="6">
        <f t="shared" si="4"/>
        <v>63.958972066474715</v>
      </c>
    </row>
    <row r="18" spans="3:17" x14ac:dyDescent="0.25">
      <c r="C18" t="s">
        <v>18</v>
      </c>
      <c r="D18" s="1" t="s">
        <v>17</v>
      </c>
      <c r="E18" t="s">
        <v>22</v>
      </c>
      <c r="F18" s="3" t="s">
        <v>38</v>
      </c>
      <c r="G18">
        <v>24</v>
      </c>
      <c r="H18" s="2">
        <v>71</v>
      </c>
      <c r="I18" s="2">
        <f t="shared" si="0"/>
        <v>1704</v>
      </c>
      <c r="J18" t="s">
        <v>34</v>
      </c>
      <c r="K18" s="5">
        <v>0.05</v>
      </c>
      <c r="N18">
        <f t="shared" si="1"/>
        <v>3.9124385237432668E-2</v>
      </c>
      <c r="O18">
        <f t="shared" si="2"/>
        <v>520.20588574026362</v>
      </c>
      <c r="P18" s="2">
        <f t="shared" si="3"/>
        <v>2224.2058857402635</v>
      </c>
      <c r="Q18" s="6">
        <f t="shared" si="4"/>
        <v>92.675245239177642</v>
      </c>
    </row>
    <row r="19" spans="3:17" x14ac:dyDescent="0.25">
      <c r="C19" t="s">
        <v>18</v>
      </c>
      <c r="D19" s="1" t="s">
        <v>17</v>
      </c>
      <c r="E19" t="s">
        <v>21</v>
      </c>
      <c r="F19" s="3" t="s">
        <v>38</v>
      </c>
      <c r="G19">
        <v>30</v>
      </c>
      <c r="H19" s="2">
        <v>61</v>
      </c>
      <c r="I19" s="2">
        <f t="shared" si="0"/>
        <v>1830</v>
      </c>
      <c r="J19" t="s">
        <v>34</v>
      </c>
      <c r="K19" s="5">
        <v>0.05</v>
      </c>
      <c r="L19" s="2">
        <f>SUM(I5:I19)</f>
        <v>26886</v>
      </c>
      <c r="M19">
        <f>L19*0.05</f>
        <v>1344.3000000000002</v>
      </c>
      <c r="N19">
        <f t="shared" si="1"/>
        <v>4.201738555428508E-2</v>
      </c>
      <c r="O19">
        <f t="shared" si="2"/>
        <v>558.67181391119857</v>
      </c>
      <c r="P19" s="2">
        <f t="shared" si="3"/>
        <v>2388.6718139111986</v>
      </c>
      <c r="Q19" s="6">
        <f t="shared" si="4"/>
        <v>79.622393797039948</v>
      </c>
    </row>
    <row r="20" spans="3:17" x14ac:dyDescent="0.25">
      <c r="C20" t="s">
        <v>19</v>
      </c>
      <c r="D20" t="s">
        <v>4</v>
      </c>
      <c r="E20" t="s">
        <v>0</v>
      </c>
      <c r="F20">
        <v>6</v>
      </c>
      <c r="G20">
        <v>6</v>
      </c>
      <c r="H20" s="2">
        <v>868.80000000000007</v>
      </c>
      <c r="I20" s="2">
        <f>G20*H20</f>
        <v>5212.8</v>
      </c>
      <c r="K20" s="5">
        <v>0.1</v>
      </c>
      <c r="N20">
        <f t="shared" si="1"/>
        <v>0.11968755596577994</v>
      </c>
      <c r="O20">
        <f t="shared" si="2"/>
        <v>1591.3903997575389</v>
      </c>
      <c r="P20" s="2">
        <f t="shared" si="3"/>
        <v>6804.1903997575391</v>
      </c>
      <c r="Q20" s="6">
        <f t="shared" si="4"/>
        <v>1134.0317332929233</v>
      </c>
    </row>
    <row r="21" spans="3:17" x14ac:dyDescent="0.25">
      <c r="C21" t="s">
        <v>28</v>
      </c>
      <c r="D21" s="1" t="s">
        <v>26</v>
      </c>
      <c r="E21" t="s">
        <v>27</v>
      </c>
      <c r="F21">
        <v>6</v>
      </c>
      <c r="G21">
        <v>10</v>
      </c>
      <c r="H21" s="2">
        <v>468</v>
      </c>
      <c r="I21" s="2">
        <f>G21*H21</f>
        <v>4680</v>
      </c>
      <c r="K21" s="5">
        <v>0.1</v>
      </c>
      <c r="N21">
        <f t="shared" si="1"/>
        <v>0.10745429748308973</v>
      </c>
      <c r="O21">
        <f t="shared" si="2"/>
        <v>1428.7344749204424</v>
      </c>
      <c r="P21" s="2">
        <f t="shared" si="3"/>
        <v>6108.7344749204422</v>
      </c>
      <c r="Q21" s="6">
        <f t="shared" si="4"/>
        <v>610.87344749204419</v>
      </c>
    </row>
    <row r="22" spans="3:17" x14ac:dyDescent="0.25">
      <c r="C22" t="s">
        <v>28</v>
      </c>
      <c r="D22" s="1" t="s">
        <v>26</v>
      </c>
      <c r="E22" t="s">
        <v>29</v>
      </c>
      <c r="F22">
        <v>6</v>
      </c>
      <c r="G22">
        <v>12</v>
      </c>
      <c r="H22" s="2">
        <v>105.6</v>
      </c>
      <c r="I22" s="2">
        <f t="shared" si="0"/>
        <v>1267.1999999999998</v>
      </c>
      <c r="K22" s="5">
        <v>0.1</v>
      </c>
      <c r="N22">
        <f t="shared" si="1"/>
        <v>2.9095317472344291E-2</v>
      </c>
      <c r="O22">
        <f t="shared" si="2"/>
        <v>386.85733474768892</v>
      </c>
      <c r="P22" s="2">
        <f t="shared" si="3"/>
        <v>1654.0573347476889</v>
      </c>
      <c r="Q22" s="6">
        <f t="shared" si="4"/>
        <v>137.83811122897407</v>
      </c>
    </row>
    <row r="23" spans="3:17" x14ac:dyDescent="0.25">
      <c r="C23" t="s">
        <v>28</v>
      </c>
      <c r="D23" s="1" t="s">
        <v>26</v>
      </c>
      <c r="E23" t="s">
        <v>30</v>
      </c>
      <c r="F23">
        <v>6</v>
      </c>
      <c r="G23">
        <v>4</v>
      </c>
      <c r="H23" s="2">
        <v>151.19999999999999</v>
      </c>
      <c r="I23" s="2">
        <f t="shared" si="0"/>
        <v>604.79999999999995</v>
      </c>
      <c r="K23" s="5">
        <v>0.1</v>
      </c>
      <c r="N23">
        <f t="shared" si="1"/>
        <v>1.3886401520891593E-2</v>
      </c>
      <c r="O23">
        <f t="shared" si="2"/>
        <v>184.6364552204879</v>
      </c>
      <c r="P23" s="2">
        <f t="shared" si="3"/>
        <v>789.43645522048791</v>
      </c>
      <c r="Q23" s="6">
        <f t="shared" si="4"/>
        <v>197.35911380512198</v>
      </c>
    </row>
    <row r="24" spans="3:17" x14ac:dyDescent="0.25">
      <c r="C24" t="s">
        <v>28</v>
      </c>
      <c r="D24" s="1" t="s">
        <v>26</v>
      </c>
      <c r="E24" t="s">
        <v>31</v>
      </c>
      <c r="F24">
        <v>6</v>
      </c>
      <c r="G24">
        <v>6</v>
      </c>
      <c r="H24" s="2">
        <v>228.9</v>
      </c>
      <c r="I24" s="2">
        <f t="shared" si="0"/>
        <v>1373.4</v>
      </c>
      <c r="K24" s="5">
        <v>0.1</v>
      </c>
      <c r="N24">
        <f t="shared" si="1"/>
        <v>3.1533703453691331E-2</v>
      </c>
      <c r="O24">
        <f t="shared" si="2"/>
        <v>419.27861706319135</v>
      </c>
      <c r="P24" s="2">
        <f t="shared" si="3"/>
        <v>1792.6786170631915</v>
      </c>
      <c r="Q24" s="6">
        <f t="shared" si="4"/>
        <v>298.77976951053193</v>
      </c>
    </row>
    <row r="25" spans="3:17" x14ac:dyDescent="0.25">
      <c r="C25" t="s">
        <v>28</v>
      </c>
      <c r="D25" s="1" t="s">
        <v>26</v>
      </c>
      <c r="E25" t="s">
        <v>32</v>
      </c>
      <c r="F25">
        <v>6</v>
      </c>
      <c r="G25">
        <v>2</v>
      </c>
      <c r="H25" s="2">
        <v>927</v>
      </c>
      <c r="I25" s="2">
        <f t="shared" si="0"/>
        <v>1854</v>
      </c>
      <c r="K25" s="5">
        <v>0.1</v>
      </c>
      <c r="N25">
        <f t="shared" si="1"/>
        <v>4.2568433233685546E-2</v>
      </c>
      <c r="O25">
        <f t="shared" si="2"/>
        <v>565.99865737232903</v>
      </c>
      <c r="P25" s="2">
        <f t="shared" si="3"/>
        <v>2419.998657372329</v>
      </c>
      <c r="Q25" s="6">
        <f t="shared" si="4"/>
        <v>1209.9993286861645</v>
      </c>
    </row>
    <row r="26" spans="3:17" x14ac:dyDescent="0.25">
      <c r="C26" t="s">
        <v>28</v>
      </c>
      <c r="D26" s="1" t="s">
        <v>26</v>
      </c>
      <c r="E26" t="s">
        <v>33</v>
      </c>
      <c r="F26">
        <v>6</v>
      </c>
      <c r="G26">
        <v>8</v>
      </c>
      <c r="H26" s="2">
        <v>209.4</v>
      </c>
      <c r="I26" s="2">
        <f t="shared" si="0"/>
        <v>1675.2</v>
      </c>
      <c r="K26" s="5">
        <v>0.1</v>
      </c>
      <c r="L26" s="2">
        <f>SUM(I20:I26)</f>
        <v>16667.399999999998</v>
      </c>
      <c r="M26">
        <f>L26*0.1</f>
        <v>1666.7399999999998</v>
      </c>
      <c r="N26">
        <f t="shared" si="1"/>
        <v>3.846312802215212E-2</v>
      </c>
      <c r="O26">
        <f t="shared" si="2"/>
        <v>511.41367358690707</v>
      </c>
      <c r="P26" s="2">
        <f t="shared" si="3"/>
        <v>2186.6136735869072</v>
      </c>
      <c r="Q26" s="6">
        <f t="shared" si="4"/>
        <v>273.3267091983634</v>
      </c>
    </row>
    <row r="27" spans="3:17" x14ac:dyDescent="0.25">
      <c r="H27" s="4" t="s">
        <v>39</v>
      </c>
      <c r="I27" s="2">
        <f>SUM(I5:I26)</f>
        <v>43553.4</v>
      </c>
      <c r="N27">
        <f>SUM(N5:N26)</f>
        <v>1</v>
      </c>
      <c r="P27" s="2">
        <f>SUM(P5:P26)</f>
        <v>56849.605999999992</v>
      </c>
    </row>
    <row r="28" spans="3:17" x14ac:dyDescent="0.25">
      <c r="H28" s="4" t="s">
        <v>40</v>
      </c>
      <c r="I28" s="2">
        <v>2120</v>
      </c>
      <c r="P28" s="2"/>
    </row>
    <row r="29" spans="3:17" x14ac:dyDescent="0.25">
      <c r="H29" s="4" t="s">
        <v>49</v>
      </c>
      <c r="I29" s="4" t="s">
        <v>38</v>
      </c>
      <c r="P29" s="2"/>
    </row>
    <row r="30" spans="3:17" x14ac:dyDescent="0.25">
      <c r="H30" s="4" t="s">
        <v>41</v>
      </c>
      <c r="I30" s="2">
        <v>200</v>
      </c>
      <c r="P30" s="2"/>
    </row>
    <row r="31" spans="3:17" x14ac:dyDescent="0.25">
      <c r="H31" s="4" t="s">
        <v>42</v>
      </c>
      <c r="I31" s="2">
        <v>50</v>
      </c>
      <c r="P31" s="2"/>
    </row>
    <row r="32" spans="3:17" x14ac:dyDescent="0.25">
      <c r="H32" s="4" t="s">
        <v>43</v>
      </c>
      <c r="I32" s="2">
        <f>SUM(M19:M26)</f>
        <v>3011.04</v>
      </c>
      <c r="P32" s="2"/>
    </row>
    <row r="33" spans="8:16" x14ac:dyDescent="0.25">
      <c r="H33" s="4" t="s">
        <v>44</v>
      </c>
      <c r="I33" s="2">
        <v>500</v>
      </c>
      <c r="P33" s="2"/>
    </row>
    <row r="34" spans="8:16" x14ac:dyDescent="0.25">
      <c r="H34" s="4" t="s">
        <v>45</v>
      </c>
      <c r="I34" s="4" t="s">
        <v>38</v>
      </c>
      <c r="P34" s="2"/>
    </row>
    <row r="35" spans="8:16" x14ac:dyDescent="0.25">
      <c r="H35" s="4"/>
    </row>
    <row r="36" spans="8:16" x14ac:dyDescent="0.25">
      <c r="H36" s="4" t="s">
        <v>46</v>
      </c>
      <c r="I36" s="2">
        <f>SUM(I27:I34)</f>
        <v>49434.44</v>
      </c>
    </row>
    <row r="37" spans="8:16" x14ac:dyDescent="0.25">
      <c r="H37" s="4" t="s">
        <v>47</v>
      </c>
      <c r="I37" s="6">
        <v>0.15</v>
      </c>
    </row>
    <row r="38" spans="8:16" x14ac:dyDescent="0.25">
      <c r="H38" s="4" t="s">
        <v>39</v>
      </c>
      <c r="I38" s="7">
        <f>I36*(1+I37)</f>
        <v>56849.606</v>
      </c>
    </row>
    <row r="39" spans="8:16" x14ac:dyDescent="0.25">
      <c r="H39" s="4" t="s">
        <v>48</v>
      </c>
      <c r="I39" s="8">
        <f>I38-I36</f>
        <v>7415.1659999999974</v>
      </c>
    </row>
    <row r="41" spans="8:16" x14ac:dyDescent="0.25">
      <c r="I41" s="2">
        <f>I38-I27</f>
        <v>13296.205999999998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Q43"/>
  <sheetViews>
    <sheetView tabSelected="1" view="pageBreakPreview" zoomScale="91" zoomScaleNormal="100" zoomScaleSheetLayoutView="91" workbookViewId="0">
      <selection activeCell="N7" sqref="N7"/>
    </sheetView>
  </sheetViews>
  <sheetFormatPr defaultRowHeight="15" x14ac:dyDescent="0.25"/>
  <cols>
    <col min="3" max="3" width="10" bestFit="1" customWidth="1"/>
    <col min="4" max="4" width="25.140625" bestFit="1" customWidth="1"/>
    <col min="5" max="5" width="26.5703125" bestFit="1" customWidth="1"/>
    <col min="6" max="6" width="10.5703125" bestFit="1" customWidth="1"/>
    <col min="8" max="8" width="8.7109375" style="2" bestFit="1" customWidth="1"/>
    <col min="9" max="9" width="8.7109375" style="2" customWidth="1"/>
    <col min="10" max="10" width="18.7109375" bestFit="1" customWidth="1"/>
    <col min="17" max="17" width="9.140625" style="6"/>
  </cols>
  <sheetData>
    <row r="1" spans="3:16" ht="15" customHeight="1" x14ac:dyDescent="0.25">
      <c r="C1" s="20" t="s">
        <v>51</v>
      </c>
      <c r="D1" s="20"/>
      <c r="E1" s="20"/>
      <c r="F1" s="20"/>
      <c r="G1" s="20"/>
    </row>
    <row r="2" spans="3:16" ht="20.25" customHeight="1" x14ac:dyDescent="0.25">
      <c r="C2" s="20"/>
      <c r="D2" s="20"/>
      <c r="E2" s="20"/>
      <c r="F2" s="20"/>
      <c r="G2" s="20"/>
    </row>
    <row r="3" spans="3:16" ht="15" customHeight="1" x14ac:dyDescent="0.25">
      <c r="C3" s="20"/>
      <c r="D3" s="20"/>
      <c r="E3" s="20"/>
      <c r="F3" s="20"/>
      <c r="G3" s="20"/>
    </row>
    <row r="4" spans="3:16" ht="15" customHeight="1" x14ac:dyDescent="0.25">
      <c r="C4" s="20"/>
      <c r="D4" s="20"/>
      <c r="E4" s="20"/>
      <c r="F4" s="20"/>
      <c r="G4" s="20"/>
      <c r="J4" s="16" t="s">
        <v>63</v>
      </c>
    </row>
    <row r="5" spans="3:16" ht="15" customHeight="1" x14ac:dyDescent="0.25">
      <c r="C5" s="20"/>
      <c r="D5" s="20"/>
      <c r="E5" s="20"/>
      <c r="F5" s="20"/>
      <c r="G5" s="20"/>
      <c r="J5" s="16" t="s">
        <v>64</v>
      </c>
    </row>
    <row r="6" spans="3:16" ht="26.25" x14ac:dyDescent="0.25">
      <c r="C6" s="21" t="s">
        <v>52</v>
      </c>
      <c r="D6" s="21"/>
      <c r="E6" s="21"/>
      <c r="F6" s="21"/>
      <c r="G6" s="21"/>
      <c r="H6" s="21"/>
      <c r="I6" s="21"/>
      <c r="J6" s="21"/>
    </row>
    <row r="7" spans="3:16" ht="45" x14ac:dyDescent="0.25">
      <c r="C7" s="14" t="s">
        <v>35</v>
      </c>
      <c r="D7" s="14" t="s">
        <v>36</v>
      </c>
      <c r="E7" s="14" t="s">
        <v>37</v>
      </c>
      <c r="F7" s="14" t="s">
        <v>3</v>
      </c>
      <c r="G7" s="14" t="s">
        <v>1</v>
      </c>
      <c r="H7" s="15" t="s">
        <v>7</v>
      </c>
      <c r="I7" s="15" t="s">
        <v>2</v>
      </c>
      <c r="J7" s="14" t="s">
        <v>50</v>
      </c>
    </row>
    <row r="8" spans="3:16" x14ac:dyDescent="0.25">
      <c r="C8" s="10" t="s">
        <v>16</v>
      </c>
      <c r="D8" s="11" t="s">
        <v>5</v>
      </c>
      <c r="E8" s="10" t="s">
        <v>6</v>
      </c>
      <c r="F8" s="12" t="s">
        <v>38</v>
      </c>
      <c r="G8" s="10">
        <v>24</v>
      </c>
      <c r="H8" s="13">
        <v>288.46801687124315</v>
      </c>
      <c r="I8" s="13">
        <f t="shared" ref="I8:I29" si="0">G8*H8</f>
        <v>6923.2324049098352</v>
      </c>
      <c r="J8" s="10"/>
      <c r="K8" s="5"/>
      <c r="P8" s="2"/>
    </row>
    <row r="9" spans="3:16" x14ac:dyDescent="0.25">
      <c r="C9" s="10" t="s">
        <v>16</v>
      </c>
      <c r="D9" s="11" t="s">
        <v>5</v>
      </c>
      <c r="E9" s="10" t="s">
        <v>8</v>
      </c>
      <c r="F9" s="12" t="s">
        <v>38</v>
      </c>
      <c r="G9" s="10">
        <v>4</v>
      </c>
      <c r="H9" s="13">
        <v>257.14117341011263</v>
      </c>
      <c r="I9" s="13">
        <f t="shared" si="0"/>
        <v>1028.5646936404505</v>
      </c>
      <c r="J9" s="10"/>
      <c r="K9" s="5"/>
      <c r="P9" s="2"/>
    </row>
    <row r="10" spans="3:16" x14ac:dyDescent="0.25">
      <c r="C10" s="10" t="s">
        <v>16</v>
      </c>
      <c r="D10" s="11" t="s">
        <v>5</v>
      </c>
      <c r="E10" s="10" t="s">
        <v>9</v>
      </c>
      <c r="F10" s="12" t="s">
        <v>38</v>
      </c>
      <c r="G10" s="10">
        <v>44</v>
      </c>
      <c r="H10" s="13">
        <v>71.790682931757331</v>
      </c>
      <c r="I10" s="13">
        <f t="shared" si="0"/>
        <v>3158.7900489973226</v>
      </c>
      <c r="J10" s="10"/>
      <c r="K10" s="5"/>
      <c r="P10" s="2"/>
    </row>
    <row r="11" spans="3:16" x14ac:dyDescent="0.25">
      <c r="C11" s="10" t="s">
        <v>16</v>
      </c>
      <c r="D11" s="11" t="s">
        <v>5</v>
      </c>
      <c r="E11" s="10" t="s">
        <v>10</v>
      </c>
      <c r="F11" s="12" t="s">
        <v>38</v>
      </c>
      <c r="G11" s="10">
        <v>16</v>
      </c>
      <c r="H11" s="13">
        <v>71.790682931757331</v>
      </c>
      <c r="I11" s="13">
        <f t="shared" si="0"/>
        <v>1148.6509269081173</v>
      </c>
      <c r="J11" s="10"/>
      <c r="K11" s="5"/>
      <c r="P11" s="2"/>
    </row>
    <row r="12" spans="3:16" x14ac:dyDescent="0.25">
      <c r="C12" s="10" t="s">
        <v>16</v>
      </c>
      <c r="D12" s="11" t="s">
        <v>5</v>
      </c>
      <c r="E12" s="10" t="s">
        <v>11</v>
      </c>
      <c r="F12" s="12" t="s">
        <v>38</v>
      </c>
      <c r="G12" s="10">
        <v>28</v>
      </c>
      <c r="H12" s="13">
        <v>13.052851442137698</v>
      </c>
      <c r="I12" s="13">
        <f t="shared" si="0"/>
        <v>365.47984037985555</v>
      </c>
      <c r="J12" s="10"/>
      <c r="K12" s="5"/>
      <c r="P12" s="2"/>
    </row>
    <row r="13" spans="3:16" x14ac:dyDescent="0.25">
      <c r="C13" s="10" t="s">
        <v>16</v>
      </c>
      <c r="D13" s="11" t="s">
        <v>5</v>
      </c>
      <c r="E13" s="10" t="s">
        <v>12</v>
      </c>
      <c r="F13" s="12" t="s">
        <v>38</v>
      </c>
      <c r="G13" s="10">
        <v>16</v>
      </c>
      <c r="H13" s="13">
        <v>15.663421730565236</v>
      </c>
      <c r="I13" s="13">
        <f t="shared" si="0"/>
        <v>250.61474768904378</v>
      </c>
      <c r="J13" s="10"/>
      <c r="K13" s="5"/>
      <c r="P13" s="2"/>
    </row>
    <row r="14" spans="3:16" x14ac:dyDescent="0.25">
      <c r="C14" s="10" t="s">
        <v>16</v>
      </c>
      <c r="D14" s="11" t="s">
        <v>5</v>
      </c>
      <c r="E14" s="10" t="s">
        <v>13</v>
      </c>
      <c r="F14" s="12" t="s">
        <v>38</v>
      </c>
      <c r="G14" s="10">
        <v>16</v>
      </c>
      <c r="H14" s="13">
        <v>27.410988028489164</v>
      </c>
      <c r="I14" s="13">
        <f t="shared" si="0"/>
        <v>438.57580845582663</v>
      </c>
      <c r="J14" s="10"/>
      <c r="K14" s="5"/>
      <c r="P14" s="2"/>
    </row>
    <row r="15" spans="3:16" x14ac:dyDescent="0.25">
      <c r="C15" s="10" t="s">
        <v>16</v>
      </c>
      <c r="D15" s="11" t="s">
        <v>5</v>
      </c>
      <c r="E15" s="10" t="s">
        <v>14</v>
      </c>
      <c r="F15" s="12" t="s">
        <v>38</v>
      </c>
      <c r="G15" s="10">
        <v>4</v>
      </c>
      <c r="H15" s="13">
        <v>228.4249002374097</v>
      </c>
      <c r="I15" s="13">
        <f t="shared" si="0"/>
        <v>913.69960094963881</v>
      </c>
      <c r="J15" s="10"/>
      <c r="K15" s="5"/>
      <c r="P15" s="2"/>
    </row>
    <row r="16" spans="3:16" x14ac:dyDescent="0.25">
      <c r="C16" s="10" t="s">
        <v>16</v>
      </c>
      <c r="D16" s="11" t="s">
        <v>5</v>
      </c>
      <c r="E16" s="10" t="s">
        <v>15</v>
      </c>
      <c r="F16" s="12" t="s">
        <v>38</v>
      </c>
      <c r="G16" s="10">
        <v>20</v>
      </c>
      <c r="H16" s="13">
        <v>23.495132595847856</v>
      </c>
      <c r="I16" s="13">
        <f t="shared" si="0"/>
        <v>469.9026519169571</v>
      </c>
      <c r="J16" s="10"/>
      <c r="K16" s="5"/>
      <c r="P16" s="2"/>
    </row>
    <row r="17" spans="3:16" x14ac:dyDescent="0.25">
      <c r="C17" s="10" t="s">
        <v>18</v>
      </c>
      <c r="D17" s="11" t="s">
        <v>17</v>
      </c>
      <c r="E17" s="10" t="s">
        <v>20</v>
      </c>
      <c r="F17" s="12" t="s">
        <v>38</v>
      </c>
      <c r="G17" s="10">
        <v>28</v>
      </c>
      <c r="H17" s="13">
        <v>288.46801687124309</v>
      </c>
      <c r="I17" s="13">
        <f t="shared" si="0"/>
        <v>8077.1044723948071</v>
      </c>
      <c r="J17" s="10" t="s">
        <v>34</v>
      </c>
      <c r="K17" s="5"/>
      <c r="P17" s="2"/>
    </row>
    <row r="18" spans="3:16" x14ac:dyDescent="0.25">
      <c r="C18" s="10" t="s">
        <v>18</v>
      </c>
      <c r="D18" s="11" t="s">
        <v>17</v>
      </c>
      <c r="E18" s="10" t="s">
        <v>25</v>
      </c>
      <c r="F18" s="12" t="s">
        <v>38</v>
      </c>
      <c r="G18" s="10">
        <v>40</v>
      </c>
      <c r="H18" s="13">
        <v>110.94923725817043</v>
      </c>
      <c r="I18" s="13">
        <f t="shared" si="0"/>
        <v>4437.9694903268173</v>
      </c>
      <c r="J18" s="10" t="s">
        <v>34</v>
      </c>
      <c r="K18" s="5"/>
      <c r="P18" s="2"/>
    </row>
    <row r="19" spans="3:16" x14ac:dyDescent="0.25">
      <c r="C19" s="10" t="s">
        <v>18</v>
      </c>
      <c r="D19" s="11" t="s">
        <v>17</v>
      </c>
      <c r="E19" s="10" t="s">
        <v>24</v>
      </c>
      <c r="F19" s="12" t="s">
        <v>38</v>
      </c>
      <c r="G19" s="10">
        <v>40</v>
      </c>
      <c r="H19" s="13">
        <v>56.127261201192098</v>
      </c>
      <c r="I19" s="13">
        <f t="shared" si="0"/>
        <v>2245.0904480476838</v>
      </c>
      <c r="J19" s="10" t="s">
        <v>34</v>
      </c>
      <c r="K19" s="5"/>
      <c r="P19" s="2"/>
    </row>
    <row r="20" spans="3:16" x14ac:dyDescent="0.25">
      <c r="C20" s="10" t="s">
        <v>18</v>
      </c>
      <c r="D20" s="11" t="s">
        <v>17</v>
      </c>
      <c r="E20" s="10" t="s">
        <v>23</v>
      </c>
      <c r="F20" s="12" t="s">
        <v>38</v>
      </c>
      <c r="G20" s="10">
        <v>16</v>
      </c>
      <c r="H20" s="13">
        <v>63.958972066474715</v>
      </c>
      <c r="I20" s="13">
        <f t="shared" si="0"/>
        <v>1023.3435530635954</v>
      </c>
      <c r="J20" s="10" t="s">
        <v>34</v>
      </c>
      <c r="K20" s="5"/>
      <c r="P20" s="2"/>
    </row>
    <row r="21" spans="3:16" x14ac:dyDescent="0.25">
      <c r="C21" s="10" t="s">
        <v>18</v>
      </c>
      <c r="D21" s="11" t="s">
        <v>17</v>
      </c>
      <c r="E21" s="10" t="s">
        <v>22</v>
      </c>
      <c r="F21" s="12" t="s">
        <v>38</v>
      </c>
      <c r="G21" s="10">
        <v>24</v>
      </c>
      <c r="H21" s="13">
        <v>92.675245239177642</v>
      </c>
      <c r="I21" s="13">
        <f t="shared" si="0"/>
        <v>2224.2058857402635</v>
      </c>
      <c r="J21" s="10" t="s">
        <v>34</v>
      </c>
      <c r="K21" s="5"/>
      <c r="P21" s="2"/>
    </row>
    <row r="22" spans="3:16" x14ac:dyDescent="0.25">
      <c r="C22" s="10" t="s">
        <v>18</v>
      </c>
      <c r="D22" s="11" t="s">
        <v>17</v>
      </c>
      <c r="E22" s="10" t="s">
        <v>21</v>
      </c>
      <c r="F22" s="12" t="s">
        <v>38</v>
      </c>
      <c r="G22" s="10">
        <v>30</v>
      </c>
      <c r="H22" s="13">
        <v>79.622393797039948</v>
      </c>
      <c r="I22" s="13">
        <f t="shared" si="0"/>
        <v>2388.6718139111986</v>
      </c>
      <c r="J22" s="10" t="s">
        <v>34</v>
      </c>
      <c r="K22" s="5"/>
      <c r="L22" s="2"/>
      <c r="P22" s="2"/>
    </row>
    <row r="23" spans="3:16" x14ac:dyDescent="0.25">
      <c r="C23" s="10" t="s">
        <v>19</v>
      </c>
      <c r="D23" s="10" t="s">
        <v>4</v>
      </c>
      <c r="E23" s="10" t="s">
        <v>0</v>
      </c>
      <c r="F23" s="10">
        <v>6</v>
      </c>
      <c r="G23" s="10">
        <v>6</v>
      </c>
      <c r="H23" s="13">
        <v>1134.0317332929233</v>
      </c>
      <c r="I23" s="13">
        <f>G23*H23</f>
        <v>6804.1903997575391</v>
      </c>
      <c r="J23" s="10"/>
      <c r="K23" s="5"/>
      <c r="P23" s="2"/>
    </row>
    <row r="24" spans="3:16" x14ac:dyDescent="0.25">
      <c r="C24" s="10" t="s">
        <v>28</v>
      </c>
      <c r="D24" s="11" t="s">
        <v>26</v>
      </c>
      <c r="E24" s="10" t="s">
        <v>27</v>
      </c>
      <c r="F24" s="10">
        <v>6</v>
      </c>
      <c r="G24" s="10">
        <v>10</v>
      </c>
      <c r="H24" s="13">
        <v>610.87344749204419</v>
      </c>
      <c r="I24" s="13">
        <f>G24*H24</f>
        <v>6108.7344749204422</v>
      </c>
      <c r="J24" s="10"/>
      <c r="K24" s="5"/>
      <c r="P24" s="2"/>
    </row>
    <row r="25" spans="3:16" x14ac:dyDescent="0.25">
      <c r="C25" s="10" t="s">
        <v>28</v>
      </c>
      <c r="D25" s="11" t="s">
        <v>26</v>
      </c>
      <c r="E25" s="10" t="s">
        <v>29</v>
      </c>
      <c r="F25" s="10">
        <v>6</v>
      </c>
      <c r="G25" s="10">
        <v>12</v>
      </c>
      <c r="H25" s="13">
        <v>137.83811122897407</v>
      </c>
      <c r="I25" s="13">
        <f t="shared" si="0"/>
        <v>1654.0573347476889</v>
      </c>
      <c r="J25" s="10"/>
      <c r="K25" s="5"/>
      <c r="P25" s="2"/>
    </row>
    <row r="26" spans="3:16" x14ac:dyDescent="0.25">
      <c r="C26" s="10" t="s">
        <v>28</v>
      </c>
      <c r="D26" s="11" t="s">
        <v>26</v>
      </c>
      <c r="E26" s="10" t="s">
        <v>30</v>
      </c>
      <c r="F26" s="10">
        <v>6</v>
      </c>
      <c r="G26" s="10">
        <v>4</v>
      </c>
      <c r="H26" s="13">
        <v>197.35911380512198</v>
      </c>
      <c r="I26" s="13">
        <f t="shared" si="0"/>
        <v>789.43645522048791</v>
      </c>
      <c r="J26" s="10"/>
      <c r="K26" s="5"/>
      <c r="P26" s="2"/>
    </row>
    <row r="27" spans="3:16" x14ac:dyDescent="0.25">
      <c r="C27" s="10" t="s">
        <v>28</v>
      </c>
      <c r="D27" s="11" t="s">
        <v>26</v>
      </c>
      <c r="E27" s="10" t="s">
        <v>31</v>
      </c>
      <c r="F27" s="10">
        <v>6</v>
      </c>
      <c r="G27" s="10">
        <v>6</v>
      </c>
      <c r="H27" s="13">
        <v>298.77976951053193</v>
      </c>
      <c r="I27" s="13">
        <f t="shared" si="0"/>
        <v>1792.6786170631917</v>
      </c>
      <c r="J27" s="10"/>
      <c r="K27" s="5"/>
      <c r="P27" s="2"/>
    </row>
    <row r="28" spans="3:16" x14ac:dyDescent="0.25">
      <c r="C28" s="10" t="s">
        <v>28</v>
      </c>
      <c r="D28" s="11" t="s">
        <v>26</v>
      </c>
      <c r="E28" s="10" t="s">
        <v>32</v>
      </c>
      <c r="F28" s="10">
        <v>6</v>
      </c>
      <c r="G28" s="10">
        <v>2</v>
      </c>
      <c r="H28" s="13">
        <v>1209.9993286861645</v>
      </c>
      <c r="I28" s="13">
        <f t="shared" si="0"/>
        <v>2419.998657372329</v>
      </c>
      <c r="J28" s="10"/>
      <c r="K28" s="5"/>
      <c r="P28" s="2"/>
    </row>
    <row r="29" spans="3:16" x14ac:dyDescent="0.25">
      <c r="C29" s="10" t="s">
        <v>28</v>
      </c>
      <c r="D29" s="11" t="s">
        <v>26</v>
      </c>
      <c r="E29" s="10" t="s">
        <v>33</v>
      </c>
      <c r="F29" s="10">
        <v>6</v>
      </c>
      <c r="G29" s="10">
        <v>8</v>
      </c>
      <c r="H29" s="13">
        <v>273.3267091983634</v>
      </c>
      <c r="I29" s="13">
        <f t="shared" si="0"/>
        <v>2186.6136735869072</v>
      </c>
      <c r="J29" s="10"/>
      <c r="K29" s="5"/>
      <c r="L29" s="2"/>
      <c r="P29" s="2"/>
    </row>
    <row r="30" spans="3:16" x14ac:dyDescent="0.25">
      <c r="H30" s="17" t="s">
        <v>39</v>
      </c>
      <c r="I30" s="18">
        <f>SUM(I8:I29)</f>
        <v>56849.605999999992</v>
      </c>
      <c r="J30" t="s">
        <v>53</v>
      </c>
      <c r="P30" s="2"/>
    </row>
    <row r="31" spans="3:16" x14ac:dyDescent="0.25">
      <c r="C31" s="19" t="s">
        <v>54</v>
      </c>
      <c r="H31" s="4"/>
      <c r="P31" s="2"/>
    </row>
    <row r="32" spans="3:16" x14ac:dyDescent="0.25">
      <c r="D32" t="s">
        <v>61</v>
      </c>
      <c r="H32" s="4"/>
      <c r="I32" s="4"/>
      <c r="P32" s="2"/>
    </row>
    <row r="33" spans="4:16" x14ac:dyDescent="0.25">
      <c r="D33" t="s">
        <v>60</v>
      </c>
      <c r="H33" s="4"/>
      <c r="P33" s="2"/>
    </row>
    <row r="34" spans="4:16" x14ac:dyDescent="0.25">
      <c r="D34" t="s">
        <v>55</v>
      </c>
      <c r="H34" s="4"/>
      <c r="P34" s="2"/>
    </row>
    <row r="35" spans="4:16" x14ac:dyDescent="0.25">
      <c r="D35" t="s">
        <v>56</v>
      </c>
      <c r="H35" s="4"/>
      <c r="P35" s="2"/>
    </row>
    <row r="36" spans="4:16" x14ac:dyDescent="0.25">
      <c r="D36" t="s">
        <v>59</v>
      </c>
      <c r="H36" s="4"/>
      <c r="P36" s="2"/>
    </row>
    <row r="37" spans="4:16" x14ac:dyDescent="0.25">
      <c r="D37" t="s">
        <v>57</v>
      </c>
      <c r="H37" s="4"/>
      <c r="P37" s="2"/>
    </row>
    <row r="38" spans="4:16" x14ac:dyDescent="0.25">
      <c r="D38" t="s">
        <v>58</v>
      </c>
      <c r="H38" s="4"/>
      <c r="I38" s="4"/>
      <c r="P38" s="2"/>
    </row>
    <row r="39" spans="4:16" x14ac:dyDescent="0.25">
      <c r="D39" t="s">
        <v>62</v>
      </c>
      <c r="H39" s="4"/>
    </row>
    <row r="40" spans="4:16" x14ac:dyDescent="0.25">
      <c r="H40" s="4"/>
    </row>
    <row r="41" spans="4:16" x14ac:dyDescent="0.25">
      <c r="H41" s="4"/>
      <c r="I41" s="6"/>
    </row>
    <row r="42" spans="4:16" x14ac:dyDescent="0.25">
      <c r="H42" s="4"/>
      <c r="I42" s="7"/>
    </row>
    <row r="43" spans="4:16" x14ac:dyDescent="0.25">
      <c r="H43" s="4"/>
      <c r="I43" s="9"/>
    </row>
  </sheetData>
  <mergeCells count="2">
    <mergeCell ref="C1:G5"/>
    <mergeCell ref="C6:J6"/>
  </mergeCells>
  <pageMargins left="0.7" right="0.7" top="0.75" bottom="0.75" header="0.3" footer="0.3"/>
  <pageSetup paperSize="9" scale="74" fitToHeight="0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Nguyen</dc:creator>
  <cp:lastModifiedBy>Phu Nguyen</cp:lastModifiedBy>
  <cp:lastPrinted>2019-07-16T14:30:44Z</cp:lastPrinted>
  <dcterms:created xsi:type="dcterms:W3CDTF">2019-07-16T13:47:57Z</dcterms:created>
  <dcterms:modified xsi:type="dcterms:W3CDTF">2019-07-17T02:36:47Z</dcterms:modified>
</cp:coreProperties>
</file>