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Intoco SEA" sheetId="7" r:id="rId1"/>
    <sheet name="Intoco AIR" sheetId="8" r:id="rId2"/>
  </sheets>
  <calcPr calcId="152511"/>
</workbook>
</file>

<file path=xl/calcChain.xml><?xml version="1.0" encoding="utf-8"?>
<calcChain xmlns="http://schemas.openxmlformats.org/spreadsheetml/2006/main">
  <c r="O5" i="8" l="1"/>
  <c r="J11" i="8"/>
  <c r="J10" i="8"/>
  <c r="J9" i="8"/>
  <c r="J8" i="8"/>
  <c r="J7" i="8"/>
  <c r="J6" i="8"/>
  <c r="J5" i="8"/>
  <c r="J12" i="8" s="1"/>
  <c r="L8" i="8" l="1"/>
  <c r="L10" i="8"/>
  <c r="J17" i="8"/>
  <c r="J21" i="8" s="1"/>
  <c r="J23" i="8" s="1"/>
  <c r="L9" i="8"/>
  <c r="L6" i="8"/>
  <c r="L7" i="8"/>
  <c r="L11" i="8"/>
  <c r="L5" i="8"/>
  <c r="O6" i="7"/>
  <c r="O7" i="7"/>
  <c r="O8" i="7"/>
  <c r="O9" i="7"/>
  <c r="O10" i="7"/>
  <c r="O11" i="7"/>
  <c r="N6" i="7"/>
  <c r="N7" i="7"/>
  <c r="N8" i="7"/>
  <c r="N9" i="7"/>
  <c r="N10" i="7"/>
  <c r="N11" i="7"/>
  <c r="M6" i="7"/>
  <c r="M7" i="7"/>
  <c r="M8" i="7"/>
  <c r="M9" i="7"/>
  <c r="M10" i="7"/>
  <c r="M11" i="7"/>
  <c r="L6" i="7"/>
  <c r="L7" i="7"/>
  <c r="L8" i="7"/>
  <c r="L9" i="7"/>
  <c r="L10" i="7"/>
  <c r="L11" i="7"/>
  <c r="J10" i="7"/>
  <c r="J26" i="8" l="1"/>
  <c r="M11" i="8" s="1"/>
  <c r="N11" i="8" s="1"/>
  <c r="O11" i="8" s="1"/>
  <c r="P11" i="8" s="1"/>
  <c r="J24" i="8"/>
  <c r="K24" i="8" s="1"/>
  <c r="M7" i="8"/>
  <c r="N7" i="8" s="1"/>
  <c r="O7" i="8" s="1"/>
  <c r="P7" i="8" s="1"/>
  <c r="M10" i="8"/>
  <c r="N10" i="8" s="1"/>
  <c r="O10" i="8" s="1"/>
  <c r="M6" i="8"/>
  <c r="N6" i="8" s="1"/>
  <c r="O6" i="8" s="1"/>
  <c r="P6" i="8" s="1"/>
  <c r="M5" i="8"/>
  <c r="N5" i="8" s="1"/>
  <c r="L12" i="8"/>
  <c r="M9" i="8"/>
  <c r="N9" i="8" s="1"/>
  <c r="O9" i="8" s="1"/>
  <c r="P9" i="8" s="1"/>
  <c r="M8" i="8"/>
  <c r="N8" i="8" s="1"/>
  <c r="O8" i="8" s="1"/>
  <c r="P8" i="8" s="1"/>
  <c r="J5" i="7"/>
  <c r="P5" i="8" l="1"/>
  <c r="N12" i="8"/>
  <c r="J6" i="7"/>
  <c r="J7" i="7"/>
  <c r="J8" i="7"/>
  <c r="J9" i="7"/>
  <c r="J11" i="7"/>
  <c r="J12" i="7"/>
  <c r="L5" i="7" l="1"/>
  <c r="L12" i="7" l="1"/>
  <c r="J17" i="7"/>
  <c r="J21" i="7" s="1"/>
  <c r="J23" i="7" s="1"/>
  <c r="J26" i="7" l="1"/>
  <c r="M5" i="7" s="1"/>
  <c r="N5" i="7" s="1"/>
  <c r="O5" i="7" s="1"/>
  <c r="J24" i="7"/>
  <c r="K24" i="7" s="1"/>
  <c r="P8" i="7" l="1"/>
  <c r="P9" i="7"/>
  <c r="P11" i="7"/>
  <c r="P6" i="7"/>
  <c r="P7" i="7"/>
  <c r="P5" i="7"/>
  <c r="N12" i="7"/>
</calcChain>
</file>

<file path=xl/sharedStrings.xml><?xml version="1.0" encoding="utf-8"?>
<sst xmlns="http://schemas.openxmlformats.org/spreadsheetml/2006/main" count="89" uniqueCount="34">
  <si>
    <t>-</t>
  </si>
  <si>
    <t>SUM</t>
  </si>
  <si>
    <t>Total</t>
  </si>
  <si>
    <t>Shipping cost</t>
  </si>
  <si>
    <t>Bank cost</t>
  </si>
  <si>
    <t>Custom clearance cost</t>
  </si>
  <si>
    <t>Import tax cost</t>
  </si>
  <si>
    <t>VAT cost</t>
  </si>
  <si>
    <t>Margin</t>
  </si>
  <si>
    <t>Gross profit</t>
  </si>
  <si>
    <t>Name of product</t>
  </si>
  <si>
    <t>Q'ty</t>
  </si>
  <si>
    <t>Trucking</t>
  </si>
  <si>
    <t>No.</t>
  </si>
  <si>
    <t>CO cost</t>
  </si>
  <si>
    <t>%</t>
  </si>
  <si>
    <t>Total (USD)</t>
  </si>
  <si>
    <t>Length (mm)</t>
  </si>
  <si>
    <t>Size (mm)</t>
  </si>
  <si>
    <t>UNS S31254 / F44</t>
  </si>
  <si>
    <t>Ø25.40</t>
  </si>
  <si>
    <t>Ø31.75</t>
  </si>
  <si>
    <t>Ø57.15</t>
  </si>
  <si>
    <t>Ø69.85 </t>
  </si>
  <si>
    <t>Ø76.20</t>
  </si>
  <si>
    <t>Ø101.60</t>
  </si>
  <si>
    <t>4,400 - 5,700 Random Lg</t>
  </si>
  <si>
    <t>2,400 - 4,700 Random Lg</t>
  </si>
  <si>
    <t>5,300 Random Lg</t>
  </si>
  <si>
    <t>4,600 Random Lg</t>
  </si>
  <si>
    <t>5,900 Random Lg</t>
  </si>
  <si>
    <t>Unit price (USD/m)</t>
  </si>
  <si>
    <t>Total length estimtaed (m)</t>
  </si>
  <si>
    <r>
      <t xml:space="preserve">4,000 </t>
    </r>
    <r>
      <rPr>
        <sz val="11"/>
        <color rgb="FF0070C0"/>
        <rFont val="Calibri"/>
        <family val="2"/>
        <scheme val="minor"/>
      </rPr>
      <t xml:space="preserve">Fixed </t>
    </r>
    <r>
      <rPr>
        <sz val="11"/>
        <color theme="1"/>
        <rFont val="Calibri"/>
        <family val="2"/>
        <scheme val="minor"/>
      </rPr>
      <t>Lg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</si>
</sst>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0" borderId="0" xfId="0" applyNumberFormat="1" applyFont="1"/>
    <xf numFmtId="4" fontId="0" fillId="2" borderId="0" xfId="0" applyNumberFormat="1" applyFill="1"/>
    <xf numFmtId="3" fontId="0" fillId="0" borderId="0" xfId="0" applyNumberFormat="1"/>
    <xf numFmtId="164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 applyAlignment="1">
      <alignment horizontal="right"/>
    </xf>
    <xf numFmtId="4" fontId="2" fillId="0" borderId="0" xfId="0" applyNumberFormat="1" applyFont="1" applyBorder="1"/>
    <xf numFmtId="3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6"/>
  <sheetViews>
    <sheetView topLeftCell="B4" workbookViewId="0">
      <selection activeCell="B4" sqref="A1:XFD1048576"/>
    </sheetView>
  </sheetViews>
  <sheetFormatPr defaultRowHeight="15" x14ac:dyDescent="0.25"/>
  <cols>
    <col min="3" max="3" width="4.42578125" bestFit="1" customWidth="1"/>
    <col min="4" max="4" width="18" bestFit="1" customWidth="1"/>
    <col min="5" max="5" width="10.42578125" bestFit="1" customWidth="1"/>
    <col min="6" max="6" width="22.140625" bestFit="1" customWidth="1"/>
    <col min="7" max="7" width="6.140625" customWidth="1"/>
    <col min="8" max="8" width="14.7109375" bestFit="1" customWidth="1"/>
    <col min="9" max="9" width="12.5703125" style="2" customWidth="1"/>
    <col min="10" max="10" width="12.140625" style="1" customWidth="1"/>
    <col min="11" max="11" width="10.140625" style="5" bestFit="1" customWidth="1"/>
    <col min="12" max="12" width="12" style="5" bestFit="1" customWidth="1"/>
    <col min="13" max="13" width="13.7109375" customWidth="1"/>
    <col min="14" max="14" width="12.7109375" style="1" customWidth="1"/>
    <col min="15" max="15" width="10.5703125" style="1" customWidth="1"/>
    <col min="16" max="16" width="15.5703125" style="5" customWidth="1"/>
  </cols>
  <sheetData>
    <row r="2" spans="3:16" x14ac:dyDescent="0.25">
      <c r="D2">
        <v>1.22</v>
      </c>
    </row>
    <row r="3" spans="3:16" x14ac:dyDescent="0.25">
      <c r="J3" s="1">
        <v>23400</v>
      </c>
    </row>
    <row r="4" spans="3:16" ht="31.5" customHeight="1" x14ac:dyDescent="0.25">
      <c r="C4" s="7" t="s">
        <v>13</v>
      </c>
      <c r="D4" s="8" t="s">
        <v>10</v>
      </c>
      <c r="E4" s="8" t="s">
        <v>18</v>
      </c>
      <c r="F4" s="8" t="s">
        <v>17</v>
      </c>
      <c r="G4" s="8" t="s">
        <v>11</v>
      </c>
      <c r="H4" s="8" t="s">
        <v>32</v>
      </c>
      <c r="I4" s="9" t="s">
        <v>31</v>
      </c>
      <c r="J4" s="9" t="s">
        <v>16</v>
      </c>
      <c r="L4" s="18" t="s">
        <v>15</v>
      </c>
    </row>
    <row r="5" spans="3:16" x14ac:dyDescent="0.25">
      <c r="C5" s="10">
        <v>1</v>
      </c>
      <c r="D5" s="11" t="s">
        <v>19</v>
      </c>
      <c r="E5" s="20" t="s">
        <v>20</v>
      </c>
      <c r="F5" s="21" t="s">
        <v>30</v>
      </c>
      <c r="G5" s="10">
        <v>3</v>
      </c>
      <c r="H5" s="10">
        <v>15</v>
      </c>
      <c r="I5" s="13">
        <v>68.319999999999993</v>
      </c>
      <c r="J5" s="12">
        <f>H5*I5</f>
        <v>1024.8</v>
      </c>
      <c r="K5" s="6"/>
      <c r="L5" s="19">
        <f t="shared" ref="L5:L11" si="0">J5/$J$12</f>
        <v>3.4831647039310007E-2</v>
      </c>
      <c r="M5" s="19">
        <f t="shared" ref="M5:M11" si="1">L5*$J$26</f>
        <v>135.81753657322952</v>
      </c>
      <c r="N5" s="5">
        <f>M5+J5</f>
        <v>1160.6175365732295</v>
      </c>
      <c r="O5" s="1">
        <f>N5/H5</f>
        <v>77.374502438215302</v>
      </c>
      <c r="P5" s="5">
        <f>O5*$J$3</f>
        <v>1810563.357054238</v>
      </c>
    </row>
    <row r="6" spans="3:16" x14ac:dyDescent="0.25">
      <c r="C6" s="10">
        <v>2</v>
      </c>
      <c r="D6" s="11" t="s">
        <v>19</v>
      </c>
      <c r="E6" s="20" t="s">
        <v>21</v>
      </c>
      <c r="F6" s="21" t="s">
        <v>29</v>
      </c>
      <c r="G6" s="10">
        <v>2</v>
      </c>
      <c r="H6" s="10">
        <v>5.5</v>
      </c>
      <c r="I6" s="13">
        <v>113.46</v>
      </c>
      <c r="J6" s="12">
        <f t="shared" ref="J6:J11" si="2">H6*I6</f>
        <v>624.03</v>
      </c>
      <c r="K6" s="6"/>
      <c r="L6" s="19">
        <f t="shared" si="0"/>
        <v>2.1209985072151272E-2</v>
      </c>
      <c r="M6" s="19">
        <f t="shared" si="1"/>
        <v>82.7031785204844</v>
      </c>
      <c r="N6" s="5">
        <f t="shared" ref="N6:N11" si="3">M6+J6</f>
        <v>706.73317852048433</v>
      </c>
      <c r="O6" s="1">
        <f t="shared" ref="O6:O11" si="4">N6/H6</f>
        <v>128.49694154917896</v>
      </c>
      <c r="P6" s="5">
        <f>O6*$J$3</f>
        <v>3006828.4322507875</v>
      </c>
    </row>
    <row r="7" spans="3:16" x14ac:dyDescent="0.25">
      <c r="C7" s="10">
        <v>3</v>
      </c>
      <c r="D7" s="11" t="s">
        <v>19</v>
      </c>
      <c r="E7" s="20" t="s">
        <v>22</v>
      </c>
      <c r="F7" s="21" t="s">
        <v>33</v>
      </c>
      <c r="G7" s="10">
        <v>1</v>
      </c>
      <c r="H7" s="14">
        <v>4</v>
      </c>
      <c r="I7" s="13">
        <v>307.44</v>
      </c>
      <c r="J7" s="12">
        <f t="shared" si="2"/>
        <v>1229.76</v>
      </c>
      <c r="K7" s="6"/>
      <c r="L7" s="19">
        <f t="shared" si="0"/>
        <v>4.1797976447172008E-2</v>
      </c>
      <c r="M7" s="19">
        <f t="shared" si="1"/>
        <v>162.98104388787542</v>
      </c>
      <c r="N7" s="5">
        <f t="shared" si="3"/>
        <v>1392.7410438878753</v>
      </c>
      <c r="O7" s="1">
        <f t="shared" si="4"/>
        <v>348.18526097196883</v>
      </c>
      <c r="P7" s="5">
        <f>O7*$J$3</f>
        <v>8147535.1067440705</v>
      </c>
    </row>
    <row r="8" spans="3:16" x14ac:dyDescent="0.25">
      <c r="C8" s="10">
        <v>4</v>
      </c>
      <c r="D8" s="11" t="s">
        <v>19</v>
      </c>
      <c r="E8" s="20" t="s">
        <v>23</v>
      </c>
      <c r="F8" s="21" t="s">
        <v>26</v>
      </c>
      <c r="G8" s="10">
        <v>3</v>
      </c>
      <c r="H8" s="10">
        <v>14.5</v>
      </c>
      <c r="I8" s="13">
        <v>437.98</v>
      </c>
      <c r="J8" s="12">
        <f t="shared" si="2"/>
        <v>6350.71</v>
      </c>
      <c r="K8" s="6"/>
      <c r="L8" s="19">
        <f t="shared" si="0"/>
        <v>0.21585254602753362</v>
      </c>
      <c r="M8" s="19">
        <f t="shared" si="1"/>
        <v>841.6645078951741</v>
      </c>
      <c r="N8" s="5">
        <f t="shared" si="3"/>
        <v>7192.3745078951742</v>
      </c>
      <c r="O8" s="1">
        <f t="shared" si="4"/>
        <v>496.02582813070165</v>
      </c>
      <c r="P8" s="5">
        <f>O8*$J$3</f>
        <v>11607004.378258418</v>
      </c>
    </row>
    <row r="9" spans="3:16" x14ac:dyDescent="0.25">
      <c r="C9" s="10">
        <v>5</v>
      </c>
      <c r="D9" s="11" t="s">
        <v>19</v>
      </c>
      <c r="E9" s="20" t="s">
        <v>24</v>
      </c>
      <c r="F9" s="21" t="s">
        <v>27</v>
      </c>
      <c r="G9" s="10">
        <v>3</v>
      </c>
      <c r="H9" s="10">
        <v>11.5</v>
      </c>
      <c r="I9" s="13">
        <v>520.93999999999994</v>
      </c>
      <c r="J9" s="12">
        <f t="shared" si="2"/>
        <v>5990.8099999999995</v>
      </c>
      <c r="K9" s="6"/>
      <c r="L9" s="19">
        <f t="shared" si="0"/>
        <v>0.20362000331729974</v>
      </c>
      <c r="M9" s="19">
        <f t="shared" si="1"/>
        <v>793.96668255100417</v>
      </c>
      <c r="N9" s="5">
        <f t="shared" si="3"/>
        <v>6784.7766825510034</v>
      </c>
      <c r="O9" s="1">
        <f t="shared" si="4"/>
        <v>589.98058109139163</v>
      </c>
      <c r="P9" s="5">
        <f t="shared" ref="P9" si="5">O9*$J$3</f>
        <v>13805545.597538564</v>
      </c>
    </row>
    <row r="10" spans="3:16" x14ac:dyDescent="0.25">
      <c r="C10" s="10">
        <v>6</v>
      </c>
      <c r="D10" s="11" t="s">
        <v>19</v>
      </c>
      <c r="E10" s="20" t="s">
        <v>25</v>
      </c>
      <c r="F10" s="21" t="s">
        <v>28</v>
      </c>
      <c r="G10" s="10">
        <v>2</v>
      </c>
      <c r="H10" s="10">
        <v>10.5</v>
      </c>
      <c r="I10" s="13">
        <v>916.22</v>
      </c>
      <c r="J10" s="12">
        <f t="shared" si="2"/>
        <v>9620.31</v>
      </c>
      <c r="K10" s="6"/>
      <c r="L10" s="19">
        <f t="shared" si="0"/>
        <v>0.32698208658152267</v>
      </c>
      <c r="M10" s="19">
        <f t="shared" si="1"/>
        <v>1274.9871245811919</v>
      </c>
      <c r="N10" s="5">
        <f t="shared" si="3"/>
        <v>10895.297124581191</v>
      </c>
      <c r="O10" s="1">
        <f t="shared" si="4"/>
        <v>1037.6473451982088</v>
      </c>
    </row>
    <row r="11" spans="3:16" x14ac:dyDescent="0.25">
      <c r="C11" s="10">
        <v>7</v>
      </c>
      <c r="D11" s="11" t="s">
        <v>19</v>
      </c>
      <c r="E11" s="20" t="s">
        <v>25</v>
      </c>
      <c r="F11" s="21" t="s">
        <v>28</v>
      </c>
      <c r="G11" s="10">
        <v>1</v>
      </c>
      <c r="H11" s="10">
        <v>5</v>
      </c>
      <c r="I11" s="13">
        <v>916.22</v>
      </c>
      <c r="J11" s="12">
        <f t="shared" si="2"/>
        <v>4581.1000000000004</v>
      </c>
      <c r="K11" s="6"/>
      <c r="L11" s="19">
        <f t="shared" si="0"/>
        <v>0.15570575551501081</v>
      </c>
      <c r="M11" s="19">
        <f t="shared" si="1"/>
        <v>607.13672599104382</v>
      </c>
      <c r="N11" s="5">
        <f t="shared" si="3"/>
        <v>5188.2367259910443</v>
      </c>
      <c r="O11" s="1">
        <f t="shared" si="4"/>
        <v>1037.6473451982088</v>
      </c>
      <c r="P11" s="5">
        <f>O11*$J$3</f>
        <v>24280947.877638087</v>
      </c>
    </row>
    <row r="12" spans="3:16" x14ac:dyDescent="0.25">
      <c r="C12" s="14"/>
      <c r="D12" s="15"/>
      <c r="E12" s="15"/>
      <c r="F12" s="15"/>
      <c r="G12" s="14"/>
      <c r="H12" s="14"/>
      <c r="I12" s="16" t="s">
        <v>2</v>
      </c>
      <c r="J12" s="17">
        <f>SUM(J5:J11)</f>
        <v>29421.519999999997</v>
      </c>
      <c r="L12" s="5">
        <f>SUM(L5:L11)</f>
        <v>1</v>
      </c>
      <c r="M12" s="19"/>
      <c r="N12" s="1">
        <f>SUM(N5:N11)</f>
        <v>33320.776800000007</v>
      </c>
    </row>
    <row r="13" spans="3:16" x14ac:dyDescent="0.25">
      <c r="I13" s="2" t="s">
        <v>3</v>
      </c>
      <c r="J13" s="1">
        <v>1000</v>
      </c>
    </row>
    <row r="14" spans="3:16" x14ac:dyDescent="0.25">
      <c r="I14" s="2" t="s">
        <v>14</v>
      </c>
      <c r="J14" s="2" t="s">
        <v>0</v>
      </c>
    </row>
    <row r="15" spans="3:16" x14ac:dyDescent="0.25">
      <c r="I15" s="2" t="s">
        <v>4</v>
      </c>
      <c r="J15" s="2">
        <v>30</v>
      </c>
    </row>
    <row r="16" spans="3:16" x14ac:dyDescent="0.25">
      <c r="I16" s="2" t="s">
        <v>5</v>
      </c>
      <c r="J16" s="2">
        <v>43</v>
      </c>
    </row>
    <row r="17" spans="9:11" x14ac:dyDescent="0.25">
      <c r="I17" s="2" t="s">
        <v>6</v>
      </c>
      <c r="J17" s="2">
        <f>0*SUM(J12:J14)</f>
        <v>0</v>
      </c>
    </row>
    <row r="18" spans="9:11" x14ac:dyDescent="0.25">
      <c r="I18" s="2" t="s">
        <v>12</v>
      </c>
      <c r="J18" s="2">
        <v>75</v>
      </c>
    </row>
    <row r="19" spans="9:11" x14ac:dyDescent="0.25">
      <c r="I19" s="2" t="s">
        <v>7</v>
      </c>
      <c r="J19" s="2" t="s">
        <v>0</v>
      </c>
    </row>
    <row r="21" spans="9:11" x14ac:dyDescent="0.25">
      <c r="I21" s="2" t="s">
        <v>1</v>
      </c>
      <c r="J21" s="1">
        <f>SUM(J12:J19)</f>
        <v>30569.519999999997</v>
      </c>
    </row>
    <row r="22" spans="9:11" x14ac:dyDescent="0.25">
      <c r="I22" s="2" t="s">
        <v>8</v>
      </c>
      <c r="J22" s="1">
        <v>0.09</v>
      </c>
    </row>
    <row r="23" spans="9:11" x14ac:dyDescent="0.25">
      <c r="I23" s="2" t="s">
        <v>2</v>
      </c>
      <c r="J23" s="3">
        <f>J21*(1+J22)</f>
        <v>33320.7768</v>
      </c>
    </row>
    <row r="24" spans="9:11" x14ac:dyDescent="0.25">
      <c r="I24" s="2" t="s">
        <v>9</v>
      </c>
      <c r="J24" s="4">
        <f>J23-J21</f>
        <v>2751.2568000000028</v>
      </c>
      <c r="K24" s="5">
        <f>J24*J3</f>
        <v>64379409.120000064</v>
      </c>
    </row>
    <row r="26" spans="9:11" x14ac:dyDescent="0.25">
      <c r="J26" s="1">
        <f>J23-J12</f>
        <v>3899.2568000000028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6"/>
  <sheetViews>
    <sheetView tabSelected="1" topLeftCell="B7" workbookViewId="0">
      <selection activeCell="O5" sqref="O5:O11"/>
    </sheetView>
  </sheetViews>
  <sheetFormatPr defaultRowHeight="15" x14ac:dyDescent="0.25"/>
  <cols>
    <col min="3" max="3" width="4.42578125" bestFit="1" customWidth="1"/>
    <col min="4" max="4" width="18" bestFit="1" customWidth="1"/>
    <col min="5" max="5" width="10.42578125" bestFit="1" customWidth="1"/>
    <col min="6" max="6" width="22.140625" bestFit="1" customWidth="1"/>
    <col min="7" max="7" width="6.140625" customWidth="1"/>
    <col min="8" max="8" width="14.7109375" bestFit="1" customWidth="1"/>
    <col min="9" max="9" width="12.5703125" style="2" customWidth="1"/>
    <col min="10" max="10" width="12.140625" style="1" customWidth="1"/>
    <col min="11" max="11" width="10.140625" style="5" bestFit="1" customWidth="1"/>
    <col min="12" max="12" width="12" style="5" bestFit="1" customWidth="1"/>
    <col min="13" max="13" width="13.7109375" customWidth="1"/>
    <col min="14" max="14" width="12.7109375" style="1" customWidth="1"/>
    <col min="15" max="15" width="10.5703125" style="1" customWidth="1"/>
    <col min="16" max="16" width="15.5703125" style="5" customWidth="1"/>
  </cols>
  <sheetData>
    <row r="2" spans="3:16" x14ac:dyDescent="0.25">
      <c r="D2">
        <v>1.22</v>
      </c>
    </row>
    <row r="3" spans="3:16" x14ac:dyDescent="0.25">
      <c r="J3" s="1">
        <v>23400</v>
      </c>
    </row>
    <row r="4" spans="3:16" ht="31.5" customHeight="1" x14ac:dyDescent="0.25">
      <c r="C4" s="7" t="s">
        <v>13</v>
      </c>
      <c r="D4" s="8" t="s">
        <v>10</v>
      </c>
      <c r="E4" s="8" t="s">
        <v>18</v>
      </c>
      <c r="F4" s="8" t="s">
        <v>17</v>
      </c>
      <c r="G4" s="8" t="s">
        <v>11</v>
      </c>
      <c r="H4" s="8" t="s">
        <v>32</v>
      </c>
      <c r="I4" s="9" t="s">
        <v>31</v>
      </c>
      <c r="J4" s="9" t="s">
        <v>16</v>
      </c>
      <c r="L4" s="18" t="s">
        <v>15</v>
      </c>
    </row>
    <row r="5" spans="3:16" x14ac:dyDescent="0.25">
      <c r="C5" s="10">
        <v>1</v>
      </c>
      <c r="D5" s="11" t="s">
        <v>19</v>
      </c>
      <c r="E5" s="20" t="s">
        <v>20</v>
      </c>
      <c r="F5" s="21" t="s">
        <v>30</v>
      </c>
      <c r="G5" s="10">
        <v>3</v>
      </c>
      <c r="H5" s="10">
        <v>15</v>
      </c>
      <c r="I5" s="13">
        <v>68.319999999999993</v>
      </c>
      <c r="J5" s="12">
        <f>H5*I5</f>
        <v>1024.8</v>
      </c>
      <c r="K5" s="6"/>
      <c r="L5" s="19">
        <f t="shared" ref="L5:L11" si="0">J5/$J$12</f>
        <v>3.4831647039310007E-2</v>
      </c>
      <c r="M5" s="19">
        <f t="shared" ref="M5:M11" si="1">L5*$J$26</f>
        <v>111.79049925360762</v>
      </c>
      <c r="N5" s="5">
        <f>M5+J5</f>
        <v>1136.5904992536075</v>
      </c>
      <c r="O5" s="1">
        <f>N5/H5</f>
        <v>75.772699950240494</v>
      </c>
      <c r="P5" s="5">
        <f>O5*$J$3</f>
        <v>1773081.1788356276</v>
      </c>
    </row>
    <row r="6" spans="3:16" x14ac:dyDescent="0.25">
      <c r="C6" s="10">
        <v>2</v>
      </c>
      <c r="D6" s="11" t="s">
        <v>19</v>
      </c>
      <c r="E6" s="20" t="s">
        <v>21</v>
      </c>
      <c r="F6" s="21" t="s">
        <v>29</v>
      </c>
      <c r="G6" s="10">
        <v>2</v>
      </c>
      <c r="H6" s="10">
        <v>5.5</v>
      </c>
      <c r="I6" s="13">
        <v>113.46</v>
      </c>
      <c r="J6" s="12">
        <f t="shared" ref="J6:J11" si="2">H6*I6</f>
        <v>624.03</v>
      </c>
      <c r="K6" s="6"/>
      <c r="L6" s="19">
        <f t="shared" si="0"/>
        <v>2.1209985072151272E-2</v>
      </c>
      <c r="M6" s="19">
        <f t="shared" si="1"/>
        <v>68.072429009786063</v>
      </c>
      <c r="N6" s="5">
        <f t="shared" ref="N6:N11" si="3">M6+J6</f>
        <v>692.10242900978608</v>
      </c>
      <c r="O6" s="1">
        <f t="shared" ref="O6:O11" si="4">N6/H6</f>
        <v>125.83680527450656</v>
      </c>
      <c r="P6" s="5">
        <f>O6*$J$3</f>
        <v>2944581.2434234535</v>
      </c>
    </row>
    <row r="7" spans="3:16" x14ac:dyDescent="0.25">
      <c r="C7" s="10">
        <v>3</v>
      </c>
      <c r="D7" s="11" t="s">
        <v>19</v>
      </c>
      <c r="E7" s="20" t="s">
        <v>22</v>
      </c>
      <c r="F7" s="21" t="s">
        <v>33</v>
      </c>
      <c r="G7" s="10">
        <v>1</v>
      </c>
      <c r="H7" s="14">
        <v>4</v>
      </c>
      <c r="I7" s="13">
        <v>307.44</v>
      </c>
      <c r="J7" s="12">
        <f t="shared" si="2"/>
        <v>1229.76</v>
      </c>
      <c r="K7" s="6"/>
      <c r="L7" s="19">
        <f t="shared" si="0"/>
        <v>4.1797976447172008E-2</v>
      </c>
      <c r="M7" s="19">
        <f t="shared" si="1"/>
        <v>134.14859910432915</v>
      </c>
      <c r="N7" s="5">
        <f t="shared" si="3"/>
        <v>1363.9085991043291</v>
      </c>
      <c r="O7" s="1">
        <f t="shared" si="4"/>
        <v>340.97714977608229</v>
      </c>
      <c r="P7" s="5">
        <f>O7*$J$3</f>
        <v>7978865.3047603257</v>
      </c>
    </row>
    <row r="8" spans="3:16" x14ac:dyDescent="0.25">
      <c r="C8" s="10">
        <v>4</v>
      </c>
      <c r="D8" s="11" t="s">
        <v>19</v>
      </c>
      <c r="E8" s="20" t="s">
        <v>23</v>
      </c>
      <c r="F8" s="21" t="s">
        <v>26</v>
      </c>
      <c r="G8" s="10">
        <v>3</v>
      </c>
      <c r="H8" s="10">
        <v>14.5</v>
      </c>
      <c r="I8" s="13">
        <v>437.98</v>
      </c>
      <c r="J8" s="12">
        <f t="shared" si="2"/>
        <v>6350.71</v>
      </c>
      <c r="K8" s="6"/>
      <c r="L8" s="19">
        <f t="shared" si="0"/>
        <v>0.21585254602753362</v>
      </c>
      <c r="M8" s="19">
        <f t="shared" si="1"/>
        <v>692.7683855531601</v>
      </c>
      <c r="N8" s="5">
        <f t="shared" si="3"/>
        <v>7043.4783855531605</v>
      </c>
      <c r="O8" s="1">
        <f t="shared" si="4"/>
        <v>485.757130038149</v>
      </c>
      <c r="P8" s="5">
        <f>O8*$J$3</f>
        <v>11366716.842892686</v>
      </c>
    </row>
    <row r="9" spans="3:16" x14ac:dyDescent="0.25">
      <c r="C9" s="10">
        <v>5</v>
      </c>
      <c r="D9" s="11" t="s">
        <v>19</v>
      </c>
      <c r="E9" s="20" t="s">
        <v>24</v>
      </c>
      <c r="F9" s="21" t="s">
        <v>27</v>
      </c>
      <c r="G9" s="10">
        <v>3</v>
      </c>
      <c r="H9" s="10">
        <v>11.5</v>
      </c>
      <c r="I9" s="13">
        <v>520.93999999999994</v>
      </c>
      <c r="J9" s="12">
        <f t="shared" si="2"/>
        <v>5990.8099999999995</v>
      </c>
      <c r="K9" s="6"/>
      <c r="L9" s="19">
        <f t="shared" si="0"/>
        <v>0.20362000331729974</v>
      </c>
      <c r="M9" s="19">
        <f t="shared" si="1"/>
        <v>653.50862688671452</v>
      </c>
      <c r="N9" s="5">
        <f t="shared" si="3"/>
        <v>6644.3186268867139</v>
      </c>
      <c r="O9" s="1">
        <f t="shared" si="4"/>
        <v>577.76683712058377</v>
      </c>
      <c r="P9" s="5">
        <f t="shared" ref="P9" si="5">O9*$J$3</f>
        <v>13519743.98862166</v>
      </c>
    </row>
    <row r="10" spans="3:16" x14ac:dyDescent="0.25">
      <c r="C10" s="10">
        <v>6</v>
      </c>
      <c r="D10" s="11" t="s">
        <v>19</v>
      </c>
      <c r="E10" s="20" t="s">
        <v>25</v>
      </c>
      <c r="F10" s="21" t="s">
        <v>28</v>
      </c>
      <c r="G10" s="10">
        <v>2</v>
      </c>
      <c r="H10" s="10">
        <v>10.5</v>
      </c>
      <c r="I10" s="13">
        <v>916.22</v>
      </c>
      <c r="J10" s="12">
        <f t="shared" si="2"/>
        <v>9620.31</v>
      </c>
      <c r="K10" s="6"/>
      <c r="L10" s="19">
        <f t="shared" si="0"/>
        <v>0.32698208658152267</v>
      </c>
      <c r="M10" s="19">
        <f t="shared" si="1"/>
        <v>1049.4333117432416</v>
      </c>
      <c r="N10" s="5">
        <f t="shared" si="3"/>
        <v>10669.743311743241</v>
      </c>
      <c r="O10" s="1">
        <f t="shared" si="4"/>
        <v>1016.1660296898325</v>
      </c>
    </row>
    <row r="11" spans="3:16" x14ac:dyDescent="0.25">
      <c r="C11" s="10">
        <v>7</v>
      </c>
      <c r="D11" s="11" t="s">
        <v>19</v>
      </c>
      <c r="E11" s="20" t="s">
        <v>25</v>
      </c>
      <c r="F11" s="21" t="s">
        <v>28</v>
      </c>
      <c r="G11" s="10">
        <v>1</v>
      </c>
      <c r="H11" s="10">
        <v>5</v>
      </c>
      <c r="I11" s="13">
        <v>916.22</v>
      </c>
      <c r="J11" s="12">
        <f t="shared" si="2"/>
        <v>4581.1000000000004</v>
      </c>
      <c r="K11" s="6"/>
      <c r="L11" s="19">
        <f t="shared" si="0"/>
        <v>0.15570575551501081</v>
      </c>
      <c r="M11" s="19">
        <f t="shared" si="1"/>
        <v>499.73014844916264</v>
      </c>
      <c r="N11" s="5">
        <f t="shared" si="3"/>
        <v>5080.8301484491631</v>
      </c>
      <c r="O11" s="1">
        <f t="shared" si="4"/>
        <v>1016.1660296898326</v>
      </c>
      <c r="P11" s="5">
        <f>O11*$J$3</f>
        <v>23778285.094742082</v>
      </c>
    </row>
    <row r="12" spans="3:16" x14ac:dyDescent="0.25">
      <c r="C12" s="14"/>
      <c r="D12" s="15"/>
      <c r="E12" s="15"/>
      <c r="F12" s="15"/>
      <c r="G12" s="14"/>
      <c r="H12" s="14"/>
      <c r="I12" s="16" t="s">
        <v>2</v>
      </c>
      <c r="J12" s="17">
        <f>SUM(J5:J11)</f>
        <v>29421.519999999997</v>
      </c>
      <c r="L12" s="5">
        <f>SUM(L5:L11)</f>
        <v>1</v>
      </c>
      <c r="M12" s="19"/>
      <c r="N12" s="1">
        <f>SUM(N5:N11)</f>
        <v>32630.972000000002</v>
      </c>
    </row>
    <row r="13" spans="3:16" x14ac:dyDescent="0.25">
      <c r="I13" s="2" t="s">
        <v>3</v>
      </c>
      <c r="J13" s="2" t="s">
        <v>0</v>
      </c>
    </row>
    <row r="14" spans="3:16" x14ac:dyDescent="0.25">
      <c r="I14" s="2" t="s">
        <v>14</v>
      </c>
      <c r="J14" s="2" t="s">
        <v>0</v>
      </c>
    </row>
    <row r="15" spans="3:16" x14ac:dyDescent="0.25">
      <c r="I15" s="2" t="s">
        <v>4</v>
      </c>
      <c r="J15" s="2">
        <v>100</v>
      </c>
    </row>
    <row r="16" spans="3:16" x14ac:dyDescent="0.25">
      <c r="I16" s="2" t="s">
        <v>5</v>
      </c>
      <c r="J16" s="2">
        <v>43</v>
      </c>
    </row>
    <row r="17" spans="9:11" x14ac:dyDescent="0.25">
      <c r="I17" s="2" t="s">
        <v>6</v>
      </c>
      <c r="J17" s="2">
        <f>0*SUM(J12:J14)</f>
        <v>0</v>
      </c>
    </row>
    <row r="18" spans="9:11" x14ac:dyDescent="0.25">
      <c r="I18" s="2" t="s">
        <v>12</v>
      </c>
      <c r="J18" s="2">
        <v>100</v>
      </c>
    </row>
    <row r="19" spans="9:11" x14ac:dyDescent="0.25">
      <c r="I19" s="2" t="s">
        <v>7</v>
      </c>
      <c r="J19" s="2" t="s">
        <v>0</v>
      </c>
    </row>
    <row r="21" spans="9:11" x14ac:dyDescent="0.25">
      <c r="I21" s="2" t="s">
        <v>1</v>
      </c>
      <c r="J21" s="1">
        <f>SUM(J12:J19)</f>
        <v>29664.519999999997</v>
      </c>
    </row>
    <row r="22" spans="9:11" x14ac:dyDescent="0.25">
      <c r="I22" s="2" t="s">
        <v>8</v>
      </c>
      <c r="J22" s="1">
        <v>0.1</v>
      </c>
    </row>
    <row r="23" spans="9:11" x14ac:dyDescent="0.25">
      <c r="I23" s="2" t="s">
        <v>2</v>
      </c>
      <c r="J23" s="3">
        <f>J21*(1+J22)</f>
        <v>32630.971999999998</v>
      </c>
    </row>
    <row r="24" spans="9:11" x14ac:dyDescent="0.25">
      <c r="I24" s="2" t="s">
        <v>9</v>
      </c>
      <c r="J24" s="4">
        <f>J23-J21</f>
        <v>2966.4520000000011</v>
      </c>
      <c r="K24" s="5">
        <f>J24*J3</f>
        <v>69414976.800000027</v>
      </c>
    </row>
    <row r="26" spans="9:11" x14ac:dyDescent="0.25">
      <c r="J26" s="1">
        <f>J23-J12</f>
        <v>3209.4520000000011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Intoco SEA</vt:lpstr>
      <vt:lpstr>Intoco 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2019-08-09T15:03:01Z</dcterms:modified>
</cp:coreProperties>
</file>