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590"/>
  </bookViews>
  <sheets>
    <sheet name="Full Quotation" sheetId="6" r:id="rId1"/>
    <sheet name="Offer from Kim Ann" sheetId="8" r:id="rId2"/>
    <sheet name="Offer from HSH Metal" sheetId="9" r:id="rId3"/>
    <sheet name="Offer from Inox Thai Duong" sheetId="10" r:id="rId4"/>
  </sheets>
  <definedNames>
    <definedName name="_xlnm.Print_Area" localSheetId="0">'Full Quotation'!$A$3:$M$35</definedName>
  </definedNames>
  <calcPr calcId="145621"/>
</workbook>
</file>

<file path=xl/calcChain.xml><?xml version="1.0" encoding="utf-8"?>
<calcChain xmlns="http://schemas.openxmlformats.org/spreadsheetml/2006/main">
  <c r="M29" i="8" l="1"/>
  <c r="L27" i="6" l="1"/>
  <c r="T14" i="9"/>
  <c r="T15" i="9"/>
  <c r="T19" i="9"/>
  <c r="T20" i="9"/>
  <c r="U11" i="8"/>
  <c r="U12" i="8"/>
  <c r="U13" i="8"/>
  <c r="U16" i="8"/>
  <c r="U18" i="8"/>
  <c r="U19" i="8"/>
  <c r="U20" i="8"/>
  <c r="U21" i="8"/>
  <c r="U22" i="8"/>
  <c r="U23" i="8"/>
  <c r="U10" i="8"/>
  <c r="M24" i="8"/>
  <c r="P14" i="8" s="1"/>
  <c r="L14" i="6"/>
  <c r="L15" i="6"/>
  <c r="L16" i="6"/>
  <c r="L17" i="6"/>
  <c r="L18" i="6"/>
  <c r="L19" i="6"/>
  <c r="L20" i="6"/>
  <c r="L21" i="6"/>
  <c r="L23" i="6"/>
  <c r="L24" i="6"/>
  <c r="L25" i="6"/>
  <c r="L26" i="6"/>
  <c r="L13" i="6"/>
  <c r="S14" i="9"/>
  <c r="S15" i="9"/>
  <c r="S19" i="9"/>
  <c r="S20" i="9"/>
  <c r="M29" i="9"/>
  <c r="M24" i="9"/>
  <c r="O13" i="9" s="1"/>
  <c r="T11" i="8"/>
  <c r="T12" i="8"/>
  <c r="T13" i="8"/>
  <c r="T16" i="8"/>
  <c r="T18" i="8"/>
  <c r="T19" i="8"/>
  <c r="T20" i="8"/>
  <c r="T21" i="8"/>
  <c r="T22" i="8"/>
  <c r="T23" i="8"/>
  <c r="T10" i="8"/>
  <c r="P12" i="8"/>
  <c r="P13" i="8"/>
  <c r="P16" i="8"/>
  <c r="P17" i="8"/>
  <c r="P20" i="8"/>
  <c r="P21" i="8"/>
  <c r="P10" i="8"/>
  <c r="M35" i="10"/>
  <c r="M36" i="10" s="1"/>
  <c r="M33" i="10"/>
  <c r="M11" i="10"/>
  <c r="M12" i="10"/>
  <c r="M24" i="10" s="1"/>
  <c r="M13" i="10"/>
  <c r="M14" i="10"/>
  <c r="M15" i="10"/>
  <c r="M16" i="10"/>
  <c r="M17" i="10"/>
  <c r="M18" i="10"/>
  <c r="M19" i="10"/>
  <c r="M20" i="10"/>
  <c r="M21" i="10"/>
  <c r="M22" i="10"/>
  <c r="M23" i="10"/>
  <c r="M10" i="10"/>
  <c r="M21" i="9"/>
  <c r="M11" i="9"/>
  <c r="M12" i="9"/>
  <c r="M13" i="9"/>
  <c r="M14" i="9"/>
  <c r="M15" i="9"/>
  <c r="M16" i="9"/>
  <c r="M18" i="9"/>
  <c r="M19" i="9"/>
  <c r="M20" i="9"/>
  <c r="M22" i="9"/>
  <c r="M23" i="9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10" i="8"/>
  <c r="O36" i="10"/>
  <c r="M10" i="9"/>
  <c r="O21" i="9" l="1"/>
  <c r="O16" i="9"/>
  <c r="O12" i="9"/>
  <c r="O10" i="9"/>
  <c r="O20" i="9"/>
  <c r="O15" i="9"/>
  <c r="O11" i="9"/>
  <c r="O23" i="9"/>
  <c r="O19" i="9"/>
  <c r="O14" i="9"/>
  <c r="M33" i="9"/>
  <c r="M35" i="9" s="1"/>
  <c r="M38" i="9" s="1"/>
  <c r="P13" i="9" s="1"/>
  <c r="Q13" i="9" s="1"/>
  <c r="R13" i="9" s="1"/>
  <c r="S13" i="9" s="1"/>
  <c r="T13" i="9" s="1"/>
  <c r="O22" i="9"/>
  <c r="O18" i="9"/>
  <c r="P23" i="8"/>
  <c r="P19" i="8"/>
  <c r="P15" i="8"/>
  <c r="P11" i="8"/>
  <c r="M33" i="8"/>
  <c r="M35" i="8" s="1"/>
  <c r="M38" i="8" s="1"/>
  <c r="P22" i="8"/>
  <c r="P18" i="8"/>
  <c r="M36" i="8"/>
  <c r="M36" i="9" l="1"/>
  <c r="P11" i="9"/>
  <c r="Q11" i="9" s="1"/>
  <c r="R11" i="9" s="1"/>
  <c r="S11" i="9" s="1"/>
  <c r="T11" i="9" s="1"/>
  <c r="P12" i="9"/>
  <c r="Q12" i="9" s="1"/>
  <c r="R12" i="9" s="1"/>
  <c r="S12" i="9" s="1"/>
  <c r="T12" i="9" s="1"/>
  <c r="P14" i="9"/>
  <c r="Q14" i="9" s="1"/>
  <c r="P15" i="9"/>
  <c r="Q15" i="9" s="1"/>
  <c r="P16" i="9"/>
  <c r="Q16" i="9" s="1"/>
  <c r="R16" i="9" s="1"/>
  <c r="S16" i="9" s="1"/>
  <c r="T16" i="9" s="1"/>
  <c r="P18" i="9"/>
  <c r="Q18" i="9" s="1"/>
  <c r="R18" i="9" s="1"/>
  <c r="S18" i="9" s="1"/>
  <c r="T18" i="9" s="1"/>
  <c r="P19" i="9"/>
  <c r="Q19" i="9" s="1"/>
  <c r="P20" i="9"/>
  <c r="Q20" i="9" s="1"/>
  <c r="P21" i="9"/>
  <c r="Q21" i="9" s="1"/>
  <c r="R21" i="9" s="1"/>
  <c r="S21" i="9" s="1"/>
  <c r="T21" i="9" s="1"/>
  <c r="P22" i="9"/>
  <c r="Q22" i="9" s="1"/>
  <c r="R22" i="9" s="1"/>
  <c r="S22" i="9" s="1"/>
  <c r="T22" i="9" s="1"/>
  <c r="P23" i="9"/>
  <c r="Q23" i="9" s="1"/>
  <c r="R23" i="9" s="1"/>
  <c r="S23" i="9" s="1"/>
  <c r="T23" i="9" s="1"/>
  <c r="P10" i="9"/>
  <c r="Q10" i="9" s="1"/>
  <c r="Q20" i="8"/>
  <c r="R20" i="8" s="1"/>
  <c r="Q10" i="8"/>
  <c r="R10" i="8" s="1"/>
  <c r="Q12" i="8"/>
  <c r="R12" i="8" s="1"/>
  <c r="Q16" i="8"/>
  <c r="R16" i="8" s="1"/>
  <c r="Q21" i="8"/>
  <c r="R21" i="8" s="1"/>
  <c r="Q14" i="8"/>
  <c r="R14" i="8" s="1"/>
  <c r="S14" i="8" s="1"/>
  <c r="T14" i="8" s="1"/>
  <c r="U14" i="8" s="1"/>
  <c r="Q13" i="8"/>
  <c r="R13" i="8" s="1"/>
  <c r="Q17" i="8"/>
  <c r="R17" i="8" s="1"/>
  <c r="S17" i="8" s="1"/>
  <c r="T17" i="8" s="1"/>
  <c r="U17" i="8" s="1"/>
  <c r="Q23" i="8"/>
  <c r="R23" i="8" s="1"/>
  <c r="Q11" i="8"/>
  <c r="R11" i="8" s="1"/>
  <c r="Q18" i="8"/>
  <c r="R18" i="8" s="1"/>
  <c r="Q15" i="8"/>
  <c r="R15" i="8" s="1"/>
  <c r="S15" i="8" s="1"/>
  <c r="T15" i="8" s="1"/>
  <c r="U15" i="8" s="1"/>
  <c r="Q22" i="8"/>
  <c r="R22" i="8" s="1"/>
  <c r="Q19" i="8"/>
  <c r="R19" i="8" s="1"/>
  <c r="U24" i="8" l="1"/>
  <c r="R10" i="9"/>
  <c r="S10" i="9" s="1"/>
  <c r="T10" i="9" s="1"/>
  <c r="T24" i="9" s="1"/>
  <c r="Q24" i="9"/>
  <c r="Q25" i="9" s="1"/>
  <c r="R24" i="8"/>
</calcChain>
</file>

<file path=xl/sharedStrings.xml><?xml version="1.0" encoding="utf-8"?>
<sst xmlns="http://schemas.openxmlformats.org/spreadsheetml/2006/main" count="362" uniqueCount="99">
  <si>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</si>
  <si>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</si>
  <si>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</si>
  <si>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</si>
  <si>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</si>
  <si>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</si>
  <si>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</si>
  <si>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</si>
  <si>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</si>
  <si>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</si>
  <si>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</si>
  <si>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</si>
  <si>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</si>
  <si>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</si>
  <si>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</si>
  <si>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</si>
  <si>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</si>
  <si>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SS316L</t>
  </si>
  <si>
    <t>Length (mm)</t>
  </si>
  <si>
    <t>Q'ty (pc)</t>
  </si>
  <si>
    <t>U. Price (USD/pc)</t>
  </si>
  <si>
    <t>T. Price (USD)</t>
  </si>
  <si>
    <t>Ex-work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</si>
  <si>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</si>
  <si>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</si>
  <si>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</si>
  <si>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</si>
  <si>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</si>
  <si>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Terms &amp; Conditions:</t>
  </si>
  <si>
    <t>MANUAL OFFER</t>
  </si>
  <si>
    <t>Incoterm: DDP at Kongsberg (Vung Tau)</t>
  </si>
  <si>
    <t>Price not included CO cost</t>
  </si>
  <si>
    <t>Delivery time: as stated above (after receipt of order)</t>
  </si>
  <si>
    <t>NVA</t>
  </si>
  <si>
    <t>50x50x5</t>
  </si>
  <si>
    <t>S355J2</t>
  </si>
  <si>
    <t>Pipe OD 133 x ID 101</t>
  </si>
  <si>
    <t>ST52</t>
  </si>
  <si>
    <t>Pipe OD 150 x ID 106</t>
  </si>
  <si>
    <t>Pipe OD 60.3 x 3.65t</t>
  </si>
  <si>
    <t>17-4PH</t>
  </si>
  <si>
    <t>Shaft OD 190</t>
  </si>
  <si>
    <t>Shaft OD 100</t>
  </si>
  <si>
    <t>C45</t>
  </si>
  <si>
    <t>Shaft OD 80</t>
  </si>
  <si>
    <t>Shaft OD 180</t>
  </si>
  <si>
    <t>S355NH</t>
  </si>
  <si>
    <t>SHS 6.3 x 200 x 200</t>
  </si>
  <si>
    <t>PL 15 x 1020 x 520</t>
  </si>
  <si>
    <t>PL 12 x 6000 x 3000</t>
  </si>
  <si>
    <t>PL 12 x 2438 x 9144</t>
  </si>
  <si>
    <t>PL 20 x 6000 x 900</t>
  </si>
  <si>
    <t>SS316</t>
  </si>
  <si>
    <t>Pipe OD 76 x 5t</t>
  </si>
  <si>
    <t>Quantity (pc)</t>
  </si>
  <si>
    <t>PL 15 x 1526 x 520</t>
  </si>
  <si>
    <t>U. Price (VND/pc)</t>
  </si>
  <si>
    <t>T. Price (VND)</t>
  </si>
  <si>
    <t>Dimension (mm)</t>
  </si>
  <si>
    <t>Delivery time (day)</t>
  </si>
  <si>
    <t>Offer From Kim Ann</t>
  </si>
  <si>
    <t>Offer From HSH Metal</t>
  </si>
  <si>
    <t>No.</t>
  </si>
  <si>
    <t>OD 76.2</t>
  </si>
  <si>
    <t>17-4PH H1150</t>
  </si>
  <si>
    <t>OD 100</t>
  </si>
  <si>
    <t>OD 80</t>
  </si>
  <si>
    <t>Mill name/ Origin</t>
  </si>
  <si>
    <t>50 x 50 x 5</t>
  </si>
  <si>
    <t>Tangshan Shengcai Steel/ China</t>
  </si>
  <si>
    <r>
      <t>Pipe OD 133 x ID</t>
    </r>
    <r>
      <rPr>
        <sz val="11"/>
        <color rgb="FFC00000"/>
        <rFont val="Calibri"/>
        <family val="2"/>
        <scheme val="minor"/>
      </rPr>
      <t xml:space="preserve"> 94.8</t>
    </r>
  </si>
  <si>
    <t>Nippon Steel &amp; Sumitomo Metal Coporation/ Japan</t>
  </si>
  <si>
    <t>S355J2H/ ST52-3N</t>
  </si>
  <si>
    <t>SS400 Acc to JIS G3101</t>
  </si>
  <si>
    <r>
      <t xml:space="preserve">Pipe OD </t>
    </r>
    <r>
      <rPr>
        <sz val="11"/>
        <color rgb="FFC00000"/>
        <rFont val="Calibri"/>
        <family val="2"/>
        <scheme val="minor"/>
      </rPr>
      <t>152.4</t>
    </r>
    <r>
      <rPr>
        <sz val="11"/>
        <color theme="1"/>
        <rFont val="Calibri"/>
        <family val="2"/>
        <scheme val="minor"/>
      </rPr>
      <t xml:space="preserve"> x ID </t>
    </r>
    <r>
      <rPr>
        <sz val="11"/>
        <color rgb="FFC00000"/>
        <rFont val="Calibri"/>
        <family val="2"/>
        <scheme val="minor"/>
      </rPr>
      <t>88.4</t>
    </r>
  </si>
  <si>
    <t xml:space="preserve">Pipe OD 60.3 x 3.91t </t>
  </si>
  <si>
    <t>Taiwan</t>
  </si>
  <si>
    <t>ST52-3N/ S355J2N</t>
  </si>
  <si>
    <t>SeAH Besteel/ Korea</t>
  </si>
  <si>
    <t>S45C</t>
  </si>
  <si>
    <t>S355J2G3</t>
  </si>
  <si>
    <t>S355K2+M (AB Gr. EH36)</t>
  </si>
  <si>
    <r>
      <t xml:space="preserve">PL 12 x </t>
    </r>
    <r>
      <rPr>
        <sz val="11"/>
        <color rgb="FFC00000"/>
        <rFont val="Calibri"/>
        <family val="2"/>
        <scheme val="minor"/>
      </rPr>
      <t>2438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rgb="FFC00000"/>
        <rFont val="Calibri"/>
        <family val="2"/>
        <scheme val="minor"/>
      </rPr>
      <t>9144</t>
    </r>
  </si>
  <si>
    <r>
      <t xml:space="preserve">PL 20 x </t>
    </r>
    <r>
      <rPr>
        <sz val="11"/>
        <color rgb="FFC00000"/>
        <rFont val="Calibri"/>
        <family val="2"/>
        <scheme val="minor"/>
      </rPr>
      <t>2438</t>
    </r>
    <r>
      <rPr>
        <sz val="11"/>
        <color theme="1"/>
        <rFont val="Calibri"/>
        <family val="2"/>
        <scheme val="minor"/>
      </rPr>
      <t xml:space="preserve"> x </t>
    </r>
    <r>
      <rPr>
        <sz val="11"/>
        <color rgb="FFC00000"/>
        <rFont val="Calibri"/>
        <family val="2"/>
        <scheme val="minor"/>
      </rPr>
      <t>9144</t>
    </r>
  </si>
  <si>
    <t>Valbruna/ Italy</t>
  </si>
  <si>
    <t>BGH/ Germany</t>
  </si>
  <si>
    <t>Yeou Yih Steel/ Taiwan</t>
  </si>
  <si>
    <t>Quotation No.: SM-Kongsberg/290419</t>
  </si>
  <si>
    <t>Shaft OD 76.2</t>
  </si>
  <si>
    <t>15-20</t>
  </si>
  <si>
    <t>No offer</t>
  </si>
  <si>
    <t>Payment term: 50% deposit, 50% after delivery within 30 days</t>
  </si>
  <si>
    <t>Quote validity: 5 days</t>
  </si>
  <si>
    <t>S355J2H/ 
ST52-3N</t>
  </si>
  <si>
    <t>ST52-3N/ 
S355J2N</t>
  </si>
  <si>
    <t>S355K2+M 
(AB Gr. EH36)</t>
  </si>
  <si>
    <r>
      <t xml:space="preserve">Pipe OD 60.3 x </t>
    </r>
    <r>
      <rPr>
        <sz val="11"/>
        <color rgb="FFC00000"/>
        <rFont val="Calibri"/>
        <family val="2"/>
        <scheme val="minor"/>
      </rPr>
      <t xml:space="preserve">3.91t </t>
    </r>
  </si>
  <si>
    <r>
      <t xml:space="preserve">PL 15 x </t>
    </r>
    <r>
      <rPr>
        <sz val="11"/>
        <color rgb="FFC00000"/>
        <rFont val="Calibri"/>
        <family val="2"/>
        <scheme val="minor"/>
      </rPr>
      <t>1526</t>
    </r>
    <r>
      <rPr>
        <sz val="11"/>
        <color theme="1"/>
        <rFont val="Calibri"/>
        <family val="2"/>
        <scheme val="minor"/>
      </rPr>
      <t xml:space="preserve"> x 520</t>
    </r>
  </si>
  <si>
    <t>Date: 02/05/2019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</si>
</sst>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4" fontId="0" fillId="2" borderId="0" xfId="0" applyNumberFormat="1" applyFont="1" applyFill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0" fillId="2" borderId="1" xfId="0" applyFont="1" applyFill="1" applyBorder="1" applyAlignment="1">
      <alignment horizontal="left"/>
    </xf>
    <xf numFmtId="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vertical="center" wrapText="1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 applyAlignment="1">
      <alignment horizontal="left"/>
    </xf>
    <xf numFmtId="3" fontId="0" fillId="2" borderId="0" xfId="0" applyNumberFormat="1" applyFont="1" applyFill="1"/>
    <xf numFmtId="3" fontId="0" fillId="2" borderId="0" xfId="0" quotePrefix="1" applyNumberFormat="1" applyFont="1" applyFill="1" applyAlignment="1">
      <alignment horizontal="left"/>
    </xf>
    <xf numFmtId="3" fontId="0" fillId="2" borderId="1" xfId="0" applyNumberFormat="1" applyFont="1" applyFill="1" applyBorder="1" applyAlignment="1">
      <alignment horizontal="right"/>
    </xf>
    <xf numFmtId="3" fontId="0" fillId="2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left"/>
    </xf>
    <xf numFmtId="3" fontId="0" fillId="2" borderId="3" xfId="0" applyNumberFormat="1" applyFont="1" applyFill="1" applyBorder="1" applyAlignment="1">
      <alignment horizontal="right"/>
    </xf>
    <xf numFmtId="3" fontId="0" fillId="2" borderId="3" xfId="0" applyNumberFormat="1" applyFont="1" applyFill="1" applyBorder="1"/>
    <xf numFmtId="3" fontId="0" fillId="2" borderId="1" xfId="0" applyNumberFormat="1" applyFont="1" applyFill="1" applyBorder="1"/>
    <xf numFmtId="0" fontId="0" fillId="3" borderId="1" xfId="0" applyFont="1" applyFill="1" applyBorder="1" applyAlignment="1">
      <alignment horizontal="center" vertical="center" wrapText="1"/>
    </xf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2" borderId="3" xfId="0" applyNumberFormat="1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left"/>
    </xf>
    <xf numFmtId="4" fontId="0" fillId="2" borderId="3" xfId="0" applyNumberFormat="1" applyFont="1" applyFill="1" applyBorder="1" applyAlignment="1">
      <alignment horizontal="right"/>
    </xf>
    <xf numFmtId="4" fontId="0" fillId="2" borderId="1" xfId="0" applyNumberFormat="1" applyFont="1" applyFill="1" applyBorder="1" applyAlignment="1">
      <alignment horizontal="right"/>
    </xf>
    <xf numFmtId="1" fontId="3" fillId="4" borderId="1" xfId="0" applyNumberFormat="1" applyFont="1" applyFill="1" applyBorder="1" applyAlignment="1">
      <alignment horizontal="center" vertical="center" wrapText="1"/>
    </xf>
    <xf numFmtId="1" fontId="0" fillId="2" borderId="3" xfId="0" applyNumberFormat="1" applyFont="1" applyFill="1" applyBorder="1"/>
    <xf numFmtId="1" fontId="0" fillId="2" borderId="1" xfId="0" applyNumberFormat="1" applyFont="1" applyFill="1" applyBorder="1"/>
    <xf numFmtId="1" fontId="0" fillId="2" borderId="0" xfId="0" applyNumberFormat="1" applyFont="1" applyFill="1"/>
    <xf numFmtId="3" fontId="0" fillId="2" borderId="0" xfId="0" quotePrefix="1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" fontId="3" fillId="2" borderId="1" xfId="0" applyNumberFormat="1" applyFont="1" applyFill="1" applyBorder="1" applyAlignment="1">
      <alignment vertical="center" wrapText="1"/>
    </xf>
    <xf numFmtId="1" fontId="0" fillId="2" borderId="0" xfId="0" applyNumberFormat="1" applyFont="1" applyFill="1" applyAlignment="1">
      <alignment horizontal="left"/>
    </xf>
    <xf numFmtId="0" fontId="0" fillId="2" borderId="1" xfId="0" applyFont="1" applyFill="1" applyBorder="1" applyAlignment="1">
      <alignment horizontal="left" vertical="top"/>
    </xf>
    <xf numFmtId="3" fontId="0" fillId="2" borderId="1" xfId="0" applyNumberFormat="1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 wrapText="1"/>
    </xf>
    <xf numFmtId="3" fontId="0" fillId="2" borderId="3" xfId="0" applyNumberFormat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1" fontId="0" fillId="2" borderId="3" xfId="0" applyNumberFormat="1" applyFont="1" applyFill="1" applyBorder="1" applyAlignment="1">
      <alignment horizontal="center" vertical="top"/>
    </xf>
    <xf numFmtId="1" fontId="0" fillId="2" borderId="1" xfId="0" applyNumberFormat="1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left"/>
    </xf>
    <xf numFmtId="3" fontId="0" fillId="5" borderId="1" xfId="0" applyNumberFormat="1" applyFont="1" applyFill="1" applyBorder="1" applyAlignment="1">
      <alignment horizontal="left"/>
    </xf>
    <xf numFmtId="3" fontId="0" fillId="5" borderId="1" xfId="0" applyNumberFormat="1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vertical="top"/>
    </xf>
    <xf numFmtId="3" fontId="0" fillId="2" borderId="1" xfId="0" applyNumberFormat="1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/>
    </xf>
    <xf numFmtId="0" fontId="0" fillId="5" borderId="1" xfId="0" applyFont="1" applyFill="1" applyBorder="1" applyAlignment="1">
      <alignment horizontal="left" vertical="top"/>
    </xf>
    <xf numFmtId="3" fontId="0" fillId="5" borderId="1" xfId="0" applyNumberFormat="1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1" fontId="0" fillId="5" borderId="1" xfId="0" applyNumberFormat="1" applyFont="1" applyFill="1" applyBorder="1" applyAlignment="1">
      <alignment horizontal="center" vertical="top"/>
    </xf>
    <xf numFmtId="4" fontId="0" fillId="2" borderId="0" xfId="0" applyNumberFormat="1" applyFill="1" applyAlignment="1"/>
    <xf numFmtId="0" fontId="0" fillId="2" borderId="0" xfId="0" applyFill="1" applyBorder="1" applyAlignment="1"/>
    <xf numFmtId="4" fontId="9" fillId="2" borderId="0" xfId="0" applyNumberFormat="1" applyFont="1" applyFill="1" applyAlignment="1">
      <alignment horizontal="right"/>
    </xf>
    <xf numFmtId="0" fontId="9" fillId="2" borderId="0" xfId="0" applyFont="1" applyFill="1" applyBorder="1" applyAlignment="1">
      <alignment horizontal="right"/>
    </xf>
    <xf numFmtId="4" fontId="0" fillId="2" borderId="4" xfId="0" applyNumberFormat="1" applyFont="1" applyFill="1" applyBorder="1"/>
    <xf numFmtId="4" fontId="0" fillId="2" borderId="7" xfId="0" applyNumberFormat="1" applyFont="1" applyFill="1" applyBorder="1"/>
    <xf numFmtId="4" fontId="0" fillId="2" borderId="0" xfId="0" applyNumberFormat="1" applyFont="1" applyFill="1" applyBorder="1"/>
    <xf numFmtId="0" fontId="8" fillId="5" borderId="4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left" vertical="top"/>
    </xf>
    <xf numFmtId="0" fontId="8" fillId="5" borderId="6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 applyAlignment="1"/>
    <xf numFmtId="3" fontId="0" fillId="2" borderId="0" xfId="0" applyNumberFormat="1" applyFill="1" applyBorder="1" applyAlignment="1"/>
    <xf numFmtId="3" fontId="0" fillId="2" borderId="3" xfId="0" applyNumberFormat="1" applyFont="1" applyFill="1" applyBorder="1" applyAlignment="1">
      <alignment horizontal="right" vertical="top"/>
    </xf>
    <xf numFmtId="3" fontId="0" fillId="5" borderId="1" xfId="0" applyNumberFormat="1" applyFont="1" applyFill="1" applyBorder="1" applyAlignment="1">
      <alignment horizontal="right" vertical="top"/>
    </xf>
    <xf numFmtId="3" fontId="0" fillId="2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276225</xdr:colOff>
      <xdr:row>2</xdr:row>
      <xdr:rowOff>104775</xdr:rowOff>
    </xdr:from>
    <xdr:to>
      <xdr:col>12</xdr:col>
      <xdr:colOff>477906</xdr:colOff>
      <xdr:row>6</xdr:row>
      <xdr:rowOff>47921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104775"/>
          <a:ext cx="1200150" cy="705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4"/>
  <sheetViews>
    <sheetView tabSelected="1" view="pageBreakPreview" topLeftCell="A20" zoomScaleNormal="70" zoomScaleSheetLayoutView="100" workbookViewId="0">
      <selection activeCell="O14" sqref="O14"/>
    </sheetView>
  </sheetViews>
  <sheetFormatPr defaultRowHeight="15" x14ac:dyDescent="0.25"/>
  <cols>
    <col min="1" max="1" width="4.7109375" style="9" customWidth="1"/>
    <col min="2" max="2" width="9.140625" style="14" customWidth="1"/>
    <col min="3" max="3" width="19.140625" style="12" customWidth="1"/>
    <col min="4" max="4" width="7.7109375" style="11" bestFit="1" customWidth="1"/>
    <col min="5" max="5" width="5.140625" style="11" bestFit="1" customWidth="1"/>
    <col min="6" max="6" width="14.5703125" style="11" bestFit="1" customWidth="1"/>
    <col min="7" max="7" width="19.5703125" style="11" bestFit="1" customWidth="1"/>
    <col min="8" max="8" width="21.140625" style="15" bestFit="1" customWidth="1"/>
    <col min="9" max="9" width="7" style="22" bestFit="1" customWidth="1"/>
    <col min="10" max="10" width="4.7109375" style="22" bestFit="1" customWidth="1"/>
    <col min="11" max="11" width="13.85546875" style="43" bestFit="1" customWidth="1"/>
    <col min="12" max="12" width="15" style="24" bestFit="1" customWidth="1"/>
    <col min="13" max="13" width="8.85546875" style="12" customWidth="1"/>
    <col min="14" max="16384" width="9.140625" style="9"/>
  </cols>
  <sheetData>
    <row r="3" spans="1:13" x14ac:dyDescent="0.25">
      <c r="A3" s="5" t="s">
        <v>23</v>
      </c>
    </row>
    <row r="4" spans="1:13" x14ac:dyDescent="0.25">
      <c r="A4" s="1" t="s">
        <v>24</v>
      </c>
    </row>
    <row r="5" spans="1:13" x14ac:dyDescent="0.25">
      <c r="A5" s="1" t="s">
        <v>25</v>
      </c>
    </row>
    <row r="6" spans="1:13" x14ac:dyDescent="0.25">
      <c r="A6" s="1" t="s">
        <v>26</v>
      </c>
    </row>
    <row r="7" spans="1:13" x14ac:dyDescent="0.25">
      <c r="A7" s="1" t="s">
        <v>27</v>
      </c>
      <c r="G7" s="9"/>
      <c r="H7" s="9"/>
      <c r="I7" s="10"/>
      <c r="K7" s="91"/>
      <c r="L7" s="92"/>
    </row>
    <row r="8" spans="1:13" x14ac:dyDescent="0.25">
      <c r="A8" s="1"/>
      <c r="H8" s="2"/>
      <c r="J8" s="78"/>
      <c r="K8" s="92"/>
      <c r="L8" s="92"/>
      <c r="M8" s="80" t="s">
        <v>98</v>
      </c>
    </row>
    <row r="9" spans="1:13" x14ac:dyDescent="0.25">
      <c r="A9" s="1"/>
      <c r="E9" s="79"/>
      <c r="F9" s="79"/>
      <c r="G9" s="79"/>
      <c r="H9" s="79"/>
      <c r="I9" s="79"/>
      <c r="J9" s="79"/>
      <c r="K9" s="93"/>
      <c r="M9" s="81" t="s">
        <v>87</v>
      </c>
    </row>
    <row r="10" spans="1:13" ht="18.75" x14ac:dyDescent="0.3">
      <c r="A10" s="88" t="s">
        <v>29</v>
      </c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18.75" x14ac:dyDescent="0.3">
      <c r="A11" s="89" t="s">
        <v>1</v>
      </c>
      <c r="B11" s="89"/>
      <c r="C11" s="89"/>
      <c r="D11" s="89"/>
      <c r="E11" s="89"/>
      <c r="F11" s="90" t="s">
        <v>16</v>
      </c>
      <c r="G11" s="90"/>
      <c r="H11" s="90"/>
      <c r="I11" s="90"/>
      <c r="J11" s="90"/>
      <c r="K11" s="90"/>
      <c r="L11" s="90"/>
      <c r="M11" s="90"/>
    </row>
    <row r="12" spans="1:13" ht="45" x14ac:dyDescent="0.25">
      <c r="A12" s="16" t="s">
        <v>62</v>
      </c>
      <c r="B12" s="30" t="s">
        <v>0</v>
      </c>
      <c r="C12" s="30" t="s">
        <v>58</v>
      </c>
      <c r="D12" s="31" t="s">
        <v>18</v>
      </c>
      <c r="E12" s="30" t="s">
        <v>19</v>
      </c>
      <c r="F12" s="18" t="s">
        <v>0</v>
      </c>
      <c r="G12" s="18" t="s">
        <v>67</v>
      </c>
      <c r="H12" s="18" t="s">
        <v>58</v>
      </c>
      <c r="I12" s="33" t="s">
        <v>18</v>
      </c>
      <c r="J12" s="47" t="s">
        <v>19</v>
      </c>
      <c r="K12" s="33" t="s">
        <v>56</v>
      </c>
      <c r="L12" s="33" t="s">
        <v>57</v>
      </c>
      <c r="M12" s="18" t="s">
        <v>59</v>
      </c>
    </row>
    <row r="13" spans="1:13" ht="30" x14ac:dyDescent="0.25">
      <c r="A13" s="66">
        <v>1</v>
      </c>
      <c r="B13" s="57" t="s">
        <v>33</v>
      </c>
      <c r="C13" s="57" t="s">
        <v>34</v>
      </c>
      <c r="D13" s="58">
        <v>6000</v>
      </c>
      <c r="E13" s="66">
        <v>1</v>
      </c>
      <c r="F13" s="60" t="s">
        <v>73</v>
      </c>
      <c r="G13" s="60" t="s">
        <v>69</v>
      </c>
      <c r="H13" s="59" t="s">
        <v>68</v>
      </c>
      <c r="I13" s="61">
        <v>6000</v>
      </c>
      <c r="J13" s="64">
        <v>1</v>
      </c>
      <c r="K13" s="94">
        <v>422638.66592647933</v>
      </c>
      <c r="L13" s="96">
        <f>J13*K13</f>
        <v>422638.66592647933</v>
      </c>
      <c r="M13" s="66" t="s">
        <v>89</v>
      </c>
    </row>
    <row r="14" spans="1:13" ht="45" x14ac:dyDescent="0.25">
      <c r="A14" s="72">
        <v>2</v>
      </c>
      <c r="B14" s="73" t="s">
        <v>35</v>
      </c>
      <c r="C14" s="73" t="s">
        <v>36</v>
      </c>
      <c r="D14" s="74">
        <v>415</v>
      </c>
      <c r="E14" s="72">
        <v>1</v>
      </c>
      <c r="F14" s="75" t="s">
        <v>93</v>
      </c>
      <c r="G14" s="76" t="s">
        <v>71</v>
      </c>
      <c r="H14" s="73" t="s">
        <v>70</v>
      </c>
      <c r="I14" s="74">
        <v>415</v>
      </c>
      <c r="J14" s="77">
        <v>1</v>
      </c>
      <c r="K14" s="95">
        <v>4039928.4242972294</v>
      </c>
      <c r="L14" s="95">
        <f t="shared" ref="L14:L26" si="0">J14*K14</f>
        <v>4039928.4242972294</v>
      </c>
      <c r="M14" s="72" t="s">
        <v>89</v>
      </c>
    </row>
    <row r="15" spans="1:13" ht="45" x14ac:dyDescent="0.25">
      <c r="A15" s="66">
        <v>3</v>
      </c>
      <c r="B15" s="57" t="s">
        <v>37</v>
      </c>
      <c r="C15" s="57" t="s">
        <v>38</v>
      </c>
      <c r="D15" s="58">
        <v>980</v>
      </c>
      <c r="E15" s="66">
        <v>1</v>
      </c>
      <c r="F15" s="63" t="s">
        <v>93</v>
      </c>
      <c r="G15" s="62" t="s">
        <v>71</v>
      </c>
      <c r="H15" s="57" t="s">
        <v>74</v>
      </c>
      <c r="I15" s="58">
        <v>980</v>
      </c>
      <c r="J15" s="65">
        <v>1</v>
      </c>
      <c r="K15" s="96">
        <v>11291082.006369179</v>
      </c>
      <c r="L15" s="96">
        <f t="shared" si="0"/>
        <v>11291082.006369179</v>
      </c>
      <c r="M15" s="66" t="s">
        <v>89</v>
      </c>
    </row>
    <row r="16" spans="1:13" x14ac:dyDescent="0.25">
      <c r="A16" s="72">
        <v>4</v>
      </c>
      <c r="B16" s="73" t="s">
        <v>17</v>
      </c>
      <c r="C16" s="73" t="s">
        <v>39</v>
      </c>
      <c r="D16" s="74">
        <v>6000</v>
      </c>
      <c r="E16" s="72">
        <v>1</v>
      </c>
      <c r="F16" s="76" t="s">
        <v>17</v>
      </c>
      <c r="G16" s="76" t="s">
        <v>76</v>
      </c>
      <c r="H16" s="73" t="s">
        <v>96</v>
      </c>
      <c r="I16" s="74">
        <v>6000</v>
      </c>
      <c r="J16" s="77">
        <v>1</v>
      </c>
      <c r="K16" s="95">
        <v>5179395.4157656785</v>
      </c>
      <c r="L16" s="95">
        <f t="shared" si="0"/>
        <v>5179395.4157656785</v>
      </c>
      <c r="M16" s="72" t="s">
        <v>89</v>
      </c>
    </row>
    <row r="17" spans="1:13" x14ac:dyDescent="0.25">
      <c r="A17" s="66">
        <v>5</v>
      </c>
      <c r="B17" s="57" t="s">
        <v>52</v>
      </c>
      <c r="C17" s="57" t="s">
        <v>53</v>
      </c>
      <c r="D17" s="58">
        <v>42</v>
      </c>
      <c r="E17" s="66">
        <v>1</v>
      </c>
      <c r="F17" s="21" t="s">
        <v>17</v>
      </c>
      <c r="G17" s="21" t="s">
        <v>84</v>
      </c>
      <c r="H17" s="21" t="s">
        <v>88</v>
      </c>
      <c r="I17" s="29">
        <v>45</v>
      </c>
      <c r="J17" s="42">
        <v>1</v>
      </c>
      <c r="K17" s="96">
        <v>320627.73584905668</v>
      </c>
      <c r="L17" s="96">
        <f t="shared" si="0"/>
        <v>320627.73584905668</v>
      </c>
      <c r="M17" s="66" t="s">
        <v>89</v>
      </c>
    </row>
    <row r="18" spans="1:13" x14ac:dyDescent="0.25">
      <c r="A18" s="72">
        <v>6</v>
      </c>
      <c r="B18" s="73" t="s">
        <v>40</v>
      </c>
      <c r="C18" s="73" t="s">
        <v>42</v>
      </c>
      <c r="D18" s="74">
        <v>3800</v>
      </c>
      <c r="E18" s="72">
        <v>2</v>
      </c>
      <c r="F18" s="67" t="s">
        <v>64</v>
      </c>
      <c r="G18" s="67" t="s">
        <v>85</v>
      </c>
      <c r="H18" s="67" t="s">
        <v>42</v>
      </c>
      <c r="I18" s="68">
        <v>3800</v>
      </c>
      <c r="J18" s="69">
        <v>2</v>
      </c>
      <c r="K18" s="95">
        <v>46811649.433962271</v>
      </c>
      <c r="L18" s="95">
        <f t="shared" si="0"/>
        <v>93623298.867924541</v>
      </c>
      <c r="M18" s="72" t="s">
        <v>89</v>
      </c>
    </row>
    <row r="19" spans="1:13" ht="30" x14ac:dyDescent="0.25">
      <c r="A19" s="66">
        <v>7</v>
      </c>
      <c r="B19" s="57" t="s">
        <v>37</v>
      </c>
      <c r="C19" s="57" t="s">
        <v>41</v>
      </c>
      <c r="D19" s="58">
        <v>335</v>
      </c>
      <c r="E19" s="66">
        <v>1</v>
      </c>
      <c r="F19" s="62" t="s">
        <v>94</v>
      </c>
      <c r="G19" s="62" t="s">
        <v>78</v>
      </c>
      <c r="H19" s="57" t="s">
        <v>41</v>
      </c>
      <c r="I19" s="58">
        <v>335</v>
      </c>
      <c r="J19" s="65">
        <v>1</v>
      </c>
      <c r="K19" s="96">
        <v>5490159.1407116186</v>
      </c>
      <c r="L19" s="96">
        <f t="shared" si="0"/>
        <v>5490159.1407116186</v>
      </c>
      <c r="M19" s="66" t="s">
        <v>89</v>
      </c>
    </row>
    <row r="20" spans="1:13" x14ac:dyDescent="0.25">
      <c r="A20" s="72">
        <v>8</v>
      </c>
      <c r="B20" s="73" t="s">
        <v>43</v>
      </c>
      <c r="C20" s="73" t="s">
        <v>44</v>
      </c>
      <c r="D20" s="74">
        <v>4060</v>
      </c>
      <c r="E20" s="72">
        <v>1</v>
      </c>
      <c r="F20" s="67" t="s">
        <v>79</v>
      </c>
      <c r="G20" s="67" t="s">
        <v>78</v>
      </c>
      <c r="H20" s="67" t="s">
        <v>44</v>
      </c>
      <c r="I20" s="68">
        <v>4060</v>
      </c>
      <c r="J20" s="69">
        <v>1</v>
      </c>
      <c r="K20" s="95">
        <v>8015693.3962264163</v>
      </c>
      <c r="L20" s="95">
        <f t="shared" si="0"/>
        <v>8015693.3962264163</v>
      </c>
      <c r="M20" s="72" t="s">
        <v>89</v>
      </c>
    </row>
    <row r="21" spans="1:13" x14ac:dyDescent="0.25">
      <c r="A21" s="66">
        <v>9</v>
      </c>
      <c r="B21" s="57" t="s">
        <v>35</v>
      </c>
      <c r="C21" s="57" t="s">
        <v>45</v>
      </c>
      <c r="D21" s="58">
        <v>140</v>
      </c>
      <c r="E21" s="66">
        <v>1</v>
      </c>
      <c r="F21" s="62" t="s">
        <v>80</v>
      </c>
      <c r="G21" s="62" t="s">
        <v>78</v>
      </c>
      <c r="H21" s="57" t="s">
        <v>45</v>
      </c>
      <c r="I21" s="58">
        <v>140</v>
      </c>
      <c r="J21" s="65">
        <v>1</v>
      </c>
      <c r="K21" s="96">
        <v>1968170.2579909577</v>
      </c>
      <c r="L21" s="96">
        <f t="shared" si="0"/>
        <v>1968170.2579909577</v>
      </c>
      <c r="M21" s="66" t="s">
        <v>89</v>
      </c>
    </row>
    <row r="22" spans="1:13" x14ac:dyDescent="0.25">
      <c r="A22" s="72">
        <v>10</v>
      </c>
      <c r="B22" s="73" t="s">
        <v>46</v>
      </c>
      <c r="C22" s="73" t="s">
        <v>47</v>
      </c>
      <c r="D22" s="74">
        <v>11800</v>
      </c>
      <c r="E22" s="72">
        <v>2</v>
      </c>
      <c r="F22" s="85" t="s">
        <v>90</v>
      </c>
      <c r="G22" s="86"/>
      <c r="H22" s="86"/>
      <c r="I22" s="86"/>
      <c r="J22" s="86"/>
      <c r="K22" s="86"/>
      <c r="L22" s="86"/>
      <c r="M22" s="87"/>
    </row>
    <row r="23" spans="1:13" ht="30" x14ac:dyDescent="0.25">
      <c r="A23" s="66">
        <v>11</v>
      </c>
      <c r="B23" s="57" t="s">
        <v>17</v>
      </c>
      <c r="C23" s="57" t="s">
        <v>48</v>
      </c>
      <c r="D23" s="58" t="s">
        <v>2</v>
      </c>
      <c r="E23" s="66">
        <v>1</v>
      </c>
      <c r="F23" s="57" t="s">
        <v>17</v>
      </c>
      <c r="G23" s="62" t="s">
        <v>86</v>
      </c>
      <c r="H23" s="57" t="s">
        <v>97</v>
      </c>
      <c r="I23" s="70" t="s">
        <v>2</v>
      </c>
      <c r="J23" s="71">
        <v>1</v>
      </c>
      <c r="K23" s="96">
        <v>10860000</v>
      </c>
      <c r="L23" s="96">
        <f t="shared" si="0"/>
        <v>10860000</v>
      </c>
      <c r="M23" s="66" t="s">
        <v>89</v>
      </c>
    </row>
    <row r="24" spans="1:13" ht="45" x14ac:dyDescent="0.25">
      <c r="A24" s="72">
        <v>12</v>
      </c>
      <c r="B24" s="73" t="s">
        <v>35</v>
      </c>
      <c r="C24" s="73" t="s">
        <v>49</v>
      </c>
      <c r="D24" s="74" t="s">
        <v>2</v>
      </c>
      <c r="E24" s="72">
        <v>1</v>
      </c>
      <c r="F24" s="76" t="s">
        <v>95</v>
      </c>
      <c r="G24" s="76" t="s">
        <v>71</v>
      </c>
      <c r="H24" s="73" t="s">
        <v>82</v>
      </c>
      <c r="I24" s="74" t="s">
        <v>2</v>
      </c>
      <c r="J24" s="77">
        <v>1</v>
      </c>
      <c r="K24" s="95">
        <v>53513513.435690984</v>
      </c>
      <c r="L24" s="95">
        <f t="shared" si="0"/>
        <v>53513513.435690984</v>
      </c>
      <c r="M24" s="72" t="s">
        <v>89</v>
      </c>
    </row>
    <row r="25" spans="1:13" ht="45" x14ac:dyDescent="0.25">
      <c r="A25" s="66">
        <v>13</v>
      </c>
      <c r="B25" s="57" t="s">
        <v>35</v>
      </c>
      <c r="C25" s="57" t="s">
        <v>50</v>
      </c>
      <c r="D25" s="58" t="s">
        <v>2</v>
      </c>
      <c r="E25" s="66">
        <v>1</v>
      </c>
      <c r="F25" s="62" t="s">
        <v>95</v>
      </c>
      <c r="G25" s="62" t="s">
        <v>71</v>
      </c>
      <c r="H25" s="57" t="s">
        <v>50</v>
      </c>
      <c r="I25" s="58" t="s">
        <v>2</v>
      </c>
      <c r="J25" s="65">
        <v>1</v>
      </c>
      <c r="K25" s="96">
        <v>53513513.435690984</v>
      </c>
      <c r="L25" s="96">
        <f t="shared" si="0"/>
        <v>53513513.435690984</v>
      </c>
      <c r="M25" s="66" t="s">
        <v>89</v>
      </c>
    </row>
    <row r="26" spans="1:13" ht="45" x14ac:dyDescent="0.25">
      <c r="A26" s="72">
        <v>14</v>
      </c>
      <c r="B26" s="73" t="s">
        <v>35</v>
      </c>
      <c r="C26" s="73" t="s">
        <v>51</v>
      </c>
      <c r="D26" s="74" t="s">
        <v>2</v>
      </c>
      <c r="E26" s="72">
        <v>1</v>
      </c>
      <c r="F26" s="76" t="s">
        <v>95</v>
      </c>
      <c r="G26" s="76" t="s">
        <v>71</v>
      </c>
      <c r="H26" s="73" t="s">
        <v>83</v>
      </c>
      <c r="I26" s="74" t="s">
        <v>2</v>
      </c>
      <c r="J26" s="77">
        <v>1</v>
      </c>
      <c r="K26" s="95">
        <v>89189189.059484974</v>
      </c>
      <c r="L26" s="95">
        <f t="shared" si="0"/>
        <v>89189189.059484974</v>
      </c>
      <c r="M26" s="72" t="s">
        <v>89</v>
      </c>
    </row>
    <row r="27" spans="1:13" x14ac:dyDescent="0.25">
      <c r="L27" s="24">
        <f>SUM(L13:L26)</f>
        <v>337427209.84192812</v>
      </c>
    </row>
    <row r="29" spans="1:13" x14ac:dyDescent="0.25">
      <c r="A29" s="20" t="s">
        <v>28</v>
      </c>
    </row>
    <row r="30" spans="1:13" x14ac:dyDescent="0.25">
      <c r="A30" s="1" t="s">
        <v>32</v>
      </c>
    </row>
    <row r="31" spans="1:13" x14ac:dyDescent="0.25">
      <c r="A31" s="1" t="s">
        <v>30</v>
      </c>
    </row>
    <row r="32" spans="1:13" x14ac:dyDescent="0.25">
      <c r="A32" s="1" t="s">
        <v>91</v>
      </c>
    </row>
    <row r="33" spans="1:1" x14ac:dyDescent="0.25">
      <c r="A33" s="1" t="s">
        <v>92</v>
      </c>
    </row>
    <row r="34" spans="1:1" x14ac:dyDescent="0.25">
      <c r="A34" s="1" t="s">
        <v>31</v>
      </c>
    </row>
  </sheetData>
  <mergeCells count="4">
    <mergeCell ref="F22:M22"/>
    <mergeCell ref="A10:M10"/>
    <mergeCell ref="A11:E11"/>
    <mergeCell ref="F11:M11"/>
  </mergeCells>
  <pageMargins left="0.7" right="0.7" top="0.75" bottom="0.75" header="0.3" footer="0.3"/>
  <pageSetup paperSize="9" scale="87" orientation="landscape" horizontalDpi="4294967295" verticalDpi="4294967295" r:id="rId1"/>
  <rowBreaks count="1" manualBreakCount="1">
    <brk id="24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U49"/>
  <sheetViews>
    <sheetView topLeftCell="I7" workbookViewId="0">
      <selection activeCell="M30" sqref="M30"/>
    </sheetView>
  </sheetViews>
  <sheetFormatPr defaultRowHeight="15" x14ac:dyDescent="0.25"/>
  <cols>
    <col min="1" max="1" width="9.140625" style="9"/>
    <col min="2" max="2" width="5.28515625" style="11" customWidth="1"/>
    <col min="3" max="3" width="9.28515625" style="12" bestFit="1" customWidth="1"/>
    <col min="4" max="4" width="21.85546875" style="9" customWidth="1"/>
    <col min="5" max="5" width="9.140625" style="25" customWidth="1"/>
    <col min="6" max="6" width="11" style="11" bestFit="1" customWidth="1"/>
    <col min="7" max="7" width="12.85546875" style="12" bestFit="1" customWidth="1"/>
    <col min="8" max="8" width="19.5703125" style="12" bestFit="1" customWidth="1"/>
    <col min="9" max="9" width="18.5703125" style="12" bestFit="1" customWidth="1"/>
    <col min="10" max="10" width="9.140625" style="26"/>
    <col min="11" max="11" width="8.7109375" style="43" bestFit="1" customWidth="1"/>
    <col min="12" max="12" width="10.85546875" style="24" customWidth="1"/>
    <col min="13" max="13" width="11.140625" style="25" bestFit="1" customWidth="1"/>
    <col min="14" max="14" width="19.42578125" style="11" bestFit="1" customWidth="1"/>
    <col min="15" max="18" width="9.140625" style="9"/>
    <col min="19" max="19" width="9.140625" style="10"/>
    <col min="20" max="20" width="12.7109375" style="10" bestFit="1" customWidth="1"/>
    <col min="21" max="21" width="13.85546875" style="10" bestFit="1" customWidth="1"/>
    <col min="22" max="16384" width="9.140625" style="9"/>
  </cols>
  <sheetData>
    <row r="8" spans="2:21" ht="18.75" x14ac:dyDescent="0.3">
      <c r="B8" s="89" t="s">
        <v>1</v>
      </c>
      <c r="C8" s="89"/>
      <c r="D8" s="89"/>
      <c r="E8" s="89"/>
      <c r="F8" s="89"/>
      <c r="G8" s="90" t="s">
        <v>60</v>
      </c>
      <c r="H8" s="90"/>
      <c r="I8" s="90"/>
      <c r="J8" s="90"/>
      <c r="K8" s="90"/>
      <c r="L8" s="90"/>
      <c r="M8" s="90"/>
      <c r="N8" s="90"/>
      <c r="O8" s="9">
        <v>23250</v>
      </c>
    </row>
    <row r="9" spans="2:21" s="23" customFormat="1" ht="31.5" x14ac:dyDescent="0.25">
      <c r="B9" s="16" t="s">
        <v>62</v>
      </c>
      <c r="C9" s="30" t="s">
        <v>0</v>
      </c>
      <c r="D9" s="30" t="s">
        <v>58</v>
      </c>
      <c r="E9" s="31" t="s">
        <v>18</v>
      </c>
      <c r="F9" s="30" t="s">
        <v>54</v>
      </c>
      <c r="G9" s="32" t="s">
        <v>0</v>
      </c>
      <c r="H9" s="32" t="s">
        <v>67</v>
      </c>
      <c r="I9" s="18" t="s">
        <v>58</v>
      </c>
      <c r="J9" s="33" t="s">
        <v>18</v>
      </c>
      <c r="K9" s="33" t="s">
        <v>54</v>
      </c>
      <c r="L9" s="33" t="s">
        <v>20</v>
      </c>
      <c r="M9" s="33" t="s">
        <v>21</v>
      </c>
      <c r="N9" s="18" t="s">
        <v>59</v>
      </c>
      <c r="O9" s="52"/>
      <c r="P9" s="52"/>
      <c r="Q9" s="52"/>
      <c r="R9" s="52"/>
      <c r="S9" s="53"/>
      <c r="T9" s="53" t="s">
        <v>56</v>
      </c>
      <c r="U9" s="53" t="s">
        <v>57</v>
      </c>
    </row>
    <row r="10" spans="2:21" x14ac:dyDescent="0.25">
      <c r="B10" s="6">
        <v>1</v>
      </c>
      <c r="C10" s="21" t="s">
        <v>33</v>
      </c>
      <c r="D10" s="7" t="s">
        <v>34</v>
      </c>
      <c r="E10" s="29">
        <v>6000</v>
      </c>
      <c r="F10" s="6">
        <v>1</v>
      </c>
      <c r="G10" s="34"/>
      <c r="H10" s="34"/>
      <c r="I10" s="34"/>
      <c r="J10" s="36"/>
      <c r="K10" s="41"/>
      <c r="L10" s="35"/>
      <c r="M10" s="28">
        <f t="shared" ref="M10:M23" si="0">K10*L10</f>
        <v>0</v>
      </c>
      <c r="N10" s="6"/>
      <c r="O10" s="7"/>
      <c r="P10" s="7">
        <f>M10/$M$24</f>
        <v>0</v>
      </c>
      <c r="Q10" s="7">
        <f>P10*$M$38</f>
        <v>0</v>
      </c>
      <c r="R10" s="37">
        <f>M10+Q10</f>
        <v>0</v>
      </c>
      <c r="S10" s="8"/>
      <c r="T10" s="8">
        <f>$O$8*S10</f>
        <v>0</v>
      </c>
      <c r="U10" s="8">
        <f>K10*T10</f>
        <v>0</v>
      </c>
    </row>
    <row r="11" spans="2:21" x14ac:dyDescent="0.25">
      <c r="B11" s="6">
        <v>2</v>
      </c>
      <c r="C11" s="21" t="s">
        <v>35</v>
      </c>
      <c r="D11" s="7" t="s">
        <v>36</v>
      </c>
      <c r="E11" s="29">
        <v>415</v>
      </c>
      <c r="F11" s="6">
        <v>1</v>
      </c>
      <c r="G11" s="21"/>
      <c r="H11" s="21"/>
      <c r="I11" s="21"/>
      <c r="J11" s="37"/>
      <c r="K11" s="42"/>
      <c r="L11" s="28"/>
      <c r="M11" s="28">
        <f t="shared" si="0"/>
        <v>0</v>
      </c>
      <c r="N11" s="6"/>
      <c r="O11" s="7"/>
      <c r="P11" s="7">
        <f t="shared" ref="P11:P23" si="1">M11/$M$24</f>
        <v>0</v>
      </c>
      <c r="Q11" s="7">
        <f t="shared" ref="Q11:Q23" si="2">P11*$M$38</f>
        <v>0</v>
      </c>
      <c r="R11" s="37">
        <f t="shared" ref="R11:R23" si="3">M11+Q11</f>
        <v>0</v>
      </c>
      <c r="S11" s="8"/>
      <c r="T11" s="8">
        <f t="shared" ref="T11:T23" si="4">$O$8*S11</f>
        <v>0</v>
      </c>
      <c r="U11" s="8">
        <f t="shared" ref="U11:U23" si="5">K11*T11</f>
        <v>0</v>
      </c>
    </row>
    <row r="12" spans="2:21" x14ac:dyDescent="0.25">
      <c r="B12" s="6">
        <v>3</v>
      </c>
      <c r="C12" s="21" t="s">
        <v>37</v>
      </c>
      <c r="D12" s="7" t="s">
        <v>38</v>
      </c>
      <c r="E12" s="29">
        <v>980</v>
      </c>
      <c r="F12" s="6">
        <v>1</v>
      </c>
      <c r="G12" s="21"/>
      <c r="H12" s="21"/>
      <c r="I12" s="21"/>
      <c r="J12" s="37"/>
      <c r="K12" s="42"/>
      <c r="L12" s="28"/>
      <c r="M12" s="28">
        <f t="shared" si="0"/>
        <v>0</v>
      </c>
      <c r="N12" s="6"/>
      <c r="O12" s="7"/>
      <c r="P12" s="7">
        <f t="shared" si="1"/>
        <v>0</v>
      </c>
      <c r="Q12" s="7">
        <f t="shared" si="2"/>
        <v>0</v>
      </c>
      <c r="R12" s="37">
        <f t="shared" si="3"/>
        <v>0</v>
      </c>
      <c r="S12" s="8"/>
      <c r="T12" s="8">
        <f t="shared" si="4"/>
        <v>0</v>
      </c>
      <c r="U12" s="8">
        <f t="shared" si="5"/>
        <v>0</v>
      </c>
    </row>
    <row r="13" spans="2:21" x14ac:dyDescent="0.25">
      <c r="B13" s="6">
        <v>4</v>
      </c>
      <c r="C13" s="21" t="s">
        <v>17</v>
      </c>
      <c r="D13" s="7" t="s">
        <v>39</v>
      </c>
      <c r="E13" s="29">
        <v>6000</v>
      </c>
      <c r="F13" s="6">
        <v>1</v>
      </c>
      <c r="G13" s="21"/>
      <c r="H13" s="21"/>
      <c r="I13" s="21"/>
      <c r="J13" s="37"/>
      <c r="K13" s="42"/>
      <c r="L13" s="28"/>
      <c r="M13" s="28">
        <f t="shared" si="0"/>
        <v>0</v>
      </c>
      <c r="N13" s="6"/>
      <c r="O13" s="7"/>
      <c r="P13" s="7">
        <f t="shared" si="1"/>
        <v>0</v>
      </c>
      <c r="Q13" s="7">
        <f t="shared" si="2"/>
        <v>0</v>
      </c>
      <c r="R13" s="37">
        <f t="shared" si="3"/>
        <v>0</v>
      </c>
      <c r="S13" s="8"/>
      <c r="T13" s="8">
        <f t="shared" si="4"/>
        <v>0</v>
      </c>
      <c r="U13" s="8">
        <f t="shared" si="5"/>
        <v>0</v>
      </c>
    </row>
    <row r="14" spans="2:21" x14ac:dyDescent="0.25">
      <c r="B14" s="6">
        <v>5</v>
      </c>
      <c r="C14" s="7" t="s">
        <v>52</v>
      </c>
      <c r="D14" s="7" t="s">
        <v>53</v>
      </c>
      <c r="E14" s="29">
        <v>42</v>
      </c>
      <c r="F14" s="6">
        <v>1</v>
      </c>
      <c r="G14" s="21" t="s">
        <v>17</v>
      </c>
      <c r="H14" s="21" t="s">
        <v>84</v>
      </c>
      <c r="I14" s="21" t="s">
        <v>63</v>
      </c>
      <c r="J14" s="37">
        <v>45</v>
      </c>
      <c r="K14" s="42">
        <v>1</v>
      </c>
      <c r="L14" s="28">
        <v>10</v>
      </c>
      <c r="M14" s="28">
        <f t="shared" si="0"/>
        <v>10</v>
      </c>
      <c r="N14" s="6"/>
      <c r="O14" s="7"/>
      <c r="P14" s="7">
        <f t="shared" si="1"/>
        <v>3.1446540880503146E-3</v>
      </c>
      <c r="Q14" s="7">
        <f t="shared" si="2"/>
        <v>3.790440251572329</v>
      </c>
      <c r="R14" s="37">
        <f t="shared" si="3"/>
        <v>13.790440251572329</v>
      </c>
      <c r="S14" s="8">
        <f t="shared" ref="S14:S17" si="6">R14/K14</f>
        <v>13.790440251572329</v>
      </c>
      <c r="T14" s="8">
        <f t="shared" si="4"/>
        <v>320627.73584905668</v>
      </c>
      <c r="U14" s="8">
        <f t="shared" si="5"/>
        <v>320627.73584905668</v>
      </c>
    </row>
    <row r="15" spans="2:21" x14ac:dyDescent="0.25">
      <c r="B15" s="6">
        <v>6</v>
      </c>
      <c r="C15" s="21" t="s">
        <v>40</v>
      </c>
      <c r="D15" s="7" t="s">
        <v>42</v>
      </c>
      <c r="E15" s="29">
        <v>3800</v>
      </c>
      <c r="F15" s="6">
        <v>2</v>
      </c>
      <c r="G15" s="21" t="s">
        <v>64</v>
      </c>
      <c r="H15" s="21" t="s">
        <v>85</v>
      </c>
      <c r="I15" s="21" t="s">
        <v>65</v>
      </c>
      <c r="J15" s="37">
        <v>3800</v>
      </c>
      <c r="K15" s="42">
        <v>2</v>
      </c>
      <c r="L15" s="28">
        <v>1460</v>
      </c>
      <c r="M15" s="28">
        <f t="shared" si="0"/>
        <v>2920</v>
      </c>
      <c r="N15" s="6"/>
      <c r="O15" s="7"/>
      <c r="P15" s="7">
        <f t="shared" si="1"/>
        <v>0.91823899371069184</v>
      </c>
      <c r="Q15" s="7">
        <f>P15*$M$38</f>
        <v>1106.80855345912</v>
      </c>
      <c r="R15" s="37">
        <f t="shared" si="3"/>
        <v>4026.80855345912</v>
      </c>
      <c r="S15" s="8">
        <f t="shared" si="6"/>
        <v>2013.40427672956</v>
      </c>
      <c r="T15" s="8">
        <f t="shared" si="4"/>
        <v>46811649.433962271</v>
      </c>
      <c r="U15" s="8">
        <f t="shared" si="5"/>
        <v>93623298.867924541</v>
      </c>
    </row>
    <row r="16" spans="2:21" x14ac:dyDescent="0.25">
      <c r="B16" s="6">
        <v>7</v>
      </c>
      <c r="C16" s="21" t="s">
        <v>37</v>
      </c>
      <c r="D16" s="7" t="s">
        <v>41</v>
      </c>
      <c r="E16" s="29">
        <v>335</v>
      </c>
      <c r="F16" s="6">
        <v>1</v>
      </c>
      <c r="G16" s="21"/>
      <c r="H16" s="21"/>
      <c r="I16" s="21"/>
      <c r="J16" s="37"/>
      <c r="K16" s="42"/>
      <c r="L16" s="28"/>
      <c r="M16" s="28">
        <f t="shared" si="0"/>
        <v>0</v>
      </c>
      <c r="N16" s="6"/>
      <c r="O16" s="7"/>
      <c r="P16" s="7">
        <f t="shared" si="1"/>
        <v>0</v>
      </c>
      <c r="Q16" s="7">
        <f t="shared" si="2"/>
        <v>0</v>
      </c>
      <c r="R16" s="37">
        <f t="shared" si="3"/>
        <v>0</v>
      </c>
      <c r="S16" s="8"/>
      <c r="T16" s="8">
        <f t="shared" si="4"/>
        <v>0</v>
      </c>
      <c r="U16" s="8">
        <f t="shared" si="5"/>
        <v>0</v>
      </c>
    </row>
    <row r="17" spans="2:21" x14ac:dyDescent="0.25">
      <c r="B17" s="6">
        <v>8</v>
      </c>
      <c r="C17" s="21" t="s">
        <v>43</v>
      </c>
      <c r="D17" s="7" t="s">
        <v>44</v>
      </c>
      <c r="E17" s="29">
        <v>4060</v>
      </c>
      <c r="F17" s="6">
        <v>1</v>
      </c>
      <c r="G17" s="21" t="s">
        <v>79</v>
      </c>
      <c r="H17" s="21" t="s">
        <v>78</v>
      </c>
      <c r="I17" s="21" t="s">
        <v>66</v>
      </c>
      <c r="J17" s="37">
        <v>4060</v>
      </c>
      <c r="K17" s="42">
        <v>1</v>
      </c>
      <c r="L17" s="28">
        <v>250</v>
      </c>
      <c r="M17" s="28">
        <f t="shared" si="0"/>
        <v>250</v>
      </c>
      <c r="N17" s="6"/>
      <c r="O17" s="7"/>
      <c r="P17" s="7">
        <f t="shared" si="1"/>
        <v>7.8616352201257858E-2</v>
      </c>
      <c r="Q17" s="7">
        <f t="shared" si="2"/>
        <v>94.761006289308213</v>
      </c>
      <c r="R17" s="37">
        <f t="shared" si="3"/>
        <v>344.76100628930823</v>
      </c>
      <c r="S17" s="8">
        <f t="shared" si="6"/>
        <v>344.76100628930823</v>
      </c>
      <c r="T17" s="8">
        <f t="shared" si="4"/>
        <v>8015693.3962264163</v>
      </c>
      <c r="U17" s="8">
        <f t="shared" si="5"/>
        <v>8015693.3962264163</v>
      </c>
    </row>
    <row r="18" spans="2:21" x14ac:dyDescent="0.25">
      <c r="B18" s="6">
        <v>9</v>
      </c>
      <c r="C18" s="21" t="s">
        <v>35</v>
      </c>
      <c r="D18" s="7" t="s">
        <v>45</v>
      </c>
      <c r="E18" s="29">
        <v>140</v>
      </c>
      <c r="F18" s="6">
        <v>1</v>
      </c>
      <c r="G18" s="21"/>
      <c r="H18" s="21"/>
      <c r="I18" s="21"/>
      <c r="J18" s="37"/>
      <c r="K18" s="42"/>
      <c r="L18" s="28"/>
      <c r="M18" s="28">
        <f t="shared" si="0"/>
        <v>0</v>
      </c>
      <c r="N18" s="6"/>
      <c r="O18" s="7"/>
      <c r="P18" s="7">
        <f t="shared" si="1"/>
        <v>0</v>
      </c>
      <c r="Q18" s="7">
        <f t="shared" si="2"/>
        <v>0</v>
      </c>
      <c r="R18" s="37">
        <f t="shared" si="3"/>
        <v>0</v>
      </c>
      <c r="S18" s="8"/>
      <c r="T18" s="8">
        <f t="shared" si="4"/>
        <v>0</v>
      </c>
      <c r="U18" s="8">
        <f t="shared" si="5"/>
        <v>0</v>
      </c>
    </row>
    <row r="19" spans="2:21" x14ac:dyDescent="0.25">
      <c r="B19" s="6">
        <v>10</v>
      </c>
      <c r="C19" s="21" t="s">
        <v>46</v>
      </c>
      <c r="D19" s="7" t="s">
        <v>47</v>
      </c>
      <c r="E19" s="29">
        <v>11800</v>
      </c>
      <c r="F19" s="6">
        <v>2</v>
      </c>
      <c r="G19" s="21"/>
      <c r="H19" s="21"/>
      <c r="I19" s="21"/>
      <c r="J19" s="37"/>
      <c r="K19" s="42"/>
      <c r="L19" s="28"/>
      <c r="M19" s="28">
        <f t="shared" si="0"/>
        <v>0</v>
      </c>
      <c r="N19" s="6"/>
      <c r="O19" s="7"/>
      <c r="P19" s="7">
        <f t="shared" si="1"/>
        <v>0</v>
      </c>
      <c r="Q19" s="7">
        <f t="shared" si="2"/>
        <v>0</v>
      </c>
      <c r="R19" s="37">
        <f t="shared" si="3"/>
        <v>0</v>
      </c>
      <c r="S19" s="8"/>
      <c r="T19" s="8">
        <f t="shared" si="4"/>
        <v>0</v>
      </c>
      <c r="U19" s="8">
        <f t="shared" si="5"/>
        <v>0</v>
      </c>
    </row>
    <row r="20" spans="2:21" x14ac:dyDescent="0.25">
      <c r="B20" s="6">
        <v>11</v>
      </c>
      <c r="C20" s="21" t="s">
        <v>17</v>
      </c>
      <c r="D20" s="7" t="s">
        <v>48</v>
      </c>
      <c r="E20" s="29" t="s">
        <v>2</v>
      </c>
      <c r="F20" s="6">
        <v>1</v>
      </c>
      <c r="G20" s="21"/>
      <c r="H20" s="21"/>
      <c r="I20" s="21"/>
      <c r="J20" s="37"/>
      <c r="K20" s="42"/>
      <c r="L20" s="28"/>
      <c r="M20" s="28">
        <f t="shared" si="0"/>
        <v>0</v>
      </c>
      <c r="N20" s="6"/>
      <c r="O20" s="7"/>
      <c r="P20" s="7">
        <f t="shared" si="1"/>
        <v>0</v>
      </c>
      <c r="Q20" s="7">
        <f t="shared" si="2"/>
        <v>0</v>
      </c>
      <c r="R20" s="37">
        <f t="shared" si="3"/>
        <v>0</v>
      </c>
      <c r="S20" s="8"/>
      <c r="T20" s="8">
        <f t="shared" si="4"/>
        <v>0</v>
      </c>
      <c r="U20" s="8">
        <f t="shared" si="5"/>
        <v>0</v>
      </c>
    </row>
    <row r="21" spans="2:21" x14ac:dyDescent="0.25">
      <c r="B21" s="6">
        <v>12</v>
      </c>
      <c r="C21" s="21" t="s">
        <v>35</v>
      </c>
      <c r="D21" s="7" t="s">
        <v>49</v>
      </c>
      <c r="E21" s="29" t="s">
        <v>2</v>
      </c>
      <c r="F21" s="6">
        <v>1</v>
      </c>
      <c r="G21" s="21"/>
      <c r="H21" s="21"/>
      <c r="I21" s="21"/>
      <c r="J21" s="37"/>
      <c r="K21" s="42"/>
      <c r="L21" s="28"/>
      <c r="M21" s="28">
        <f t="shared" si="0"/>
        <v>0</v>
      </c>
      <c r="N21" s="6"/>
      <c r="O21" s="7"/>
      <c r="P21" s="7">
        <f t="shared" si="1"/>
        <v>0</v>
      </c>
      <c r="Q21" s="7">
        <f t="shared" si="2"/>
        <v>0</v>
      </c>
      <c r="R21" s="37">
        <f t="shared" si="3"/>
        <v>0</v>
      </c>
      <c r="S21" s="8"/>
      <c r="T21" s="8">
        <f t="shared" si="4"/>
        <v>0</v>
      </c>
      <c r="U21" s="8">
        <f t="shared" si="5"/>
        <v>0</v>
      </c>
    </row>
    <row r="22" spans="2:21" x14ac:dyDescent="0.25">
      <c r="B22" s="6">
        <v>13</v>
      </c>
      <c r="C22" s="21" t="s">
        <v>35</v>
      </c>
      <c r="D22" s="7" t="s">
        <v>50</v>
      </c>
      <c r="E22" s="29" t="s">
        <v>2</v>
      </c>
      <c r="F22" s="6">
        <v>1</v>
      </c>
      <c r="G22" s="21"/>
      <c r="H22" s="21"/>
      <c r="I22" s="21"/>
      <c r="J22" s="37"/>
      <c r="K22" s="42"/>
      <c r="L22" s="28"/>
      <c r="M22" s="28">
        <f t="shared" si="0"/>
        <v>0</v>
      </c>
      <c r="N22" s="6"/>
      <c r="O22" s="7"/>
      <c r="P22" s="7">
        <f t="shared" si="1"/>
        <v>0</v>
      </c>
      <c r="Q22" s="7">
        <f t="shared" si="2"/>
        <v>0</v>
      </c>
      <c r="R22" s="37">
        <f t="shared" si="3"/>
        <v>0</v>
      </c>
      <c r="S22" s="8"/>
      <c r="T22" s="8">
        <f t="shared" si="4"/>
        <v>0</v>
      </c>
      <c r="U22" s="8">
        <f t="shared" si="5"/>
        <v>0</v>
      </c>
    </row>
    <row r="23" spans="2:21" x14ac:dyDescent="0.25">
      <c r="B23" s="6">
        <v>14</v>
      </c>
      <c r="C23" s="21" t="s">
        <v>35</v>
      </c>
      <c r="D23" s="7" t="s">
        <v>51</v>
      </c>
      <c r="E23" s="29" t="s">
        <v>2</v>
      </c>
      <c r="F23" s="6">
        <v>1</v>
      </c>
      <c r="G23" s="21"/>
      <c r="H23" s="21"/>
      <c r="I23" s="21"/>
      <c r="J23" s="37"/>
      <c r="K23" s="42"/>
      <c r="L23" s="28"/>
      <c r="M23" s="28">
        <f t="shared" si="0"/>
        <v>0</v>
      </c>
      <c r="N23" s="6"/>
      <c r="O23" s="7"/>
      <c r="P23" s="7">
        <f t="shared" si="1"/>
        <v>0</v>
      </c>
      <c r="Q23" s="7">
        <f t="shared" si="2"/>
        <v>0</v>
      </c>
      <c r="R23" s="37">
        <f t="shared" si="3"/>
        <v>0</v>
      </c>
      <c r="S23" s="8"/>
      <c r="T23" s="8">
        <f t="shared" si="4"/>
        <v>0</v>
      </c>
      <c r="U23" s="8">
        <f t="shared" si="5"/>
        <v>0</v>
      </c>
    </row>
    <row r="24" spans="2:21" x14ac:dyDescent="0.25">
      <c r="L24" s="24" t="s">
        <v>3</v>
      </c>
      <c r="M24" s="24">
        <f>SUM(M10:M23)</f>
        <v>3180</v>
      </c>
      <c r="N24" s="15" t="s">
        <v>22</v>
      </c>
      <c r="O24" s="9">
        <v>5</v>
      </c>
      <c r="R24" s="26">
        <f>SUM(R10:R23)</f>
        <v>4385.3600000000006</v>
      </c>
      <c r="U24" s="10">
        <f>SUM(U10:U23)</f>
        <v>101959620.00000001</v>
      </c>
    </row>
    <row r="25" spans="2:21" x14ac:dyDescent="0.25">
      <c r="L25" s="24" t="s">
        <v>8</v>
      </c>
      <c r="M25" s="24">
        <v>275</v>
      </c>
      <c r="N25" s="24" t="s">
        <v>15</v>
      </c>
      <c r="O25" s="24">
        <v>10</v>
      </c>
    </row>
    <row r="26" spans="2:21" x14ac:dyDescent="0.25">
      <c r="L26" s="24" t="s">
        <v>9</v>
      </c>
      <c r="M26" s="24" t="s">
        <v>2</v>
      </c>
      <c r="N26" s="24"/>
      <c r="O26" s="25"/>
    </row>
    <row r="27" spans="2:21" x14ac:dyDescent="0.25">
      <c r="F27" s="9"/>
      <c r="L27" s="24" t="s">
        <v>10</v>
      </c>
      <c r="M27" s="24">
        <v>45</v>
      </c>
      <c r="N27" s="24"/>
      <c r="O27" s="25"/>
    </row>
    <row r="28" spans="2:21" x14ac:dyDescent="0.25">
      <c r="F28" s="9"/>
      <c r="L28" s="24" t="s">
        <v>11</v>
      </c>
      <c r="M28" s="24">
        <v>50</v>
      </c>
      <c r="N28" s="24"/>
      <c r="O28" s="25"/>
    </row>
    <row r="29" spans="2:21" x14ac:dyDescent="0.25">
      <c r="F29" s="9"/>
      <c r="L29" s="24" t="s">
        <v>12</v>
      </c>
      <c r="M29" s="24">
        <f>0.1*SUM(M24:M26)</f>
        <v>345.5</v>
      </c>
      <c r="N29" s="24"/>
      <c r="O29" s="25"/>
    </row>
    <row r="30" spans="2:21" x14ac:dyDescent="0.25">
      <c r="F30" s="9"/>
      <c r="L30" s="24" t="s">
        <v>14</v>
      </c>
      <c r="M30" s="24">
        <v>20</v>
      </c>
      <c r="N30" s="24"/>
      <c r="O30" s="25"/>
    </row>
    <row r="31" spans="2:21" x14ac:dyDescent="0.25">
      <c r="F31" s="9"/>
      <c r="L31" s="24" t="s">
        <v>13</v>
      </c>
      <c r="M31" s="24" t="s">
        <v>2</v>
      </c>
      <c r="N31" s="24"/>
      <c r="O31" s="25"/>
    </row>
    <row r="32" spans="2:21" x14ac:dyDescent="0.25">
      <c r="F32" s="9"/>
      <c r="M32" s="24"/>
      <c r="N32" s="24"/>
      <c r="O32" s="25"/>
    </row>
    <row r="33" spans="3:15" x14ac:dyDescent="0.25">
      <c r="C33" s="9"/>
      <c r="E33" s="9"/>
      <c r="F33" s="9"/>
      <c r="L33" s="24" t="s">
        <v>3</v>
      </c>
      <c r="M33" s="24">
        <f>SUM(M24:M31)</f>
        <v>3915.5</v>
      </c>
      <c r="N33" s="24"/>
      <c r="O33" s="25"/>
    </row>
    <row r="34" spans="3:15" x14ac:dyDescent="0.25">
      <c r="C34" s="9"/>
      <c r="E34" s="9"/>
      <c r="F34" s="9"/>
      <c r="L34" s="24" t="s">
        <v>4</v>
      </c>
      <c r="M34" s="24">
        <v>0.12</v>
      </c>
      <c r="N34" s="24"/>
      <c r="O34" s="25"/>
    </row>
    <row r="35" spans="3:15" x14ac:dyDescent="0.25">
      <c r="C35" s="9"/>
      <c r="E35" s="9"/>
      <c r="F35" s="9"/>
      <c r="J35" s="24"/>
      <c r="L35" s="24" t="s">
        <v>5</v>
      </c>
      <c r="M35" s="39">
        <f>M33*(1+M34)</f>
        <v>4385.3600000000006</v>
      </c>
      <c r="N35" s="24" t="s">
        <v>7</v>
      </c>
      <c r="O35" s="51">
        <v>15</v>
      </c>
    </row>
    <row r="36" spans="3:15" x14ac:dyDescent="0.25">
      <c r="C36" s="9"/>
      <c r="E36" s="9"/>
      <c r="F36" s="9"/>
      <c r="L36" s="24" t="s">
        <v>6</v>
      </c>
      <c r="M36" s="40">
        <f>M35-M33</f>
        <v>469.86000000000058</v>
      </c>
      <c r="N36" s="24"/>
      <c r="O36" s="25"/>
    </row>
    <row r="37" spans="3:15" x14ac:dyDescent="0.25">
      <c r="C37" s="9"/>
      <c r="E37" s="9"/>
      <c r="F37" s="9"/>
      <c r="M37" s="24"/>
      <c r="N37" s="24"/>
      <c r="O37" s="25"/>
    </row>
    <row r="38" spans="3:15" x14ac:dyDescent="0.25">
      <c r="C38" s="9"/>
      <c r="E38" s="9"/>
      <c r="F38" s="9"/>
      <c r="M38" s="24">
        <f>M35-M24</f>
        <v>1205.3600000000006</v>
      </c>
      <c r="N38" s="9"/>
    </row>
    <row r="39" spans="3:15" x14ac:dyDescent="0.25">
      <c r="C39" s="9"/>
      <c r="E39" s="9"/>
      <c r="N39" s="9"/>
    </row>
    <row r="40" spans="3:15" x14ac:dyDescent="0.25">
      <c r="C40" s="9"/>
      <c r="E40" s="9"/>
      <c r="N40" s="9"/>
    </row>
    <row r="41" spans="3:15" x14ac:dyDescent="0.25">
      <c r="C41" s="9"/>
      <c r="E41" s="9"/>
      <c r="N41" s="9"/>
    </row>
    <row r="42" spans="3:15" x14ac:dyDescent="0.25">
      <c r="C42" s="9"/>
      <c r="E42" s="9"/>
      <c r="N42" s="9"/>
    </row>
    <row r="43" spans="3:15" x14ac:dyDescent="0.25">
      <c r="C43" s="9"/>
      <c r="E43" s="9"/>
      <c r="N43" s="9"/>
    </row>
    <row r="44" spans="3:15" x14ac:dyDescent="0.25">
      <c r="C44" s="9"/>
      <c r="E44" s="9"/>
      <c r="N44" s="9"/>
    </row>
    <row r="45" spans="3:15" x14ac:dyDescent="0.25">
      <c r="C45" s="9"/>
      <c r="E45" s="9"/>
      <c r="N45" s="9"/>
    </row>
    <row r="46" spans="3:15" x14ac:dyDescent="0.25">
      <c r="C46" s="9"/>
      <c r="E46" s="9"/>
      <c r="N46" s="9"/>
    </row>
    <row r="47" spans="3:15" x14ac:dyDescent="0.25">
      <c r="C47" s="9"/>
      <c r="E47" s="9"/>
      <c r="N47" s="9"/>
    </row>
    <row r="48" spans="3:15" x14ac:dyDescent="0.25">
      <c r="C48" s="9"/>
      <c r="E48" s="9"/>
      <c r="N48" s="9"/>
    </row>
    <row r="49" spans="3:14" x14ac:dyDescent="0.25">
      <c r="C49" s="9"/>
      <c r="E49" s="9"/>
      <c r="F49" s="9"/>
      <c r="G49" s="9"/>
      <c r="H49" s="9"/>
      <c r="I49" s="9"/>
      <c r="N49" s="9"/>
    </row>
  </sheetData>
  <mergeCells count="2">
    <mergeCell ref="G8:N8"/>
    <mergeCell ref="B8:F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T49"/>
  <sheetViews>
    <sheetView topLeftCell="A7" workbookViewId="0">
      <selection activeCell="H26" sqref="H26"/>
    </sheetView>
  </sheetViews>
  <sheetFormatPr defaultRowHeight="15" x14ac:dyDescent="0.25"/>
  <cols>
    <col min="1" max="1" width="9.140625" style="9"/>
    <col min="2" max="2" width="4.140625" style="11" bestFit="1" customWidth="1"/>
    <col min="3" max="3" width="9.28515625" style="12" bestFit="1" customWidth="1"/>
    <col min="4" max="4" width="21.85546875" style="9" customWidth="1"/>
    <col min="5" max="5" width="9.140625" style="25" customWidth="1"/>
    <col min="6" max="6" width="11" style="11" bestFit="1" customWidth="1"/>
    <col min="7" max="7" width="22.28515625" style="12" bestFit="1" customWidth="1"/>
    <col min="8" max="8" width="47.42578125" style="12" bestFit="1" customWidth="1"/>
    <col min="9" max="9" width="25.28515625" style="12" customWidth="1"/>
    <col min="10" max="10" width="9.140625" style="26"/>
    <col min="11" max="11" width="8.7109375" style="50" bestFit="1" customWidth="1"/>
    <col min="12" max="12" width="10.85546875" style="13" customWidth="1"/>
    <col min="13" max="13" width="11.140625" style="17" bestFit="1" customWidth="1"/>
    <col min="14" max="14" width="19.42578125" style="11" bestFit="1" customWidth="1"/>
    <col min="15" max="16" width="9.140625" style="9"/>
    <col min="17" max="17" width="13.85546875" style="10" bestFit="1" customWidth="1"/>
    <col min="18" max="18" width="9.140625" style="9"/>
    <col min="19" max="20" width="13.85546875" style="10" bestFit="1" customWidth="1"/>
    <col min="21" max="16384" width="9.140625" style="9"/>
  </cols>
  <sheetData>
    <row r="8" spans="2:20" ht="18.75" x14ac:dyDescent="0.3">
      <c r="B8" s="89" t="s">
        <v>1</v>
      </c>
      <c r="C8" s="89"/>
      <c r="D8" s="89"/>
      <c r="E8" s="89"/>
      <c r="F8" s="89"/>
      <c r="G8" s="90" t="s">
        <v>61</v>
      </c>
      <c r="H8" s="90"/>
      <c r="I8" s="90"/>
      <c r="J8" s="90"/>
      <c r="K8" s="90"/>
      <c r="L8" s="90"/>
      <c r="M8" s="90"/>
      <c r="N8" s="90"/>
      <c r="O8" s="9">
        <v>23250</v>
      </c>
    </row>
    <row r="9" spans="2:20" s="23" customFormat="1" ht="31.5" x14ac:dyDescent="0.25">
      <c r="B9" s="38" t="s">
        <v>62</v>
      </c>
      <c r="C9" s="30" t="s">
        <v>0</v>
      </c>
      <c r="D9" s="30" t="s">
        <v>58</v>
      </c>
      <c r="E9" s="31" t="s">
        <v>18</v>
      </c>
      <c r="F9" s="30" t="s">
        <v>54</v>
      </c>
      <c r="G9" s="32" t="s">
        <v>0</v>
      </c>
      <c r="H9" s="32" t="s">
        <v>67</v>
      </c>
      <c r="I9" s="18" t="s">
        <v>58</v>
      </c>
      <c r="J9" s="33" t="s">
        <v>18</v>
      </c>
      <c r="K9" s="47" t="s">
        <v>54</v>
      </c>
      <c r="L9" s="19" t="s">
        <v>20</v>
      </c>
      <c r="M9" s="19" t="s">
        <v>21</v>
      </c>
      <c r="N9" s="18" t="s">
        <v>59</v>
      </c>
      <c r="O9" s="54"/>
      <c r="P9" s="54"/>
      <c r="Q9" s="55"/>
      <c r="R9" s="52"/>
      <c r="S9" s="53" t="s">
        <v>56</v>
      </c>
      <c r="T9" s="53" t="s">
        <v>57</v>
      </c>
    </row>
    <row r="10" spans="2:20" x14ac:dyDescent="0.25">
      <c r="B10" s="6">
        <v>1</v>
      </c>
      <c r="C10" s="21" t="s">
        <v>33</v>
      </c>
      <c r="D10" s="7" t="s">
        <v>34</v>
      </c>
      <c r="E10" s="29">
        <v>6000</v>
      </c>
      <c r="F10" s="6">
        <v>1</v>
      </c>
      <c r="G10" s="34" t="s">
        <v>73</v>
      </c>
      <c r="H10" s="34" t="s">
        <v>69</v>
      </c>
      <c r="I10" s="34" t="s">
        <v>68</v>
      </c>
      <c r="J10" s="36">
        <v>6000</v>
      </c>
      <c r="K10" s="48">
        <v>1</v>
      </c>
      <c r="L10" s="45">
        <v>15.095999999999998</v>
      </c>
      <c r="M10" s="46">
        <f>K10*L10</f>
        <v>15.095999999999998</v>
      </c>
      <c r="N10" s="6"/>
      <c r="O10" s="7">
        <f>M10/$M$24</f>
        <v>1.8816757983286291E-3</v>
      </c>
      <c r="P10" s="7">
        <f>O10*$M$38</f>
        <v>3.0684394514361637</v>
      </c>
      <c r="Q10" s="8">
        <f>M10+P10</f>
        <v>18.164439451436163</v>
      </c>
      <c r="R10" s="7">
        <f>Q10/K10</f>
        <v>18.164439451436163</v>
      </c>
      <c r="S10" s="8">
        <f>R10*$O$8</f>
        <v>422323.21724589076</v>
      </c>
      <c r="T10" s="8">
        <f>S10*K10</f>
        <v>422323.21724589076</v>
      </c>
    </row>
    <row r="11" spans="2:20" x14ac:dyDescent="0.25">
      <c r="B11" s="6">
        <v>2</v>
      </c>
      <c r="C11" s="21" t="s">
        <v>35</v>
      </c>
      <c r="D11" s="7" t="s">
        <v>36</v>
      </c>
      <c r="E11" s="29">
        <v>415</v>
      </c>
      <c r="F11" s="6">
        <v>1</v>
      </c>
      <c r="G11" s="44" t="s">
        <v>72</v>
      </c>
      <c r="H11" s="21" t="s">
        <v>71</v>
      </c>
      <c r="I11" s="21" t="s">
        <v>70</v>
      </c>
      <c r="J11" s="37">
        <v>415</v>
      </c>
      <c r="K11" s="49">
        <v>1</v>
      </c>
      <c r="L11" s="8">
        <v>144.30000000000001</v>
      </c>
      <c r="M11" s="46">
        <f t="shared" ref="M11:M23" si="0">K11*L11</f>
        <v>144.30000000000001</v>
      </c>
      <c r="N11" s="6"/>
      <c r="O11" s="7">
        <f t="shared" ref="O11:O23" si="1">M11/$M$24</f>
        <v>1.7986606895788369E-2</v>
      </c>
      <c r="P11" s="7">
        <f t="shared" ref="P11:P23" si="2">O11*$M$38</f>
        <v>29.330671226963336</v>
      </c>
      <c r="Q11" s="8">
        <f t="shared" ref="Q11:Q23" si="3">M11+P11</f>
        <v>173.63067122696336</v>
      </c>
      <c r="R11" s="7">
        <f t="shared" ref="R11:R23" si="4">Q11/K11</f>
        <v>173.63067122696336</v>
      </c>
      <c r="S11" s="8">
        <f t="shared" ref="S11:S23" si="5">R11*$O$8</f>
        <v>4036913.1060268981</v>
      </c>
      <c r="T11" s="8">
        <f t="shared" ref="T11:T23" si="6">S11*K11</f>
        <v>4036913.1060268981</v>
      </c>
    </row>
    <row r="12" spans="2:20" x14ac:dyDescent="0.25">
      <c r="B12" s="6">
        <v>3</v>
      </c>
      <c r="C12" s="21" t="s">
        <v>37</v>
      </c>
      <c r="D12" s="7" t="s">
        <v>38</v>
      </c>
      <c r="E12" s="29">
        <v>980</v>
      </c>
      <c r="F12" s="6">
        <v>1</v>
      </c>
      <c r="G12" s="44" t="s">
        <v>72</v>
      </c>
      <c r="H12" s="21" t="s">
        <v>71</v>
      </c>
      <c r="I12" s="21" t="s">
        <v>74</v>
      </c>
      <c r="J12" s="37">
        <v>980</v>
      </c>
      <c r="K12" s="49">
        <v>1</v>
      </c>
      <c r="L12" s="46">
        <v>403.3</v>
      </c>
      <c r="M12" s="46">
        <f t="shared" si="0"/>
        <v>403.3</v>
      </c>
      <c r="N12" s="6"/>
      <c r="O12" s="7">
        <f t="shared" si="1"/>
        <v>5.0270260298485442E-2</v>
      </c>
      <c r="P12" s="7">
        <f t="shared" si="2"/>
        <v>81.975465736897533</v>
      </c>
      <c r="Q12" s="8">
        <f t="shared" si="3"/>
        <v>485.27546573689756</v>
      </c>
      <c r="R12" s="7">
        <f t="shared" si="4"/>
        <v>485.27546573689756</v>
      </c>
      <c r="S12" s="8">
        <f t="shared" si="5"/>
        <v>11282654.578382868</v>
      </c>
      <c r="T12" s="8">
        <f t="shared" si="6"/>
        <v>11282654.578382868</v>
      </c>
    </row>
    <row r="13" spans="2:20" x14ac:dyDescent="0.25">
      <c r="B13" s="6">
        <v>4</v>
      </c>
      <c r="C13" s="21" t="s">
        <v>17</v>
      </c>
      <c r="D13" s="7" t="s">
        <v>39</v>
      </c>
      <c r="E13" s="29">
        <v>6000</v>
      </c>
      <c r="F13" s="6">
        <v>1</v>
      </c>
      <c r="G13" s="21" t="s">
        <v>17</v>
      </c>
      <c r="H13" s="21" t="s">
        <v>76</v>
      </c>
      <c r="I13" s="21" t="s">
        <v>75</v>
      </c>
      <c r="J13" s="37">
        <v>6000</v>
      </c>
      <c r="K13" s="49">
        <v>1</v>
      </c>
      <c r="L13" s="46">
        <v>185</v>
      </c>
      <c r="M13" s="46">
        <f t="shared" si="0"/>
        <v>185</v>
      </c>
      <c r="N13" s="6"/>
      <c r="O13" s="7">
        <f t="shared" si="1"/>
        <v>2.3059752430497907E-2</v>
      </c>
      <c r="P13" s="7">
        <f t="shared" si="2"/>
        <v>37.603424649952991</v>
      </c>
      <c r="Q13" s="8">
        <f t="shared" si="3"/>
        <v>222.60342464995298</v>
      </c>
      <c r="R13" s="7">
        <f t="shared" si="4"/>
        <v>222.60342464995298</v>
      </c>
      <c r="S13" s="8">
        <f t="shared" si="5"/>
        <v>5175529.6231114073</v>
      </c>
      <c r="T13" s="8">
        <f t="shared" si="6"/>
        <v>5175529.6231114073</v>
      </c>
    </row>
    <row r="14" spans="2:20" x14ac:dyDescent="0.25">
      <c r="B14" s="6">
        <v>5</v>
      </c>
      <c r="C14" s="7" t="s">
        <v>52</v>
      </c>
      <c r="D14" s="7" t="s">
        <v>53</v>
      </c>
      <c r="E14" s="29">
        <v>42</v>
      </c>
      <c r="F14" s="6">
        <v>1</v>
      </c>
      <c r="G14" s="21"/>
      <c r="H14" s="21"/>
      <c r="I14" s="21"/>
      <c r="J14" s="37"/>
      <c r="K14" s="49"/>
      <c r="L14" s="46">
        <v>0</v>
      </c>
      <c r="M14" s="46">
        <f t="shared" si="0"/>
        <v>0</v>
      </c>
      <c r="N14" s="6"/>
      <c r="O14" s="7">
        <f t="shared" si="1"/>
        <v>0</v>
      </c>
      <c r="P14" s="7">
        <f t="shared" si="2"/>
        <v>0</v>
      </c>
      <c r="Q14" s="8">
        <f t="shared" si="3"/>
        <v>0</v>
      </c>
      <c r="R14" s="7"/>
      <c r="S14" s="8">
        <f t="shared" si="5"/>
        <v>0</v>
      </c>
      <c r="T14" s="8">
        <f t="shared" si="6"/>
        <v>0</v>
      </c>
    </row>
    <row r="15" spans="2:20" x14ac:dyDescent="0.25">
      <c r="B15" s="6">
        <v>6</v>
      </c>
      <c r="C15" s="21" t="s">
        <v>40</v>
      </c>
      <c r="D15" s="7" t="s">
        <v>42</v>
      </c>
      <c r="E15" s="29">
        <v>3800</v>
      </c>
      <c r="F15" s="6">
        <v>2</v>
      </c>
      <c r="G15" s="21"/>
      <c r="H15" s="21"/>
      <c r="I15" s="21"/>
      <c r="J15" s="37"/>
      <c r="K15" s="49"/>
      <c r="L15" s="46">
        <v>0</v>
      </c>
      <c r="M15" s="46">
        <f t="shared" si="0"/>
        <v>0</v>
      </c>
      <c r="N15" s="6"/>
      <c r="O15" s="7">
        <f t="shared" si="1"/>
        <v>0</v>
      </c>
      <c r="P15" s="7">
        <f t="shared" si="2"/>
        <v>0</v>
      </c>
      <c r="Q15" s="8">
        <f t="shared" si="3"/>
        <v>0</v>
      </c>
      <c r="R15" s="7"/>
      <c r="S15" s="8">
        <f t="shared" si="5"/>
        <v>0</v>
      </c>
      <c r="T15" s="8">
        <f t="shared" si="6"/>
        <v>0</v>
      </c>
    </row>
    <row r="16" spans="2:20" x14ac:dyDescent="0.25">
      <c r="B16" s="6">
        <v>7</v>
      </c>
      <c r="C16" s="21" t="s">
        <v>37</v>
      </c>
      <c r="D16" s="7" t="s">
        <v>41</v>
      </c>
      <c r="E16" s="29">
        <v>335</v>
      </c>
      <c r="F16" s="6">
        <v>1</v>
      </c>
      <c r="G16" s="21" t="s">
        <v>77</v>
      </c>
      <c r="H16" s="21" t="s">
        <v>78</v>
      </c>
      <c r="I16" s="21" t="s">
        <v>41</v>
      </c>
      <c r="J16" s="37">
        <v>335</v>
      </c>
      <c r="K16" s="49">
        <v>1</v>
      </c>
      <c r="L16" s="46">
        <v>196.1</v>
      </c>
      <c r="M16" s="46">
        <f t="shared" si="0"/>
        <v>196.1</v>
      </c>
      <c r="N16" s="6"/>
      <c r="O16" s="7">
        <f t="shared" si="1"/>
        <v>2.444333757632778E-2</v>
      </c>
      <c r="P16" s="7">
        <f t="shared" si="2"/>
        <v>39.859630128950165</v>
      </c>
      <c r="Q16" s="8">
        <f t="shared" si="3"/>
        <v>235.95963012895015</v>
      </c>
      <c r="R16" s="7">
        <f t="shared" si="4"/>
        <v>235.95963012895015</v>
      </c>
      <c r="S16" s="8">
        <f t="shared" si="5"/>
        <v>5486061.4004980912</v>
      </c>
      <c r="T16" s="8">
        <f t="shared" si="6"/>
        <v>5486061.4004980912</v>
      </c>
    </row>
    <row r="17" spans="2:20" x14ac:dyDescent="0.25">
      <c r="B17" s="6">
        <v>8</v>
      </c>
      <c r="C17" s="21" t="s">
        <v>43</v>
      </c>
      <c r="D17" s="7" t="s">
        <v>44</v>
      </c>
      <c r="E17" s="29">
        <v>4060</v>
      </c>
      <c r="F17" s="6">
        <v>1</v>
      </c>
      <c r="G17" s="21"/>
      <c r="H17" s="21"/>
      <c r="I17" s="21"/>
      <c r="J17" s="37"/>
      <c r="K17" s="49"/>
      <c r="L17" s="46"/>
      <c r="M17" s="46"/>
      <c r="N17" s="6"/>
      <c r="O17" s="7"/>
      <c r="P17" s="7"/>
      <c r="Q17" s="8"/>
      <c r="R17" s="7"/>
      <c r="S17" s="8"/>
      <c r="T17" s="8"/>
    </row>
    <row r="18" spans="2:20" x14ac:dyDescent="0.25">
      <c r="B18" s="6">
        <v>9</v>
      </c>
      <c r="C18" s="21" t="s">
        <v>35</v>
      </c>
      <c r="D18" s="7" t="s">
        <v>45</v>
      </c>
      <c r="E18" s="29">
        <v>140</v>
      </c>
      <c r="F18" s="6">
        <v>1</v>
      </c>
      <c r="G18" s="21" t="s">
        <v>80</v>
      </c>
      <c r="H18" s="21" t="s">
        <v>78</v>
      </c>
      <c r="I18" s="21" t="s">
        <v>45</v>
      </c>
      <c r="J18" s="37">
        <v>140</v>
      </c>
      <c r="K18" s="49">
        <v>1</v>
      </c>
      <c r="L18" s="46">
        <v>70.3</v>
      </c>
      <c r="M18" s="46">
        <f t="shared" si="0"/>
        <v>70.3</v>
      </c>
      <c r="N18" s="6"/>
      <c r="O18" s="7">
        <f t="shared" si="1"/>
        <v>8.7627059235892042E-3</v>
      </c>
      <c r="P18" s="7">
        <f t="shared" si="2"/>
        <v>14.289301366982135</v>
      </c>
      <c r="Q18" s="8">
        <f t="shared" si="3"/>
        <v>84.589301366982127</v>
      </c>
      <c r="R18" s="7">
        <f t="shared" si="4"/>
        <v>84.589301366982127</v>
      </c>
      <c r="S18" s="8">
        <f t="shared" si="5"/>
        <v>1966701.2567823345</v>
      </c>
      <c r="T18" s="8">
        <f t="shared" si="6"/>
        <v>1966701.2567823345</v>
      </c>
    </row>
    <row r="19" spans="2:20" x14ac:dyDescent="0.25">
      <c r="B19" s="6">
        <v>10</v>
      </c>
      <c r="C19" s="21" t="s">
        <v>46</v>
      </c>
      <c r="D19" s="7" t="s">
        <v>47</v>
      </c>
      <c r="E19" s="29">
        <v>11800</v>
      </c>
      <c r="F19" s="6">
        <v>2</v>
      </c>
      <c r="G19" s="21"/>
      <c r="H19" s="21"/>
      <c r="I19" s="21"/>
      <c r="J19" s="37"/>
      <c r="K19" s="49"/>
      <c r="L19" s="46">
        <v>0</v>
      </c>
      <c r="M19" s="46">
        <f t="shared" si="0"/>
        <v>0</v>
      </c>
      <c r="N19" s="6"/>
      <c r="O19" s="7">
        <f t="shared" si="1"/>
        <v>0</v>
      </c>
      <c r="P19" s="7">
        <f t="shared" si="2"/>
        <v>0</v>
      </c>
      <c r="Q19" s="8">
        <f t="shared" si="3"/>
        <v>0</v>
      </c>
      <c r="R19" s="7"/>
      <c r="S19" s="8">
        <f t="shared" si="5"/>
        <v>0</v>
      </c>
      <c r="T19" s="8">
        <f t="shared" si="6"/>
        <v>0</v>
      </c>
    </row>
    <row r="20" spans="2:20" x14ac:dyDescent="0.25">
      <c r="B20" s="6">
        <v>11</v>
      </c>
      <c r="C20" s="21" t="s">
        <v>17</v>
      </c>
      <c r="D20" s="7" t="s">
        <v>48</v>
      </c>
      <c r="E20" s="29" t="s">
        <v>2</v>
      </c>
      <c r="F20" s="6">
        <v>1</v>
      </c>
      <c r="G20" s="21"/>
      <c r="H20" s="21"/>
      <c r="I20" s="21"/>
      <c r="J20" s="37"/>
      <c r="K20" s="49"/>
      <c r="L20" s="46">
        <v>0</v>
      </c>
      <c r="M20" s="46">
        <f t="shared" si="0"/>
        <v>0</v>
      </c>
      <c r="N20" s="6"/>
      <c r="O20" s="7">
        <f t="shared" si="1"/>
        <v>0</v>
      </c>
      <c r="P20" s="7">
        <f t="shared" si="2"/>
        <v>0</v>
      </c>
      <c r="Q20" s="8">
        <f t="shared" si="3"/>
        <v>0</v>
      </c>
      <c r="R20" s="7"/>
      <c r="S20" s="8">
        <f t="shared" si="5"/>
        <v>0</v>
      </c>
      <c r="T20" s="8">
        <f t="shared" si="6"/>
        <v>0</v>
      </c>
    </row>
    <row r="21" spans="2:20" x14ac:dyDescent="0.25">
      <c r="B21" s="6">
        <v>12</v>
      </c>
      <c r="C21" s="21" t="s">
        <v>35</v>
      </c>
      <c r="D21" s="7" t="s">
        <v>49</v>
      </c>
      <c r="E21" s="29" t="s">
        <v>2</v>
      </c>
      <c r="F21" s="6">
        <v>1</v>
      </c>
      <c r="G21" s="21" t="s">
        <v>81</v>
      </c>
      <c r="H21" s="21" t="s">
        <v>71</v>
      </c>
      <c r="I21" s="21" t="s">
        <v>82</v>
      </c>
      <c r="J21" s="37" t="s">
        <v>2</v>
      </c>
      <c r="K21" s="49">
        <v>1</v>
      </c>
      <c r="L21" s="46">
        <v>1911.42</v>
      </c>
      <c r="M21" s="46">
        <f t="shared" ref="M21" si="7">K21*L21</f>
        <v>1911.42</v>
      </c>
      <c r="N21" s="6"/>
      <c r="O21" s="7">
        <f t="shared" si="1"/>
        <v>0.2382533621119044</v>
      </c>
      <c r="P21" s="7">
        <f t="shared" si="2"/>
        <v>388.51858348331433</v>
      </c>
      <c r="Q21" s="8">
        <f t="shared" si="3"/>
        <v>2299.9385834833142</v>
      </c>
      <c r="R21" s="7">
        <f t="shared" si="4"/>
        <v>2299.9385834833142</v>
      </c>
      <c r="S21" s="8">
        <f t="shared" si="5"/>
        <v>53473572.065987058</v>
      </c>
      <c r="T21" s="8">
        <f t="shared" si="6"/>
        <v>53473572.065987058</v>
      </c>
    </row>
    <row r="22" spans="2:20" x14ac:dyDescent="0.25">
      <c r="B22" s="6">
        <v>13</v>
      </c>
      <c r="C22" s="21" t="s">
        <v>35</v>
      </c>
      <c r="D22" s="7" t="s">
        <v>50</v>
      </c>
      <c r="E22" s="29" t="s">
        <v>2</v>
      </c>
      <c r="F22" s="6">
        <v>1</v>
      </c>
      <c r="G22" s="21" t="s">
        <v>81</v>
      </c>
      <c r="H22" s="21" t="s">
        <v>71</v>
      </c>
      <c r="I22" s="21" t="s">
        <v>50</v>
      </c>
      <c r="J22" s="37" t="s">
        <v>2</v>
      </c>
      <c r="K22" s="49">
        <v>1</v>
      </c>
      <c r="L22" s="46">
        <v>1911.42</v>
      </c>
      <c r="M22" s="46">
        <f t="shared" si="0"/>
        <v>1911.42</v>
      </c>
      <c r="N22" s="6"/>
      <c r="O22" s="7">
        <f t="shared" si="1"/>
        <v>0.2382533621119044</v>
      </c>
      <c r="P22" s="7">
        <f t="shared" si="2"/>
        <v>388.51858348331433</v>
      </c>
      <c r="Q22" s="8">
        <f t="shared" si="3"/>
        <v>2299.9385834833142</v>
      </c>
      <c r="R22" s="7">
        <f t="shared" si="4"/>
        <v>2299.9385834833142</v>
      </c>
      <c r="S22" s="8">
        <f t="shared" si="5"/>
        <v>53473572.065987058</v>
      </c>
      <c r="T22" s="83">
        <f t="shared" si="6"/>
        <v>53473572.065987058</v>
      </c>
    </row>
    <row r="23" spans="2:20" x14ac:dyDescent="0.25">
      <c r="B23" s="6">
        <v>14</v>
      </c>
      <c r="C23" s="21" t="s">
        <v>35</v>
      </c>
      <c r="D23" s="7" t="s">
        <v>51</v>
      </c>
      <c r="E23" s="29" t="s">
        <v>2</v>
      </c>
      <c r="F23" s="6">
        <v>1</v>
      </c>
      <c r="G23" s="21" t="s">
        <v>81</v>
      </c>
      <c r="H23" s="21" t="s">
        <v>71</v>
      </c>
      <c r="I23" s="21" t="s">
        <v>83</v>
      </c>
      <c r="J23" s="37" t="s">
        <v>2</v>
      </c>
      <c r="K23" s="49">
        <v>1</v>
      </c>
      <c r="L23" s="46">
        <v>3185.7</v>
      </c>
      <c r="M23" s="46">
        <f t="shared" si="0"/>
        <v>3185.7</v>
      </c>
      <c r="N23" s="6"/>
      <c r="O23" s="7">
        <f t="shared" si="1"/>
        <v>0.39708893685317392</v>
      </c>
      <c r="P23" s="7">
        <f t="shared" si="2"/>
        <v>647.53097247219046</v>
      </c>
      <c r="Q23" s="8">
        <f t="shared" si="3"/>
        <v>3833.2309724721904</v>
      </c>
      <c r="R23" s="7">
        <f t="shared" si="4"/>
        <v>3833.2309724721904</v>
      </c>
      <c r="S23" s="82">
        <f t="shared" si="5"/>
        <v>89122620.109978423</v>
      </c>
      <c r="T23" s="8">
        <f t="shared" si="6"/>
        <v>89122620.109978423</v>
      </c>
    </row>
    <row r="24" spans="2:20" x14ac:dyDescent="0.25">
      <c r="L24" s="13" t="s">
        <v>3</v>
      </c>
      <c r="M24" s="10">
        <f>SUM(M10:M23)</f>
        <v>8022.6359999999995</v>
      </c>
      <c r="N24" s="11" t="s">
        <v>22</v>
      </c>
      <c r="O24" s="56">
        <v>5</v>
      </c>
      <c r="Q24" s="10">
        <f>SUM(Q10:Q23)</f>
        <v>9653.3310720000009</v>
      </c>
      <c r="T24" s="84">
        <f>SUM(T10:T23)</f>
        <v>224439947.42400002</v>
      </c>
    </row>
    <row r="25" spans="2:20" x14ac:dyDescent="0.25">
      <c r="L25" s="24" t="s">
        <v>8</v>
      </c>
      <c r="M25" s="13">
        <v>350</v>
      </c>
      <c r="N25" s="13" t="s">
        <v>15</v>
      </c>
      <c r="O25" s="56">
        <v>10</v>
      </c>
      <c r="Q25" s="10">
        <f>Q24*O8</f>
        <v>224439947.42400002</v>
      </c>
      <c r="T25" s="84"/>
    </row>
    <row r="26" spans="2:20" x14ac:dyDescent="0.25">
      <c r="L26" s="24" t="s">
        <v>9</v>
      </c>
      <c r="M26" s="13" t="s">
        <v>2</v>
      </c>
      <c r="N26" s="13"/>
      <c r="O26" s="17"/>
      <c r="T26" s="84"/>
    </row>
    <row r="27" spans="2:20" x14ac:dyDescent="0.25">
      <c r="F27" s="9"/>
      <c r="L27" s="24" t="s">
        <v>10</v>
      </c>
      <c r="M27" s="13">
        <v>45</v>
      </c>
      <c r="N27" s="13"/>
      <c r="O27" s="17"/>
      <c r="T27" s="84"/>
    </row>
    <row r="28" spans="2:20" x14ac:dyDescent="0.25">
      <c r="F28" s="9"/>
      <c r="L28" s="24" t="s">
        <v>11</v>
      </c>
      <c r="M28" s="13">
        <v>50</v>
      </c>
      <c r="N28" s="13"/>
      <c r="O28" s="17"/>
      <c r="T28" s="84"/>
    </row>
    <row r="29" spans="2:20" x14ac:dyDescent="0.25">
      <c r="F29" s="9"/>
      <c r="L29" s="24" t="s">
        <v>12</v>
      </c>
      <c r="M29" s="13">
        <f>0.1*SUM(M10:M20)</f>
        <v>101.40960000000001</v>
      </c>
      <c r="N29" s="13"/>
      <c r="O29" s="17"/>
      <c r="T29" s="84"/>
    </row>
    <row r="30" spans="2:20" x14ac:dyDescent="0.25">
      <c r="F30" s="9"/>
      <c r="L30" s="24" t="s">
        <v>14</v>
      </c>
      <c r="M30" s="13">
        <v>50</v>
      </c>
      <c r="N30" s="13"/>
      <c r="O30" s="17"/>
      <c r="T30" s="84"/>
    </row>
    <row r="31" spans="2:20" x14ac:dyDescent="0.25">
      <c r="F31" s="9"/>
      <c r="L31" s="24" t="s">
        <v>13</v>
      </c>
      <c r="M31" s="13" t="s">
        <v>2</v>
      </c>
      <c r="N31" s="13"/>
      <c r="O31" s="17"/>
      <c r="T31" s="84"/>
    </row>
    <row r="32" spans="2:20" x14ac:dyDescent="0.25">
      <c r="F32" s="9"/>
      <c r="L32" s="24"/>
      <c r="M32" s="13"/>
      <c r="N32" s="13"/>
      <c r="O32" s="17"/>
      <c r="T32" s="84"/>
    </row>
    <row r="33" spans="3:20" x14ac:dyDescent="0.25">
      <c r="C33" s="9"/>
      <c r="E33" s="9"/>
      <c r="F33" s="9"/>
      <c r="L33" s="24" t="s">
        <v>3</v>
      </c>
      <c r="M33" s="13">
        <f>SUM(M24:M31)</f>
        <v>8619.0455999999995</v>
      </c>
      <c r="N33" s="13"/>
      <c r="O33" s="17"/>
      <c r="T33" s="84"/>
    </row>
    <row r="34" spans="3:20" x14ac:dyDescent="0.25">
      <c r="C34" s="9"/>
      <c r="E34" s="9"/>
      <c r="F34" s="9"/>
      <c r="L34" s="24" t="s">
        <v>4</v>
      </c>
      <c r="M34" s="13">
        <v>0.12</v>
      </c>
      <c r="N34" s="13"/>
      <c r="O34" s="17"/>
    </row>
    <row r="35" spans="3:20" x14ac:dyDescent="0.25">
      <c r="C35" s="9"/>
      <c r="E35" s="9"/>
      <c r="F35" s="9"/>
      <c r="J35" s="24"/>
      <c r="L35" s="24" t="s">
        <v>5</v>
      </c>
      <c r="M35" s="4">
        <f>M33*(1+M34)</f>
        <v>9653.3310720000009</v>
      </c>
      <c r="N35" s="13" t="s">
        <v>7</v>
      </c>
      <c r="O35" s="27">
        <v>15</v>
      </c>
    </row>
    <row r="36" spans="3:20" x14ac:dyDescent="0.25">
      <c r="C36" s="9"/>
      <c r="E36" s="9"/>
      <c r="F36" s="9"/>
      <c r="J36" s="9"/>
      <c r="K36" s="9"/>
      <c r="L36" s="24" t="s">
        <v>6</v>
      </c>
      <c r="M36" s="3">
        <f>M35-M33</f>
        <v>1034.2854720000014</v>
      </c>
      <c r="N36" s="13"/>
      <c r="O36" s="17"/>
    </row>
    <row r="37" spans="3:20" x14ac:dyDescent="0.25">
      <c r="C37" s="9"/>
      <c r="E37" s="9"/>
      <c r="F37" s="9"/>
      <c r="J37" s="9"/>
      <c r="K37" s="9"/>
      <c r="L37" s="24"/>
      <c r="M37" s="50"/>
      <c r="N37" s="13"/>
      <c r="O37" s="17"/>
    </row>
    <row r="38" spans="3:20" x14ac:dyDescent="0.25">
      <c r="C38" s="9"/>
      <c r="E38" s="9"/>
      <c r="F38" s="9"/>
      <c r="J38" s="9"/>
      <c r="K38" s="9"/>
      <c r="L38" s="24"/>
      <c r="M38" s="26">
        <f>M35-M24</f>
        <v>1630.6950720000013</v>
      </c>
      <c r="N38" s="10"/>
      <c r="O38" s="10"/>
    </row>
    <row r="39" spans="3:20" x14ac:dyDescent="0.25">
      <c r="C39" s="9"/>
      <c r="E39" s="9"/>
      <c r="J39" s="9"/>
      <c r="K39" s="9"/>
      <c r="L39" s="9"/>
      <c r="M39" s="9"/>
      <c r="N39" s="9"/>
    </row>
    <row r="40" spans="3:20" x14ac:dyDescent="0.25">
      <c r="C40" s="9"/>
      <c r="E40" s="9"/>
      <c r="J40" s="9"/>
      <c r="K40" s="9"/>
      <c r="L40" s="9"/>
      <c r="M40" s="9"/>
      <c r="N40" s="9"/>
    </row>
    <row r="41" spans="3:20" x14ac:dyDescent="0.25">
      <c r="C41" s="9"/>
      <c r="E41" s="9"/>
      <c r="J41" s="9"/>
      <c r="K41" s="9"/>
      <c r="L41" s="9"/>
      <c r="M41" s="9"/>
      <c r="N41" s="9"/>
    </row>
    <row r="42" spans="3:20" x14ac:dyDescent="0.25">
      <c r="C42" s="9"/>
      <c r="E42" s="9"/>
      <c r="J42" s="9"/>
      <c r="K42" s="9"/>
      <c r="L42" s="9"/>
      <c r="M42" s="9"/>
      <c r="N42" s="9"/>
    </row>
    <row r="43" spans="3:20" x14ac:dyDescent="0.25">
      <c r="C43" s="9"/>
      <c r="E43" s="9"/>
      <c r="J43" s="9"/>
      <c r="K43" s="9"/>
      <c r="L43" s="9"/>
      <c r="M43" s="9"/>
      <c r="N43" s="9"/>
    </row>
    <row r="44" spans="3:20" x14ac:dyDescent="0.25">
      <c r="C44" s="9"/>
      <c r="E44" s="9"/>
      <c r="J44" s="9"/>
      <c r="K44" s="9"/>
      <c r="L44" s="9"/>
      <c r="M44" s="9"/>
      <c r="N44" s="9"/>
    </row>
    <row r="45" spans="3:20" x14ac:dyDescent="0.25">
      <c r="C45" s="9"/>
      <c r="E45" s="9"/>
      <c r="J45" s="9"/>
      <c r="K45" s="9"/>
      <c r="L45" s="9"/>
      <c r="M45" s="9"/>
      <c r="N45" s="9"/>
    </row>
    <row r="46" spans="3:20" x14ac:dyDescent="0.25">
      <c r="C46" s="9"/>
      <c r="E46" s="9"/>
      <c r="J46" s="9"/>
      <c r="K46" s="9"/>
      <c r="L46" s="9"/>
      <c r="M46" s="9"/>
      <c r="N46" s="9"/>
    </row>
    <row r="47" spans="3:20" x14ac:dyDescent="0.25">
      <c r="C47" s="9"/>
      <c r="E47" s="9"/>
      <c r="J47" s="9"/>
      <c r="K47" s="9"/>
      <c r="L47" s="9"/>
      <c r="M47" s="9"/>
      <c r="N47" s="9"/>
    </row>
    <row r="48" spans="3:20" x14ac:dyDescent="0.25">
      <c r="C48" s="9"/>
      <c r="E48" s="9"/>
      <c r="J48" s="9"/>
      <c r="K48" s="9"/>
      <c r="L48" s="9"/>
      <c r="M48" s="9"/>
      <c r="N48" s="9"/>
    </row>
    <row r="49" spans="3:14" x14ac:dyDescent="0.25"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</row>
  </sheetData>
  <mergeCells count="2">
    <mergeCell ref="G8:N8"/>
    <mergeCell ref="B8:F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O49"/>
  <sheetViews>
    <sheetView topLeftCell="A16" workbookViewId="0">
      <selection activeCell="G28" sqref="G28"/>
    </sheetView>
  </sheetViews>
  <sheetFormatPr defaultRowHeight="15" x14ac:dyDescent="0.25"/>
  <cols>
    <col min="1" max="1" width="9.140625" style="9"/>
    <col min="2" max="2" width="5.28515625" style="11" customWidth="1"/>
    <col min="3" max="3" width="9.28515625" style="12" bestFit="1" customWidth="1"/>
    <col min="4" max="4" width="21.85546875" style="9" customWidth="1"/>
    <col min="5" max="5" width="9.140625" style="25" customWidth="1"/>
    <col min="6" max="6" width="11" style="11" bestFit="1" customWidth="1"/>
    <col min="7" max="7" width="9.42578125" style="12" customWidth="1"/>
    <col min="8" max="8" width="21.5703125" style="12" bestFit="1" customWidth="1"/>
    <col min="9" max="9" width="18.5703125" style="12" bestFit="1" customWidth="1"/>
    <col min="10" max="10" width="9.140625" style="26"/>
    <col min="11" max="11" width="8.7109375" style="26" bestFit="1" customWidth="1"/>
    <col min="12" max="12" width="10.85546875" style="24" customWidth="1"/>
    <col min="13" max="13" width="11.140625" style="25" bestFit="1" customWidth="1"/>
    <col min="14" max="14" width="19.42578125" style="11" bestFit="1" customWidth="1"/>
    <col min="15" max="16384" width="9.140625" style="9"/>
  </cols>
  <sheetData>
    <row r="8" spans="2:14" ht="18.75" x14ac:dyDescent="0.3">
      <c r="B8" s="89" t="s">
        <v>1</v>
      </c>
      <c r="C8" s="89"/>
      <c r="D8" s="89"/>
      <c r="E8" s="89"/>
      <c r="F8" s="89"/>
      <c r="G8" s="90" t="s">
        <v>60</v>
      </c>
      <c r="H8" s="90"/>
      <c r="I8" s="90"/>
      <c r="J8" s="90"/>
      <c r="K8" s="90"/>
      <c r="L8" s="90"/>
      <c r="M8" s="90"/>
      <c r="N8" s="90"/>
    </row>
    <row r="9" spans="2:14" s="23" customFormat="1" ht="31.5" x14ac:dyDescent="0.25">
      <c r="B9" s="16" t="s">
        <v>62</v>
      </c>
      <c r="C9" s="30" t="s">
        <v>0</v>
      </c>
      <c r="D9" s="30" t="s">
        <v>58</v>
      </c>
      <c r="E9" s="31" t="s">
        <v>18</v>
      </c>
      <c r="F9" s="30" t="s">
        <v>54</v>
      </c>
      <c r="G9" s="32" t="s">
        <v>0</v>
      </c>
      <c r="H9" s="32" t="s">
        <v>67</v>
      </c>
      <c r="I9" s="18" t="s">
        <v>58</v>
      </c>
      <c r="J9" s="33" t="s">
        <v>18</v>
      </c>
      <c r="K9" s="33" t="s">
        <v>54</v>
      </c>
      <c r="L9" s="33" t="s">
        <v>56</v>
      </c>
      <c r="M9" s="33" t="s">
        <v>57</v>
      </c>
      <c r="N9" s="18" t="s">
        <v>59</v>
      </c>
    </row>
    <row r="10" spans="2:14" x14ac:dyDescent="0.25">
      <c r="B10" s="6">
        <v>1</v>
      </c>
      <c r="C10" s="21" t="s">
        <v>33</v>
      </c>
      <c r="D10" s="7" t="s">
        <v>34</v>
      </c>
      <c r="E10" s="29">
        <v>6000</v>
      </c>
      <c r="F10" s="6">
        <v>1</v>
      </c>
      <c r="G10" s="34"/>
      <c r="H10" s="34"/>
      <c r="I10" s="34"/>
      <c r="J10" s="36"/>
      <c r="K10" s="36"/>
      <c r="L10" s="35"/>
      <c r="M10" s="28">
        <f>K10*L10</f>
        <v>0</v>
      </c>
      <c r="N10" s="6"/>
    </row>
    <row r="11" spans="2:14" x14ac:dyDescent="0.25">
      <c r="B11" s="6">
        <v>2</v>
      </c>
      <c r="C11" s="21" t="s">
        <v>35</v>
      </c>
      <c r="D11" s="7" t="s">
        <v>36</v>
      </c>
      <c r="E11" s="29">
        <v>415</v>
      </c>
      <c r="F11" s="6">
        <v>1</v>
      </c>
      <c r="G11" s="21"/>
      <c r="H11" s="21"/>
      <c r="I11" s="21"/>
      <c r="J11" s="37"/>
      <c r="K11" s="37"/>
      <c r="L11" s="28"/>
      <c r="M11" s="28">
        <f t="shared" ref="M11:M23" si="0">K11*L11</f>
        <v>0</v>
      </c>
      <c r="N11" s="6"/>
    </row>
    <row r="12" spans="2:14" x14ac:dyDescent="0.25">
      <c r="B12" s="6">
        <v>3</v>
      </c>
      <c r="C12" s="21" t="s">
        <v>37</v>
      </c>
      <c r="D12" s="7" t="s">
        <v>38</v>
      </c>
      <c r="E12" s="29">
        <v>980</v>
      </c>
      <c r="F12" s="6">
        <v>1</v>
      </c>
      <c r="G12" s="21"/>
      <c r="H12" s="21"/>
      <c r="I12" s="21"/>
      <c r="J12" s="37"/>
      <c r="K12" s="37"/>
      <c r="L12" s="28"/>
      <c r="M12" s="28">
        <f t="shared" si="0"/>
        <v>0</v>
      </c>
      <c r="N12" s="6"/>
    </row>
    <row r="13" spans="2:14" x14ac:dyDescent="0.25">
      <c r="B13" s="6">
        <v>4</v>
      </c>
      <c r="C13" s="21" t="s">
        <v>17</v>
      </c>
      <c r="D13" s="7" t="s">
        <v>39</v>
      </c>
      <c r="E13" s="29">
        <v>6000</v>
      </c>
      <c r="F13" s="6">
        <v>1</v>
      </c>
      <c r="G13" s="21"/>
      <c r="H13" s="21"/>
      <c r="I13" s="21"/>
      <c r="J13" s="37"/>
      <c r="K13" s="37"/>
      <c r="L13" s="28"/>
      <c r="M13" s="28">
        <f t="shared" si="0"/>
        <v>0</v>
      </c>
      <c r="N13" s="6"/>
    </row>
    <row r="14" spans="2:14" x14ac:dyDescent="0.25">
      <c r="B14" s="6">
        <v>5</v>
      </c>
      <c r="C14" s="7" t="s">
        <v>52</v>
      </c>
      <c r="D14" s="7" t="s">
        <v>53</v>
      </c>
      <c r="E14" s="29">
        <v>42</v>
      </c>
      <c r="F14" s="6">
        <v>1</v>
      </c>
      <c r="G14" s="21"/>
      <c r="H14" s="21"/>
      <c r="I14" s="21"/>
      <c r="J14" s="37"/>
      <c r="K14" s="37"/>
      <c r="L14" s="28"/>
      <c r="M14" s="28">
        <f t="shared" si="0"/>
        <v>0</v>
      </c>
      <c r="N14" s="6"/>
    </row>
    <row r="15" spans="2:14" x14ac:dyDescent="0.25">
      <c r="B15" s="6">
        <v>6</v>
      </c>
      <c r="C15" s="21" t="s">
        <v>40</v>
      </c>
      <c r="D15" s="7" t="s">
        <v>42</v>
      </c>
      <c r="E15" s="29">
        <v>3800</v>
      </c>
      <c r="F15" s="6">
        <v>2</v>
      </c>
      <c r="G15" s="21"/>
      <c r="H15" s="21"/>
      <c r="I15" s="21"/>
      <c r="J15" s="37"/>
      <c r="K15" s="37"/>
      <c r="L15" s="28"/>
      <c r="M15" s="28">
        <f t="shared" si="0"/>
        <v>0</v>
      </c>
      <c r="N15" s="6"/>
    </row>
    <row r="16" spans="2:14" x14ac:dyDescent="0.25">
      <c r="B16" s="6">
        <v>7</v>
      </c>
      <c r="C16" s="21" t="s">
        <v>37</v>
      </c>
      <c r="D16" s="7" t="s">
        <v>41</v>
      </c>
      <c r="E16" s="29">
        <v>335</v>
      </c>
      <c r="F16" s="6">
        <v>1</v>
      </c>
      <c r="G16" s="21"/>
      <c r="H16" s="21"/>
      <c r="I16" s="21"/>
      <c r="J16" s="37"/>
      <c r="K16" s="37"/>
      <c r="L16" s="28"/>
      <c r="M16" s="28">
        <f t="shared" si="0"/>
        <v>0</v>
      </c>
      <c r="N16" s="6"/>
    </row>
    <row r="17" spans="2:15" x14ac:dyDescent="0.25">
      <c r="B17" s="6">
        <v>8</v>
      </c>
      <c r="C17" s="21" t="s">
        <v>43</v>
      </c>
      <c r="D17" s="7" t="s">
        <v>44</v>
      </c>
      <c r="E17" s="29">
        <v>4060</v>
      </c>
      <c r="F17" s="6">
        <v>1</v>
      </c>
      <c r="G17" s="21"/>
      <c r="H17" s="21"/>
      <c r="I17" s="21"/>
      <c r="J17" s="37"/>
      <c r="K17" s="37"/>
      <c r="L17" s="28"/>
      <c r="M17" s="28">
        <f t="shared" si="0"/>
        <v>0</v>
      </c>
      <c r="N17" s="6"/>
    </row>
    <row r="18" spans="2:15" x14ac:dyDescent="0.25">
      <c r="B18" s="6">
        <v>9</v>
      </c>
      <c r="C18" s="21" t="s">
        <v>35</v>
      </c>
      <c r="D18" s="7" t="s">
        <v>45</v>
      </c>
      <c r="E18" s="29">
        <v>140</v>
      </c>
      <c r="F18" s="6">
        <v>1</v>
      </c>
      <c r="G18" s="21"/>
      <c r="H18" s="21"/>
      <c r="I18" s="21"/>
      <c r="J18" s="37"/>
      <c r="K18" s="37"/>
      <c r="L18" s="28"/>
      <c r="M18" s="28">
        <f t="shared" si="0"/>
        <v>0</v>
      </c>
      <c r="N18" s="6"/>
    </row>
    <row r="19" spans="2:15" x14ac:dyDescent="0.25">
      <c r="B19" s="6">
        <v>10</v>
      </c>
      <c r="C19" s="21" t="s">
        <v>46</v>
      </c>
      <c r="D19" s="7" t="s">
        <v>47</v>
      </c>
      <c r="E19" s="29">
        <v>11800</v>
      </c>
      <c r="F19" s="6">
        <v>2</v>
      </c>
      <c r="G19" s="21"/>
      <c r="H19" s="21"/>
      <c r="I19" s="21"/>
      <c r="J19" s="37"/>
      <c r="K19" s="37"/>
      <c r="L19" s="28"/>
      <c r="M19" s="28">
        <f t="shared" si="0"/>
        <v>0</v>
      </c>
      <c r="N19" s="6"/>
    </row>
    <row r="20" spans="2:15" x14ac:dyDescent="0.25">
      <c r="B20" s="6">
        <v>11</v>
      </c>
      <c r="C20" s="21" t="s">
        <v>17</v>
      </c>
      <c r="D20" s="7" t="s">
        <v>48</v>
      </c>
      <c r="E20" s="29" t="s">
        <v>2</v>
      </c>
      <c r="F20" s="6">
        <v>1</v>
      </c>
      <c r="G20" s="21" t="s">
        <v>17</v>
      </c>
      <c r="H20" s="21" t="s">
        <v>86</v>
      </c>
      <c r="I20" s="21" t="s">
        <v>55</v>
      </c>
      <c r="J20" s="37" t="s">
        <v>2</v>
      </c>
      <c r="K20" s="37">
        <v>1</v>
      </c>
      <c r="L20" s="28">
        <v>8550000</v>
      </c>
      <c r="M20" s="28">
        <f t="shared" si="0"/>
        <v>8550000</v>
      </c>
      <c r="N20" s="6">
        <v>5</v>
      </c>
    </row>
    <row r="21" spans="2:15" x14ac:dyDescent="0.25">
      <c r="B21" s="6">
        <v>12</v>
      </c>
      <c r="C21" s="21" t="s">
        <v>35</v>
      </c>
      <c r="D21" s="7" t="s">
        <v>49</v>
      </c>
      <c r="E21" s="29" t="s">
        <v>2</v>
      </c>
      <c r="F21" s="6">
        <v>1</v>
      </c>
      <c r="G21" s="21"/>
      <c r="H21" s="21"/>
      <c r="I21" s="21"/>
      <c r="J21" s="37"/>
      <c r="K21" s="37"/>
      <c r="L21" s="28"/>
      <c r="M21" s="28">
        <f t="shared" si="0"/>
        <v>0</v>
      </c>
      <c r="N21" s="6"/>
    </row>
    <row r="22" spans="2:15" x14ac:dyDescent="0.25">
      <c r="B22" s="6">
        <v>13</v>
      </c>
      <c r="C22" s="21" t="s">
        <v>35</v>
      </c>
      <c r="D22" s="7" t="s">
        <v>50</v>
      </c>
      <c r="E22" s="29" t="s">
        <v>2</v>
      </c>
      <c r="F22" s="6">
        <v>1</v>
      </c>
      <c r="G22" s="21"/>
      <c r="H22" s="21"/>
      <c r="I22" s="21"/>
      <c r="J22" s="37"/>
      <c r="K22" s="37"/>
      <c r="L22" s="28"/>
      <c r="M22" s="28">
        <f t="shared" si="0"/>
        <v>0</v>
      </c>
      <c r="N22" s="6"/>
    </row>
    <row r="23" spans="2:15" x14ac:dyDescent="0.25">
      <c r="B23" s="6">
        <v>14</v>
      </c>
      <c r="C23" s="21" t="s">
        <v>35</v>
      </c>
      <c r="D23" s="7" t="s">
        <v>51</v>
      </c>
      <c r="E23" s="29" t="s">
        <v>2</v>
      </c>
      <c r="F23" s="6">
        <v>1</v>
      </c>
      <c r="G23" s="21"/>
      <c r="H23" s="21"/>
      <c r="I23" s="21"/>
      <c r="J23" s="37"/>
      <c r="K23" s="37"/>
      <c r="L23" s="28"/>
      <c r="M23" s="28">
        <f t="shared" si="0"/>
        <v>0</v>
      </c>
      <c r="N23" s="6"/>
    </row>
    <row r="24" spans="2:15" x14ac:dyDescent="0.25">
      <c r="L24" s="24" t="s">
        <v>3</v>
      </c>
      <c r="M24" s="24">
        <f>SUM(M10:M23)</f>
        <v>8550000</v>
      </c>
    </row>
    <row r="25" spans="2:15" x14ac:dyDescent="0.25">
      <c r="L25" s="24" t="s">
        <v>8</v>
      </c>
      <c r="M25" s="24" t="s">
        <v>2</v>
      </c>
      <c r="N25" s="24" t="s">
        <v>22</v>
      </c>
      <c r="O25" s="25">
        <v>5</v>
      </c>
    </row>
    <row r="26" spans="2:15" x14ac:dyDescent="0.25">
      <c r="L26" s="24" t="s">
        <v>9</v>
      </c>
      <c r="M26" s="24" t="s">
        <v>2</v>
      </c>
      <c r="N26" s="24" t="s">
        <v>15</v>
      </c>
      <c r="O26" s="25" t="s">
        <v>2</v>
      </c>
    </row>
    <row r="27" spans="2:15" x14ac:dyDescent="0.25">
      <c r="F27" s="9"/>
      <c r="L27" s="24" t="s">
        <v>10</v>
      </c>
      <c r="M27" s="24" t="s">
        <v>2</v>
      </c>
      <c r="N27" s="24"/>
      <c r="O27" s="25"/>
    </row>
    <row r="28" spans="2:15" x14ac:dyDescent="0.25">
      <c r="F28" s="9"/>
      <c r="L28" s="24" t="s">
        <v>11</v>
      </c>
      <c r="M28" s="24" t="s">
        <v>2</v>
      </c>
      <c r="N28" s="24"/>
      <c r="O28" s="25"/>
    </row>
    <row r="29" spans="2:15" x14ac:dyDescent="0.25">
      <c r="F29" s="9"/>
      <c r="L29" s="24" t="s">
        <v>12</v>
      </c>
      <c r="M29" s="24" t="s">
        <v>2</v>
      </c>
      <c r="N29" s="24"/>
      <c r="O29" s="25"/>
    </row>
    <row r="30" spans="2:15" x14ac:dyDescent="0.25">
      <c r="F30" s="9"/>
      <c r="L30" s="24" t="s">
        <v>14</v>
      </c>
      <c r="M30" s="24">
        <v>500000</v>
      </c>
      <c r="N30" s="24"/>
      <c r="O30" s="25"/>
    </row>
    <row r="31" spans="2:15" x14ac:dyDescent="0.25">
      <c r="F31" s="9"/>
      <c r="L31" s="24" t="s">
        <v>13</v>
      </c>
      <c r="M31" s="24" t="s">
        <v>2</v>
      </c>
      <c r="N31" s="24"/>
      <c r="O31" s="25"/>
    </row>
    <row r="32" spans="2:15" x14ac:dyDescent="0.25">
      <c r="F32" s="9"/>
      <c r="M32" s="24"/>
      <c r="N32" s="24"/>
      <c r="O32" s="25"/>
    </row>
    <row r="33" spans="3:15" x14ac:dyDescent="0.25">
      <c r="C33" s="9"/>
      <c r="E33" s="9"/>
      <c r="F33" s="9"/>
      <c r="L33" s="24" t="s">
        <v>3</v>
      </c>
      <c r="M33" s="24">
        <f>SUM(M24:M31)</f>
        <v>9050000</v>
      </c>
      <c r="N33" s="24"/>
      <c r="O33" s="25"/>
    </row>
    <row r="34" spans="3:15" x14ac:dyDescent="0.25">
      <c r="C34" s="9"/>
      <c r="E34" s="9"/>
      <c r="F34" s="9"/>
      <c r="L34" s="24" t="s">
        <v>4</v>
      </c>
      <c r="M34" s="24">
        <v>0.2</v>
      </c>
      <c r="N34" s="24"/>
      <c r="O34" s="25"/>
    </row>
    <row r="35" spans="3:15" x14ac:dyDescent="0.25">
      <c r="C35" s="9"/>
      <c r="E35" s="9"/>
      <c r="F35" s="9"/>
      <c r="J35" s="9"/>
      <c r="K35" s="9"/>
      <c r="L35" s="24" t="s">
        <v>5</v>
      </c>
      <c r="M35" s="39">
        <f>M33*(1+M34)</f>
        <v>10860000</v>
      </c>
      <c r="N35" s="24"/>
      <c r="O35" s="25"/>
    </row>
    <row r="36" spans="3:15" x14ac:dyDescent="0.25">
      <c r="C36" s="9"/>
      <c r="E36" s="9"/>
      <c r="F36" s="9"/>
      <c r="J36" s="9"/>
      <c r="K36" s="9"/>
      <c r="L36" s="24" t="s">
        <v>6</v>
      </c>
      <c r="M36" s="40">
        <f>M35-M33</f>
        <v>1810000</v>
      </c>
      <c r="N36" s="24" t="s">
        <v>7</v>
      </c>
      <c r="O36" s="27">
        <f>SUM(O25:O26)</f>
        <v>5</v>
      </c>
    </row>
    <row r="37" spans="3:15" x14ac:dyDescent="0.25">
      <c r="C37" s="9"/>
      <c r="E37" s="9"/>
      <c r="F37" s="9"/>
      <c r="J37" s="9"/>
      <c r="K37" s="9"/>
      <c r="M37" s="24"/>
      <c r="N37" s="24"/>
      <c r="O37" s="25"/>
    </row>
    <row r="38" spans="3:15" x14ac:dyDescent="0.25">
      <c r="C38" s="9"/>
      <c r="E38" s="9"/>
      <c r="F38" s="9"/>
      <c r="J38" s="9"/>
      <c r="K38" s="9"/>
      <c r="M38" s="24"/>
      <c r="N38" s="24"/>
      <c r="O38" s="25"/>
    </row>
    <row r="39" spans="3:15" x14ac:dyDescent="0.25">
      <c r="C39" s="9"/>
      <c r="E39" s="9"/>
      <c r="J39" s="9"/>
      <c r="K39" s="9"/>
      <c r="L39" s="9"/>
      <c r="M39" s="9"/>
      <c r="N39" s="9"/>
    </row>
    <row r="40" spans="3:15" x14ac:dyDescent="0.25">
      <c r="C40" s="9"/>
      <c r="E40" s="9"/>
      <c r="J40" s="9"/>
      <c r="K40" s="9"/>
      <c r="L40" s="15"/>
      <c r="M40" s="15"/>
      <c r="N40" s="9"/>
    </row>
    <row r="41" spans="3:15" x14ac:dyDescent="0.25">
      <c r="C41" s="9"/>
      <c r="E41" s="9"/>
      <c r="J41" s="9"/>
      <c r="K41" s="9"/>
      <c r="L41" s="9"/>
      <c r="M41" s="15"/>
      <c r="N41" s="9"/>
    </row>
    <row r="42" spans="3:15" x14ac:dyDescent="0.25">
      <c r="C42" s="9"/>
      <c r="E42" s="9"/>
      <c r="J42" s="9"/>
      <c r="K42" s="9"/>
      <c r="L42" s="9"/>
      <c r="M42" s="9"/>
      <c r="N42" s="9"/>
    </row>
    <row r="43" spans="3:15" x14ac:dyDescent="0.25">
      <c r="C43" s="9"/>
      <c r="E43" s="9"/>
      <c r="J43" s="9"/>
      <c r="K43" s="9"/>
      <c r="L43" s="9"/>
      <c r="M43" s="9"/>
      <c r="N43" s="9"/>
    </row>
    <row r="44" spans="3:15" x14ac:dyDescent="0.25">
      <c r="C44" s="9"/>
      <c r="E44" s="9"/>
      <c r="J44" s="9"/>
      <c r="K44" s="9"/>
      <c r="L44" s="9"/>
      <c r="M44" s="9"/>
      <c r="N44" s="9"/>
    </row>
    <row r="45" spans="3:15" x14ac:dyDescent="0.25">
      <c r="C45" s="9"/>
      <c r="E45" s="9"/>
      <c r="J45" s="9"/>
      <c r="K45" s="9"/>
      <c r="L45" s="9"/>
      <c r="M45" s="9"/>
      <c r="N45" s="9"/>
    </row>
    <row r="46" spans="3:15" x14ac:dyDescent="0.25">
      <c r="C46" s="9"/>
      <c r="E46" s="9"/>
      <c r="J46" s="9"/>
      <c r="K46" s="9"/>
      <c r="L46" s="9"/>
      <c r="M46" s="9"/>
      <c r="N46" s="9"/>
    </row>
    <row r="47" spans="3:15" x14ac:dyDescent="0.25">
      <c r="C47" s="9"/>
      <c r="E47" s="9"/>
      <c r="J47" s="9"/>
      <c r="K47" s="9"/>
      <c r="L47" s="9"/>
      <c r="M47" s="9"/>
      <c r="N47" s="9"/>
    </row>
    <row r="48" spans="3:15" x14ac:dyDescent="0.25">
      <c r="C48" s="9"/>
      <c r="E48" s="9"/>
      <c r="J48" s="9"/>
      <c r="K48" s="9"/>
      <c r="L48" s="9"/>
      <c r="M48" s="9"/>
      <c r="N48" s="9"/>
    </row>
    <row r="49" spans="3:14" x14ac:dyDescent="0.25">
      <c r="C49" s="9"/>
      <c r="E49" s="9"/>
      <c r="F49" s="9"/>
      <c r="G49" s="9"/>
      <c r="H49" s="9"/>
      <c r="I49" s="9"/>
      <c r="J49" s="9"/>
      <c r="K49" s="9"/>
      <c r="L49" s="9"/>
      <c r="M49" s="9"/>
      <c r="N49" s="9"/>
    </row>
  </sheetData>
  <mergeCells count="2">
    <mergeCell ref="B8:F8"/>
    <mergeCell ref="G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Full Quotation</vt:lpstr>
      <vt:lpstr>Offer from Kim Ann</vt:lpstr>
      <vt:lpstr>Offer from HSH Metal</vt:lpstr>
      <vt:lpstr>Offer from Inox Thai Duong</vt:lpstr>
      <vt:lpstr>'Full Quotation'!Print_Area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2019-05-02T04:22:46Z</dcterms:modified>
</cp:coreProperties>
</file>