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 activeTab="2"/>
  </bookViews>
  <sheets>
    <sheet name="SB409" sheetId="5" r:id="rId1"/>
    <sheet name="SA387 22 CL2" sheetId="7" r:id="rId2"/>
    <sheet name="Sheet1" sheetId="8" r:id="rId3"/>
  </sheets>
  <definedNames>
    <definedName name="_xlnm.Print_Area" localSheetId="2">Sheet1!$B$1:$M$26</definedName>
  </definedNames>
  <calcPr calcId="145621"/>
</workbook>
</file>

<file path=xl/calcChain.xml><?xml version="1.0" encoding="utf-8"?>
<calcChain xmlns="http://schemas.openxmlformats.org/spreadsheetml/2006/main">
  <c r="L19" i="8" l="1"/>
  <c r="L18" i="8"/>
  <c r="L17" i="8"/>
  <c r="L16" i="8"/>
  <c r="J37" i="5"/>
  <c r="J38" i="5" s="1"/>
  <c r="J35" i="5"/>
  <c r="J26" i="5"/>
  <c r="L12" i="8" l="1"/>
  <c r="L13" i="8"/>
  <c r="L15" i="8"/>
  <c r="L14" i="8"/>
  <c r="L11" i="8"/>
  <c r="L10" i="8"/>
  <c r="J7" i="5"/>
  <c r="J5" i="5" l="1"/>
  <c r="J6" i="5"/>
  <c r="J4" i="5"/>
  <c r="M7" i="7"/>
  <c r="N6" i="7"/>
  <c r="N5" i="7"/>
  <c r="M6" i="7"/>
  <c r="M5" i="7"/>
  <c r="L6" i="7"/>
  <c r="L5" i="7"/>
  <c r="K6" i="7"/>
  <c r="K5" i="7"/>
  <c r="J21" i="7"/>
  <c r="J18" i="7"/>
  <c r="J19" i="7" s="1"/>
  <c r="J6" i="7"/>
  <c r="J5" i="7"/>
  <c r="J8" i="5" l="1"/>
  <c r="K6" i="5"/>
  <c r="L18" i="7"/>
  <c r="J7" i="7"/>
  <c r="K7" i="5" l="1"/>
  <c r="K5" i="5"/>
  <c r="K4" i="5"/>
  <c r="J16" i="7"/>
  <c r="J13" i="5" l="1"/>
  <c r="J17" i="5" s="1"/>
  <c r="J19" i="5" s="1"/>
  <c r="J22" i="5" s="1"/>
  <c r="L6" i="5" s="1"/>
  <c r="M6" i="5" s="1"/>
  <c r="L7" i="5" l="1"/>
  <c r="M7" i="5" s="1"/>
  <c r="L4" i="5"/>
  <c r="M4" i="5" s="1"/>
  <c r="J20" i="5"/>
  <c r="L5" i="5"/>
  <c r="M5" i="5" s="1"/>
  <c r="M8" i="5" s="1"/>
</calcChain>
</file>

<file path=xl/sharedStrings.xml><?xml version="1.0" encoding="utf-8"?>
<sst xmlns="http://schemas.openxmlformats.org/spreadsheetml/2006/main" count="162" uniqueCount="72">
  <si>
    <t>Material</t>
  </si>
  <si>
    <t>Requirement</t>
  </si>
  <si>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</si>
  <si>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</si>
  <si>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</si>
  <si>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</si>
  <si>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</si>
  <si>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</si>
  <si>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</si>
  <si>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</si>
  <si>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</si>
  <si>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</si>
  <si>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</si>
  <si>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</si>
  <si>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</si>
  <si>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</si>
  <si>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Offer</t>
  </si>
  <si>
    <t>OD (mm)</t>
  </si>
  <si>
    <t>Length (mm)</t>
  </si>
  <si>
    <t>Q'ty (pc)</t>
  </si>
  <si>
    <t>Ex-work</t>
  </si>
  <si>
    <t>VAT 10%</t>
  </si>
  <si>
    <t>Origin</t>
  </si>
  <si>
    <t>SA387 GR.22L</t>
  </si>
  <si>
    <t>Dimension (mm)</t>
  </si>
  <si>
    <t>10t x 2000 x 6000</t>
  </si>
  <si>
    <t>25t x 2000 x 6000</t>
  </si>
  <si>
    <t>U. Price (VND/pc)</t>
  </si>
  <si>
    <t>T. Price (VND)</t>
  </si>
  <si>
    <t>SB409 UNS N08811</t>
  </si>
  <si>
    <t>38.1t x 1524 x 6096</t>
  </si>
  <si>
    <t>16t x 2000 x 6096</t>
  </si>
  <si>
    <t>16t x 2438 x 6400</t>
  </si>
  <si>
    <t>SA-387-22 CL2</t>
  </si>
  <si>
    <t>Japan</t>
  </si>
  <si>
    <t>Thickness tolerance (mm)</t>
  </si>
  <si>
    <t>16.738 - 17.145</t>
  </si>
  <si>
    <t>16.256 - 16.434</t>
  </si>
  <si>
    <t>Delivery time (day)</t>
  </si>
  <si>
    <t>25t x 300 x 500</t>
  </si>
  <si>
    <t>55-60</t>
  </si>
  <si>
    <t>25.4t x 300 x 500</t>
  </si>
  <si>
    <t>15.875t x 2000 x 6096</t>
  </si>
  <si>
    <t>15.875t x 2438 x 6400</t>
  </si>
  <si>
    <t>Germany</t>
  </si>
  <si>
    <t>France</t>
  </si>
  <si>
    <t>T. Weight (kg)</t>
  </si>
  <si>
    <t>U. Price (VND/kg)</t>
  </si>
  <si>
    <t>SUPER MATERIALS COMPANY LIMITED</t>
  </si>
  <si>
    <t>201/15 Le Van Viet, Hiep Phu, Dist. 9, HCMC, Vietnam</t>
  </si>
  <si>
    <t>T. +84 98 9944 746</t>
  </si>
  <si>
    <t>E. sales@ss-materials.com</t>
  </si>
  <si>
    <t>W. www.ss-materials.com</t>
  </si>
  <si>
    <t>Quotation No.: SM-PTSCQN/260419</t>
  </si>
  <si>
    <t>MANUAL OFFER</t>
  </si>
  <si>
    <t>Delivery time: as stated above</t>
  </si>
  <si>
    <t>Delivery term: DDP @ PTSC Quang Ngai</t>
  </si>
  <si>
    <t>Payment term: 100% in advance</t>
  </si>
  <si>
    <t>Documents: CO, CQ</t>
  </si>
  <si>
    <t>Quote validity: 5 days</t>
  </si>
  <si>
    <t>Terms &amp; Conditions:</t>
  </si>
  <si>
    <t>SA387 GR.22 CL2</t>
  </si>
  <si>
    <t>SB-409 UNS N08811</t>
  </si>
  <si>
    <t>PL10*1500*6000</t>
  </si>
  <si>
    <t>PL25*2000*6000</t>
  </si>
  <si>
    <t>PL16*2000*12000</t>
  </si>
  <si>
    <t>PL38*1500*6000</t>
  </si>
  <si>
    <t>PL25*300*500</t>
  </si>
  <si>
    <t>5-7</t>
  </si>
  <si>
    <t>16t x 2000 x 6000</t>
  </si>
  <si>
    <t>EU</t>
  </si>
  <si>
    <t>Date: 03/05/2019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</si>
</sst>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4" fontId="2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ont="1" applyFill="1" applyBorder="1"/>
    <xf numFmtId="0" fontId="0" fillId="2" borderId="0" xfId="0" applyFont="1" applyFill="1"/>
    <xf numFmtId="4" fontId="0" fillId="2" borderId="0" xfId="0" applyNumberFormat="1" applyFont="1" applyFill="1"/>
    <xf numFmtId="0" fontId="3" fillId="2" borderId="0" xfId="0" applyFont="1" applyFill="1" applyAlignment="1">
      <alignment horizontal="center" vertical="center" wrapText="1"/>
    </xf>
    <xf numFmtId="0" fontId="0" fillId="2" borderId="1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4" fontId="0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17" fontId="0" fillId="2" borderId="0" xfId="0" quotePrefix="1" applyNumberFormat="1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/>
    </xf>
    <xf numFmtId="1" fontId="3" fillId="2" borderId="0" xfId="0" applyNumberFormat="1" applyFont="1" applyFill="1" applyAlignment="1">
      <alignment horizontal="left" vertical="center"/>
    </xf>
    <xf numFmtId="1" fontId="3" fillId="2" borderId="0" xfId="0" applyNumberFormat="1" applyFont="1" applyFill="1" applyAlignment="1">
      <alignment horizontal="left" vertical="center" wrapText="1"/>
    </xf>
    <xf numFmtId="1" fontId="0" fillId="2" borderId="0" xfId="0" applyNumberFormat="1" applyFont="1" applyFill="1" applyAlignment="1">
      <alignment horizontal="left"/>
    </xf>
    <xf numFmtId="1" fontId="0" fillId="2" borderId="0" xfId="0" quotePrefix="1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 wrapText="1"/>
    </xf>
    <xf numFmtId="3" fontId="0" fillId="2" borderId="0" xfId="0" applyNumberFormat="1" applyFont="1" applyFill="1"/>
    <xf numFmtId="3" fontId="3" fillId="4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ont="1" applyFill="1" applyBorder="1"/>
    <xf numFmtId="3" fontId="0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0" fillId="2" borderId="0" xfId="0" applyNumberFormat="1" applyFill="1"/>
    <xf numFmtId="3" fontId="0" fillId="2" borderId="4" xfId="0" applyNumberFormat="1" applyFont="1" applyFill="1" applyBorder="1"/>
    <xf numFmtId="3" fontId="3" fillId="2" borderId="4" xfId="0" applyNumberFormat="1" applyFont="1" applyFill="1" applyBorder="1"/>
    <xf numFmtId="3" fontId="0" fillId="2" borderId="4" xfId="0" applyNumberFormat="1" applyFill="1" applyBorder="1"/>
    <xf numFmtId="3" fontId="3" fillId="2" borderId="8" xfId="0" applyNumberFormat="1" applyFont="1" applyFill="1" applyBorder="1" applyAlignment="1">
      <alignment horizontal="right"/>
    </xf>
    <xf numFmtId="3" fontId="0" fillId="2" borderId="3" xfId="0" applyNumberForma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/>
    </xf>
    <xf numFmtId="164" fontId="0" fillId="2" borderId="8" xfId="0" applyNumberFormat="1" applyFill="1" applyBorder="1" applyAlignment="1">
      <alignment horizontal="left"/>
    </xf>
    <xf numFmtId="164" fontId="0" fillId="2" borderId="0" xfId="0" applyNumberFormat="1" applyFill="1" applyAlignment="1">
      <alignment horizontal="center"/>
    </xf>
    <xf numFmtId="4" fontId="0" fillId="2" borderId="0" xfId="0" applyNumberFormat="1" applyFill="1"/>
    <xf numFmtId="4" fontId="0" fillId="2" borderId="0" xfId="0" applyNumberFormat="1" applyFill="1" applyAlignment="1">
      <alignment horizontal="center"/>
    </xf>
    <xf numFmtId="4" fontId="0" fillId="2" borderId="0" xfId="0" applyNumberFormat="1" applyFill="1" applyAlignment="1"/>
    <xf numFmtId="4" fontId="5" fillId="2" borderId="0" xfId="0" applyNumberFormat="1" applyFont="1" applyFill="1" applyAlignment="1">
      <alignment horizontal="right"/>
    </xf>
    <xf numFmtId="0" fontId="5" fillId="2" borderId="0" xfId="0" applyFont="1" applyFill="1" applyBorder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 applyAlignment="1"/>
    <xf numFmtId="0" fontId="4" fillId="5" borderId="1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0" fillId="2" borderId="0" xfId="0" applyFill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/>
    </xf>
    <xf numFmtId="0" fontId="0" fillId="6" borderId="6" xfId="0" applyFill="1" applyBorder="1" applyAlignment="1">
      <alignment horizontal="center" vertical="top"/>
    </xf>
    <xf numFmtId="0" fontId="4" fillId="5" borderId="1" xfId="0" applyFont="1" applyFill="1" applyBorder="1" applyAlignment="1">
      <alignment horizontal="left" vertical="top" wrapText="1"/>
    </xf>
    <xf numFmtId="164" fontId="4" fillId="5" borderId="1" xfId="0" applyNumberFormat="1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164" fontId="0" fillId="6" borderId="1" xfId="0" applyNumberFormat="1" applyFont="1" applyFill="1" applyBorder="1" applyAlignment="1">
      <alignment horizontal="left" vertical="top"/>
    </xf>
    <xf numFmtId="0" fontId="0" fillId="6" borderId="6" xfId="0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/>
    </xf>
    <xf numFmtId="164" fontId="0" fillId="6" borderId="6" xfId="0" applyNumberFormat="1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center" vertical="top"/>
    </xf>
    <xf numFmtId="0" fontId="0" fillId="6" borderId="6" xfId="0" applyFont="1" applyFill="1" applyBorder="1" applyAlignment="1">
      <alignment horizontal="center" vertical="top"/>
    </xf>
    <xf numFmtId="3" fontId="4" fillId="5" borderId="1" xfId="0" applyNumberFormat="1" applyFont="1" applyFill="1" applyBorder="1" applyAlignment="1">
      <alignment horizontal="right" vertical="top"/>
    </xf>
    <xf numFmtId="3" fontId="0" fillId="6" borderId="1" xfId="0" applyNumberFormat="1" applyFont="1" applyFill="1" applyBorder="1" applyAlignment="1">
      <alignment horizontal="right" vertical="top"/>
    </xf>
    <xf numFmtId="3" fontId="0" fillId="6" borderId="6" xfId="0" applyNumberFormat="1" applyFill="1" applyBorder="1" applyAlignment="1">
      <alignment horizontal="right" vertical="top"/>
    </xf>
    <xf numFmtId="0" fontId="0" fillId="6" borderId="6" xfId="0" applyFill="1" applyBorder="1" applyAlignment="1">
      <alignment horizontal="left" vertical="top" wrapText="1"/>
    </xf>
    <xf numFmtId="0" fontId="7" fillId="2" borderId="0" xfId="0" applyFont="1" applyFill="1" applyAlignment="1"/>
    <xf numFmtId="0" fontId="0" fillId="6" borderId="1" xfId="0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17" fontId="0" fillId="5" borderId="1" xfId="0" quotePrefix="1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left" vertical="top" wrapText="1"/>
    </xf>
    <xf numFmtId="0" fontId="0" fillId="6" borderId="7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6" borderId="5" xfId="0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/>
    </xf>
    <xf numFmtId="0" fontId="0" fillId="6" borderId="7" xfId="0" applyFont="1" applyFill="1" applyBorder="1" applyAlignment="1">
      <alignment horizontal="left" vertical="top"/>
    </xf>
    <xf numFmtId="0" fontId="0" fillId="6" borderId="5" xfId="0" applyFont="1" applyFill="1" applyBorder="1" applyAlignment="1">
      <alignment horizontal="left" vertical="top"/>
    </xf>
    <xf numFmtId="0" fontId="0" fillId="6" borderId="6" xfId="0" applyFont="1" applyFill="1" applyBorder="1" applyAlignment="1">
      <alignment horizontal="center" vertical="top"/>
    </xf>
    <xf numFmtId="0" fontId="0" fillId="6" borderId="7" xfId="0" applyFont="1" applyFill="1" applyBorder="1" applyAlignment="1">
      <alignment horizontal="center" vertical="top"/>
    </xf>
    <xf numFmtId="0" fontId="0" fillId="6" borderId="5" xfId="0" applyFont="1" applyFill="1" applyBorder="1" applyAlignment="1">
      <alignment horizontal="center" vertical="top"/>
    </xf>
    <xf numFmtId="0" fontId="0" fillId="6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0</xdr:row>
      <xdr:rowOff>28575</xdr:rowOff>
    </xdr:from>
    <xdr:to>
      <xdr:col>12</xdr:col>
      <xdr:colOff>523875</xdr:colOff>
      <xdr:row>3</xdr:row>
      <xdr:rowOff>162221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28575"/>
          <a:ext cx="1200150" cy="705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22" workbookViewId="0">
      <selection activeCell="F40" sqref="F40"/>
    </sheetView>
  </sheetViews>
  <sheetFormatPr defaultRowHeight="15" x14ac:dyDescent="0.25"/>
  <cols>
    <col min="1" max="1" width="11" style="13" bestFit="1" customWidth="1"/>
    <col min="2" max="2" width="7" style="14" bestFit="1" customWidth="1"/>
    <col min="3" max="3" width="7" style="13" customWidth="1"/>
    <col min="4" max="4" width="12.42578125" style="9" bestFit="1" customWidth="1"/>
    <col min="5" max="5" width="10.28515625" style="13" bestFit="1" customWidth="1"/>
    <col min="6" max="6" width="17.42578125" style="13" bestFit="1" customWidth="1"/>
    <col min="7" max="7" width="17.28515625" style="14" bestFit="1" customWidth="1"/>
    <col min="8" max="8" width="6.5703125" style="13" customWidth="1"/>
    <col min="9" max="9" width="17.42578125" style="31" customWidth="1"/>
    <col min="10" max="10" width="15.42578125" style="31" bestFit="1" customWidth="1"/>
    <col min="11" max="11" width="19.42578125" style="18" bestFit="1" customWidth="1"/>
    <col min="12" max="12" width="12" style="14" bestFit="1" customWidth="1"/>
    <col min="13" max="13" width="15.42578125" style="9" bestFit="1" customWidth="1"/>
    <col min="14" max="16384" width="9.140625" style="9"/>
  </cols>
  <sheetData>
    <row r="2" spans="2:13" x14ac:dyDescent="0.25">
      <c r="B2" s="76" t="s">
        <v>1</v>
      </c>
      <c r="C2" s="77"/>
      <c r="D2" s="77"/>
      <c r="E2" s="78"/>
      <c r="F2" s="79" t="s">
        <v>16</v>
      </c>
      <c r="G2" s="79"/>
      <c r="H2" s="79"/>
      <c r="I2" s="79"/>
      <c r="J2" s="79"/>
    </row>
    <row r="3" spans="2:13" ht="30" x14ac:dyDescent="0.25">
      <c r="B3" s="19" t="s">
        <v>0</v>
      </c>
      <c r="C3" s="19" t="s">
        <v>17</v>
      </c>
      <c r="D3" s="19" t="s">
        <v>18</v>
      </c>
      <c r="E3" s="19" t="s">
        <v>19</v>
      </c>
      <c r="F3" s="22" t="s">
        <v>0</v>
      </c>
      <c r="G3" s="22" t="s">
        <v>24</v>
      </c>
      <c r="H3" s="22" t="s">
        <v>19</v>
      </c>
      <c r="I3" s="32" t="s">
        <v>27</v>
      </c>
      <c r="J3" s="32" t="s">
        <v>28</v>
      </c>
    </row>
    <row r="4" spans="2:13" x14ac:dyDescent="0.25">
      <c r="B4" s="12"/>
      <c r="C4" s="6"/>
      <c r="D4" s="7"/>
      <c r="E4" s="6"/>
      <c r="F4" s="12" t="s">
        <v>29</v>
      </c>
      <c r="G4" s="24" t="s">
        <v>30</v>
      </c>
      <c r="H4" s="6">
        <v>1</v>
      </c>
      <c r="I4" s="33">
        <v>1422132750</v>
      </c>
      <c r="J4" s="33">
        <f>H4*I4</f>
        <v>1422132750</v>
      </c>
      <c r="K4" s="18">
        <f>J4/$J$8</f>
        <v>0.46185384859330403</v>
      </c>
      <c r="L4" s="14">
        <f>K4*$J$22</f>
        <v>185648293.17250714</v>
      </c>
      <c r="M4" s="10">
        <f>J4+L4</f>
        <v>1607781043.172507</v>
      </c>
    </row>
    <row r="5" spans="2:13" x14ac:dyDescent="0.25">
      <c r="B5" s="12"/>
      <c r="C5" s="6"/>
      <c r="D5" s="7"/>
      <c r="E5" s="6"/>
      <c r="F5" s="12" t="s">
        <v>29</v>
      </c>
      <c r="G5" s="24" t="s">
        <v>31</v>
      </c>
      <c r="H5" s="6">
        <v>1</v>
      </c>
      <c r="I5" s="33">
        <v>720610500</v>
      </c>
      <c r="J5" s="33">
        <f t="shared" ref="J5:J7" si="0">H5*I5</f>
        <v>720610500</v>
      </c>
      <c r="K5" s="18">
        <f>J5/$J$8</f>
        <v>0.23402648786602032</v>
      </c>
      <c r="L5" s="14">
        <f t="shared" ref="L5:L7" si="1">K5*$J$22</f>
        <v>94070057.360810339</v>
      </c>
      <c r="M5" s="10">
        <f t="shared" ref="M5:M7" si="2">J5+L5</f>
        <v>814680557.36081028</v>
      </c>
    </row>
    <row r="6" spans="2:13" x14ac:dyDescent="0.25">
      <c r="B6" s="24"/>
      <c r="C6" s="6"/>
      <c r="D6" s="7"/>
      <c r="E6" s="6"/>
      <c r="F6" s="12" t="s">
        <v>29</v>
      </c>
      <c r="G6" s="24" t="s">
        <v>32</v>
      </c>
      <c r="H6" s="6">
        <v>1</v>
      </c>
      <c r="I6" s="33">
        <v>922327500</v>
      </c>
      <c r="J6" s="33">
        <f t="shared" si="0"/>
        <v>922327500</v>
      </c>
      <c r="K6" s="18">
        <f>J6/$J$8</f>
        <v>0.29953638683761458</v>
      </c>
      <c r="L6" s="14">
        <f t="shared" si="1"/>
        <v>120402631.97726484</v>
      </c>
      <c r="M6" s="10">
        <f t="shared" si="2"/>
        <v>1042730131.9772649</v>
      </c>
    </row>
    <row r="7" spans="2:13" x14ac:dyDescent="0.25">
      <c r="B7" s="24"/>
      <c r="C7" s="6"/>
      <c r="D7" s="7"/>
      <c r="E7" s="6"/>
      <c r="F7" s="12" t="s">
        <v>29</v>
      </c>
      <c r="G7" s="24" t="s">
        <v>39</v>
      </c>
      <c r="H7" s="6">
        <v>1</v>
      </c>
      <c r="I7" s="33">
        <v>14112750</v>
      </c>
      <c r="J7" s="33">
        <f t="shared" si="0"/>
        <v>14112750</v>
      </c>
      <c r="K7" s="18">
        <f>J7/$J$8</f>
        <v>4.5832767030610554E-3</v>
      </c>
      <c r="L7" s="14">
        <f t="shared" si="1"/>
        <v>1842308.9894176899</v>
      </c>
      <c r="M7" s="10">
        <f t="shared" si="2"/>
        <v>15955058.989417691</v>
      </c>
    </row>
    <row r="8" spans="2:13" x14ac:dyDescent="0.25">
      <c r="I8" s="34" t="s">
        <v>5</v>
      </c>
      <c r="J8" s="31">
        <f>SUM(J4:J7)</f>
        <v>3079183500</v>
      </c>
      <c r="K8" s="18" t="s">
        <v>20</v>
      </c>
      <c r="L8" s="14">
        <v>10</v>
      </c>
      <c r="M8" s="10">
        <f>SUM(M4:M7)</f>
        <v>3481146791.5</v>
      </c>
    </row>
    <row r="9" spans="2:13" x14ac:dyDescent="0.25">
      <c r="B9" s="9"/>
      <c r="H9" s="9"/>
      <c r="I9" s="34" t="s">
        <v>8</v>
      </c>
      <c r="J9" s="34">
        <v>81375000</v>
      </c>
      <c r="K9" s="18" t="s">
        <v>15</v>
      </c>
      <c r="L9" s="14">
        <v>45</v>
      </c>
    </row>
    <row r="10" spans="2:13" x14ac:dyDescent="0.25">
      <c r="B10" s="9"/>
      <c r="H10" s="9"/>
      <c r="I10" s="34" t="s">
        <v>9</v>
      </c>
      <c r="J10" s="34" t="s">
        <v>2</v>
      </c>
      <c r="M10" s="10"/>
    </row>
    <row r="11" spans="2:13" x14ac:dyDescent="0.25">
      <c r="B11" s="9"/>
      <c r="F11" s="9"/>
      <c r="H11" s="9"/>
      <c r="I11" s="34" t="s">
        <v>10</v>
      </c>
      <c r="J11" s="34">
        <v>5000000</v>
      </c>
    </row>
    <row r="12" spans="2:13" x14ac:dyDescent="0.25">
      <c r="B12" s="13"/>
      <c r="F12" s="9"/>
      <c r="H12" s="9"/>
      <c r="I12" s="34" t="s">
        <v>11</v>
      </c>
      <c r="J12" s="34">
        <v>2000000</v>
      </c>
    </row>
    <row r="13" spans="2:13" x14ac:dyDescent="0.25">
      <c r="B13" s="9"/>
      <c r="F13" s="9"/>
      <c r="H13" s="9"/>
      <c r="I13" s="34" t="s">
        <v>12</v>
      </c>
      <c r="J13" s="34">
        <f>0*SUM(J9:J10)</f>
        <v>0</v>
      </c>
    </row>
    <row r="14" spans="2:13" x14ac:dyDescent="0.25">
      <c r="B14" s="9"/>
      <c r="F14" s="9"/>
      <c r="H14" s="9"/>
      <c r="I14" s="34" t="s">
        <v>14</v>
      </c>
      <c r="J14" s="34" t="s">
        <v>2</v>
      </c>
    </row>
    <row r="15" spans="2:13" x14ac:dyDescent="0.25">
      <c r="B15" s="9"/>
      <c r="F15" s="9"/>
      <c r="H15" s="9"/>
      <c r="I15" s="34" t="s">
        <v>13</v>
      </c>
      <c r="J15" s="34" t="s">
        <v>2</v>
      </c>
    </row>
    <row r="16" spans="2:13" x14ac:dyDescent="0.25">
      <c r="B16" s="9"/>
      <c r="F16" s="9"/>
      <c r="H16" s="9"/>
      <c r="I16" s="34"/>
      <c r="J16" s="34"/>
    </row>
    <row r="17" spans="1:12" x14ac:dyDescent="0.25">
      <c r="A17" s="9"/>
      <c r="B17" s="9"/>
      <c r="F17" s="9"/>
      <c r="H17" s="9"/>
      <c r="I17" s="34" t="s">
        <v>3</v>
      </c>
      <c r="J17" s="34">
        <f>SUM(J8:J15)</f>
        <v>3167558500</v>
      </c>
    </row>
    <row r="18" spans="1:12" x14ac:dyDescent="0.25">
      <c r="A18" s="9"/>
      <c r="B18" s="9"/>
      <c r="F18" s="9"/>
      <c r="H18" s="9"/>
      <c r="I18" s="34" t="s">
        <v>4</v>
      </c>
      <c r="J18" s="34">
        <v>9.9000000000000005E-2</v>
      </c>
    </row>
    <row r="19" spans="1:12" x14ac:dyDescent="0.25">
      <c r="A19" s="9"/>
      <c r="B19" s="9"/>
      <c r="E19" s="9"/>
      <c r="F19" s="9"/>
      <c r="H19" s="9"/>
      <c r="I19" s="34" t="s">
        <v>5</v>
      </c>
      <c r="J19" s="35">
        <f>J17*(1+J18)</f>
        <v>3481146791.5</v>
      </c>
      <c r="K19" s="18" t="s">
        <v>7</v>
      </c>
      <c r="L19" s="17" t="s">
        <v>40</v>
      </c>
    </row>
    <row r="20" spans="1:12" x14ac:dyDescent="0.25">
      <c r="A20" s="9"/>
      <c r="B20" s="9"/>
      <c r="F20" s="9"/>
      <c r="H20" s="9"/>
      <c r="I20" s="34" t="s">
        <v>6</v>
      </c>
      <c r="J20" s="36">
        <f>J19-J17</f>
        <v>313588291.5</v>
      </c>
    </row>
    <row r="21" spans="1:12" x14ac:dyDescent="0.25">
      <c r="A21" s="9"/>
      <c r="B21" s="9"/>
      <c r="F21" s="9"/>
      <c r="H21" s="9"/>
      <c r="I21" s="34"/>
    </row>
    <row r="22" spans="1:12" x14ac:dyDescent="0.25">
      <c r="A22" s="9"/>
      <c r="B22" s="9"/>
      <c r="F22" s="9"/>
      <c r="H22" s="9"/>
      <c r="I22" s="34"/>
      <c r="J22" s="31">
        <f>J19-J8</f>
        <v>401963291.5</v>
      </c>
    </row>
    <row r="25" spans="1:12" ht="30" x14ac:dyDescent="0.25">
      <c r="F25" s="22" t="s">
        <v>0</v>
      </c>
      <c r="G25" s="22" t="s">
        <v>24</v>
      </c>
      <c r="H25" s="22" t="s">
        <v>19</v>
      </c>
      <c r="I25" s="32" t="s">
        <v>27</v>
      </c>
      <c r="J25" s="32" t="s">
        <v>28</v>
      </c>
    </row>
    <row r="26" spans="1:12" x14ac:dyDescent="0.25">
      <c r="F26" s="12" t="s">
        <v>29</v>
      </c>
      <c r="G26" s="24" t="s">
        <v>69</v>
      </c>
      <c r="H26" s="6">
        <v>1</v>
      </c>
      <c r="I26" s="33">
        <v>736560000</v>
      </c>
      <c r="J26" s="33">
        <f t="shared" ref="J26" si="3">H26*I26</f>
        <v>736560000</v>
      </c>
    </row>
    <row r="27" spans="1:12" x14ac:dyDescent="0.25">
      <c r="I27" s="34" t="s">
        <v>8</v>
      </c>
      <c r="J27" s="31">
        <v>0</v>
      </c>
    </row>
    <row r="28" spans="1:12" x14ac:dyDescent="0.25">
      <c r="I28" s="34" t="s">
        <v>9</v>
      </c>
      <c r="J28" s="31">
        <v>0</v>
      </c>
    </row>
    <row r="29" spans="1:12" x14ac:dyDescent="0.25">
      <c r="I29" s="34" t="s">
        <v>10</v>
      </c>
      <c r="J29" s="31">
        <v>1500000</v>
      </c>
    </row>
    <row r="30" spans="1:12" x14ac:dyDescent="0.25">
      <c r="I30" s="34" t="s">
        <v>11</v>
      </c>
      <c r="J30" s="31">
        <v>2000000</v>
      </c>
    </row>
    <row r="31" spans="1:12" x14ac:dyDescent="0.25">
      <c r="I31" s="34" t="s">
        <v>12</v>
      </c>
      <c r="J31" s="31">
        <v>0</v>
      </c>
    </row>
    <row r="32" spans="1:12" x14ac:dyDescent="0.25">
      <c r="I32" s="34" t="s">
        <v>14</v>
      </c>
      <c r="J32" s="31">
        <v>5000000</v>
      </c>
    </row>
    <row r="33" spans="9:10" x14ac:dyDescent="0.25">
      <c r="I33" s="34" t="s">
        <v>13</v>
      </c>
      <c r="J33" s="34" t="s">
        <v>2</v>
      </c>
    </row>
    <row r="34" spans="9:10" x14ac:dyDescent="0.25">
      <c r="I34" s="34"/>
    </row>
    <row r="35" spans="9:10" x14ac:dyDescent="0.25">
      <c r="I35" s="34" t="s">
        <v>3</v>
      </c>
      <c r="J35" s="31">
        <f>SUM(J26:J33)</f>
        <v>745060000</v>
      </c>
    </row>
    <row r="36" spans="9:10" x14ac:dyDescent="0.25">
      <c r="I36" s="34" t="s">
        <v>4</v>
      </c>
      <c r="J36" s="31">
        <v>0.09</v>
      </c>
    </row>
    <row r="37" spans="9:10" x14ac:dyDescent="0.25">
      <c r="I37" s="34" t="s">
        <v>5</v>
      </c>
      <c r="J37" s="31">
        <f>J35*(1+J36)</f>
        <v>812115400</v>
      </c>
    </row>
    <row r="38" spans="9:10" x14ac:dyDescent="0.25">
      <c r="I38" s="34" t="s">
        <v>6</v>
      </c>
      <c r="J38" s="31">
        <f>J37-J35</f>
        <v>67055400</v>
      </c>
    </row>
  </sheetData>
  <mergeCells count="2">
    <mergeCell ref="B2:E2"/>
    <mergeCell ref="F2:J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1"/>
  <sheetViews>
    <sheetView workbookViewId="0">
      <selection activeCell="G23" sqref="G23"/>
    </sheetView>
  </sheetViews>
  <sheetFormatPr defaultRowHeight="15" x14ac:dyDescent="0.25"/>
  <cols>
    <col min="1" max="1" width="9.140625" style="9"/>
    <col min="2" max="2" width="11.85546875" style="16" bestFit="1" customWidth="1"/>
    <col min="3" max="3" width="11" style="13" bestFit="1" customWidth="1"/>
    <col min="4" max="4" width="7" style="14" bestFit="1" customWidth="1"/>
    <col min="5" max="5" width="7" style="13" customWidth="1"/>
    <col min="6" max="6" width="12.42578125" style="9" bestFit="1" customWidth="1"/>
    <col min="7" max="7" width="17" style="13" customWidth="1"/>
    <col min="8" max="8" width="6.5703125" style="13" customWidth="1"/>
    <col min="9" max="9" width="14.140625" style="10" customWidth="1"/>
    <col min="10" max="10" width="13.85546875" style="10" bestFit="1" customWidth="1"/>
    <col min="11" max="11" width="19.42578125" style="18" bestFit="1" customWidth="1"/>
    <col min="12" max="12" width="9" style="27" bestFit="1" customWidth="1"/>
    <col min="13" max="13" width="13.85546875" style="31" bestFit="1" customWidth="1"/>
    <col min="14" max="14" width="12" style="31" bestFit="1" customWidth="1"/>
    <col min="15" max="16384" width="9.140625" style="9"/>
  </cols>
  <sheetData>
    <row r="3" spans="2:14" s="5" customFormat="1" ht="15.75" customHeight="1" x14ac:dyDescent="0.25">
      <c r="B3" s="76" t="s">
        <v>1</v>
      </c>
      <c r="C3" s="77"/>
      <c r="D3" s="77"/>
      <c r="E3" s="78"/>
      <c r="F3" s="79" t="s">
        <v>16</v>
      </c>
      <c r="G3" s="79"/>
      <c r="H3" s="79"/>
      <c r="I3" s="79"/>
      <c r="J3" s="79"/>
      <c r="K3" s="20"/>
      <c r="L3" s="25"/>
      <c r="M3" s="29"/>
      <c r="N3" s="29"/>
    </row>
    <row r="4" spans="2:14" s="11" customFormat="1" ht="30" x14ac:dyDescent="0.25">
      <c r="B4" s="19" t="s">
        <v>0</v>
      </c>
      <c r="C4" s="19" t="s">
        <v>17</v>
      </c>
      <c r="D4" s="19" t="s">
        <v>18</v>
      </c>
      <c r="E4" s="19" t="s">
        <v>19</v>
      </c>
      <c r="F4" s="22" t="s">
        <v>0</v>
      </c>
      <c r="G4" s="22" t="s">
        <v>24</v>
      </c>
      <c r="H4" s="22" t="s">
        <v>19</v>
      </c>
      <c r="I4" s="23" t="s">
        <v>27</v>
      </c>
      <c r="J4" s="23" t="s">
        <v>28</v>
      </c>
      <c r="K4" s="21"/>
      <c r="L4" s="26"/>
      <c r="M4" s="30"/>
      <c r="N4" s="30"/>
    </row>
    <row r="5" spans="2:14" x14ac:dyDescent="0.25">
      <c r="B5" s="12"/>
      <c r="C5" s="6"/>
      <c r="D5" s="7"/>
      <c r="E5" s="6"/>
      <c r="F5" s="12" t="s">
        <v>23</v>
      </c>
      <c r="G5" s="6" t="s">
        <v>25</v>
      </c>
      <c r="H5" s="6">
        <v>3</v>
      </c>
      <c r="I5" s="8">
        <v>25245600</v>
      </c>
      <c r="J5" s="8">
        <f>H5*I5</f>
        <v>75736800</v>
      </c>
      <c r="K5" s="18">
        <f>J5/$J$7</f>
        <v>0.37764208548614375</v>
      </c>
      <c r="L5" s="27">
        <f>K5*$J$21</f>
        <v>11203211.678722417</v>
      </c>
      <c r="M5" s="31">
        <f>J5+L5</f>
        <v>86940011.678722411</v>
      </c>
      <c r="N5" s="31">
        <f>M5/H5</f>
        <v>28980003.89290747</v>
      </c>
    </row>
    <row r="6" spans="2:14" x14ac:dyDescent="0.25">
      <c r="B6" s="12"/>
      <c r="C6" s="6"/>
      <c r="D6" s="7"/>
      <c r="E6" s="6"/>
      <c r="F6" s="12" t="s">
        <v>23</v>
      </c>
      <c r="G6" s="6" t="s">
        <v>26</v>
      </c>
      <c r="H6" s="6">
        <v>2</v>
      </c>
      <c r="I6" s="8">
        <v>62407500</v>
      </c>
      <c r="J6" s="8">
        <f>H6*I6</f>
        <v>124815000</v>
      </c>
      <c r="K6" s="18">
        <f>J6/$J$7</f>
        <v>0.62235791451385625</v>
      </c>
      <c r="L6" s="27">
        <f>K6*$J$21</f>
        <v>18463004.321277615</v>
      </c>
      <c r="M6" s="31">
        <f>J6+L6</f>
        <v>143278004.32127762</v>
      </c>
      <c r="N6" s="31">
        <f>M6/H6</f>
        <v>71639002.160638809</v>
      </c>
    </row>
    <row r="7" spans="2:14" x14ac:dyDescent="0.25">
      <c r="B7" s="9"/>
      <c r="D7" s="9"/>
      <c r="H7" s="9"/>
      <c r="I7" s="18" t="s">
        <v>5</v>
      </c>
      <c r="J7" s="10">
        <f>SUM(J5:J6)</f>
        <v>200551800</v>
      </c>
      <c r="K7" s="18" t="s">
        <v>20</v>
      </c>
      <c r="L7" s="27">
        <v>2</v>
      </c>
      <c r="M7" s="31">
        <f>SUM(M5:M6)</f>
        <v>230218016.00000003</v>
      </c>
    </row>
    <row r="8" spans="2:14" x14ac:dyDescent="0.25">
      <c r="B8" s="9"/>
      <c r="D8" s="9"/>
      <c r="H8" s="9"/>
      <c r="I8" s="18" t="s">
        <v>8</v>
      </c>
      <c r="J8" s="15" t="s">
        <v>2</v>
      </c>
      <c r="K8" s="18" t="s">
        <v>15</v>
      </c>
      <c r="L8" s="27">
        <v>5</v>
      </c>
    </row>
    <row r="9" spans="2:14" x14ac:dyDescent="0.25">
      <c r="B9" s="9"/>
      <c r="D9" s="9"/>
      <c r="H9" s="9"/>
      <c r="I9" s="18" t="s">
        <v>9</v>
      </c>
      <c r="J9" s="15" t="s">
        <v>2</v>
      </c>
    </row>
    <row r="10" spans="2:14" x14ac:dyDescent="0.25">
      <c r="B10" s="9"/>
      <c r="D10" s="9"/>
      <c r="G10" s="9"/>
      <c r="H10" s="9"/>
      <c r="I10" s="18" t="s">
        <v>10</v>
      </c>
      <c r="J10" s="15" t="s">
        <v>2</v>
      </c>
    </row>
    <row r="11" spans="2:14" x14ac:dyDescent="0.25">
      <c r="B11" s="9"/>
      <c r="D11" s="9"/>
      <c r="G11" s="9"/>
      <c r="H11" s="9"/>
      <c r="I11" s="18" t="s">
        <v>11</v>
      </c>
      <c r="J11" s="15" t="s">
        <v>2</v>
      </c>
    </row>
    <row r="12" spans="2:14" x14ac:dyDescent="0.25">
      <c r="D12" s="9"/>
      <c r="G12" s="9"/>
      <c r="H12" s="9"/>
      <c r="I12" s="18" t="s">
        <v>12</v>
      </c>
      <c r="J12" s="15" t="s">
        <v>2</v>
      </c>
    </row>
    <row r="13" spans="2:14" x14ac:dyDescent="0.25">
      <c r="D13" s="9"/>
      <c r="G13" s="9"/>
      <c r="H13" s="9"/>
      <c r="I13" s="18" t="s">
        <v>14</v>
      </c>
      <c r="J13" s="15">
        <v>5000000</v>
      </c>
    </row>
    <row r="14" spans="2:14" x14ac:dyDescent="0.25">
      <c r="D14" s="9"/>
      <c r="G14" s="9"/>
      <c r="H14" s="9"/>
      <c r="I14" s="18" t="s">
        <v>13</v>
      </c>
      <c r="J14" s="15" t="s">
        <v>2</v>
      </c>
    </row>
    <row r="15" spans="2:14" x14ac:dyDescent="0.25">
      <c r="D15" s="9"/>
      <c r="G15" s="9"/>
      <c r="H15" s="9"/>
      <c r="I15" s="18"/>
      <c r="J15" s="15"/>
    </row>
    <row r="16" spans="2:14" x14ac:dyDescent="0.25">
      <c r="B16" s="9"/>
      <c r="C16" s="9"/>
      <c r="D16" s="9"/>
      <c r="G16" s="9"/>
      <c r="H16" s="9"/>
      <c r="I16" s="18" t="s">
        <v>3</v>
      </c>
      <c r="J16" s="15">
        <f>SUM(J7:J14)</f>
        <v>205551800</v>
      </c>
    </row>
    <row r="17" spans="2:12" x14ac:dyDescent="0.25">
      <c r="B17" s="9"/>
      <c r="C17" s="9"/>
      <c r="D17" s="9"/>
      <c r="G17" s="9"/>
      <c r="H17" s="9"/>
      <c r="I17" s="18" t="s">
        <v>4</v>
      </c>
      <c r="J17" s="15">
        <v>0.12</v>
      </c>
    </row>
    <row r="18" spans="2:12" x14ac:dyDescent="0.25">
      <c r="B18" s="9"/>
      <c r="C18" s="9"/>
      <c r="D18" s="9"/>
      <c r="G18" s="9"/>
      <c r="H18" s="9"/>
      <c r="I18" s="18" t="s">
        <v>5</v>
      </c>
      <c r="J18" s="4">
        <f>J16*(1+J17)</f>
        <v>230218016.00000003</v>
      </c>
      <c r="K18" s="18" t="s">
        <v>7</v>
      </c>
      <c r="L18" s="28">
        <f>SUM(L7:L8)</f>
        <v>7</v>
      </c>
    </row>
    <row r="19" spans="2:12" x14ac:dyDescent="0.25">
      <c r="B19" s="9"/>
      <c r="C19" s="9"/>
      <c r="D19" s="9"/>
      <c r="G19" s="9"/>
      <c r="H19" s="9"/>
      <c r="I19" s="18" t="s">
        <v>6</v>
      </c>
      <c r="J19" s="3">
        <f>J18-J16</f>
        <v>24666216.00000003</v>
      </c>
    </row>
    <row r="20" spans="2:12" x14ac:dyDescent="0.25">
      <c r="B20" s="9"/>
      <c r="C20" s="9"/>
      <c r="D20" s="9"/>
      <c r="G20" s="9"/>
      <c r="H20" s="9"/>
      <c r="I20" s="18"/>
    </row>
    <row r="21" spans="2:12" x14ac:dyDescent="0.25">
      <c r="B21" s="9"/>
      <c r="C21" s="9"/>
      <c r="D21" s="9"/>
      <c r="G21" s="9"/>
      <c r="H21" s="9"/>
      <c r="I21" s="18"/>
      <c r="J21" s="10">
        <f>J18-J7</f>
        <v>29666216.00000003</v>
      </c>
    </row>
  </sheetData>
  <mergeCells count="2">
    <mergeCell ref="B3:E3"/>
    <mergeCell ref="F3:J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tabSelected="1" topLeftCell="A7" workbookViewId="0">
      <selection activeCell="G27" sqref="G27"/>
    </sheetView>
  </sheetViews>
  <sheetFormatPr defaultRowHeight="15" x14ac:dyDescent="0.25"/>
  <cols>
    <col min="1" max="1" width="9.140625" style="1"/>
    <col min="2" max="2" width="11.28515625" style="52" customWidth="1"/>
    <col min="3" max="3" width="16.140625" style="1" bestFit="1" customWidth="1"/>
    <col min="4" max="4" width="5.140625" style="56" bestFit="1" customWidth="1"/>
    <col min="5" max="5" width="10.5703125" style="52" customWidth="1"/>
    <col min="6" max="6" width="9" style="2" bestFit="1" customWidth="1"/>
    <col min="7" max="7" width="19.28515625" style="1" bestFit="1" customWidth="1"/>
    <col min="8" max="8" width="14.85546875" style="1" bestFit="1" customWidth="1"/>
    <col min="9" max="9" width="5.140625" style="2" bestFit="1" customWidth="1"/>
    <col min="10" max="10" width="8" style="46" customWidth="1"/>
    <col min="11" max="11" width="9.28515625" style="37" bestFit="1" customWidth="1"/>
    <col min="12" max="12" width="13.42578125" style="1" bestFit="1" customWidth="1"/>
    <col min="13" max="13" width="8.42578125" style="1" customWidth="1"/>
    <col min="14" max="14" width="9.140625" style="1"/>
    <col min="15" max="15" width="10.140625" style="47" bestFit="1" customWidth="1"/>
    <col min="16" max="16384" width="9.140625" style="1"/>
  </cols>
  <sheetData>
    <row r="1" spans="2:14" x14ac:dyDescent="0.25">
      <c r="B1" s="16" t="s">
        <v>48</v>
      </c>
    </row>
    <row r="2" spans="2:14" x14ac:dyDescent="0.25">
      <c r="B2" s="53" t="s">
        <v>49</v>
      </c>
    </row>
    <row r="3" spans="2:14" x14ac:dyDescent="0.25">
      <c r="B3" s="53" t="s">
        <v>50</v>
      </c>
    </row>
    <row r="4" spans="2:14" x14ac:dyDescent="0.25">
      <c r="B4" s="53" t="s">
        <v>51</v>
      </c>
    </row>
    <row r="5" spans="2:14" x14ac:dyDescent="0.25">
      <c r="B5" s="53" t="s">
        <v>52</v>
      </c>
      <c r="M5" s="50" t="s">
        <v>71</v>
      </c>
    </row>
    <row r="6" spans="2:14" x14ac:dyDescent="0.25">
      <c r="G6" s="13"/>
      <c r="H6" s="13"/>
      <c r="I6" s="13"/>
      <c r="J6" s="13"/>
      <c r="K6" s="2"/>
      <c r="M6" s="51" t="s">
        <v>53</v>
      </c>
      <c r="N6" s="49"/>
    </row>
    <row r="7" spans="2:14" ht="23.25" x14ac:dyDescent="0.35">
      <c r="B7" s="83" t="s">
        <v>54</v>
      </c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</row>
    <row r="8" spans="2:14" x14ac:dyDescent="0.25">
      <c r="B8" s="91" t="s">
        <v>1</v>
      </c>
      <c r="C8" s="91"/>
      <c r="D8" s="91"/>
      <c r="E8" s="79" t="s">
        <v>16</v>
      </c>
      <c r="F8" s="79"/>
      <c r="G8" s="79"/>
      <c r="H8" s="79"/>
      <c r="I8" s="79"/>
      <c r="J8" s="79"/>
      <c r="K8" s="79"/>
      <c r="L8" s="79"/>
      <c r="M8" s="79"/>
    </row>
    <row r="9" spans="2:14" ht="45" x14ac:dyDescent="0.25">
      <c r="B9" s="19" t="s">
        <v>0</v>
      </c>
      <c r="C9" s="19" t="s">
        <v>24</v>
      </c>
      <c r="D9" s="57" t="s">
        <v>19</v>
      </c>
      <c r="E9" s="22" t="s">
        <v>0</v>
      </c>
      <c r="F9" s="22" t="s">
        <v>22</v>
      </c>
      <c r="G9" s="22" t="s">
        <v>24</v>
      </c>
      <c r="H9" s="22" t="s">
        <v>35</v>
      </c>
      <c r="I9" s="22" t="s">
        <v>19</v>
      </c>
      <c r="J9" s="43" t="s">
        <v>46</v>
      </c>
      <c r="K9" s="32" t="s">
        <v>47</v>
      </c>
      <c r="L9" s="32" t="s">
        <v>28</v>
      </c>
      <c r="M9" s="22" t="s">
        <v>38</v>
      </c>
    </row>
    <row r="10" spans="2:14" ht="30" x14ac:dyDescent="0.25">
      <c r="B10" s="60" t="s">
        <v>33</v>
      </c>
      <c r="C10" s="54" t="s">
        <v>63</v>
      </c>
      <c r="D10" s="58">
        <v>3</v>
      </c>
      <c r="E10" s="60" t="s">
        <v>61</v>
      </c>
      <c r="F10" s="54" t="s">
        <v>34</v>
      </c>
      <c r="G10" s="54" t="s">
        <v>25</v>
      </c>
      <c r="H10" s="54" t="s">
        <v>2</v>
      </c>
      <c r="I10" s="58">
        <v>3</v>
      </c>
      <c r="J10" s="61">
        <v>2826</v>
      </c>
      <c r="K10" s="69">
        <v>30700</v>
      </c>
      <c r="L10" s="69">
        <f>J10*K10</f>
        <v>86758200</v>
      </c>
      <c r="M10" s="84" t="s">
        <v>68</v>
      </c>
    </row>
    <row r="11" spans="2:14" ht="30" x14ac:dyDescent="0.25">
      <c r="B11" s="60" t="s">
        <v>33</v>
      </c>
      <c r="C11" s="54" t="s">
        <v>64</v>
      </c>
      <c r="D11" s="58">
        <v>2</v>
      </c>
      <c r="E11" s="60" t="s">
        <v>61</v>
      </c>
      <c r="F11" s="54" t="s">
        <v>34</v>
      </c>
      <c r="G11" s="54" t="s">
        <v>26</v>
      </c>
      <c r="H11" s="54" t="s">
        <v>2</v>
      </c>
      <c r="I11" s="58">
        <v>2</v>
      </c>
      <c r="J11" s="61">
        <v>4710</v>
      </c>
      <c r="K11" s="69">
        <v>30700</v>
      </c>
      <c r="L11" s="69">
        <f>J11*K11</f>
        <v>144597000</v>
      </c>
      <c r="M11" s="85"/>
    </row>
    <row r="12" spans="2:14" ht="30" x14ac:dyDescent="0.25">
      <c r="B12" s="72" t="s">
        <v>62</v>
      </c>
      <c r="C12" s="55" t="s">
        <v>67</v>
      </c>
      <c r="D12" s="59">
        <v>1</v>
      </c>
      <c r="E12" s="64" t="s">
        <v>29</v>
      </c>
      <c r="F12" s="55" t="s">
        <v>44</v>
      </c>
      <c r="G12" s="65" t="s">
        <v>41</v>
      </c>
      <c r="H12" s="65" t="s">
        <v>2</v>
      </c>
      <c r="I12" s="67">
        <v>1</v>
      </c>
      <c r="J12" s="63">
        <v>31.3</v>
      </c>
      <c r="K12" s="70">
        <v>510000</v>
      </c>
      <c r="L12" s="70">
        <f>J12*K12</f>
        <v>15963000</v>
      </c>
      <c r="M12" s="80" t="s">
        <v>40</v>
      </c>
    </row>
    <row r="13" spans="2:14" ht="30" x14ac:dyDescent="0.25">
      <c r="B13" s="72" t="s">
        <v>62</v>
      </c>
      <c r="C13" s="55" t="s">
        <v>66</v>
      </c>
      <c r="D13" s="59">
        <v>1</v>
      </c>
      <c r="E13" s="64" t="s">
        <v>29</v>
      </c>
      <c r="F13" s="55" t="s">
        <v>44</v>
      </c>
      <c r="G13" s="65" t="s">
        <v>30</v>
      </c>
      <c r="H13" s="65" t="s">
        <v>2</v>
      </c>
      <c r="I13" s="68">
        <v>1</v>
      </c>
      <c r="J13" s="66">
        <v>2873.1</v>
      </c>
      <c r="K13" s="71">
        <v>560000</v>
      </c>
      <c r="L13" s="70">
        <f>J13*K13</f>
        <v>1608936000</v>
      </c>
      <c r="M13" s="81"/>
    </row>
    <row r="14" spans="2:14" ht="15" customHeight="1" x14ac:dyDescent="0.25">
      <c r="B14" s="92" t="s">
        <v>62</v>
      </c>
      <c r="C14" s="96" t="s">
        <v>65</v>
      </c>
      <c r="D14" s="99">
        <v>2</v>
      </c>
      <c r="E14" s="92" t="s">
        <v>29</v>
      </c>
      <c r="F14" s="94" t="s">
        <v>45</v>
      </c>
      <c r="G14" s="62" t="s">
        <v>42</v>
      </c>
      <c r="H14" s="62" t="s">
        <v>36</v>
      </c>
      <c r="I14" s="67">
        <v>1</v>
      </c>
      <c r="J14" s="63">
        <v>1597.6</v>
      </c>
      <c r="K14" s="70">
        <v>510000</v>
      </c>
      <c r="L14" s="70">
        <f>J14*K14</f>
        <v>814776000</v>
      </c>
      <c r="M14" s="81"/>
    </row>
    <row r="15" spans="2:14" x14ac:dyDescent="0.25">
      <c r="B15" s="93"/>
      <c r="C15" s="97"/>
      <c r="D15" s="100"/>
      <c r="E15" s="93"/>
      <c r="F15" s="94"/>
      <c r="G15" s="62" t="s">
        <v>43</v>
      </c>
      <c r="H15" s="62" t="s">
        <v>37</v>
      </c>
      <c r="I15" s="67">
        <v>1</v>
      </c>
      <c r="J15" s="63">
        <v>2044.8</v>
      </c>
      <c r="K15" s="70">
        <v>510000</v>
      </c>
      <c r="L15" s="70">
        <f t="shared" ref="L15" si="0">J15*K15</f>
        <v>1042848000</v>
      </c>
      <c r="M15" s="81"/>
    </row>
    <row r="16" spans="2:14" ht="30" x14ac:dyDescent="0.25">
      <c r="B16" s="95"/>
      <c r="C16" s="98"/>
      <c r="D16" s="101"/>
      <c r="E16" s="102" t="s">
        <v>29</v>
      </c>
      <c r="F16" s="74" t="s">
        <v>70</v>
      </c>
      <c r="G16" s="74" t="s">
        <v>69</v>
      </c>
      <c r="H16" s="74" t="s">
        <v>2</v>
      </c>
      <c r="I16" s="75">
        <v>1</v>
      </c>
      <c r="J16" s="63">
        <v>1584</v>
      </c>
      <c r="K16" s="70">
        <v>510000</v>
      </c>
      <c r="L16" s="70">
        <f>J16*K16</f>
        <v>807840000</v>
      </c>
      <c r="M16" s="82"/>
    </row>
    <row r="17" spans="2:13" x14ac:dyDescent="0.25">
      <c r="B17" s="89"/>
      <c r="C17" s="89"/>
      <c r="D17" s="89"/>
      <c r="E17" s="89"/>
      <c r="F17" s="89"/>
      <c r="G17" s="89"/>
      <c r="H17" s="89"/>
      <c r="I17" s="90"/>
      <c r="J17" s="44"/>
      <c r="K17" s="42" t="s">
        <v>3</v>
      </c>
      <c r="L17" s="40">
        <f>SUM(L10:L16)</f>
        <v>4521718200</v>
      </c>
      <c r="M17" s="86"/>
    </row>
    <row r="18" spans="2:13" x14ac:dyDescent="0.25">
      <c r="B18" s="89"/>
      <c r="C18" s="89"/>
      <c r="D18" s="89"/>
      <c r="E18" s="89"/>
      <c r="F18" s="89"/>
      <c r="G18" s="89"/>
      <c r="H18" s="89"/>
      <c r="I18" s="90"/>
      <c r="J18" s="44"/>
      <c r="K18" s="42" t="s">
        <v>21</v>
      </c>
      <c r="L18" s="38">
        <f>0.1*L17</f>
        <v>452171820</v>
      </c>
      <c r="M18" s="87"/>
    </row>
    <row r="19" spans="2:13" x14ac:dyDescent="0.25">
      <c r="B19" s="89"/>
      <c r="C19" s="89"/>
      <c r="D19" s="89"/>
      <c r="E19" s="89"/>
      <c r="F19" s="89"/>
      <c r="G19" s="89"/>
      <c r="H19" s="89"/>
      <c r="I19" s="90"/>
      <c r="J19" s="45"/>
      <c r="K19" s="41" t="s">
        <v>5</v>
      </c>
      <c r="L19" s="39">
        <f>L17+L18</f>
        <v>4973890020</v>
      </c>
      <c r="M19" s="88"/>
    </row>
    <row r="20" spans="2:13" x14ac:dyDescent="0.25">
      <c r="B20" s="1"/>
    </row>
    <row r="21" spans="2:13" x14ac:dyDescent="0.25">
      <c r="B21" s="73" t="s">
        <v>60</v>
      </c>
    </row>
    <row r="22" spans="2:13" x14ac:dyDescent="0.25">
      <c r="B22" s="53" t="s">
        <v>55</v>
      </c>
      <c r="F22" s="48"/>
    </row>
    <row r="23" spans="2:13" x14ac:dyDescent="0.25">
      <c r="B23" s="53" t="s">
        <v>56</v>
      </c>
      <c r="F23" s="48"/>
    </row>
    <row r="24" spans="2:13" x14ac:dyDescent="0.25">
      <c r="B24" s="53" t="s">
        <v>57</v>
      </c>
      <c r="F24" s="48"/>
    </row>
    <row r="25" spans="2:13" x14ac:dyDescent="0.25">
      <c r="B25" s="53" t="s">
        <v>58</v>
      </c>
      <c r="F25" s="48"/>
    </row>
    <row r="26" spans="2:13" x14ac:dyDescent="0.25">
      <c r="B26" s="53" t="s">
        <v>59</v>
      </c>
      <c r="F26" s="48"/>
    </row>
    <row r="27" spans="2:13" x14ac:dyDescent="0.25">
      <c r="F27" s="48"/>
    </row>
  </sheetData>
  <mergeCells count="12">
    <mergeCell ref="M12:M16"/>
    <mergeCell ref="B7:M7"/>
    <mergeCell ref="M10:M11"/>
    <mergeCell ref="E8:M8"/>
    <mergeCell ref="M17:M19"/>
    <mergeCell ref="B17:I19"/>
    <mergeCell ref="B8:D8"/>
    <mergeCell ref="E14:E15"/>
    <mergeCell ref="F14:F15"/>
    <mergeCell ref="B14:B16"/>
    <mergeCell ref="C14:C16"/>
    <mergeCell ref="D14:D16"/>
  </mergeCells>
  <pageMargins left="0.7" right="0.7" top="0.75" bottom="0.75" header="0.3" footer="0.3"/>
  <pageSetup paperSize="9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SB409</vt:lpstr>
      <vt:lpstr>SA387 22 CL2</vt:lpstr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2019-05-03T03:20:45Z</dcterms:modified>
</cp:coreProperties>
</file>