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SUPER Materials\1. Quotation\6. PTSC Quang Ngai\Order 03\"/>
    </mc:Choice>
  </mc:AlternateContent>
  <bookViews>
    <workbookView xWindow="0" yWindow="0" windowWidth="20490" windowHeight="7755"/>
  </bookViews>
  <sheets>
    <sheet name="INQ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M20" i="1"/>
  <c r="M18" i="1"/>
  <c r="M15" i="1"/>
  <c r="M13" i="1"/>
  <c r="M11" i="1"/>
  <c r="M10" i="1"/>
  <c r="M4" i="1" l="1"/>
  <c r="M8" i="1" l="1"/>
  <c r="M5" i="1" l="1"/>
  <c r="M7" i="1"/>
  <c r="M3" i="1"/>
  <c r="O3" i="1" l="1"/>
  <c r="O7" i="1"/>
  <c r="O10" i="1"/>
  <c r="O9" i="1"/>
  <c r="G11" i="1"/>
  <c r="O5" i="1" l="1"/>
  <c r="O4" i="1"/>
  <c r="O8" i="1"/>
  <c r="P5" i="1"/>
  <c r="Q5" i="1" s="1"/>
  <c r="R5" i="1" s="1"/>
  <c r="P10" i="1" l="1"/>
  <c r="Q10" i="1" s="1"/>
  <c r="R10" i="1" s="1"/>
  <c r="P3" i="1"/>
  <c r="Q3" i="1" s="1"/>
  <c r="P7" i="1"/>
  <c r="Q7" i="1" s="1"/>
  <c r="R7" i="1" s="1"/>
  <c r="P4" i="1"/>
  <c r="Q4" i="1" s="1"/>
  <c r="R4" i="1" s="1"/>
  <c r="P8" i="1"/>
  <c r="Q8" i="1" s="1"/>
  <c r="R8" i="1" s="1"/>
  <c r="P9" i="1"/>
  <c r="Q9" i="1" s="1"/>
  <c r="R9" i="1" s="1"/>
  <c r="Q11" i="1" l="1"/>
  <c r="R3" i="1"/>
</calcChain>
</file>

<file path=xl/sharedStrings.xml><?xml version="1.0" encoding="utf-8"?>
<sst xmlns="http://schemas.openxmlformats.org/spreadsheetml/2006/main" count="83" uniqueCount="54">
  <si>
    <t>No.</t>
  </si>
  <si>
    <t>Description</t>
  </si>
  <si>
    <t>Material</t>
  </si>
  <si>
    <t>Unit</t>
  </si>
  <si>
    <t>Q.Ty</t>
  </si>
  <si>
    <t>Weight
(Kg)</t>
  </si>
  <si>
    <t>PL15 x 2000 x 12000mm</t>
  </si>
  <si>
    <t>EN S355J2</t>
  </si>
  <si>
    <t>Sheet</t>
  </si>
  <si>
    <t>PL3 x 1250 x 6000mm</t>
  </si>
  <si>
    <t>EN 1.4541</t>
  </si>
  <si>
    <t>PL6 x 2000 x 12000mm</t>
  </si>
  <si>
    <t>PL6 x 2000 x 6000mm</t>
  </si>
  <si>
    <t>PL8 x 2000 x 12000mm</t>
  </si>
  <si>
    <t>Round bar OD16 x 220mm</t>
  </si>
  <si>
    <t>EN 1.4401</t>
  </si>
  <si>
    <t>PCS</t>
  </si>
  <si>
    <t>Nut M12</t>
  </si>
  <si>
    <t>A4 (ISO 4032)</t>
  </si>
  <si>
    <t>Earth bar OD40 x 20mm</t>
  </si>
  <si>
    <t xml:space="preserve">Total </t>
  </si>
  <si>
    <t>Equivalent Grade</t>
  </si>
  <si>
    <t>AISI 321</t>
  </si>
  <si>
    <t>AISI 316</t>
  </si>
  <si>
    <t>-</t>
  </si>
  <si>
    <t>OFFER</t>
  </si>
  <si>
    <t>Origin</t>
  </si>
  <si>
    <t>U. Price (VNĐ)</t>
  </si>
  <si>
    <t>S355J2</t>
  </si>
  <si>
    <t>T. Price (VNĐ)</t>
  </si>
  <si>
    <t>U. Price (VNĐ/tấm)</t>
  </si>
  <si>
    <t>Description (mm)</t>
  </si>
  <si>
    <r>
      <t>PL</t>
    </r>
    <r>
      <rPr>
        <u/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x 2000 x 12000</t>
    </r>
  </si>
  <si>
    <r>
      <t xml:space="preserve">PL6 x </t>
    </r>
    <r>
      <rPr>
        <u/>
        <sz val="11"/>
        <color rgb="FFFF0000"/>
        <rFont val="Calibri"/>
        <family val="2"/>
        <scheme val="minor"/>
      </rPr>
      <t>1500</t>
    </r>
    <r>
      <rPr>
        <sz val="11"/>
        <color theme="1"/>
        <rFont val="Calibri"/>
        <family val="2"/>
        <scheme val="minor"/>
      </rPr>
      <t xml:space="preserve"> x </t>
    </r>
    <r>
      <rPr>
        <u/>
        <sz val="11"/>
        <color rgb="FFFF0000"/>
        <rFont val="Calibri"/>
        <family val="2"/>
        <scheme val="minor"/>
      </rPr>
      <t>6000</t>
    </r>
  </si>
  <si>
    <r>
      <t xml:space="preserve">PL8 x 2000 x </t>
    </r>
    <r>
      <rPr>
        <u/>
        <sz val="11"/>
        <color rgb="FFFF0000"/>
        <rFont val="Calibri"/>
        <family val="2"/>
        <scheme val="minor"/>
      </rPr>
      <t>6000</t>
    </r>
  </si>
  <si>
    <t>Supplier</t>
  </si>
  <si>
    <t>Duc Trung Steel</t>
  </si>
  <si>
    <t>Nam Phong Steel</t>
  </si>
  <si>
    <t>No offer</t>
  </si>
  <si>
    <t>Vận chuyển</t>
  </si>
  <si>
    <t>Tổng</t>
  </si>
  <si>
    <t>Cộng tiền hàng</t>
  </si>
  <si>
    <t>Margin</t>
  </si>
  <si>
    <t>Total</t>
  </si>
  <si>
    <t>Gr. Profit</t>
  </si>
  <si>
    <t>VAT</t>
  </si>
  <si>
    <t>Japan</t>
  </si>
  <si>
    <t>PL3 x 1250 x 6000</t>
  </si>
  <si>
    <t>Round bar OD16 x 220</t>
  </si>
  <si>
    <t>USA</t>
  </si>
  <si>
    <t>Rolled Alloy</t>
  </si>
  <si>
    <t>AISI 316L</t>
  </si>
  <si>
    <t>Titanium Industries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</si>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</sst>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43" fontId="0" fillId="0" borderId="5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Fill="1" applyBorder="1"/>
    <xf numFmtId="43" fontId="2" fillId="0" borderId="5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2" fillId="0" borderId="0" xfId="0" applyNumberFormat="1" applyFont="1"/>
    <xf numFmtId="0" fontId="0" fillId="0" borderId="0" xfId="0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3" fontId="0" fillId="0" borderId="5" xfId="0" applyNumberForma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2" borderId="5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/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3" fontId="0" fillId="0" borderId="0" xfId="0" applyNumberFormat="1" applyAlignment="1">
      <alignment horizontal="right"/>
    </xf>
    <xf numFmtId="4" fontId="0" fillId="0" borderId="0" xfId="0" applyNumberFormat="1"/>
    <xf numFmtId="3" fontId="5" fillId="0" borderId="0" xfId="0" applyNumberFormat="1" applyFont="1"/>
    <xf numFmtId="3" fontId="0" fillId="2" borderId="0" xfId="0" applyNumberFormat="1" applyFill="1"/>
    <xf numFmtId="164" fontId="0" fillId="0" borderId="0" xfId="0" applyNumberFormat="1"/>
    <xf numFmtId="164" fontId="2" fillId="0" borderId="0" xfId="0" applyNumberFormat="1" applyFont="1"/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3" fontId="0" fillId="4" borderId="10" xfId="0" applyNumberFormat="1" applyFill="1" applyBorder="1" applyAlignment="1">
      <alignment vertical="center"/>
    </xf>
    <xf numFmtId="3" fontId="0" fillId="4" borderId="1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vertical="center"/>
    </xf>
    <xf numFmtId="3" fontId="0" fillId="4" borderId="6" xfId="0" applyNumberFormat="1" applyFill="1" applyBorder="1" applyAlignment="1">
      <alignment vertical="center"/>
    </xf>
    <xf numFmtId="0" fontId="0" fillId="4" borderId="5" xfId="0" applyFill="1" applyBorder="1" applyAlignment="1">
      <alignment horizontal="center"/>
    </xf>
    <xf numFmtId="3" fontId="0" fillId="4" borderId="5" xfId="0" applyNumberFormat="1" applyFill="1" applyBorder="1"/>
    <xf numFmtId="0" fontId="2" fillId="0" borderId="5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C1" zoomScaleNormal="100" workbookViewId="0">
      <selection activeCell="Q16" sqref="Q16"/>
    </sheetView>
  </sheetViews>
  <sheetFormatPr defaultRowHeight="15" x14ac:dyDescent="0.25"/>
  <cols>
    <col min="1" max="1" width="5.5703125" style="11" customWidth="1"/>
    <col min="2" max="2" width="24.140625" customWidth="1"/>
    <col min="3" max="3" width="12.5703125" style="11" bestFit="1" customWidth="1"/>
    <col min="4" max="4" width="12.5703125" style="11" customWidth="1"/>
    <col min="5" max="5" width="9.28515625" style="11" customWidth="1"/>
    <col min="6" max="6" width="8" style="11" customWidth="1"/>
    <col min="7" max="7" width="12" style="11" customWidth="1"/>
    <col min="8" max="8" width="21.7109375" style="16" bestFit="1" customWidth="1"/>
    <col min="11" max="11" width="9.140625" style="11"/>
    <col min="12" max="12" width="10.140625" style="13" bestFit="1" customWidth="1"/>
    <col min="13" max="13" width="13.7109375" style="13" bestFit="1" customWidth="1"/>
    <col min="14" max="14" width="18.42578125" bestFit="1" customWidth="1"/>
    <col min="15" max="15" width="9.140625" style="31"/>
    <col min="16" max="16" width="10.140625" style="13" bestFit="1" customWidth="1"/>
    <col min="17" max="17" width="11.140625" bestFit="1" customWidth="1"/>
    <col min="18" max="18" width="10.140625" style="13" bestFit="1" customWidth="1"/>
  </cols>
  <sheetData>
    <row r="1" spans="1:18" ht="15" customHeight="1" x14ac:dyDescent="0.25">
      <c r="A1" s="50" t="s">
        <v>0</v>
      </c>
      <c r="B1" s="50" t="s">
        <v>1</v>
      </c>
      <c r="C1" s="50" t="s">
        <v>2</v>
      </c>
      <c r="D1" s="52" t="s">
        <v>21</v>
      </c>
      <c r="E1" s="48" t="s">
        <v>3</v>
      </c>
      <c r="F1" s="48" t="s">
        <v>4</v>
      </c>
      <c r="G1" s="49" t="s">
        <v>5</v>
      </c>
      <c r="H1" s="46" t="s">
        <v>25</v>
      </c>
      <c r="I1" s="47"/>
      <c r="J1" s="47"/>
      <c r="K1" s="47"/>
      <c r="L1" s="47"/>
      <c r="M1" s="47"/>
      <c r="N1" s="47"/>
    </row>
    <row r="2" spans="1:18" ht="30" customHeight="1" x14ac:dyDescent="0.25">
      <c r="A2" s="51"/>
      <c r="B2" s="51"/>
      <c r="C2" s="51"/>
      <c r="D2" s="53"/>
      <c r="E2" s="48"/>
      <c r="F2" s="48"/>
      <c r="G2" s="49"/>
      <c r="H2" s="22" t="s">
        <v>31</v>
      </c>
      <c r="I2" s="22" t="s">
        <v>2</v>
      </c>
      <c r="J2" s="22" t="s">
        <v>26</v>
      </c>
      <c r="K2" s="22" t="s">
        <v>4</v>
      </c>
      <c r="L2" s="23" t="s">
        <v>30</v>
      </c>
      <c r="M2" s="23" t="s">
        <v>29</v>
      </c>
      <c r="N2" s="22" t="s">
        <v>35</v>
      </c>
      <c r="Q2" s="12" t="s">
        <v>29</v>
      </c>
      <c r="R2" s="14" t="s">
        <v>27</v>
      </c>
    </row>
    <row r="3" spans="1:18" x14ac:dyDescent="0.25">
      <c r="A3" s="1">
        <v>1</v>
      </c>
      <c r="B3" s="2" t="s">
        <v>6</v>
      </c>
      <c r="C3" s="1" t="s">
        <v>7</v>
      </c>
      <c r="D3" s="1" t="s">
        <v>24</v>
      </c>
      <c r="E3" s="1" t="s">
        <v>8</v>
      </c>
      <c r="F3" s="1">
        <v>1</v>
      </c>
      <c r="G3" s="3">
        <v>1413</v>
      </c>
      <c r="H3" s="17" t="s">
        <v>32</v>
      </c>
      <c r="I3" s="18" t="s">
        <v>28</v>
      </c>
      <c r="J3" s="18" t="s">
        <v>46</v>
      </c>
      <c r="K3" s="1">
        <v>1</v>
      </c>
      <c r="L3" s="19">
        <v>78977280</v>
      </c>
      <c r="M3" s="19">
        <f>L3*K3</f>
        <v>78977280</v>
      </c>
      <c r="N3" s="2" t="s">
        <v>36</v>
      </c>
      <c r="O3" s="31">
        <f>M3/$M$11</f>
        <v>0.44315238648977218</v>
      </c>
      <c r="P3" s="13">
        <f>O3*$M$20</f>
        <v>19490970.666948557</v>
      </c>
      <c r="Q3" s="13">
        <f>M3+P3</f>
        <v>98468250.666948557</v>
      </c>
      <c r="R3" s="13">
        <f>Q3/K3</f>
        <v>98468250.666948557</v>
      </c>
    </row>
    <row r="4" spans="1:18" x14ac:dyDescent="0.25">
      <c r="A4" s="1">
        <v>2</v>
      </c>
      <c r="B4" s="2" t="s">
        <v>9</v>
      </c>
      <c r="C4" s="1" t="s">
        <v>10</v>
      </c>
      <c r="D4" s="1" t="s">
        <v>22</v>
      </c>
      <c r="E4" s="1" t="s">
        <v>8</v>
      </c>
      <c r="F4" s="1">
        <v>8</v>
      </c>
      <c r="G4" s="3">
        <v>1413</v>
      </c>
      <c r="H4" s="2" t="s">
        <v>47</v>
      </c>
      <c r="I4" s="1" t="s">
        <v>22</v>
      </c>
      <c r="J4" s="1" t="s">
        <v>49</v>
      </c>
      <c r="K4" s="1">
        <v>8</v>
      </c>
      <c r="L4" s="19">
        <v>0</v>
      </c>
      <c r="M4" s="19">
        <f>L4*K4</f>
        <v>0</v>
      </c>
      <c r="N4" s="2" t="s">
        <v>50</v>
      </c>
      <c r="O4" s="31">
        <f t="shared" ref="O4:O10" si="0">M4/$M$11</f>
        <v>0</v>
      </c>
      <c r="P4" s="13">
        <f t="shared" ref="P4:P10" si="1">O4*$M$20</f>
        <v>0</v>
      </c>
      <c r="Q4" s="13">
        <f t="shared" ref="Q4:Q10" si="2">M4+P4</f>
        <v>0</v>
      </c>
      <c r="R4" s="13">
        <f t="shared" ref="R4:R10" si="3">Q4/K4</f>
        <v>0</v>
      </c>
    </row>
    <row r="5" spans="1:18" x14ac:dyDescent="0.25">
      <c r="A5" s="1">
        <v>3</v>
      </c>
      <c r="B5" s="2" t="s">
        <v>11</v>
      </c>
      <c r="C5" s="1" t="s">
        <v>7</v>
      </c>
      <c r="D5" s="1" t="s">
        <v>24</v>
      </c>
      <c r="E5" s="1" t="s">
        <v>8</v>
      </c>
      <c r="F5" s="1">
        <v>2</v>
      </c>
      <c r="G5" s="3">
        <v>2260.8000000000002</v>
      </c>
      <c r="H5" s="33" t="s">
        <v>33</v>
      </c>
      <c r="I5" s="39" t="s">
        <v>28</v>
      </c>
      <c r="J5" s="39" t="s">
        <v>46</v>
      </c>
      <c r="K5" s="39">
        <v>6</v>
      </c>
      <c r="L5" s="41">
        <v>10385550</v>
      </c>
      <c r="M5" s="37">
        <f>L5*K5</f>
        <v>62313300</v>
      </c>
      <c r="N5" s="34" t="s">
        <v>37</v>
      </c>
      <c r="O5" s="31">
        <f>M5/$M$11</f>
        <v>0.34964850150642213</v>
      </c>
      <c r="P5" s="13">
        <f>O5*$M$20</f>
        <v>15378431.650985772</v>
      </c>
      <c r="Q5" s="13">
        <f>M5+P5</f>
        <v>77691731.650985777</v>
      </c>
      <c r="R5" s="13">
        <f>Q5/K5</f>
        <v>12948621.941830963</v>
      </c>
    </row>
    <row r="6" spans="1:18" x14ac:dyDescent="0.25">
      <c r="A6" s="1">
        <v>4</v>
      </c>
      <c r="B6" s="2" t="s">
        <v>12</v>
      </c>
      <c r="C6" s="1" t="s">
        <v>7</v>
      </c>
      <c r="D6" s="1" t="s">
        <v>24</v>
      </c>
      <c r="E6" s="1" t="s">
        <v>8</v>
      </c>
      <c r="F6" s="1">
        <v>1</v>
      </c>
      <c r="G6" s="3">
        <v>565.20000000000005</v>
      </c>
      <c r="H6" s="35"/>
      <c r="I6" s="40"/>
      <c r="J6" s="40"/>
      <c r="K6" s="40"/>
      <c r="L6" s="42"/>
      <c r="M6" s="38"/>
      <c r="N6" s="36"/>
      <c r="Q6" s="13"/>
    </row>
    <row r="7" spans="1:18" x14ac:dyDescent="0.25">
      <c r="A7" s="1">
        <v>5</v>
      </c>
      <c r="B7" s="4" t="s">
        <v>13</v>
      </c>
      <c r="C7" s="1" t="s">
        <v>7</v>
      </c>
      <c r="D7" s="1" t="s">
        <v>24</v>
      </c>
      <c r="E7" s="1" t="s">
        <v>8</v>
      </c>
      <c r="F7" s="5">
        <v>1</v>
      </c>
      <c r="G7" s="6">
        <v>753.6</v>
      </c>
      <c r="H7" s="2" t="s">
        <v>34</v>
      </c>
      <c r="I7" s="18" t="s">
        <v>28</v>
      </c>
      <c r="J7" s="18" t="s">
        <v>46</v>
      </c>
      <c r="K7" s="1">
        <v>2</v>
      </c>
      <c r="L7" s="19">
        <v>18463200</v>
      </c>
      <c r="M7" s="19">
        <f t="shared" ref="M7:M8" si="4">L7*K7</f>
        <v>36926400</v>
      </c>
      <c r="N7" s="2" t="s">
        <v>37</v>
      </c>
      <c r="O7" s="31">
        <f t="shared" si="0"/>
        <v>0.2071991120038057</v>
      </c>
      <c r="P7" s="13">
        <f t="shared" si="1"/>
        <v>9113144.6820656415</v>
      </c>
      <c r="Q7" s="13">
        <f t="shared" si="2"/>
        <v>46039544.682065643</v>
      </c>
      <c r="R7" s="13">
        <f t="shared" si="3"/>
        <v>23019772.341032822</v>
      </c>
    </row>
    <row r="8" spans="1:18" x14ac:dyDescent="0.25">
      <c r="A8" s="1">
        <v>6</v>
      </c>
      <c r="B8" s="4" t="s">
        <v>14</v>
      </c>
      <c r="C8" s="1" t="s">
        <v>15</v>
      </c>
      <c r="D8" s="5" t="s">
        <v>51</v>
      </c>
      <c r="E8" s="5" t="s">
        <v>16</v>
      </c>
      <c r="F8" s="5">
        <v>312</v>
      </c>
      <c r="G8" s="5"/>
      <c r="H8" s="4" t="s">
        <v>48</v>
      </c>
      <c r="I8" s="2" t="s">
        <v>51</v>
      </c>
      <c r="J8" s="1" t="s">
        <v>49</v>
      </c>
      <c r="K8" s="43">
        <v>312</v>
      </c>
      <c r="L8" s="44">
        <v>0</v>
      </c>
      <c r="M8" s="19">
        <f t="shared" si="4"/>
        <v>0</v>
      </c>
      <c r="N8" s="2" t="s">
        <v>52</v>
      </c>
      <c r="O8" s="31">
        <f t="shared" si="0"/>
        <v>0</v>
      </c>
      <c r="P8" s="13">
        <f t="shared" si="1"/>
        <v>0</v>
      </c>
      <c r="Q8" s="13">
        <f t="shared" si="2"/>
        <v>0</v>
      </c>
      <c r="R8" s="13">
        <f t="shared" si="3"/>
        <v>0</v>
      </c>
    </row>
    <row r="9" spans="1:18" x14ac:dyDescent="0.25">
      <c r="A9" s="1">
        <v>7</v>
      </c>
      <c r="B9" s="4" t="s">
        <v>17</v>
      </c>
      <c r="C9" s="1" t="s">
        <v>18</v>
      </c>
      <c r="D9" s="5" t="s">
        <v>24</v>
      </c>
      <c r="E9" s="5" t="s">
        <v>16</v>
      </c>
      <c r="F9" s="5">
        <v>664</v>
      </c>
      <c r="G9" s="5"/>
      <c r="H9" s="24" t="s">
        <v>38</v>
      </c>
      <c r="I9" s="25"/>
      <c r="J9" s="25"/>
      <c r="K9" s="25"/>
      <c r="L9" s="25"/>
      <c r="M9" s="26"/>
      <c r="N9" s="2"/>
      <c r="O9" s="31">
        <f t="shared" si="0"/>
        <v>0</v>
      </c>
      <c r="P9" s="13">
        <f t="shared" si="1"/>
        <v>0</v>
      </c>
      <c r="Q9" s="13">
        <f t="shared" si="2"/>
        <v>0</v>
      </c>
      <c r="R9" s="13" t="e">
        <f t="shared" si="3"/>
        <v>#DIV/0!</v>
      </c>
    </row>
    <row r="10" spans="1:18" x14ac:dyDescent="0.25">
      <c r="A10" s="1">
        <v>11</v>
      </c>
      <c r="B10" s="4" t="s">
        <v>19</v>
      </c>
      <c r="C10" s="1" t="s">
        <v>15</v>
      </c>
      <c r="D10" s="5" t="s">
        <v>23</v>
      </c>
      <c r="E10" s="5" t="s">
        <v>16</v>
      </c>
      <c r="F10" s="5">
        <v>2</v>
      </c>
      <c r="G10" s="5"/>
      <c r="H10" s="4" t="s">
        <v>19</v>
      </c>
      <c r="I10" s="5" t="s">
        <v>23</v>
      </c>
      <c r="J10" s="1" t="s">
        <v>53</v>
      </c>
      <c r="K10" s="1">
        <v>2</v>
      </c>
      <c r="L10" s="19">
        <v>0</v>
      </c>
      <c r="M10" s="19">
        <f>L10*K10</f>
        <v>0</v>
      </c>
      <c r="N10" s="2" t="s">
        <v>50</v>
      </c>
      <c r="O10" s="31">
        <f t="shared" si="0"/>
        <v>0</v>
      </c>
      <c r="P10" s="13">
        <f t="shared" si="1"/>
        <v>0</v>
      </c>
      <c r="Q10" s="13">
        <f t="shared" si="2"/>
        <v>0</v>
      </c>
      <c r="R10" s="13">
        <f t="shared" si="3"/>
        <v>0</v>
      </c>
    </row>
    <row r="11" spans="1:18" s="10" customFormat="1" x14ac:dyDescent="0.25">
      <c r="A11" s="7"/>
      <c r="B11" s="8" t="s">
        <v>20</v>
      </c>
      <c r="C11" s="7"/>
      <c r="D11" s="7"/>
      <c r="E11" s="8"/>
      <c r="F11" s="7"/>
      <c r="G11" s="9">
        <f>SUM(G3:G7)</f>
        <v>6405.6</v>
      </c>
      <c r="H11" s="45" t="s">
        <v>40</v>
      </c>
      <c r="I11" s="45"/>
      <c r="J11" s="45"/>
      <c r="K11" s="45"/>
      <c r="L11" s="45"/>
      <c r="M11" s="21">
        <f>SUM(M3:M10)</f>
        <v>178216980</v>
      </c>
      <c r="N11" s="20"/>
      <c r="O11" s="32"/>
      <c r="P11" s="15"/>
      <c r="Q11" s="15">
        <f>SUM(Q3:Q10)</f>
        <v>222199526.99999997</v>
      </c>
      <c r="R11" s="15"/>
    </row>
    <row r="12" spans="1:18" x14ac:dyDescent="0.25">
      <c r="L12" s="27" t="s">
        <v>39</v>
      </c>
      <c r="M12" s="27">
        <v>15000000</v>
      </c>
    </row>
    <row r="13" spans="1:18" x14ac:dyDescent="0.25">
      <c r="L13" s="27" t="s">
        <v>41</v>
      </c>
      <c r="M13" s="13">
        <f>SUM(M11:M12)</f>
        <v>193216980</v>
      </c>
      <c r="Q13">
        <v>340393645.03749996</v>
      </c>
    </row>
    <row r="14" spans="1:18" x14ac:dyDescent="0.25">
      <c r="L14" s="27" t="s">
        <v>42</v>
      </c>
      <c r="M14" s="28">
        <v>0.15</v>
      </c>
    </row>
    <row r="15" spans="1:18" x14ac:dyDescent="0.25">
      <c r="L15" s="27" t="s">
        <v>43</v>
      </c>
      <c r="M15" s="29">
        <f>M13*(1+M14)</f>
        <v>222199526.99999997</v>
      </c>
      <c r="Q15" s="13">
        <f>SUM(Q11:Q13)</f>
        <v>562593172.0374999</v>
      </c>
    </row>
    <row r="16" spans="1:18" x14ac:dyDescent="0.25">
      <c r="L16" s="27" t="s">
        <v>45</v>
      </c>
      <c r="M16" s="27" t="s">
        <v>24</v>
      </c>
    </row>
    <row r="18" spans="12:13" x14ac:dyDescent="0.25">
      <c r="L18" s="27" t="s">
        <v>44</v>
      </c>
      <c r="M18" s="30">
        <f>M15-M13</f>
        <v>28982546.99999997</v>
      </c>
    </row>
    <row r="19" spans="12:13" x14ac:dyDescent="0.25">
      <c r="L19" s="27"/>
    </row>
    <row r="20" spans="12:13" x14ac:dyDescent="0.25">
      <c r="L20" s="27"/>
      <c r="M20" s="13">
        <f>M15-M11</f>
        <v>43982546.99999997</v>
      </c>
    </row>
    <row r="21" spans="12:13" x14ac:dyDescent="0.25">
      <c r="L21" s="27"/>
    </row>
    <row r="22" spans="12:13" x14ac:dyDescent="0.25">
      <c r="L22" s="27"/>
    </row>
  </sheetData>
  <mergeCells count="9">
    <mergeCell ref="H11:L11"/>
    <mergeCell ref="H1:N1"/>
    <mergeCell ref="F1:F2"/>
    <mergeCell ref="G1:G2"/>
    <mergeCell ref="A1:A2"/>
    <mergeCell ref="B1:B2"/>
    <mergeCell ref="C1:C2"/>
    <mergeCell ref="E1:E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Thoa</dc:creator>
  <cp:lastModifiedBy>Administrator</cp:lastModifiedBy>
  <dcterms:created xsi:type="dcterms:W3CDTF">2019-06-25T08:41:18Z</dcterms:created>
  <dcterms:modified xsi:type="dcterms:W3CDTF">2019-06-28T00:39:06Z</dcterms:modified>
</cp:coreProperties>
</file>