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1"/>
  </bookViews>
  <sheets>
    <sheet name="SB409" sheetId="5" r:id="rId1"/>
    <sheet name="Sheet1" sheetId="8" r:id="rId2"/>
  </sheets>
  <definedNames>
    <definedName name="_xlnm.Print_Area" localSheetId="1">Sheet1!$B$1:$K$23</definedName>
  </definedNames>
  <calcPr calcId="145621"/>
</workbook>
</file>

<file path=xl/calcChain.xml><?xml version="1.0" encoding="utf-8"?>
<calcChain xmlns="http://schemas.openxmlformats.org/spreadsheetml/2006/main">
  <c r="J10" i="8" l="1"/>
  <c r="J11" i="8"/>
  <c r="J12" i="8"/>
  <c r="H13" i="8"/>
  <c r="K5" i="5"/>
  <c r="K6" i="5"/>
  <c r="K4" i="5"/>
  <c r="J18" i="5"/>
  <c r="J21" i="5" s="1"/>
  <c r="J16" i="5"/>
  <c r="J7" i="5"/>
  <c r="J6" i="5"/>
  <c r="J5" i="5"/>
  <c r="J4" i="5"/>
  <c r="J13" i="8" l="1"/>
  <c r="L6" i="5"/>
  <c r="M6" i="5" s="1"/>
  <c r="N6" i="5" s="1"/>
  <c r="L4" i="5"/>
  <c r="M4" i="5" s="1"/>
  <c r="N4" i="5" s="1"/>
  <c r="L5" i="5"/>
  <c r="M5" i="5" s="1"/>
  <c r="N5" i="5" s="1"/>
  <c r="J19" i="5"/>
  <c r="J14" i="8" l="1"/>
  <c r="J15" i="8" s="1"/>
</calcChain>
</file>

<file path=xl/sharedStrings.xml><?xml version="1.0" encoding="utf-8"?>
<sst xmlns="http://schemas.openxmlformats.org/spreadsheetml/2006/main" count="81" uniqueCount="54">
  <si>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</si>
  <si>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</si>
  <si>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</si>
  <si>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</si>
  <si>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</si>
  <si>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</si>
  <si>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</si>
  <si>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</si>
  <si>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</si>
  <si>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</si>
  <si>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</si>
  <si>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</si>
  <si>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</si>
  <si>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</si>
  <si>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VAT 10%</t>
  </si>
  <si>
    <t>55-60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</si>
  <si>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</si>
  <si>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</si>
  <si>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</si>
  <si>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</si>
  <si>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</si>
  <si>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Yêu Cầu</t>
  </si>
  <si>
    <t>Báo Giá</t>
  </si>
  <si>
    <t>Stt</t>
  </si>
  <si>
    <t>Tên hàng hóa</t>
  </si>
  <si>
    <t>Đvt</t>
  </si>
  <si>
    <t>Số lượng</t>
  </si>
  <si>
    <t>SL</t>
  </si>
  <si>
    <t>Tổng khối lượng (kg)</t>
  </si>
  <si>
    <t>Đơn Giá (VND/kg)</t>
  </si>
  <si>
    <t>Thành Tiền (VND)</t>
  </si>
  <si>
    <t>Tấm Inox 316 dày 2mm, kích thước(DxR): 3m x 1,5m</t>
  </si>
  <si>
    <t>Tấm</t>
  </si>
  <si>
    <t>Tấm 316/2B: 2 x 1500up x 3000mm</t>
  </si>
  <si>
    <t>La Inox 316 dày 6mm, kích thước: 30mm x 3000mm</t>
  </si>
  <si>
    <t>Cây</t>
  </si>
  <si>
    <t>La chặt 316/No.1: 6 x 30 x 3000mm</t>
  </si>
  <si>
    <t>La Inox 316 dày 4mm, kích thước: 20mm x 1000mm</t>
  </si>
  <si>
    <t>La chặt 316/No.1: 4 x 20 x 1000mm</t>
  </si>
  <si>
    <t>STT</t>
  </si>
  <si>
    <t>BÁO GIÁ</t>
  </si>
  <si>
    <t>Date: 02/05/2019</t>
  </si>
  <si>
    <t>Quotation No.: SM-PMSQN/020519</t>
  </si>
  <si>
    <t>Thời gian giao hàng: 5-7 ngày</t>
  </si>
  <si>
    <t>Điều kiện giao hàng: Tại kho bên mua (PMS Quảng Ngãi)</t>
  </si>
  <si>
    <t>Điều kiện thanh toán: 100% trả trước</t>
  </si>
  <si>
    <t>Chứng từ: CO, CQ</t>
  </si>
  <si>
    <t>Hiệu lực báo giá: 03 ngày</t>
  </si>
  <si>
    <t>Notes:-</t>
  </si>
  <si>
    <t>Công tiền hàng sau thuế</t>
  </si>
  <si>
    <t>Xuất xứ</t>
  </si>
  <si>
    <t>Tấm Inox 316 dày 2mm, kích thước (DxR): 3m x 1,5m</t>
  </si>
  <si>
    <t>Posco Hàn Quốc</t>
  </si>
  <si>
    <t>Outokumpu Phần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</si>
</sst>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/>
    <xf numFmtId="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4" fillId="2" borderId="0" xfId="0" applyNumberFormat="1" applyFont="1" applyFill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0" fontId="6" fillId="2" borderId="0" xfId="0" applyFont="1" applyFill="1" applyAlignment="1"/>
    <xf numFmtId="0" fontId="3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0" xfId="0" applyFont="1" applyAlignment="1"/>
    <xf numFmtId="3" fontId="0" fillId="0" borderId="0" xfId="0" applyNumberFormat="1" applyFont="1" applyAlignment="1"/>
    <xf numFmtId="0" fontId="0" fillId="2" borderId="0" xfId="0" applyFont="1" applyFill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3" fontId="0" fillId="2" borderId="0" xfId="0" applyNumberFormat="1" applyFont="1" applyFill="1" applyAlignment="1">
      <alignment wrapText="1"/>
    </xf>
    <xf numFmtId="0" fontId="0" fillId="2" borderId="1" xfId="0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right" vertical="top"/>
    </xf>
    <xf numFmtId="0" fontId="0" fillId="2" borderId="1" xfId="0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/>
    </xf>
    <xf numFmtId="3" fontId="0" fillId="2" borderId="0" xfId="0" applyNumberFormat="1" applyFill="1" applyAlignment="1">
      <alignment horizontal="center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>
      <alignment horizontal="center" vertical="top"/>
    </xf>
    <xf numFmtId="3" fontId="0" fillId="2" borderId="0" xfId="0" applyNumberFormat="1" applyFont="1" applyFill="1" applyBorder="1" applyAlignment="1">
      <alignment horizontal="right" vertical="top"/>
    </xf>
    <xf numFmtId="0" fontId="0" fillId="2" borderId="0" xfId="0" applyFill="1" applyBorder="1" applyAlignment="1">
      <alignment vertical="center"/>
    </xf>
    <xf numFmtId="0" fontId="5" fillId="2" borderId="0" xfId="0" applyFont="1" applyFill="1" applyBorder="1" applyAlignment="1"/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right" vertical="top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465068</xdr:colOff>
      <xdr:row>0</xdr:row>
      <xdr:rowOff>39343</xdr:rowOff>
    </xdr:from>
    <xdr:to>
      <xdr:col>11</xdr:col>
      <xdr:colOff>10768</xdr:colOff>
      <xdr:row>3</xdr:row>
      <xdr:rowOff>172989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8938" y="39343"/>
          <a:ext cx="1202221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opLeftCell="A4" workbookViewId="0">
      <selection activeCell="C15" sqref="C15"/>
    </sheetView>
  </sheetViews>
  <sheetFormatPr defaultRowHeight="15" x14ac:dyDescent="0.25"/>
  <cols>
    <col min="1" max="1" width="11" style="5" bestFit="1" customWidth="1"/>
    <col min="2" max="2" width="7" style="6" bestFit="1" customWidth="1"/>
    <col min="3" max="3" width="30.42578125" style="5" bestFit="1" customWidth="1"/>
    <col min="4" max="4" width="4.7109375" style="3" bestFit="1" customWidth="1"/>
    <col min="5" max="5" width="6.5703125" style="5" bestFit="1" customWidth="1"/>
    <col min="6" max="6" width="23.140625" style="5" customWidth="1"/>
    <col min="7" max="7" width="5.85546875" style="5" customWidth="1"/>
    <col min="8" max="8" width="10.140625" style="5" customWidth="1"/>
    <col min="9" max="9" width="10.28515625" style="12" customWidth="1"/>
    <col min="10" max="10" width="15.42578125" style="12" bestFit="1" customWidth="1"/>
    <col min="11" max="11" width="19.42578125" style="9" bestFit="1" customWidth="1"/>
    <col min="12" max="12" width="12" style="6" bestFit="1" customWidth="1"/>
    <col min="13" max="13" width="15.42578125" style="3" bestFit="1" customWidth="1"/>
    <col min="14" max="14" width="9.140625" style="12"/>
    <col min="15" max="16384" width="9.140625" style="3"/>
  </cols>
  <sheetData>
    <row r="2" spans="1:14" x14ac:dyDescent="0.25">
      <c r="B2" s="35" t="s">
        <v>21</v>
      </c>
      <c r="C2" s="35"/>
      <c r="D2" s="35"/>
      <c r="E2" s="35"/>
      <c r="F2" s="35" t="s">
        <v>22</v>
      </c>
      <c r="G2" s="35"/>
      <c r="H2" s="35"/>
      <c r="I2" s="35"/>
      <c r="J2" s="35"/>
      <c r="K2" s="44"/>
    </row>
    <row r="3" spans="1:14" s="34" customFormat="1" ht="45" x14ac:dyDescent="0.25">
      <c r="A3" s="31"/>
      <c r="B3" s="32" t="s">
        <v>23</v>
      </c>
      <c r="C3" s="32" t="s">
        <v>24</v>
      </c>
      <c r="D3" s="32" t="s">
        <v>25</v>
      </c>
      <c r="E3" s="32" t="s">
        <v>26</v>
      </c>
      <c r="F3" s="32" t="s">
        <v>24</v>
      </c>
      <c r="G3" s="32" t="s">
        <v>27</v>
      </c>
      <c r="H3" s="36" t="s">
        <v>28</v>
      </c>
      <c r="I3" s="36" t="s">
        <v>29</v>
      </c>
      <c r="J3" s="36" t="s">
        <v>30</v>
      </c>
      <c r="K3" s="45"/>
      <c r="L3" s="33"/>
      <c r="N3" s="47"/>
    </row>
    <row r="4" spans="1:14" ht="30" x14ac:dyDescent="0.25">
      <c r="B4" s="38">
        <v>1</v>
      </c>
      <c r="C4" s="40" t="s">
        <v>31</v>
      </c>
      <c r="D4" s="39" t="s">
        <v>32</v>
      </c>
      <c r="E4" s="38">
        <v>16</v>
      </c>
      <c r="F4" s="40" t="s">
        <v>33</v>
      </c>
      <c r="G4" s="38">
        <v>16</v>
      </c>
      <c r="H4" s="41">
        <v>1168</v>
      </c>
      <c r="I4" s="42">
        <v>88000</v>
      </c>
      <c r="J4" s="42">
        <f>H4*I4</f>
        <v>102784000</v>
      </c>
      <c r="K4" s="46">
        <f>J4/$J$7</f>
        <v>0.71049175341821846</v>
      </c>
      <c r="L4" s="6">
        <f>K4*$J$21</f>
        <v>17904335.346798852</v>
      </c>
      <c r="M4" s="12">
        <f>J4+L4</f>
        <v>120688335.34679885</v>
      </c>
      <c r="N4" s="12">
        <f>M4/H4</f>
        <v>103329.05423527298</v>
      </c>
    </row>
    <row r="5" spans="1:14" ht="30" x14ac:dyDescent="0.25">
      <c r="B5" s="38">
        <v>2</v>
      </c>
      <c r="C5" s="40" t="s">
        <v>34</v>
      </c>
      <c r="D5" s="39" t="s">
        <v>35</v>
      </c>
      <c r="E5" s="38">
        <v>100</v>
      </c>
      <c r="F5" s="40" t="s">
        <v>36</v>
      </c>
      <c r="G5" s="38">
        <v>100</v>
      </c>
      <c r="H5" s="41">
        <v>438</v>
      </c>
      <c r="I5" s="42">
        <v>86000</v>
      </c>
      <c r="J5" s="42">
        <f t="shared" ref="J5:J6" si="0">H5*I5</f>
        <v>37668000</v>
      </c>
      <c r="K5" s="46">
        <f t="shared" ref="K5:K6" si="1">J5/$J$7</f>
        <v>0.26037908008792665</v>
      </c>
      <c r="L5" s="6">
        <f t="shared" ref="L5:L6" si="2">K5*$J$21</f>
        <v>6561531.9878893523</v>
      </c>
      <c r="M5" s="12">
        <f t="shared" ref="M5:M6" si="3">J5+L5</f>
        <v>44229531.987889349</v>
      </c>
      <c r="N5" s="12">
        <f t="shared" ref="N5:N6" si="4">M5/H5</f>
        <v>100980.66663901678</v>
      </c>
    </row>
    <row r="6" spans="1:14" ht="30" x14ac:dyDescent="0.25">
      <c r="B6" s="38">
        <v>3</v>
      </c>
      <c r="C6" s="40" t="s">
        <v>37</v>
      </c>
      <c r="D6" s="39" t="s">
        <v>35</v>
      </c>
      <c r="E6" s="38">
        <v>60</v>
      </c>
      <c r="F6" s="40" t="s">
        <v>38</v>
      </c>
      <c r="G6" s="38">
        <v>60</v>
      </c>
      <c r="H6" s="41">
        <v>49</v>
      </c>
      <c r="I6" s="42">
        <v>86000</v>
      </c>
      <c r="J6" s="42">
        <f t="shared" si="0"/>
        <v>4214000</v>
      </c>
      <c r="K6" s="46">
        <f t="shared" si="1"/>
        <v>2.9129166493854809E-2</v>
      </c>
      <c r="L6" s="6">
        <f t="shared" si="2"/>
        <v>734052.66531182255</v>
      </c>
      <c r="M6" s="12">
        <f t="shared" si="3"/>
        <v>4948052.6653118227</v>
      </c>
      <c r="N6" s="12">
        <f t="shared" si="4"/>
        <v>100980.6666390168</v>
      </c>
    </row>
    <row r="7" spans="1:14" x14ac:dyDescent="0.25">
      <c r="B7" s="29"/>
      <c r="C7" s="29"/>
      <c r="D7" s="29"/>
      <c r="E7" s="29"/>
      <c r="F7" s="29"/>
      <c r="G7" s="37"/>
      <c r="H7" s="30"/>
      <c r="I7" s="43" t="s">
        <v>1</v>
      </c>
      <c r="J7" s="30">
        <f>SUM(J4:J6)</f>
        <v>144666000</v>
      </c>
      <c r="K7" s="29"/>
    </row>
    <row r="8" spans="1:14" x14ac:dyDescent="0.25">
      <c r="B8" s="3"/>
      <c r="H8" s="3"/>
      <c r="I8" s="14" t="s">
        <v>6</v>
      </c>
      <c r="J8" s="14" t="s">
        <v>0</v>
      </c>
      <c r="K8" s="9" t="s">
        <v>13</v>
      </c>
      <c r="L8" s="6">
        <v>45</v>
      </c>
    </row>
    <row r="9" spans="1:14" x14ac:dyDescent="0.25">
      <c r="B9" s="3"/>
      <c r="H9" s="3"/>
      <c r="I9" s="14" t="s">
        <v>7</v>
      </c>
      <c r="J9" s="14" t="s">
        <v>0</v>
      </c>
      <c r="M9" s="4"/>
    </row>
    <row r="10" spans="1:14" x14ac:dyDescent="0.25">
      <c r="B10" s="3"/>
      <c r="F10" s="3"/>
      <c r="H10" s="3"/>
      <c r="I10" s="14" t="s">
        <v>8</v>
      </c>
      <c r="J10" s="14" t="s">
        <v>0</v>
      </c>
    </row>
    <row r="11" spans="1:14" x14ac:dyDescent="0.25">
      <c r="B11" s="5"/>
      <c r="F11" s="3"/>
      <c r="H11" s="3"/>
      <c r="I11" s="14" t="s">
        <v>9</v>
      </c>
      <c r="J11" s="14" t="s">
        <v>0</v>
      </c>
    </row>
    <row r="12" spans="1:14" x14ac:dyDescent="0.25">
      <c r="B12" s="3"/>
      <c r="F12" s="3"/>
      <c r="H12" s="3"/>
      <c r="I12" s="14" t="s">
        <v>10</v>
      </c>
      <c r="J12" s="14" t="s">
        <v>0</v>
      </c>
    </row>
    <row r="13" spans="1:14" x14ac:dyDescent="0.25">
      <c r="B13" s="3"/>
      <c r="F13" s="3"/>
      <c r="H13" s="3"/>
      <c r="I13" s="14" t="s">
        <v>12</v>
      </c>
      <c r="J13" s="14">
        <v>7000000</v>
      </c>
    </row>
    <row r="14" spans="1:14" x14ac:dyDescent="0.25">
      <c r="B14" s="3"/>
      <c r="F14" s="3"/>
      <c r="H14" s="3"/>
      <c r="I14" s="14" t="s">
        <v>11</v>
      </c>
      <c r="J14" s="14" t="s">
        <v>0</v>
      </c>
    </row>
    <row r="15" spans="1:14" x14ac:dyDescent="0.25">
      <c r="B15" s="3"/>
      <c r="F15" s="3"/>
      <c r="H15" s="3"/>
      <c r="I15" s="14"/>
      <c r="J15" s="14"/>
    </row>
    <row r="16" spans="1:14" x14ac:dyDescent="0.25">
      <c r="A16" s="3"/>
      <c r="B16" s="3"/>
      <c r="F16" s="3"/>
      <c r="H16" s="3"/>
      <c r="I16" s="14" t="s">
        <v>1</v>
      </c>
      <c r="J16" s="14">
        <f>SUM(J7:J14)</f>
        <v>151666000</v>
      </c>
    </row>
    <row r="17" spans="1:12" x14ac:dyDescent="0.25">
      <c r="A17" s="3"/>
      <c r="B17" s="3"/>
      <c r="F17" s="3"/>
      <c r="H17" s="3"/>
      <c r="I17" s="14" t="s">
        <v>2</v>
      </c>
      <c r="J17" s="14">
        <v>0.12</v>
      </c>
    </row>
    <row r="18" spans="1:12" x14ac:dyDescent="0.25">
      <c r="A18" s="3"/>
      <c r="B18" s="3"/>
      <c r="E18" s="3"/>
      <c r="F18" s="3"/>
      <c r="H18" s="3"/>
      <c r="I18" s="14" t="s">
        <v>3</v>
      </c>
      <c r="J18" s="15">
        <f>J16*(1+J17)</f>
        <v>169865920.00000003</v>
      </c>
      <c r="K18" s="9" t="s">
        <v>5</v>
      </c>
      <c r="L18" s="8" t="s">
        <v>15</v>
      </c>
    </row>
    <row r="19" spans="1:12" x14ac:dyDescent="0.25">
      <c r="A19" s="3"/>
      <c r="B19" s="3"/>
      <c r="F19" s="3"/>
      <c r="H19" s="3"/>
      <c r="I19" s="14" t="s">
        <v>4</v>
      </c>
      <c r="J19" s="16">
        <f>J18-J16</f>
        <v>18199920.00000003</v>
      </c>
    </row>
    <row r="20" spans="1:12" x14ac:dyDescent="0.25">
      <c r="A20" s="3"/>
      <c r="B20" s="3"/>
      <c r="F20" s="3"/>
      <c r="H20" s="3"/>
      <c r="I20" s="14"/>
    </row>
    <row r="21" spans="1:12" x14ac:dyDescent="0.25">
      <c r="A21" s="3"/>
      <c r="B21" s="3"/>
      <c r="F21" s="3"/>
      <c r="H21" s="3"/>
      <c r="I21" s="14"/>
      <c r="J21" s="12">
        <f>J18-J7</f>
        <v>25199920.00000003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view="pageBreakPreview" topLeftCell="B1" zoomScale="115" zoomScaleNormal="100" zoomScaleSheetLayoutView="115" workbookViewId="0">
      <selection activeCell="L9" sqref="L9"/>
    </sheetView>
  </sheetViews>
  <sheetFormatPr defaultRowHeight="15" x14ac:dyDescent="0.25"/>
  <cols>
    <col min="1" max="1" width="9.140625" style="1"/>
    <col min="2" max="2" width="4.5703125" style="23" customWidth="1"/>
    <col min="3" max="3" width="26.28515625" style="1" customWidth="1"/>
    <col min="4" max="4" width="5.140625" style="25" bestFit="1" customWidth="1"/>
    <col min="5" max="5" width="6.5703125" style="23" bestFit="1" customWidth="1"/>
    <col min="6" max="6" width="21.85546875" style="2" customWidth="1"/>
    <col min="7" max="7" width="4.42578125" style="1" bestFit="1" customWidth="1"/>
    <col min="8" max="8" width="10.42578125" style="1" bestFit="1" customWidth="1"/>
    <col min="9" max="9" width="9.28515625" style="2" bestFit="1" customWidth="1"/>
    <col min="10" max="10" width="12.7109375" style="52" bestFit="1" customWidth="1"/>
    <col min="11" max="11" width="12.140625" style="17" customWidth="1"/>
    <col min="12" max="12" width="13.42578125" style="1" bestFit="1" customWidth="1"/>
    <col min="13" max="13" width="8.42578125" style="1" customWidth="1"/>
    <col min="14" max="14" width="9.140625" style="1"/>
    <col min="15" max="15" width="10.140625" style="18" bestFit="1" customWidth="1"/>
    <col min="16" max="16384" width="9.140625" style="1"/>
  </cols>
  <sheetData>
    <row r="1" spans="2:15" x14ac:dyDescent="0.25">
      <c r="B1" s="7" t="s">
        <v>16</v>
      </c>
    </row>
    <row r="2" spans="2:15" x14ac:dyDescent="0.25">
      <c r="B2" s="24" t="s">
        <v>17</v>
      </c>
    </row>
    <row r="3" spans="2:15" x14ac:dyDescent="0.25">
      <c r="B3" s="24" t="s">
        <v>18</v>
      </c>
    </row>
    <row r="4" spans="2:15" x14ac:dyDescent="0.25">
      <c r="B4" s="24" t="s">
        <v>19</v>
      </c>
    </row>
    <row r="5" spans="2:15" x14ac:dyDescent="0.25">
      <c r="B5" s="24" t="s">
        <v>20</v>
      </c>
      <c r="K5" s="21" t="s">
        <v>41</v>
      </c>
    </row>
    <row r="6" spans="2:15" x14ac:dyDescent="0.25">
      <c r="G6" s="5"/>
      <c r="H6" s="5"/>
      <c r="I6" s="5"/>
      <c r="K6" s="22" t="s">
        <v>42</v>
      </c>
      <c r="N6" s="20"/>
    </row>
    <row r="7" spans="2:15" ht="23.25" x14ac:dyDescent="0.35">
      <c r="B7" s="28" t="s">
        <v>40</v>
      </c>
      <c r="C7" s="28"/>
      <c r="D7" s="28"/>
      <c r="E7" s="28"/>
      <c r="F7" s="28"/>
      <c r="G7" s="28"/>
      <c r="H7" s="28"/>
      <c r="I7" s="28"/>
      <c r="J7" s="28"/>
      <c r="K7" s="28"/>
      <c r="L7" s="59"/>
      <c r="M7" s="59"/>
    </row>
    <row r="8" spans="2:15" ht="15.75" x14ac:dyDescent="0.25">
      <c r="B8" s="64" t="s">
        <v>21</v>
      </c>
      <c r="C8" s="64"/>
      <c r="D8" s="64"/>
      <c r="E8" s="64"/>
      <c r="F8" s="65" t="s">
        <v>22</v>
      </c>
      <c r="G8" s="65"/>
      <c r="H8" s="65"/>
      <c r="I8" s="65"/>
      <c r="J8" s="65"/>
      <c r="K8" s="65"/>
      <c r="L8" s="18"/>
      <c r="O8" s="1"/>
    </row>
    <row r="9" spans="2:15" ht="30" x14ac:dyDescent="0.25">
      <c r="B9" s="10" t="s">
        <v>39</v>
      </c>
      <c r="C9" s="10" t="s">
        <v>24</v>
      </c>
      <c r="D9" s="10" t="s">
        <v>25</v>
      </c>
      <c r="E9" s="10" t="s">
        <v>26</v>
      </c>
      <c r="F9" s="11" t="s">
        <v>24</v>
      </c>
      <c r="G9" s="11" t="s">
        <v>27</v>
      </c>
      <c r="H9" s="13" t="s">
        <v>28</v>
      </c>
      <c r="I9" s="13" t="s">
        <v>29</v>
      </c>
      <c r="J9" s="13" t="s">
        <v>30</v>
      </c>
      <c r="K9" s="27" t="s">
        <v>50</v>
      </c>
      <c r="L9" s="18"/>
      <c r="O9" s="1"/>
    </row>
    <row r="10" spans="2:15" ht="30" x14ac:dyDescent="0.25">
      <c r="B10" s="38">
        <v>1</v>
      </c>
      <c r="C10" s="40" t="s">
        <v>51</v>
      </c>
      <c r="D10" s="39" t="s">
        <v>32</v>
      </c>
      <c r="E10" s="38">
        <v>16</v>
      </c>
      <c r="F10" s="40" t="s">
        <v>33</v>
      </c>
      <c r="G10" s="38">
        <v>16</v>
      </c>
      <c r="H10" s="41">
        <v>1168</v>
      </c>
      <c r="I10" s="42">
        <v>103329.05423527298</v>
      </c>
      <c r="J10" s="42">
        <f>H10*I10</f>
        <v>120688335.34679884</v>
      </c>
      <c r="K10" s="50" t="s">
        <v>52</v>
      </c>
      <c r="L10" s="18"/>
      <c r="O10" s="1"/>
    </row>
    <row r="11" spans="2:15" ht="30" x14ac:dyDescent="0.25">
      <c r="B11" s="38">
        <v>2</v>
      </c>
      <c r="C11" s="40" t="s">
        <v>34</v>
      </c>
      <c r="D11" s="39" t="s">
        <v>35</v>
      </c>
      <c r="E11" s="38">
        <v>100</v>
      </c>
      <c r="F11" s="40" t="s">
        <v>36</v>
      </c>
      <c r="G11" s="38">
        <v>100</v>
      </c>
      <c r="H11" s="41">
        <v>438</v>
      </c>
      <c r="I11" s="42">
        <v>100980.66663901678</v>
      </c>
      <c r="J11" s="42">
        <f t="shared" ref="J11:J12" si="0">H11*I11</f>
        <v>44229531.987889349</v>
      </c>
      <c r="K11" s="50" t="s">
        <v>53</v>
      </c>
      <c r="L11" s="18"/>
      <c r="O11" s="1"/>
    </row>
    <row r="12" spans="2:15" ht="30" x14ac:dyDescent="0.25">
      <c r="B12" s="38">
        <v>3</v>
      </c>
      <c r="C12" s="40" t="s">
        <v>37</v>
      </c>
      <c r="D12" s="39" t="s">
        <v>35</v>
      </c>
      <c r="E12" s="38">
        <v>60</v>
      </c>
      <c r="F12" s="40" t="s">
        <v>38</v>
      </c>
      <c r="G12" s="38">
        <v>60</v>
      </c>
      <c r="H12" s="41">
        <v>49</v>
      </c>
      <c r="I12" s="42">
        <v>100980.6666390168</v>
      </c>
      <c r="J12" s="42">
        <f t="shared" si="0"/>
        <v>4948052.6653118227</v>
      </c>
      <c r="K12" s="50" t="s">
        <v>53</v>
      </c>
      <c r="L12" s="18"/>
      <c r="O12" s="1"/>
    </row>
    <row r="13" spans="2:15" x14ac:dyDescent="0.25">
      <c r="B13" s="60"/>
      <c r="C13" s="60"/>
      <c r="D13" s="60"/>
      <c r="E13" s="60"/>
      <c r="F13" s="60"/>
      <c r="G13" s="60"/>
      <c r="H13" s="51">
        <f>SUM(H10:H12)</f>
        <v>1655</v>
      </c>
      <c r="I13" s="48"/>
      <c r="J13" s="49">
        <f>SUM(J10:J12)</f>
        <v>169865920</v>
      </c>
      <c r="K13" s="66"/>
      <c r="L13" s="18"/>
      <c r="O13" s="1"/>
    </row>
    <row r="14" spans="2:15" x14ac:dyDescent="0.25">
      <c r="B14" s="53"/>
      <c r="C14" s="54"/>
      <c r="D14" s="54"/>
      <c r="E14" s="53"/>
      <c r="F14" s="54"/>
      <c r="G14" s="55"/>
      <c r="H14" s="56"/>
      <c r="I14" s="61" t="s">
        <v>14</v>
      </c>
      <c r="J14" s="57">
        <f>0.1*J13</f>
        <v>16986592</v>
      </c>
      <c r="K14" s="57"/>
      <c r="L14" s="57"/>
      <c r="M14" s="58"/>
    </row>
    <row r="15" spans="2:15" x14ac:dyDescent="0.25">
      <c r="B15" s="1"/>
      <c r="I15" s="62" t="s">
        <v>49</v>
      </c>
      <c r="J15" s="63">
        <f>J13+J14</f>
        <v>186852512</v>
      </c>
    </row>
    <row r="16" spans="2:15" x14ac:dyDescent="0.25">
      <c r="B16" s="1"/>
    </row>
    <row r="17" spans="2:6" x14ac:dyDescent="0.25">
      <c r="B17" s="26" t="s">
        <v>48</v>
      </c>
      <c r="F17" s="19"/>
    </row>
    <row r="18" spans="2:6" x14ac:dyDescent="0.25">
      <c r="B18" s="24" t="s">
        <v>43</v>
      </c>
      <c r="F18" s="19"/>
    </row>
    <row r="19" spans="2:6" x14ac:dyDescent="0.25">
      <c r="B19" s="24" t="s">
        <v>44</v>
      </c>
      <c r="F19" s="19"/>
    </row>
    <row r="20" spans="2:6" x14ac:dyDescent="0.25">
      <c r="B20" s="24" t="s">
        <v>45</v>
      </c>
      <c r="F20" s="19"/>
    </row>
    <row r="21" spans="2:6" x14ac:dyDescent="0.25">
      <c r="B21" s="24" t="s">
        <v>46</v>
      </c>
      <c r="F21" s="19"/>
    </row>
    <row r="22" spans="2:6" x14ac:dyDescent="0.25">
      <c r="B22" s="24" t="s">
        <v>47</v>
      </c>
    </row>
  </sheetData>
  <mergeCells count="4">
    <mergeCell ref="B13:G13"/>
    <mergeCell ref="F8:K8"/>
    <mergeCell ref="B7:K7"/>
    <mergeCell ref="B8:E8"/>
  </mergeCells>
  <pageMargins left="0.7" right="0.7" top="0.75" bottom="0.75" header="0.3" footer="0.3"/>
  <pageSetup paperSize="9" scale="7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SB409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2019-05-02T09:52:09Z</dcterms:modified>
</cp:coreProperties>
</file>