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snahanp/Dropbox/SOCON/Manuscript 1/SeaHawk-HawkEye_Analyses/"/>
    </mc:Choice>
  </mc:AlternateContent>
  <xr:revisionPtr revIDLastSave="0" documentId="13_ncr:1_{01203DCE-663A-A440-B991-A184790E89D0}" xr6:coauthVersionLast="47" xr6:coauthVersionMax="47" xr10:uidLastSave="{00000000-0000-0000-0000-000000000000}"/>
  <bookViews>
    <workbookView xWindow="0" yWindow="500" windowWidth="44800" windowHeight="24700" xr2:uid="{8D1C09CC-8480-4A52-800C-CD2604AD1F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D28" i="1"/>
  <c r="C41" i="1" s="1"/>
  <c r="E28" i="1"/>
  <c r="D41" i="1" s="1"/>
  <c r="E41" i="1" s="1"/>
  <c r="D29" i="1"/>
  <c r="C42" i="1" s="1"/>
  <c r="E29" i="1"/>
  <c r="D42" i="1" s="1"/>
  <c r="D30" i="1"/>
  <c r="C43" i="1" s="1"/>
  <c r="E30" i="1"/>
  <c r="D43" i="1" s="1"/>
  <c r="D31" i="1"/>
  <c r="C44" i="1" s="1"/>
  <c r="E31" i="1"/>
  <c r="D44" i="1" s="1"/>
  <c r="D32" i="1"/>
  <c r="C45" i="1" s="1"/>
  <c r="E32" i="1"/>
  <c r="D45" i="1" s="1"/>
  <c r="E45" i="1" s="1"/>
  <c r="D33" i="1"/>
  <c r="C46" i="1" s="1"/>
  <c r="E33" i="1"/>
  <c r="D46" i="1" s="1"/>
  <c r="E46" i="1" s="1"/>
  <c r="D34" i="1"/>
  <c r="C47" i="1" s="1"/>
  <c r="E34" i="1"/>
  <c r="D47" i="1" s="1"/>
  <c r="D35" i="1"/>
  <c r="C48" i="1" s="1"/>
  <c r="E35" i="1"/>
  <c r="D48" i="1" s="1"/>
  <c r="E48" i="1" s="1"/>
  <c r="E44" i="1" l="1"/>
  <c r="E42" i="1"/>
  <c r="E47" i="1"/>
  <c r="E43" i="1"/>
  <c r="H55" i="1"/>
  <c r="H62" i="1"/>
  <c r="K62" i="1" s="1"/>
  <c r="E62" i="1"/>
  <c r="H61" i="1"/>
  <c r="K61" i="1" s="1"/>
  <c r="E61" i="1"/>
  <c r="J61" i="1" s="1"/>
  <c r="H60" i="1"/>
  <c r="E60" i="1"/>
  <c r="J60" i="1" s="1"/>
  <c r="H59" i="1"/>
  <c r="E59" i="1"/>
  <c r="H58" i="1"/>
  <c r="K58" i="1" s="1"/>
  <c r="E58" i="1"/>
  <c r="J58" i="1" s="1"/>
  <c r="H57" i="1"/>
  <c r="K57" i="1" s="1"/>
  <c r="E57" i="1"/>
  <c r="J57" i="1" s="1"/>
  <c r="H56" i="1"/>
  <c r="E56" i="1"/>
  <c r="J56" i="1" s="1"/>
  <c r="E55" i="1"/>
  <c r="J55" i="1" s="1"/>
  <c r="J59" i="1"/>
  <c r="K56" i="1" l="1"/>
  <c r="L56" i="1" s="1"/>
  <c r="K60" i="1"/>
  <c r="J62" i="1"/>
  <c r="L62" i="1" s="1"/>
  <c r="K55" i="1"/>
  <c r="L55" i="1" s="1"/>
  <c r="K59" i="1"/>
  <c r="L59" i="1" s="1"/>
  <c r="L61" i="1"/>
  <c r="L60" i="1"/>
  <c r="L58" i="1"/>
  <c r="L57" i="1"/>
</calcChain>
</file>

<file path=xl/sharedStrings.xml><?xml version="1.0" encoding="utf-8"?>
<sst xmlns="http://schemas.openxmlformats.org/spreadsheetml/2006/main" count="49" uniqueCount="27">
  <si>
    <t>Baja California Comparison</t>
  </si>
  <si>
    <t>Old Baja Image is from May 24th, 2019</t>
  </si>
  <si>
    <t>Old Baja was RGB, Baja5 was GGG</t>
  </si>
  <si>
    <t>Old Baja sun angle</t>
  </si>
  <si>
    <t>Sun Angle Corrected</t>
  </si>
  <si>
    <t>Ratio</t>
  </si>
  <si>
    <t>Band</t>
  </si>
  <si>
    <t>Old Baja</t>
  </si>
  <si>
    <t>Exposure</t>
  </si>
  <si>
    <t>Counts</t>
  </si>
  <si>
    <t>Linearity corrections in counts</t>
  </si>
  <si>
    <t>Actual exposure times</t>
  </si>
  <si>
    <t>Leakage</t>
  </si>
  <si>
    <t>Alt-2</t>
  </si>
  <si>
    <t>Alt-8</t>
  </si>
  <si>
    <t>Alt-8/</t>
  </si>
  <si>
    <t>(ms)</t>
  </si>
  <si>
    <t xml:space="preserve"> </t>
  </si>
  <si>
    <t>Baja1 had different exposure times for some bands</t>
  </si>
  <si>
    <t>Baja1 Sun angle</t>
  </si>
  <si>
    <t>Baja1</t>
  </si>
  <si>
    <t xml:space="preserve">Corrected </t>
  </si>
  <si>
    <t>Baja1 Image is from May 23rd, 2021</t>
  </si>
  <si>
    <t>per ms</t>
  </si>
  <si>
    <t>Wavelength (nm)</t>
  </si>
  <si>
    <t>Original analysis by Alan Holmes</t>
  </si>
  <si>
    <t>Final results calculated here saved as signal_delta_over_time_plotting.csv and read into Python script for final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</si>
</sst>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2" xfId="0" applyNumberFormat="1" applyBorder="1"/>
    <xf numFmtId="0" fontId="0" fillId="0" borderId="11" xfId="0" applyBorder="1"/>
    <xf numFmtId="0" fontId="0" fillId="0" borderId="10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/>
    <xf numFmtId="164" fontId="0" fillId="2" borderId="12" xfId="0" applyNumberFormat="1" applyFill="1" applyBorder="1"/>
    <xf numFmtId="164" fontId="0" fillId="2" borderId="8" xfId="0" applyNumberFormat="1" applyFill="1" applyBorder="1"/>
    <xf numFmtId="164" fontId="0" fillId="2" borderId="10" xfId="0" applyNumberForma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165" fontId="0" fillId="2" borderId="0" xfId="0" applyNumberFormat="1" applyFill="1"/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Signal</a:t>
            </a:r>
            <a:r>
              <a:rPr lang="en-US" baseline="0"/>
              <a:t> Loss over Two Years - Baja Images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Sheet1!$B$55:$B$62</c:f>
              <c:numCache>
                <c:formatCode>General</c:formatCode>
                <c:ptCount val="8"/>
                <c:pt idx="0">
                  <c:v>412.97</c:v>
                </c:pt>
                <c:pt idx="1">
                  <c:v>447.37</c:v>
                </c:pt>
                <c:pt idx="2">
                  <c:v>488.11</c:v>
                </c:pt>
                <c:pt idx="3">
                  <c:v>509.55</c:v>
                </c:pt>
                <c:pt idx="4">
                  <c:v>556.69000000000005</c:v>
                </c:pt>
                <c:pt idx="5">
                  <c:v>670.37</c:v>
                </c:pt>
                <c:pt idx="6">
                  <c:v>751.42</c:v>
                </c:pt>
                <c:pt idx="7">
                  <c:v>865.79</c:v>
                </c:pt>
              </c:numCache>
            </c:numRef>
          </c:xVal>
          <c:yVal>
            <c:numRef>
              <c:f>Sheet1!$L$55:$L$62</c:f>
              <c:numCache>
                <c:formatCode>0.000</c:formatCode>
                <c:ptCount val="8"/>
                <c:pt idx="0">
                  <c:v>0.8194533919705258</c:v>
                </c:pt>
                <c:pt idx="1">
                  <c:v>0.85582091231946833</c:v>
                </c:pt>
                <c:pt idx="2">
                  <c:v>0.94743364698020793</c:v>
                </c:pt>
                <c:pt idx="3">
                  <c:v>0.93941396962532531</c:v>
                </c:pt>
                <c:pt idx="4">
                  <c:v>0.95576439692997506</c:v>
                </c:pt>
                <c:pt idx="5">
                  <c:v>0.98539893519658872</c:v>
                </c:pt>
                <c:pt idx="6">
                  <c:v>0.97132744086234335</c:v>
                </c:pt>
                <c:pt idx="7">
                  <c:v>0.9713410595494355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B-4133-A36C-33FFC19E5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644624"/>
        <c:axId val="753644952"/>
      </c:scatterChart>
      <c:valAx>
        <c:axId val="753644624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 Center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44952"/>
        <c:crosses val="autoZero"/>
        <c:crossBetween val="midCat"/>
      </c:valAx>
      <c:valAx>
        <c:axId val="753644952"/>
        <c:scaling>
          <c:orientation val="minMax"/>
          <c:max val="1.100000000000000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  <a:r>
                  <a:rPr lang="en-US" baseline="0"/>
                  <a:t> Ratio Over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4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</xdr:row>
      <xdr:rowOff>112712</xdr:rowOff>
    </xdr:from>
    <xdr:to>
      <xdr:col>14</xdr:col>
      <xdr:colOff>139701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F189C-1E98-48B8-9E1C-F6295EA50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50B7-D8C4-4D37-8DA9-13C9424A38A0}">
  <dimension ref="A1:X62"/>
  <sheetViews>
    <sheetView tabSelected="1" workbookViewId="0">
      <selection activeCell="J52" sqref="J52:K62"/>
    </sheetView>
  </sheetViews>
  <sheetFormatPr baseColWidth="10" defaultColWidth="8.83203125" defaultRowHeight="15" x14ac:dyDescent="0.2"/>
  <cols>
    <col min="1" max="1" width="11.83203125" customWidth="1"/>
    <col min="2" max="2" width="24.5" bestFit="1" customWidth="1"/>
    <col min="3" max="4" width="12.6640625" bestFit="1" customWidth="1"/>
    <col min="5" max="5" width="9.1640625" bestFit="1" customWidth="1"/>
    <col min="6" max="6" width="6.5" bestFit="1" customWidth="1"/>
    <col min="7" max="7" width="8" bestFit="1" customWidth="1"/>
    <col min="8" max="8" width="9" bestFit="1" customWidth="1"/>
    <col min="9" max="9" width="16.5" bestFit="1" customWidth="1"/>
    <col min="10" max="10" width="7.33203125" bestFit="1" customWidth="1"/>
    <col min="11" max="11" width="5.33203125" bestFit="1" customWidth="1"/>
    <col min="12" max="12" width="5.6640625" bestFit="1" customWidth="1"/>
  </cols>
  <sheetData>
    <row r="1" spans="1:4" x14ac:dyDescent="0.2">
      <c r="A1" t="s">
        <v>0</v>
      </c>
    </row>
    <row r="2" spans="1:4" x14ac:dyDescent="0.2">
      <c r="A2" t="s">
        <v>25</v>
      </c>
    </row>
    <row r="3" spans="1:4" x14ac:dyDescent="0.2">
      <c r="A3" s="1">
        <v>44340</v>
      </c>
    </row>
    <row r="5" spans="1:4" x14ac:dyDescent="0.2">
      <c r="A5" t="s">
        <v>1</v>
      </c>
    </row>
    <row r="6" spans="1:4" x14ac:dyDescent="0.2">
      <c r="A6" t="s">
        <v>22</v>
      </c>
    </row>
    <row r="7" spans="1:4" x14ac:dyDescent="0.2">
      <c r="A7" t="s">
        <v>17</v>
      </c>
    </row>
    <row r="8" spans="1:4" x14ac:dyDescent="0.2">
      <c r="A8" t="s">
        <v>2</v>
      </c>
    </row>
    <row r="9" spans="1:4" x14ac:dyDescent="0.2">
      <c r="A9" t="s">
        <v>18</v>
      </c>
    </row>
    <row r="12" spans="1:4" x14ac:dyDescent="0.2">
      <c r="A12">
        <v>20</v>
      </c>
      <c r="B12" t="s">
        <v>3</v>
      </c>
    </row>
    <row r="13" spans="1:4" x14ac:dyDescent="0.2">
      <c r="A13">
        <v>21.47</v>
      </c>
      <c r="B13" t="s">
        <v>19</v>
      </c>
    </row>
    <row r="14" spans="1:4" ht="16" thickBot="1" x14ac:dyDescent="0.25"/>
    <row r="15" spans="1:4" x14ac:dyDescent="0.2">
      <c r="A15" s="38"/>
      <c r="B15" s="18" t="s">
        <v>10</v>
      </c>
      <c r="C15" s="18"/>
      <c r="D15" s="19"/>
    </row>
    <row r="16" spans="1:4" ht="16" thickBot="1" x14ac:dyDescent="0.25">
      <c r="A16" s="23"/>
      <c r="B16" s="4" t="s">
        <v>24</v>
      </c>
      <c r="C16" s="4" t="s">
        <v>7</v>
      </c>
      <c r="D16" s="28" t="s">
        <v>20</v>
      </c>
    </row>
    <row r="17" spans="1:5" x14ac:dyDescent="0.2">
      <c r="A17" s="9">
        <v>1</v>
      </c>
      <c r="B17" s="9">
        <v>412.97</v>
      </c>
      <c r="C17" s="9">
        <f>0.0000008183*C55*C55-0.014243*C55</f>
        <v>-48.810747133200039</v>
      </c>
      <c r="D17" s="9">
        <f>0.0000008183*F55*F55-0.014243*F55</f>
        <v>-59.788940134800015</v>
      </c>
    </row>
    <row r="18" spans="1:5" x14ac:dyDescent="0.2">
      <c r="A18" s="2">
        <v>2</v>
      </c>
      <c r="B18" s="2">
        <v>447.37</v>
      </c>
      <c r="C18" s="2">
        <f>0.0000008183*C56*C56-0.014243*C56</f>
        <v>-6.857799770000014</v>
      </c>
      <c r="D18" s="2">
        <f>0.0000008183*F56*F56-0.014243*F56</f>
        <v>-35.769643894799998</v>
      </c>
    </row>
    <row r="19" spans="1:5" x14ac:dyDescent="0.2">
      <c r="A19" s="2">
        <v>3</v>
      </c>
      <c r="B19" s="2">
        <v>488.11</v>
      </c>
      <c r="C19" s="2">
        <f>0.0000008183*C57*C57-0.014243*C57</f>
        <v>-2.8937280000000385</v>
      </c>
      <c r="D19" s="2">
        <f>0.0000008183*F57*F57-0.014243*F57</f>
        <v>158.68241018079993</v>
      </c>
    </row>
    <row r="20" spans="1:5" x14ac:dyDescent="0.2">
      <c r="A20" s="2">
        <v>4</v>
      </c>
      <c r="B20" s="2">
        <v>509.55</v>
      </c>
      <c r="C20" s="2">
        <f>0.0000008183*C58*C58-0.014243*C58</f>
        <v>8.238808754799976</v>
      </c>
      <c r="D20" s="2">
        <f>0.0000008183*F58*F58-0.014243*F58</f>
        <v>181.63704323670004</v>
      </c>
    </row>
    <row r="21" spans="1:5" x14ac:dyDescent="0.2">
      <c r="A21" s="2">
        <v>5</v>
      </c>
      <c r="B21" s="2">
        <v>556.69000000000005</v>
      </c>
      <c r="C21" s="2">
        <f>0.0000008183*C59*C59-0.014243*C59</f>
        <v>20.069219204799936</v>
      </c>
      <c r="D21" s="2">
        <f>0.0000008183*F59*F59-0.014243*F59</f>
        <v>245.90956299999993</v>
      </c>
    </row>
    <row r="22" spans="1:5" x14ac:dyDescent="0.2">
      <c r="A22" s="2">
        <v>6</v>
      </c>
      <c r="B22" s="2">
        <v>670.37</v>
      </c>
      <c r="C22" s="2">
        <f>0.0000008183*C60*C60-0.014243*C60</f>
        <v>20.973012870299954</v>
      </c>
      <c r="D22" s="2">
        <f>0.0000008183*F60*F60-0.014243*F60</f>
        <v>256.82991760229999</v>
      </c>
    </row>
    <row r="23" spans="1:5" x14ac:dyDescent="0.2">
      <c r="A23" s="2">
        <v>7</v>
      </c>
      <c r="B23" s="2">
        <v>751.42</v>
      </c>
      <c r="C23" s="2">
        <f>0.0000008183*C61*C61-0.014243*C61</f>
        <v>79.099734168700024</v>
      </c>
      <c r="D23" s="2">
        <f>0.0000008183*F61*F61-0.014243*F61</f>
        <v>62.089519084799974</v>
      </c>
    </row>
    <row r="24" spans="1:5" x14ac:dyDescent="0.2">
      <c r="A24" s="2">
        <v>8</v>
      </c>
      <c r="B24" s="2">
        <v>865.79</v>
      </c>
      <c r="C24" s="2">
        <f>0.0000008183*C62*C62-0.014243*C62</f>
        <v>151.77669351749995</v>
      </c>
      <c r="D24" s="2">
        <f>0.0000008183*F62*F62-0.014243*F62</f>
        <v>127.93481763269995</v>
      </c>
    </row>
    <row r="25" spans="1:5" ht="16" thickBot="1" x14ac:dyDescent="0.25"/>
    <row r="26" spans="1:5" x14ac:dyDescent="0.2">
      <c r="A26" s="38"/>
      <c r="B26" s="18" t="s">
        <v>11</v>
      </c>
      <c r="C26" s="18"/>
      <c r="D26" s="18"/>
      <c r="E26" s="19"/>
    </row>
    <row r="27" spans="1:5" ht="16" thickBot="1" x14ac:dyDescent="0.25">
      <c r="A27" s="23" t="s">
        <v>6</v>
      </c>
      <c r="B27" s="4" t="s">
        <v>24</v>
      </c>
      <c r="C27" s="4" t="s">
        <v>12</v>
      </c>
      <c r="D27" s="4" t="s">
        <v>7</v>
      </c>
      <c r="E27" s="28" t="s">
        <v>20</v>
      </c>
    </row>
    <row r="28" spans="1:5" x14ac:dyDescent="0.2">
      <c r="A28" s="16">
        <v>1</v>
      </c>
      <c r="B28" s="9">
        <v>412.97</v>
      </c>
      <c r="C28" s="9">
        <v>3.8999999999999998E-3</v>
      </c>
      <c r="D28" s="9">
        <f>D55+C28*18.6/4</f>
        <v>4.1181349999999997</v>
      </c>
      <c r="E28" s="29">
        <f>G55+C28*18.6/4</f>
        <v>4.1181349999999997</v>
      </c>
    </row>
    <row r="29" spans="1:5" x14ac:dyDescent="0.2">
      <c r="A29" s="12">
        <v>2</v>
      </c>
      <c r="B29" s="2">
        <v>447.37</v>
      </c>
      <c r="C29" s="2">
        <v>5.5999999999999999E-3</v>
      </c>
      <c r="D29" s="2">
        <f>D56+C29*18.6/4</f>
        <v>4.1260399999999997</v>
      </c>
      <c r="E29" s="13">
        <f>G56+C29*18.6/4</f>
        <v>4.1260399999999997</v>
      </c>
    </row>
    <row r="30" spans="1:5" x14ac:dyDescent="0.2">
      <c r="A30" s="12">
        <v>3</v>
      </c>
      <c r="B30" s="2">
        <v>488.11</v>
      </c>
      <c r="C30" s="2">
        <v>9.9000000000000008E-3</v>
      </c>
      <c r="D30" s="2">
        <f>D57+C30*18.6/4</f>
        <v>2.6460349999999999</v>
      </c>
      <c r="E30" s="13">
        <f>G57+C30*18.6/4</f>
        <v>4.1460349999999995</v>
      </c>
    </row>
    <row r="31" spans="1:5" x14ac:dyDescent="0.2">
      <c r="A31" s="12">
        <v>4</v>
      </c>
      <c r="B31" s="2">
        <v>509.55</v>
      </c>
      <c r="C31" s="2">
        <v>1.37E-2</v>
      </c>
      <c r="D31" s="2">
        <f>D58+C31*18.6/4</f>
        <v>2.6637050000000002</v>
      </c>
      <c r="E31" s="13">
        <f>G58+C31*18.6/4</f>
        <v>4.1637049999999993</v>
      </c>
    </row>
    <row r="32" spans="1:5" x14ac:dyDescent="0.2">
      <c r="A32" s="12">
        <v>5</v>
      </c>
      <c r="B32" s="2">
        <v>556.69000000000005</v>
      </c>
      <c r="C32" s="2">
        <v>1.5599999999999999E-2</v>
      </c>
      <c r="D32" s="2">
        <f>D59+C32*18.6/4</f>
        <v>2.1725400000000001</v>
      </c>
      <c r="E32" s="13">
        <f>G59+C32*18.6/4</f>
        <v>3.47254</v>
      </c>
    </row>
    <row r="33" spans="1:5" x14ac:dyDescent="0.2">
      <c r="A33" s="12">
        <v>6</v>
      </c>
      <c r="B33" s="2">
        <v>670.37</v>
      </c>
      <c r="C33" s="2">
        <v>4.3299999999999998E-2</v>
      </c>
      <c r="D33" s="2">
        <f>D60+C33*18.6/4</f>
        <v>2.301345</v>
      </c>
      <c r="E33" s="13">
        <f>G60+C33*18.6/4</f>
        <v>3.6013449999999998</v>
      </c>
    </row>
    <row r="34" spans="1:5" x14ac:dyDescent="0.2">
      <c r="A34" s="12">
        <v>7</v>
      </c>
      <c r="B34" s="2">
        <v>751.42</v>
      </c>
      <c r="C34" s="2">
        <v>6.1100000000000002E-2</v>
      </c>
      <c r="D34" s="2">
        <f>D61+C34*18.6/4</f>
        <v>4.3841149999999995</v>
      </c>
      <c r="E34" s="13">
        <f>G61+C34*18.6/4</f>
        <v>4.3841149999999995</v>
      </c>
    </row>
    <row r="35" spans="1:5" ht="16" thickBot="1" x14ac:dyDescent="0.25">
      <c r="A35" s="14">
        <v>8</v>
      </c>
      <c r="B35" s="11">
        <v>865.79</v>
      </c>
      <c r="C35" s="11">
        <v>8.0799999999999997E-2</v>
      </c>
      <c r="D35" s="11">
        <f>D62+C35*18.6/4</f>
        <v>4.4757199999999999</v>
      </c>
      <c r="E35" s="17">
        <f>G62+C35*18.6/4</f>
        <v>4.4757199999999999</v>
      </c>
    </row>
    <row r="37" spans="1:5" ht="16" thickBot="1" x14ac:dyDescent="0.25"/>
    <row r="38" spans="1:5" x14ac:dyDescent="0.2">
      <c r="A38" s="38"/>
      <c r="B38" s="18"/>
      <c r="C38" s="18" t="s">
        <v>13</v>
      </c>
      <c r="D38" s="18" t="s">
        <v>14</v>
      </c>
      <c r="E38" s="19" t="s">
        <v>15</v>
      </c>
    </row>
    <row r="39" spans="1:5" x14ac:dyDescent="0.2">
      <c r="A39" s="21"/>
      <c r="B39" s="3"/>
      <c r="C39" s="3" t="s">
        <v>8</v>
      </c>
      <c r="D39" s="3" t="s">
        <v>8</v>
      </c>
      <c r="E39" s="20" t="s">
        <v>13</v>
      </c>
    </row>
    <row r="40" spans="1:5" ht="16" thickBot="1" x14ac:dyDescent="0.25">
      <c r="A40" s="23" t="s">
        <v>6</v>
      </c>
      <c r="B40" s="4" t="s">
        <v>24</v>
      </c>
      <c r="C40" s="4" t="s">
        <v>16</v>
      </c>
      <c r="D40" s="4" t="s">
        <v>16</v>
      </c>
      <c r="E40" s="28" t="s">
        <v>5</v>
      </c>
    </row>
    <row r="41" spans="1:5" x14ac:dyDescent="0.2">
      <c r="A41" s="26">
        <v>1</v>
      </c>
      <c r="B41" s="5">
        <v>412.97</v>
      </c>
      <c r="C41" s="6">
        <f>D28</f>
        <v>4.1181349999999997</v>
      </c>
      <c r="D41" s="6">
        <f>E28</f>
        <v>4.1181349999999997</v>
      </c>
      <c r="E41" s="27">
        <f>D41/C41</f>
        <v>1</v>
      </c>
    </row>
    <row r="42" spans="1:5" x14ac:dyDescent="0.2">
      <c r="A42" s="21">
        <v>2</v>
      </c>
      <c r="B42" s="3">
        <v>447.37</v>
      </c>
      <c r="C42" s="7">
        <f t="shared" ref="C42:D48" si="0">D29</f>
        <v>4.1260399999999997</v>
      </c>
      <c r="D42" s="7">
        <f t="shared" si="0"/>
        <v>4.1260399999999997</v>
      </c>
      <c r="E42" s="22">
        <f t="shared" ref="E42:E48" si="1">D42/C42</f>
        <v>1</v>
      </c>
    </row>
    <row r="43" spans="1:5" x14ac:dyDescent="0.2">
      <c r="A43" s="21">
        <v>3</v>
      </c>
      <c r="B43" s="3">
        <v>488.11</v>
      </c>
      <c r="C43" s="7">
        <f t="shared" si="0"/>
        <v>2.6460349999999999</v>
      </c>
      <c r="D43" s="7">
        <f t="shared" si="0"/>
        <v>4.1460349999999995</v>
      </c>
      <c r="E43" s="22">
        <f t="shared" si="1"/>
        <v>1.5668859255452023</v>
      </c>
    </row>
    <row r="44" spans="1:5" x14ac:dyDescent="0.2">
      <c r="A44" s="21">
        <v>4</v>
      </c>
      <c r="B44" s="3">
        <v>509.55</v>
      </c>
      <c r="C44" s="7">
        <f t="shared" si="0"/>
        <v>2.6637050000000002</v>
      </c>
      <c r="D44" s="7">
        <f t="shared" si="0"/>
        <v>4.1637049999999993</v>
      </c>
      <c r="E44" s="22">
        <f t="shared" si="1"/>
        <v>1.5631254211708876</v>
      </c>
    </row>
    <row r="45" spans="1:5" x14ac:dyDescent="0.2">
      <c r="A45" s="21">
        <v>5</v>
      </c>
      <c r="B45" s="3">
        <v>556.69000000000005</v>
      </c>
      <c r="C45" s="7">
        <f t="shared" si="0"/>
        <v>2.1725400000000001</v>
      </c>
      <c r="D45" s="7">
        <f t="shared" si="0"/>
        <v>3.47254</v>
      </c>
      <c r="E45" s="22">
        <f t="shared" si="1"/>
        <v>1.5983779355040642</v>
      </c>
    </row>
    <row r="46" spans="1:5" x14ac:dyDescent="0.2">
      <c r="A46" s="21">
        <v>6</v>
      </c>
      <c r="B46" s="3">
        <v>670.37</v>
      </c>
      <c r="C46" s="7">
        <f t="shared" si="0"/>
        <v>2.301345</v>
      </c>
      <c r="D46" s="7">
        <f t="shared" si="0"/>
        <v>3.6013449999999998</v>
      </c>
      <c r="E46" s="22">
        <f t="shared" si="1"/>
        <v>1.564887055178602</v>
      </c>
    </row>
    <row r="47" spans="1:5" x14ac:dyDescent="0.2">
      <c r="A47" s="21">
        <v>7</v>
      </c>
      <c r="B47" s="3">
        <v>751.42</v>
      </c>
      <c r="C47" s="7">
        <f t="shared" si="0"/>
        <v>4.3841149999999995</v>
      </c>
      <c r="D47" s="7">
        <f t="shared" si="0"/>
        <v>4.3841149999999995</v>
      </c>
      <c r="E47" s="22">
        <f t="shared" si="1"/>
        <v>1</v>
      </c>
    </row>
    <row r="48" spans="1:5" ht="16" thickBot="1" x14ac:dyDescent="0.25">
      <c r="A48" s="23">
        <v>8</v>
      </c>
      <c r="B48" s="4">
        <v>865.79</v>
      </c>
      <c r="C48" s="24">
        <f t="shared" si="0"/>
        <v>4.4757199999999999</v>
      </c>
      <c r="D48" s="24">
        <f t="shared" si="0"/>
        <v>4.4757199999999999</v>
      </c>
      <c r="E48" s="25">
        <f t="shared" si="1"/>
        <v>1</v>
      </c>
    </row>
    <row r="51" spans="1:24" ht="16" thickBot="1" x14ac:dyDescent="0.25"/>
    <row r="52" spans="1:24" x14ac:dyDescent="0.2">
      <c r="A52" s="38" t="s">
        <v>6</v>
      </c>
      <c r="B52" s="39" t="s">
        <v>24</v>
      </c>
      <c r="C52" s="18" t="s">
        <v>7</v>
      </c>
      <c r="D52" s="18" t="s">
        <v>8</v>
      </c>
      <c r="E52" s="18" t="s">
        <v>21</v>
      </c>
      <c r="F52" s="18" t="s">
        <v>20</v>
      </c>
      <c r="G52" s="18" t="s">
        <v>8</v>
      </c>
      <c r="H52" s="18" t="s">
        <v>21</v>
      </c>
      <c r="I52" s="18" t="s">
        <v>4</v>
      </c>
      <c r="J52" s="39" t="s">
        <v>9</v>
      </c>
      <c r="K52" s="39"/>
      <c r="L52" s="40"/>
      <c r="N52" s="36" t="s">
        <v>26</v>
      </c>
      <c r="O52" s="36"/>
      <c r="P52" s="36"/>
      <c r="Q52" s="36"/>
      <c r="R52" s="36"/>
      <c r="S52" s="37"/>
      <c r="T52" s="36"/>
      <c r="U52" s="36"/>
      <c r="V52" s="36"/>
      <c r="W52" s="36"/>
      <c r="X52" s="36"/>
    </row>
    <row r="53" spans="1:24" x14ac:dyDescent="0.2">
      <c r="A53" s="21"/>
      <c r="B53" s="41"/>
      <c r="C53" s="3" t="s">
        <v>9</v>
      </c>
      <c r="D53" s="3"/>
      <c r="E53" s="3" t="s">
        <v>8</v>
      </c>
      <c r="F53" s="3" t="s">
        <v>9</v>
      </c>
      <c r="G53" s="3"/>
      <c r="H53" s="3" t="s">
        <v>8</v>
      </c>
      <c r="I53" s="3"/>
      <c r="J53" s="41" t="s">
        <v>23</v>
      </c>
      <c r="K53" s="41"/>
      <c r="L53" s="42"/>
    </row>
    <row r="54" spans="1:24" ht="16" thickBot="1" x14ac:dyDescent="0.25">
      <c r="A54" s="23"/>
      <c r="B54" s="43"/>
      <c r="C54" s="4"/>
      <c r="D54" s="4"/>
      <c r="E54" s="4"/>
      <c r="F54" s="4"/>
      <c r="G54" s="4"/>
      <c r="H54" s="4"/>
      <c r="I54" s="4"/>
      <c r="J54" s="43" t="s">
        <v>7</v>
      </c>
      <c r="K54" s="43" t="s">
        <v>20</v>
      </c>
      <c r="L54" s="44" t="s">
        <v>5</v>
      </c>
    </row>
    <row r="55" spans="1:24" x14ac:dyDescent="0.2">
      <c r="A55" s="16">
        <v>1</v>
      </c>
      <c r="B55" s="35">
        <v>412.97</v>
      </c>
      <c r="C55" s="9">
        <v>12714</v>
      </c>
      <c r="D55" s="9">
        <v>4.0999999999999996</v>
      </c>
      <c r="E55" s="10">
        <f>C41</f>
        <v>4.1181349999999997</v>
      </c>
      <c r="F55" s="9">
        <v>10338</v>
      </c>
      <c r="G55" s="9">
        <v>4.0999999999999996</v>
      </c>
      <c r="H55" s="10">
        <f>D41</f>
        <v>4.1181349999999997</v>
      </c>
      <c r="I55" s="9">
        <v>4.0999999999999996</v>
      </c>
      <c r="J55" s="45">
        <f>((C55+C17)/E55)/COS(A$12*PI()/180)</f>
        <v>3272.8438691547635</v>
      </c>
      <c r="K55" s="45">
        <f>((F55+D17)/H55)/COS(A$13*PI()/180)</f>
        <v>2681.9430099688107</v>
      </c>
      <c r="L55" s="30">
        <f>K55/J55</f>
        <v>0.8194533919705258</v>
      </c>
    </row>
    <row r="56" spans="1:24" x14ac:dyDescent="0.2">
      <c r="A56" s="12">
        <v>2</v>
      </c>
      <c r="B56" s="33">
        <v>447.37</v>
      </c>
      <c r="C56" s="2">
        <v>16910</v>
      </c>
      <c r="D56" s="2">
        <v>4.0999999999999996</v>
      </c>
      <c r="E56" s="8">
        <f>C42</f>
        <v>4.1260399999999997</v>
      </c>
      <c r="F56" s="2">
        <v>14362</v>
      </c>
      <c r="G56" s="2">
        <v>4.0999999999999996</v>
      </c>
      <c r="H56" s="8">
        <f>D42</f>
        <v>4.1260399999999997</v>
      </c>
      <c r="I56" s="2">
        <v>4.0999999999999996</v>
      </c>
      <c r="J56" s="46">
        <f>((C56+C18)/E56)/COS(A$12*PI()/180)</f>
        <v>4359.6155671017123</v>
      </c>
      <c r="K56" s="46">
        <f>((F56+D18)/H56)/COS(A$13*PI()/180)</f>
        <v>3731.0501719991435</v>
      </c>
      <c r="L56" s="31">
        <f>K56/J56</f>
        <v>0.85582091231946833</v>
      </c>
    </row>
    <row r="57" spans="1:24" x14ac:dyDescent="0.2">
      <c r="A57" s="12">
        <v>3</v>
      </c>
      <c r="B57" s="33">
        <v>488.11</v>
      </c>
      <c r="C57" s="2">
        <v>17200</v>
      </c>
      <c r="D57" s="2">
        <v>2.6</v>
      </c>
      <c r="E57" s="8">
        <f>C43</f>
        <v>2.6460349999999999</v>
      </c>
      <c r="F57" s="2">
        <v>25124</v>
      </c>
      <c r="G57" s="2">
        <v>4.0999999999999996</v>
      </c>
      <c r="H57" s="8">
        <f>D43</f>
        <v>4.1460349999999995</v>
      </c>
      <c r="I57" s="2">
        <v>4.0999999999999996</v>
      </c>
      <c r="J57" s="46">
        <f>((C57+C19)/E57)/COS(A$12*PI()/180)</f>
        <v>6916.30240929107</v>
      </c>
      <c r="K57" s="46">
        <f>((F57+D19)/H57)/COS(A$13*PI()/180)</f>
        <v>6552.7376152526376</v>
      </c>
      <c r="L57" s="31">
        <f>K57/J57</f>
        <v>0.94743364698020793</v>
      </c>
    </row>
    <row r="58" spans="1:24" x14ac:dyDescent="0.2">
      <c r="A58" s="12">
        <v>4</v>
      </c>
      <c r="B58" s="33">
        <v>509.55</v>
      </c>
      <c r="C58" s="2">
        <v>17966</v>
      </c>
      <c r="D58" s="2">
        <v>2.6</v>
      </c>
      <c r="E58" s="8">
        <f>C44</f>
        <v>2.6637050000000002</v>
      </c>
      <c r="F58" s="2">
        <v>25957</v>
      </c>
      <c r="G58" s="2">
        <v>4.0999999999999996</v>
      </c>
      <c r="H58" s="8">
        <f>D44</f>
        <v>4.1637049999999993</v>
      </c>
      <c r="I58" s="2">
        <v>4.0999999999999996</v>
      </c>
      <c r="J58" s="46">
        <f>((C58+C20)/E58)/COS(A$12*PI()/180)</f>
        <v>7180.8948128455559</v>
      </c>
      <c r="K58" s="46">
        <f>((F58+D20)/H58)/COS(A$13*PI()/180)</f>
        <v>6745.8329015971512</v>
      </c>
      <c r="L58" s="31">
        <f>K58/J58</f>
        <v>0.93941396962532531</v>
      </c>
    </row>
    <row r="59" spans="1:24" x14ac:dyDescent="0.2">
      <c r="A59" s="12">
        <v>5</v>
      </c>
      <c r="B59" s="33">
        <v>556.69000000000005</v>
      </c>
      <c r="C59" s="2">
        <v>18716</v>
      </c>
      <c r="D59" s="2">
        <v>2.1</v>
      </c>
      <c r="E59" s="8">
        <f>C45</f>
        <v>2.1725400000000001</v>
      </c>
      <c r="F59" s="2">
        <v>28100</v>
      </c>
      <c r="G59" s="2">
        <v>3.4</v>
      </c>
      <c r="H59" s="8">
        <f>D45</f>
        <v>3.47254</v>
      </c>
      <c r="I59" s="2">
        <v>3.4</v>
      </c>
      <c r="J59" s="46">
        <f>((C59+C21)/E59)/COS(A$12*PI()/180)</f>
        <v>9177.5103826156774</v>
      </c>
      <c r="K59" s="46">
        <f>((F59+D21)/H59)/COS(A$13*PI()/180)</f>
        <v>8771.5376761592579</v>
      </c>
      <c r="L59" s="31">
        <f>K59/J59</f>
        <v>0.95576439692997506</v>
      </c>
    </row>
    <row r="60" spans="1:24" x14ac:dyDescent="0.2">
      <c r="A60" s="12">
        <v>6</v>
      </c>
      <c r="B60" s="33">
        <v>670.37</v>
      </c>
      <c r="C60" s="2">
        <v>18771</v>
      </c>
      <c r="D60" s="2">
        <v>2.1</v>
      </c>
      <c r="E60" s="8">
        <f>C46</f>
        <v>2.301345</v>
      </c>
      <c r="F60" s="2">
        <v>28441</v>
      </c>
      <c r="G60" s="2">
        <v>3.4</v>
      </c>
      <c r="H60" s="8">
        <f>D46</f>
        <v>3.6013449999999998</v>
      </c>
      <c r="I60" s="2">
        <v>3.4</v>
      </c>
      <c r="J60" s="46">
        <f>((C60+C22)/E60)/COS(A$12*PI()/180)</f>
        <v>8689.7010145214081</v>
      </c>
      <c r="K60" s="46">
        <f>((F60+D22)/H60)/COS(A$13*PI()/180)</f>
        <v>8562.8221268861125</v>
      </c>
      <c r="L60" s="31">
        <f>K60/J60</f>
        <v>0.98539893519658872</v>
      </c>
    </row>
    <row r="61" spans="1:24" x14ac:dyDescent="0.2">
      <c r="A61" s="12">
        <v>7</v>
      </c>
      <c r="B61" s="33">
        <v>751.42</v>
      </c>
      <c r="C61" s="2">
        <v>21833</v>
      </c>
      <c r="D61" s="2">
        <v>4.0999999999999996</v>
      </c>
      <c r="E61" s="8">
        <f>C47</f>
        <v>4.3841149999999995</v>
      </c>
      <c r="F61" s="2">
        <v>21016</v>
      </c>
      <c r="G61" s="2">
        <v>4.0999999999999996</v>
      </c>
      <c r="H61" s="8">
        <f>D47</f>
        <v>4.3841149999999995</v>
      </c>
      <c r="I61" s="2">
        <v>4.0999999999999996</v>
      </c>
      <c r="J61" s="46">
        <f>((C61+C23)/E61)/COS(A$12*PI()/180)</f>
        <v>5318.8316194665686</v>
      </c>
      <c r="K61" s="46">
        <f>((F61+D23)/H61)/COS(A$13*PI()/180)</f>
        <v>5166.3271053141752</v>
      </c>
      <c r="L61" s="31">
        <f>K61/J61</f>
        <v>0.97132744086234335</v>
      </c>
    </row>
    <row r="62" spans="1:24" ht="16" thickBot="1" x14ac:dyDescent="0.25">
      <c r="A62" s="14">
        <v>8</v>
      </c>
      <c r="B62" s="34">
        <v>865.79</v>
      </c>
      <c r="C62" s="11">
        <v>24865</v>
      </c>
      <c r="D62" s="11">
        <v>4.0999999999999996</v>
      </c>
      <c r="E62" s="15">
        <f>C48</f>
        <v>4.4757199999999999</v>
      </c>
      <c r="F62" s="11">
        <v>23937</v>
      </c>
      <c r="G62" s="11">
        <v>4.0999999999999996</v>
      </c>
      <c r="H62" s="15">
        <f>D48</f>
        <v>4.4757199999999999</v>
      </c>
      <c r="I62" s="11">
        <v>4.0999999999999996</v>
      </c>
      <c r="J62" s="47">
        <f>((C62+C24)/E62)/COS(A$12*PI()/180)</f>
        <v>5948.1597812720111</v>
      </c>
      <c r="K62" s="47">
        <f>((F62+D24)/H62)/COS(A$13*PI()/180)</f>
        <v>5777.6918243100936</v>
      </c>
      <c r="L62" s="32">
        <f>K62/J62</f>
        <v>0.9713410595494355</v>
      </c>
    </row>
  </sheetData>
  <pageMargins left="0.7" right="0.7" top="0.75" bottom="0.75" header="0.3" footer="0.3"/>
  <pageSetup orientation="portrait" horizontalDpi="0" verticalDpi="0" r:id="rId1"/>
  <drawing r:id="rId2"/>
</worksheet>
</file>

<file path=docMetadata/LabelInfo.xml><?xml version="1.0" encoding="utf-8"?>
<clbl:labelList xmlns:clbl="http://schemas.microsoft.com/office/2020/mipLabelMetadata">
  <clbl:label id="{4e32bd2a-1ccd-49c1-a814-de8553946415}" enabled="1" method="Standard" siteId="{22136781-9753-4c75-af28-68a078871eb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Bresnahan, Philip  J.</cp:lastModifiedBy>
  <dcterms:created xsi:type="dcterms:W3CDTF">2021-05-25T00:57:26Z</dcterms:created>
  <dcterms:modified xsi:type="dcterms:W3CDTF">2024-07-31T14:40:53Z</dcterms:modified>
</cp:coreProperties>
</file>