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Proprietario\OneDrive - CREA\calcolo_asporto_Costanza\ISUMmate\"/>
    </mc:Choice>
  </mc:AlternateContent>
  <xr:revisionPtr revIDLastSave="0" documentId="13_ncr:1_{C1AB50D7-245D-40E8-AB03-BF71D110CB7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input_sheet" sheetId="13" r:id="rId1"/>
    <sheet name="adjusted_measures" sheetId="18" r:id="rId2"/>
    <sheet name="erosion" sheetId="14" r:id="rId3"/>
    <sheet name="deposition" sheetId="19" r:id="rId4"/>
    <sheet name="single_transect" sheetId="15" r:id="rId5"/>
    <sheet name="vineyard_info" sheetId="17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2" i="15" l="1"/>
  <c r="B22" i="15"/>
  <c r="G6" i="17"/>
  <c r="G11" i="17"/>
  <c r="N9" i="17" l="1"/>
  <c r="F7" i="17"/>
  <c r="G7" i="17" s="1"/>
  <c r="N5" i="17" s="1"/>
  <c r="N4" i="17"/>
  <c r="H6" i="17"/>
  <c r="F11" i="17" s="1"/>
  <c r="G10" i="17" s="1"/>
  <c r="N8" i="17" s="1"/>
  <c r="H7" i="17" l="1"/>
  <c r="F8" i="17"/>
  <c r="G8" i="17" s="1"/>
  <c r="F9" i="17" s="1"/>
  <c r="G9" i="17" s="1"/>
  <c r="F10" i="17"/>
  <c r="H11" i="17"/>
  <c r="N7" i="17" l="1"/>
  <c r="H10" i="17"/>
  <c r="N6" i="17"/>
  <c r="H9" i="17" l="1"/>
  <c r="H8" i="17"/>
</calcChain>
</file>

<file path=xl/sharedStrings.xml><?xml version="1.0" encoding="utf-8"?>
<sst xmlns="http://schemas.openxmlformats.org/spreadsheetml/2006/main" count="97" uniqueCount="58">
  <si>
    <t>X</t>
  </si>
  <si>
    <t>Y</t>
  </si>
  <si>
    <t>dist. (m)</t>
  </si>
  <si>
    <t>Y_line</t>
  </si>
  <si>
    <t>mc</t>
  </si>
  <si>
    <t>t/ha/year</t>
  </si>
  <si>
    <t>soil profile</t>
  </si>
  <si>
    <t>first col</t>
  </si>
  <si>
    <t>last col</t>
  </si>
  <si>
    <t>grafting points</t>
  </si>
  <si>
    <t>corrections</t>
  </si>
  <si>
    <t>distances</t>
  </si>
  <si>
    <t>default selections</t>
  </si>
  <si>
    <t>Interrow width (cm)</t>
  </si>
  <si>
    <t>Machine width (cm)</t>
  </si>
  <si>
    <t>wheel width (cm</t>
  </si>
  <si>
    <t>Interrow subzone</t>
  </si>
  <si>
    <t>left border</t>
  </si>
  <si>
    <t>rigth border</t>
  </si>
  <si>
    <t>width</t>
  </si>
  <si>
    <t>row sx</t>
  </si>
  <si>
    <t>track sx</t>
  </si>
  <si>
    <t>track dx</t>
  </si>
  <si>
    <t>centre sx</t>
  </si>
  <si>
    <t>centre dx</t>
  </si>
  <si>
    <t>row dx</t>
  </si>
  <si>
    <t>sand (%)</t>
  </si>
  <si>
    <t>clay (%)</t>
  </si>
  <si>
    <t>vineyard age (years)</t>
  </si>
  <si>
    <t>(T2-T1)</t>
  </si>
  <si>
    <t>TOTALS</t>
  </si>
  <si>
    <t>MEASUREMENTS</t>
  </si>
  <si>
    <t>ELABORATIONS</t>
  </si>
  <si>
    <t>curve fitting</t>
  </si>
  <si>
    <t>deposition</t>
  </si>
  <si>
    <t>erosion</t>
  </si>
  <si>
    <t>Y_poly</t>
  </si>
  <si>
    <t>ROW SX</t>
  </si>
  <si>
    <t>ROW DX</t>
  </si>
  <si>
    <t>TRACK SX</t>
  </si>
  <si>
    <t>TRACK DX</t>
  </si>
  <si>
    <t>CENTRE SX</t>
  </si>
  <si>
    <t>CENTRE DX</t>
  </si>
  <si>
    <t>SURFACE ANALYSIS (cm2)</t>
  </si>
  <si>
    <t>soil texture</t>
  </si>
  <si>
    <t>traversa</t>
  </si>
  <si>
    <t>solchi</t>
  </si>
  <si>
    <t>dosso</t>
  </si>
  <si>
    <t>Filare</t>
  </si>
  <si>
    <t>(T3-T2)</t>
  </si>
  <si>
    <t>(T4-T3)</t>
  </si>
  <si>
    <t>(T5-T4)</t>
  </si>
  <si>
    <t>(T6-T5)</t>
  </si>
  <si>
    <t>(T7-T6)</t>
  </si>
  <si>
    <t>(T8-T7)</t>
  </si>
  <si>
    <t>(T9-T8)</t>
  </si>
  <si>
    <t>(T10-T9)</t>
  </si>
  <si>
    <t>(T11-T10)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</si>
</sst>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2"/>
      <color rgb="FFFFFF00"/>
      <name val="Calibri"/>
      <family val="2"/>
      <scheme val="minor"/>
    </font>
    <font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0" borderId="0" xfId="0" applyFont="1"/>
    <xf numFmtId="0" fontId="1" fillId="4" borderId="0" xfId="0" applyFont="1" applyFill="1" applyAlignment="1">
      <alignment horizontal="center"/>
    </xf>
    <xf numFmtId="0" fontId="1" fillId="5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1" fillId="6" borderId="0" xfId="0" applyFont="1" applyFill="1"/>
    <xf numFmtId="0" fontId="0" fillId="6" borderId="0" xfId="0" applyFill="1"/>
    <xf numFmtId="0" fontId="1" fillId="0" borderId="0" xfId="0" applyFont="1" applyFill="1"/>
    <xf numFmtId="0" fontId="0" fillId="0" borderId="0" xfId="0" applyFill="1"/>
    <xf numFmtId="0" fontId="2" fillId="0" borderId="0" xfId="0" applyFont="1" applyFill="1"/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0" fillId="0" borderId="0" xfId="0" applyFill="1" applyAlignment="1">
      <alignment horizontal="center" vertical="center"/>
    </xf>
    <xf numFmtId="1" fontId="0" fillId="5" borderId="0" xfId="0" applyNumberFormat="1" applyFill="1" applyAlignment="1">
      <alignment horizontal="center"/>
    </xf>
    <xf numFmtId="1" fontId="0" fillId="4" borderId="0" xfId="0" applyNumberFormat="1" applyFill="1" applyAlignment="1">
      <alignment horizontal="center"/>
    </xf>
    <xf numFmtId="0" fontId="0" fillId="6" borderId="0" xfId="0" applyFill="1" applyBorder="1"/>
    <xf numFmtId="0" fontId="0" fillId="0" borderId="0" xfId="0" applyFill="1" applyAlignment="1"/>
    <xf numFmtId="0" fontId="0" fillId="6" borderId="4" xfId="0" applyFill="1" applyBorder="1"/>
    <xf numFmtId="0" fontId="1" fillId="6" borderId="0" xfId="0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4" xfId="0" applyFont="1" applyFill="1" applyBorder="1"/>
    <xf numFmtId="0" fontId="0" fillId="6" borderId="5" xfId="0" applyFill="1" applyBorder="1"/>
    <xf numFmtId="0" fontId="1" fillId="6" borderId="6" xfId="0" applyFont="1" applyFill="1" applyBorder="1"/>
    <xf numFmtId="0" fontId="0" fillId="6" borderId="7" xfId="0" applyFill="1" applyBorder="1"/>
    <xf numFmtId="0" fontId="0" fillId="6" borderId="8" xfId="0" applyFill="1" applyBorder="1"/>
    <xf numFmtId="0" fontId="0" fillId="7" borderId="1" xfId="0" applyFill="1" applyBorder="1"/>
    <xf numFmtId="0" fontId="5" fillId="7" borderId="2" xfId="0" applyFont="1" applyFill="1" applyBorder="1" applyAlignment="1">
      <alignment horizontal="center"/>
    </xf>
    <xf numFmtId="0" fontId="0" fillId="7" borderId="3" xfId="0" applyFill="1" applyBorder="1"/>
    <xf numFmtId="0" fontId="0" fillId="0" borderId="0" xfId="0" applyFont="1"/>
    <xf numFmtId="0" fontId="1" fillId="7" borderId="0" xfId="0" applyFont="1" applyFill="1"/>
    <xf numFmtId="0" fontId="0" fillId="7" borderId="0" xfId="0" applyFont="1" applyFill="1"/>
    <xf numFmtId="0" fontId="6" fillId="0" borderId="0" xfId="0" applyFont="1"/>
    <xf numFmtId="0" fontId="2" fillId="0" borderId="0" xfId="0" applyFont="1" applyFill="1" applyAlignment="1"/>
    <xf numFmtId="0" fontId="0" fillId="8" borderId="0" xfId="0" applyFill="1"/>
    <xf numFmtId="0" fontId="2" fillId="7" borderId="0" xfId="0" applyFont="1" applyFill="1"/>
    <xf numFmtId="0" fontId="7" fillId="8" borderId="0" xfId="0" applyFont="1" applyFill="1"/>
    <xf numFmtId="0" fontId="8" fillId="0" borderId="0" xfId="0" applyFont="1" applyFill="1" applyAlignment="1"/>
    <xf numFmtId="0" fontId="8" fillId="0" borderId="0" xfId="0" applyFont="1"/>
    <xf numFmtId="0" fontId="8" fillId="9" borderId="0" xfId="0" applyFont="1" applyFill="1"/>
    <xf numFmtId="0" fontId="1" fillId="0" borderId="0" xfId="0" applyFont="1" applyFill="1" applyAlignment="1"/>
    <xf numFmtId="0" fontId="4" fillId="0" borderId="0" xfId="0" applyFont="1" applyFill="1" applyAlignment="1"/>
    <xf numFmtId="1" fontId="0" fillId="0" borderId="0" xfId="0" applyNumberFormat="1" applyFill="1" applyAlignment="1">
      <alignment horizontal="center"/>
    </xf>
    <xf numFmtId="0" fontId="2" fillId="0" borderId="0" xfId="0" applyFont="1"/>
    <xf numFmtId="0" fontId="5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</cellXfs>
  <cellStyles count="1">
    <cellStyle name="Normale" xfId="0" builtinId="0"/>
  </cellStyles>
  <dxfs count="0"/>
  <tableStyles count="0" defaultTableStyle="TableStyleMedium2" defaultPivotStyle="PivotStyleLight16"/>
  <colors>
    <mruColors>
      <color rgb="FFFFFFCC"/>
      <color rgb="FF66FFFF"/>
      <color rgb="FF0000FF"/>
      <color rgb="FF33CCCC"/>
      <color rgb="FFCCFFCC"/>
      <color rgb="FFFF9900"/>
      <color rgb="FF33CCFF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single_transect!$F$3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single_transect!$E$4:$E$22</c:f>
              <c:numCache>
                <c:formatCode>General</c:formatCode>
                <c:ptCount val="19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</c:numCache>
            </c:numRef>
          </c:xVal>
          <c:yVal>
            <c:numRef>
              <c:f>single_transect!$F$4:$F$22</c:f>
              <c:numCache>
                <c:formatCode>0</c:formatCode>
                <c:ptCount val="19"/>
                <c:pt idx="0">
                  <c:v>467</c:v>
                </c:pt>
                <c:pt idx="1">
                  <c:v>474</c:v>
                </c:pt>
                <c:pt idx="2">
                  <c:v>576</c:v>
                </c:pt>
                <c:pt idx="3">
                  <c:v>610</c:v>
                </c:pt>
                <c:pt idx="4">
                  <c:v>619</c:v>
                </c:pt>
                <c:pt idx="5">
                  <c:v>599</c:v>
                </c:pt>
                <c:pt idx="6">
                  <c:v>587</c:v>
                </c:pt>
                <c:pt idx="7">
                  <c:v>557</c:v>
                </c:pt>
                <c:pt idx="8">
                  <c:v>563</c:v>
                </c:pt>
                <c:pt idx="9">
                  <c:v>573</c:v>
                </c:pt>
                <c:pt idx="10">
                  <c:v>566</c:v>
                </c:pt>
                <c:pt idx="11">
                  <c:v>570</c:v>
                </c:pt>
                <c:pt idx="12">
                  <c:v>591</c:v>
                </c:pt>
                <c:pt idx="13">
                  <c:v>590</c:v>
                </c:pt>
                <c:pt idx="14">
                  <c:v>594</c:v>
                </c:pt>
                <c:pt idx="15">
                  <c:v>578</c:v>
                </c:pt>
                <c:pt idx="16">
                  <c:v>518</c:v>
                </c:pt>
                <c:pt idx="17">
                  <c:v>443.55</c:v>
                </c:pt>
                <c:pt idx="18">
                  <c:v>414.55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95-43B0-8241-B6D1A83503E8}"/>
            </c:ext>
          </c:extLst>
        </c:ser>
        <c:ser>
          <c:idx val="1"/>
          <c:order val="1"/>
          <c:tx>
            <c:strRef>
              <c:f>single_transect!$G$3</c:f>
              <c:strCache>
                <c:ptCount val="1"/>
                <c:pt idx="0">
                  <c:v>Y_poly</c:v>
                </c:pt>
              </c:strCache>
            </c:strRef>
          </c:tx>
          <c:spPr>
            <a:ln w="19050" cap="rnd">
              <a:solidFill>
                <a:srgbClr val="FF9900"/>
              </a:solidFill>
              <a:round/>
            </a:ln>
            <a:effectLst/>
          </c:spPr>
          <c:marker>
            <c:symbol val="none"/>
          </c:marker>
          <c:xVal>
            <c:numRef>
              <c:f>single_transect!$E$4:$E$22</c:f>
              <c:numCache>
                <c:formatCode>General</c:formatCode>
                <c:ptCount val="19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</c:numCache>
            </c:numRef>
          </c:xVal>
          <c:yVal>
            <c:numRef>
              <c:f>single_transect!$G$4:$G$22</c:f>
              <c:numCache>
                <c:formatCode>0</c:formatCode>
                <c:ptCount val="19"/>
                <c:pt idx="0">
                  <c:v>466.43263048473</c:v>
                </c:pt>
                <c:pt idx="1">
                  <c:v>477.53046202448263</c:v>
                </c:pt>
                <c:pt idx="2">
                  <c:v>567.83876673816474</c:v>
                </c:pt>
                <c:pt idx="3">
                  <c:v>617.34822484628569</c:v>
                </c:pt>
                <c:pt idx="4">
                  <c:v>619.04675868088702</c:v>
                </c:pt>
                <c:pt idx="5">
                  <c:v>598.52903037676606</c:v>
                </c:pt>
                <c:pt idx="6">
                  <c:v>578.08649773436355</c:v>
                </c:pt>
                <c:pt idx="7">
                  <c:v>566.93112621726027</c:v>
                </c:pt>
                <c:pt idx="8">
                  <c:v>564.18786332855984</c:v>
                </c:pt>
                <c:pt idx="9">
                  <c:v>565.62928388766659</c:v>
                </c:pt>
                <c:pt idx="10">
                  <c:v>568.82041100216406</c:v>
                </c:pt>
                <c:pt idx="11">
                  <c:v>574.39260779850565</c:v>
                </c:pt>
                <c:pt idx="12">
                  <c:v>583.57261924007776</c:v>
                </c:pt>
                <c:pt idx="13">
                  <c:v>593.85632162263448</c:v>
                </c:pt>
                <c:pt idx="14">
                  <c:v>595.83650959260615</c:v>
                </c:pt>
                <c:pt idx="15">
                  <c:v>574.67011678836366</c:v>
                </c:pt>
                <c:pt idx="16">
                  <c:v>519.50262645142504</c:v>
                </c:pt>
                <c:pt idx="17">
                  <c:v>443.35608259858276</c:v>
                </c:pt>
                <c:pt idx="18">
                  <c:v>414.53206059242979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95-43B0-8241-B6D1A83503E8}"/>
            </c:ext>
          </c:extLst>
        </c:ser>
        <c:ser>
          <c:idx val="2"/>
          <c:order val="2"/>
          <c:tx>
            <c:strRef>
              <c:f>single_transect!$H$3</c:f>
              <c:strCache>
                <c:ptCount val="1"/>
                <c:pt idx="0">
                  <c:v>Y_line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single_transect!$E$4:$E$22</c:f>
              <c:numCache>
                <c:formatCode>General</c:formatCode>
                <c:ptCount val="19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</c:numCache>
            </c:numRef>
          </c:xVal>
          <c:yVal>
            <c:numRef>
              <c:f>single_transect!$H$4:$H$22</c:f>
              <c:numCache>
                <c:formatCode>0</c:formatCode>
                <c:ptCount val="19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500</c:v>
                </c:pt>
                <c:pt idx="15">
                  <c:v>500</c:v>
                </c:pt>
                <c:pt idx="16">
                  <c:v>500</c:v>
                </c:pt>
                <c:pt idx="17">
                  <c:v>500</c:v>
                </c:pt>
                <c:pt idx="18">
                  <c:v>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95-43B0-8241-B6D1A83503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7708304"/>
        <c:axId val="1888865664"/>
      </c:scatterChart>
      <c:valAx>
        <c:axId val="1877708304"/>
        <c:scaling>
          <c:orientation val="maxMin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88865664"/>
        <c:crosses val="autoZero"/>
        <c:crossBetween val="midCat"/>
      </c:valAx>
      <c:valAx>
        <c:axId val="1888865664"/>
        <c:scaling>
          <c:orientation val="maxMin"/>
          <c:min val="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;[Red]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77708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051861382847082E-2"/>
          <c:y val="0.12017456060942491"/>
          <c:w val="0.87726554948809665"/>
          <c:h val="0.71162839020122493"/>
        </c:manualLayout>
      </c:layout>
      <c:scatterChart>
        <c:scatterStyle val="lineMarker"/>
        <c:varyColors val="0"/>
        <c:ser>
          <c:idx val="0"/>
          <c:order val="0"/>
          <c:tx>
            <c:strRef>
              <c:f>vineyard_info!$O$2</c:f>
              <c:strCache>
                <c:ptCount val="1"/>
                <c:pt idx="0">
                  <c:v>solchi</c:v>
                </c:pt>
              </c:strCache>
            </c:strRef>
          </c:tx>
          <c:spPr>
            <a:ln w="38100" cap="rnd">
              <a:solidFill>
                <a:schemeClr val="tx1">
                  <a:lumMod val="85000"/>
                  <a:lumOff val="15000"/>
                </a:schemeClr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vineyard_info!$N$3:$N$9</c:f>
              <c:numCache>
                <c:formatCode>General</c:formatCode>
                <c:ptCount val="7"/>
                <c:pt idx="0">
                  <c:v>10</c:v>
                </c:pt>
                <c:pt idx="1">
                  <c:v>25</c:v>
                </c:pt>
                <c:pt idx="2">
                  <c:v>60</c:v>
                </c:pt>
                <c:pt idx="3">
                  <c:v>100</c:v>
                </c:pt>
                <c:pt idx="4">
                  <c:v>140</c:v>
                </c:pt>
                <c:pt idx="5">
                  <c:v>175</c:v>
                </c:pt>
                <c:pt idx="6">
                  <c:v>190</c:v>
                </c:pt>
              </c:numCache>
            </c:numRef>
          </c:xVal>
          <c:yVal>
            <c:numRef>
              <c:f>vineyard_info!$O$3:$O$9</c:f>
              <c:numCache>
                <c:formatCode>General</c:formatCode>
                <c:ptCount val="7"/>
                <c:pt idx="1">
                  <c:v>0.5</c:v>
                </c:pt>
                <c:pt idx="2">
                  <c:v>0.5</c:v>
                </c:pt>
                <c:pt idx="4">
                  <c:v>0.5</c:v>
                </c:pt>
                <c:pt idx="5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55-4FC6-966D-BE04AB43CC63}"/>
            </c:ext>
          </c:extLst>
        </c:ser>
        <c:ser>
          <c:idx val="1"/>
          <c:order val="1"/>
          <c:tx>
            <c:v>dosso</c:v>
          </c:tx>
          <c:spPr>
            <a:ln w="34925" cap="rnd">
              <a:solidFill>
                <a:schemeClr val="accent4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vineyard_info!$N$3:$N$9</c:f>
              <c:numCache>
                <c:formatCode>General</c:formatCode>
                <c:ptCount val="7"/>
                <c:pt idx="0">
                  <c:v>10</c:v>
                </c:pt>
                <c:pt idx="1">
                  <c:v>25</c:v>
                </c:pt>
                <c:pt idx="2">
                  <c:v>60</c:v>
                </c:pt>
                <c:pt idx="3">
                  <c:v>100</c:v>
                </c:pt>
                <c:pt idx="4">
                  <c:v>140</c:v>
                </c:pt>
                <c:pt idx="5">
                  <c:v>175</c:v>
                </c:pt>
                <c:pt idx="6">
                  <c:v>190</c:v>
                </c:pt>
              </c:numCache>
            </c:numRef>
          </c:xVal>
          <c:yVal>
            <c:numRef>
              <c:f>vineyard_info!$P$3:$P$9</c:f>
              <c:numCache>
                <c:formatCode>General</c:formatCode>
                <c:ptCount val="7"/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55-4FC6-966D-BE04AB43CC63}"/>
            </c:ext>
          </c:extLst>
        </c:ser>
        <c:ser>
          <c:idx val="2"/>
          <c:order val="2"/>
          <c:tx>
            <c:v>Filari</c:v>
          </c:tx>
          <c:spPr>
            <a:ln w="60325" cap="rnd">
              <a:solidFill>
                <a:schemeClr val="accent6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vineyard_info!$N$3:$N$9</c:f>
              <c:numCache>
                <c:formatCode>General</c:formatCode>
                <c:ptCount val="7"/>
                <c:pt idx="0">
                  <c:v>10</c:v>
                </c:pt>
                <c:pt idx="1">
                  <c:v>25</c:v>
                </c:pt>
                <c:pt idx="2">
                  <c:v>60</c:v>
                </c:pt>
                <c:pt idx="3">
                  <c:v>100</c:v>
                </c:pt>
                <c:pt idx="4">
                  <c:v>140</c:v>
                </c:pt>
                <c:pt idx="5">
                  <c:v>175</c:v>
                </c:pt>
                <c:pt idx="6">
                  <c:v>190</c:v>
                </c:pt>
              </c:numCache>
            </c:numRef>
          </c:xVal>
          <c:yVal>
            <c:numRef>
              <c:f>vineyard_info!$Q$3:$Q$9</c:f>
              <c:numCache>
                <c:formatCode>General</c:formatCode>
                <c:ptCount val="7"/>
                <c:pt idx="0">
                  <c:v>2</c:v>
                </c:pt>
                <c:pt idx="1">
                  <c:v>2</c:v>
                </c:pt>
                <c:pt idx="5">
                  <c:v>2</c:v>
                </c:pt>
                <c:pt idx="6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E55-4FC6-966D-BE04AB43CC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012991"/>
        <c:axId val="1152007167"/>
      </c:scatterChart>
      <c:valAx>
        <c:axId val="1152012991"/>
        <c:scaling>
          <c:orientation val="minMax"/>
          <c:max val="200"/>
          <c:min val="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52007167"/>
        <c:crossesAt val="0"/>
        <c:crossBetween val="midCat"/>
        <c:majorUnit val="20"/>
      </c:valAx>
      <c:valAx>
        <c:axId val="1152007167"/>
        <c:scaling>
          <c:orientation val="minMax"/>
          <c:max val="7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520129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alpha val="82000"/>
      </a:schemeClr>
    </a:solidFill>
    <a:ln w="9525" cap="flat" cmpd="sng" algn="ctr">
      <a:solidFill>
        <a:schemeClr val="bg1">
          <a:lumMod val="65000"/>
          <a:alpha val="22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12</xdr:row>
          <xdr:rowOff>95250</xdr:rowOff>
        </xdr:from>
        <xdr:to>
          <xdr:col>3</xdr:col>
          <xdr:colOff>133350</xdr:colOff>
          <xdr:row>14</xdr:row>
          <xdr:rowOff>57150</xdr:rowOff>
        </xdr:to>
        <xdr:sp macro="" textlink="">
          <xdr:nvSpPr>
            <xdr:cNvPr id="20481" name="btnSoilProfile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0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14</xdr:row>
          <xdr:rowOff>133350</xdr:rowOff>
        </xdr:from>
        <xdr:to>
          <xdr:col>3</xdr:col>
          <xdr:colOff>133350</xdr:colOff>
          <xdr:row>16</xdr:row>
          <xdr:rowOff>95250</xdr:rowOff>
        </xdr:to>
        <xdr:sp macro="" textlink="">
          <xdr:nvSpPr>
            <xdr:cNvPr id="20482" name="btnGraftingPoints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0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16</xdr:row>
          <xdr:rowOff>171450</xdr:rowOff>
        </xdr:from>
        <xdr:to>
          <xdr:col>3</xdr:col>
          <xdr:colOff>133350</xdr:colOff>
          <xdr:row>18</xdr:row>
          <xdr:rowOff>133350</xdr:rowOff>
        </xdr:to>
        <xdr:sp macro="" textlink="">
          <xdr:nvSpPr>
            <xdr:cNvPr id="20483" name="btnCorrections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0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19</xdr:row>
          <xdr:rowOff>47625</xdr:rowOff>
        </xdr:from>
        <xdr:to>
          <xdr:col>3</xdr:col>
          <xdr:colOff>133350</xdr:colOff>
          <xdr:row>21</xdr:row>
          <xdr:rowOff>9525</xdr:rowOff>
        </xdr:to>
        <xdr:sp macro="" textlink="">
          <xdr:nvSpPr>
            <xdr:cNvPr id="20484" name="btnDistances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0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247650</xdr:colOff>
      <xdr:row>0</xdr:row>
      <xdr:rowOff>161925</xdr:rowOff>
    </xdr:from>
    <xdr:to>
      <xdr:col>3</xdr:col>
      <xdr:colOff>209550</xdr:colOff>
      <xdr:row>11</xdr:row>
      <xdr:rowOff>160075</xdr:rowOff>
    </xdr:to>
    <xdr:sp macro="" textlink="">
      <xdr:nvSpPr>
        <xdr:cNvPr id="7" name="Casella di testo 2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>
          <a:spLocks noChangeArrowheads="1"/>
        </xdr:cNvSpPr>
      </xdr:nvSpPr>
      <xdr:spPr bwMode="auto">
        <a:xfrm>
          <a:off x="247650" y="161925"/>
          <a:ext cx="1990725" cy="209365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rot="0" vert="horz" wrap="square" lIns="91440" tIns="45720" rIns="91440" bIns="45720" anchor="t" anchorCtr="0">
          <a:spAutoFit/>
        </a:bodyPr>
        <a:lstStyle/>
        <a:p>
          <a:pPr>
            <a:lnSpc>
              <a:spcPct val="107000"/>
            </a:lnSpc>
            <a:spcAft>
              <a:spcPts val="0"/>
            </a:spcAft>
          </a:pPr>
          <a:r>
            <a:rPr lang="it-IT" sz="1200" b="1">
              <a:solidFill>
                <a:srgbClr val="0000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Input Sheet</a:t>
          </a:r>
          <a:r>
            <a:rPr lang="it-IT" sz="12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- Select columns of data with the mouse, and load them into the appropriate type of input by clicking the corresponding button below.</a:t>
          </a:r>
        </a:p>
        <a:p>
          <a:pPr>
            <a:lnSpc>
              <a:spcPct val="107000"/>
            </a:lnSpc>
            <a:spcAft>
              <a:spcPts val="0"/>
            </a:spcAft>
          </a:pPr>
          <a:r>
            <a:rPr lang="it-IT" sz="12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When all selections are</a:t>
          </a:r>
          <a:r>
            <a:rPr lang="it-IT" sz="1200" baseline="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 made, computations will be enabled. See instructions for correct data formatting.</a:t>
          </a:r>
          <a:endParaRPr lang="it-IT" sz="1200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23</xdr:row>
          <xdr:rowOff>161925</xdr:rowOff>
        </xdr:from>
        <xdr:to>
          <xdr:col>3</xdr:col>
          <xdr:colOff>133350</xdr:colOff>
          <xdr:row>25</xdr:row>
          <xdr:rowOff>123825</xdr:rowOff>
        </xdr:to>
        <xdr:sp macro="" textlink="">
          <xdr:nvSpPr>
            <xdr:cNvPr id="20486" name="CommandButton5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00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21</xdr:row>
          <xdr:rowOff>104775</xdr:rowOff>
        </xdr:from>
        <xdr:to>
          <xdr:col>3</xdr:col>
          <xdr:colOff>142875</xdr:colOff>
          <xdr:row>23</xdr:row>
          <xdr:rowOff>66675</xdr:rowOff>
        </xdr:to>
        <xdr:sp macro="" textlink="">
          <xdr:nvSpPr>
            <xdr:cNvPr id="20487" name="btnClear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00000000-0008-0000-00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27</xdr:row>
          <xdr:rowOff>104775</xdr:rowOff>
        </xdr:from>
        <xdr:to>
          <xdr:col>3</xdr:col>
          <xdr:colOff>133350</xdr:colOff>
          <xdr:row>29</xdr:row>
          <xdr:rowOff>66675</xdr:rowOff>
        </xdr:to>
        <xdr:sp macro="" textlink="">
          <xdr:nvSpPr>
            <xdr:cNvPr id="20488" name="btnRUN" hidden="1">
              <a:extLst>
                <a:ext uri="{63B3BB69-23CF-44E3-9099-C40C66FF867C}">
                  <a14:compatExt spid="_x0000_s20488"/>
                </a:ext>
                <a:ext uri="{FF2B5EF4-FFF2-40B4-BE49-F238E27FC236}">
                  <a16:creationId xmlns:a16="http://schemas.microsoft.com/office/drawing/2014/main" id="{00000000-0008-0000-0000-00000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29</xdr:row>
          <xdr:rowOff>152400</xdr:rowOff>
        </xdr:from>
        <xdr:to>
          <xdr:col>3</xdr:col>
          <xdr:colOff>123825</xdr:colOff>
          <xdr:row>31</xdr:row>
          <xdr:rowOff>114300</xdr:rowOff>
        </xdr:to>
        <xdr:sp macro="" textlink="">
          <xdr:nvSpPr>
            <xdr:cNvPr id="20489" name="btnRUN_with_defaults" hidden="1">
              <a:extLst>
                <a:ext uri="{63B3BB69-23CF-44E3-9099-C40C66FF867C}">
                  <a14:compatExt spid="_x0000_s20489"/>
                </a:ext>
                <a:ext uri="{FF2B5EF4-FFF2-40B4-BE49-F238E27FC236}">
                  <a16:creationId xmlns:a16="http://schemas.microsoft.com/office/drawing/2014/main" id="{00000000-0008-0000-0000-00000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0</xdr:row>
      <xdr:rowOff>123825</xdr:rowOff>
    </xdr:from>
    <xdr:to>
      <xdr:col>3</xdr:col>
      <xdr:colOff>514350</xdr:colOff>
      <xdr:row>6</xdr:row>
      <xdr:rowOff>69393</xdr:rowOff>
    </xdr:to>
    <xdr:sp macro="" textlink="">
      <xdr:nvSpPr>
        <xdr:cNvPr id="2" name="Casella di testo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171450" y="123825"/>
          <a:ext cx="2171700" cy="1088568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rot="0" vert="horz" wrap="square" lIns="91440" tIns="45720" rIns="91440" bIns="45720" anchor="t" anchorCtr="0">
          <a:spAutoFit/>
        </a:bodyPr>
        <a:lstStyle/>
        <a:p>
          <a:pPr>
            <a:lnSpc>
              <a:spcPct val="107000"/>
            </a:lnSpc>
            <a:spcAft>
              <a:spcPts val="0"/>
            </a:spcAft>
          </a:pPr>
          <a:r>
            <a:rPr lang="it-IT" sz="1200" b="1">
              <a:solidFill>
                <a:srgbClr val="0000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Adjusted</a:t>
          </a:r>
          <a:r>
            <a:rPr lang="it-IT" sz="1200" b="1" baseline="0">
              <a:solidFill>
                <a:srgbClr val="0000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 measures </a:t>
          </a:r>
          <a:r>
            <a:rPr lang="it-IT" sz="12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- This sheet displays soil profile measurements after they have been corrected for stick positioning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9</xdr:row>
          <xdr:rowOff>28575</xdr:rowOff>
        </xdr:from>
        <xdr:to>
          <xdr:col>3</xdr:col>
          <xdr:colOff>390525</xdr:colOff>
          <xdr:row>10</xdr:row>
          <xdr:rowOff>85725</xdr:rowOff>
        </xdr:to>
        <xdr:sp macro="" textlink="">
          <xdr:nvSpPr>
            <xdr:cNvPr id="18433" name="ComboBox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4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128587</xdr:colOff>
      <xdr:row>0</xdr:row>
      <xdr:rowOff>42862</xdr:rowOff>
    </xdr:from>
    <xdr:to>
      <xdr:col>17</xdr:col>
      <xdr:colOff>200025</xdr:colOff>
      <xdr:row>22</xdr:row>
      <xdr:rowOff>66675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152400</xdr:colOff>
      <xdr:row>0</xdr:row>
      <xdr:rowOff>114300</xdr:rowOff>
    </xdr:from>
    <xdr:to>
      <xdr:col>3</xdr:col>
      <xdr:colOff>400050</xdr:colOff>
      <xdr:row>8</xdr:row>
      <xdr:rowOff>33276</xdr:rowOff>
    </xdr:to>
    <xdr:sp macro="" textlink="">
      <xdr:nvSpPr>
        <xdr:cNvPr id="5" name="Casella di testo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>
          <a:spLocks noChangeArrowheads="1"/>
        </xdr:cNvSpPr>
      </xdr:nvSpPr>
      <xdr:spPr bwMode="auto">
        <a:xfrm>
          <a:off x="152400" y="114300"/>
          <a:ext cx="2076450" cy="1490601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rot="0" vert="horz" wrap="square" lIns="91440" tIns="45720" rIns="91440" bIns="45720" anchor="t" anchorCtr="0">
          <a:spAutoFit/>
        </a:bodyPr>
        <a:lstStyle/>
        <a:p>
          <a:pPr>
            <a:lnSpc>
              <a:spcPct val="107000"/>
            </a:lnSpc>
            <a:spcAft>
              <a:spcPts val="0"/>
            </a:spcAft>
          </a:pPr>
          <a:r>
            <a:rPr lang="it-IT" sz="1200" b="1">
              <a:solidFill>
                <a:srgbClr val="0000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Single</a:t>
          </a:r>
          <a:r>
            <a:rPr lang="it-IT" sz="1200" b="1" baseline="0">
              <a:solidFill>
                <a:srgbClr val="0000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 transect </a:t>
          </a:r>
          <a:r>
            <a:rPr lang="it-IT" sz="12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- By choosing</a:t>
          </a:r>
          <a:r>
            <a:rPr lang="it-IT" sz="1200" baseline="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 a transect from the drop box below, you can plot the profile of each transect, and the interpolated curves of the profile and of the original terrain surface.</a:t>
          </a:r>
          <a:endParaRPr lang="it-IT" sz="1200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11</xdr:row>
          <xdr:rowOff>47625</xdr:rowOff>
        </xdr:from>
        <xdr:to>
          <xdr:col>2</xdr:col>
          <xdr:colOff>523875</xdr:colOff>
          <xdr:row>13</xdr:row>
          <xdr:rowOff>9525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5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17</xdr:col>
      <xdr:colOff>139700</xdr:colOff>
      <xdr:row>11</xdr:row>
      <xdr:rowOff>66040</xdr:rowOff>
    </xdr:from>
    <xdr:to>
      <xdr:col>28</xdr:col>
      <xdr:colOff>274399</xdr:colOff>
      <xdr:row>30</xdr:row>
      <xdr:rowOff>51748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9620" y="2077720"/>
          <a:ext cx="6840299" cy="3460428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0</xdr:row>
      <xdr:rowOff>142875</xdr:rowOff>
    </xdr:from>
    <xdr:to>
      <xdr:col>2</xdr:col>
      <xdr:colOff>590550</xdr:colOff>
      <xdr:row>10</xdr:row>
      <xdr:rowOff>14541</xdr:rowOff>
    </xdr:to>
    <xdr:sp macro="" textlink="">
      <xdr:nvSpPr>
        <xdr:cNvPr id="4" name="Casella di testo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>
          <a:spLocks noChangeArrowheads="1"/>
        </xdr:cNvSpPr>
      </xdr:nvSpPr>
      <xdr:spPr bwMode="auto">
        <a:xfrm>
          <a:off x="142875" y="142875"/>
          <a:ext cx="2200275" cy="1700466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rot="0" vert="horz" wrap="square" lIns="91440" tIns="45720" rIns="91440" bIns="45720" anchor="t" anchorCtr="0">
          <a:spAutoFit/>
        </a:bodyPr>
        <a:lstStyle/>
        <a:p>
          <a:pPr>
            <a:lnSpc>
              <a:spcPct val="107000"/>
            </a:lnSpc>
            <a:spcAft>
              <a:spcPts val="0"/>
            </a:spcAft>
          </a:pPr>
          <a:r>
            <a:rPr lang="it-IT" sz="1200" b="1">
              <a:solidFill>
                <a:srgbClr val="0000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Vineyard info</a:t>
          </a:r>
          <a:r>
            <a:rPr lang="it-IT" sz="1200" b="1" baseline="0">
              <a:solidFill>
                <a:srgbClr val="0000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it-IT" sz="12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- In this sheet the</a:t>
          </a:r>
          <a:r>
            <a:rPr lang="it-IT" sz="1200" baseline="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 user must enter the vineyard interrow dimensions, in order to individuate the subzones created by machines trails, as illustrated by the figure.</a:t>
          </a:r>
        </a:p>
        <a:p>
          <a:pPr>
            <a:lnSpc>
              <a:spcPct val="107000"/>
            </a:lnSpc>
            <a:spcAft>
              <a:spcPts val="0"/>
            </a:spcAft>
          </a:pPr>
          <a:r>
            <a:rPr lang="it-IT" sz="1200" baseline="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Soil texture is also required  to compute Bulk Density.</a:t>
          </a:r>
          <a:endParaRPr lang="it-IT" sz="1200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11</xdr:col>
      <xdr:colOff>195580</xdr:colOff>
      <xdr:row>3</xdr:row>
      <xdr:rowOff>142240</xdr:rowOff>
    </xdr:from>
    <xdr:to>
      <xdr:col>19</xdr:col>
      <xdr:colOff>287020</xdr:colOff>
      <xdr:row>28</xdr:row>
      <xdr:rowOff>81280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8566" t="31941" r="38531" b="25185"/>
        <a:stretch/>
      </xdr:blipFill>
      <xdr:spPr>
        <a:xfrm>
          <a:off x="8597900" y="690880"/>
          <a:ext cx="4968240" cy="4511040"/>
        </a:xfrm>
        <a:prstGeom prst="rect">
          <a:avLst/>
        </a:prstGeom>
      </xdr:spPr>
    </xdr:pic>
    <xdr:clientData/>
  </xdr:twoCellAnchor>
  <xdr:twoCellAnchor>
    <xdr:from>
      <xdr:col>10</xdr:col>
      <xdr:colOff>292100</xdr:colOff>
      <xdr:row>5</xdr:row>
      <xdr:rowOff>40640</xdr:rowOff>
    </xdr:from>
    <xdr:to>
      <xdr:col>21</xdr:col>
      <xdr:colOff>83820</xdr:colOff>
      <xdr:row>34</xdr:row>
      <xdr:rowOff>114300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0.35774</cdr:x>
      <cdr:y>0.01413</cdr:y>
    </cdr:from>
    <cdr:to>
      <cdr:x>0.64053</cdr:x>
      <cdr:y>0.09849</cdr:y>
    </cdr:to>
    <cdr:sp macro="" textlink="">
      <cdr:nvSpPr>
        <cdr:cNvPr id="5" name="CasellaDiTesto 4"/>
        <cdr:cNvSpPr txBox="1"/>
      </cdr:nvSpPr>
      <cdr:spPr>
        <a:xfrm xmlns:a="http://schemas.openxmlformats.org/drawingml/2006/main">
          <a:off x="2324365" y="82612"/>
          <a:ext cx="1837377" cy="4932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r>
            <a:rPr lang="it-IT" sz="2400" b="1"/>
            <a:t>Schema del transetto</a:t>
          </a:r>
        </a:p>
      </cdr:txBody>
    </cdr:sp>
  </cdr:relSizeAnchor>
  <cdr:relSizeAnchor xmlns:cdr="http://schemas.openxmlformats.org/drawingml/2006/chartDrawing">
    <cdr:from>
      <cdr:x>0.3321</cdr:x>
      <cdr:y>0.6829</cdr:y>
    </cdr:from>
    <cdr:to>
      <cdr:x>0.67944</cdr:x>
      <cdr:y>0.74763</cdr:y>
    </cdr:to>
    <cdr:sp macro="" textlink="">
      <cdr:nvSpPr>
        <cdr:cNvPr id="6" name="CasellaDiTesto 1"/>
        <cdr:cNvSpPr txBox="1"/>
      </cdr:nvSpPr>
      <cdr:spPr>
        <a:xfrm xmlns:a="http://schemas.openxmlformats.org/drawingml/2006/main">
          <a:off x="2157769" y="3992986"/>
          <a:ext cx="2256779" cy="3784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it-IT" sz="1800" b="1">
              <a:solidFill>
                <a:schemeClr val="accent4">
                  <a:lumMod val="50000"/>
                </a:schemeClr>
              </a:solidFill>
            </a:rPr>
            <a:t>Dosso centrale</a:t>
          </a:r>
        </a:p>
      </cdr:txBody>
    </cdr:sp>
  </cdr:relSizeAnchor>
  <cdr:relSizeAnchor xmlns:cdr="http://schemas.openxmlformats.org/drawingml/2006/chartDrawing">
    <cdr:from>
      <cdr:x>0.0344</cdr:x>
      <cdr:y>0.6317</cdr:y>
    </cdr:from>
    <cdr:to>
      <cdr:x>0.19546</cdr:x>
      <cdr:y>0.69643</cdr:y>
    </cdr:to>
    <cdr:sp macro="" textlink="">
      <cdr:nvSpPr>
        <cdr:cNvPr id="7" name="CasellaDiTesto 1"/>
        <cdr:cNvSpPr txBox="1"/>
      </cdr:nvSpPr>
      <cdr:spPr>
        <a:xfrm xmlns:a="http://schemas.openxmlformats.org/drawingml/2006/main">
          <a:off x="223532" y="3396752"/>
          <a:ext cx="1046458" cy="3480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it-IT" sz="1800" b="1">
              <a:solidFill>
                <a:schemeClr val="accent6">
                  <a:lumMod val="75000"/>
                </a:schemeClr>
              </a:solidFill>
            </a:rPr>
            <a:t>Filare- sx</a:t>
          </a:r>
        </a:p>
      </cdr:txBody>
    </cdr:sp>
  </cdr:relSizeAnchor>
  <cdr:relSizeAnchor xmlns:cdr="http://schemas.openxmlformats.org/drawingml/2006/chartDrawing">
    <cdr:from>
      <cdr:x>0.82564</cdr:x>
      <cdr:y>0.63981</cdr:y>
    </cdr:from>
    <cdr:to>
      <cdr:x>0.99687</cdr:x>
      <cdr:y>0.70454</cdr:y>
    </cdr:to>
    <cdr:sp macro="" textlink="">
      <cdr:nvSpPr>
        <cdr:cNvPr id="8" name="CasellaDiTesto 1"/>
        <cdr:cNvSpPr txBox="1"/>
      </cdr:nvSpPr>
      <cdr:spPr>
        <a:xfrm xmlns:a="http://schemas.openxmlformats.org/drawingml/2006/main">
          <a:off x="5364464" y="3440364"/>
          <a:ext cx="1112536" cy="3480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it-IT" sz="1800" b="1">
              <a:solidFill>
                <a:schemeClr val="accent6">
                  <a:lumMod val="75000"/>
                </a:schemeClr>
              </a:solidFill>
            </a:rPr>
            <a:t>Filare- dx</a:t>
          </a:r>
        </a:p>
      </cdr:txBody>
    </cdr:sp>
  </cdr:relSizeAnchor>
  <cdr:relSizeAnchor xmlns:cdr="http://schemas.openxmlformats.org/drawingml/2006/chartDrawing">
    <cdr:from>
      <cdr:x>0.17384</cdr:x>
      <cdr:y>0.88709</cdr:y>
    </cdr:from>
    <cdr:to>
      <cdr:x>0.38037</cdr:x>
      <cdr:y>0.95182</cdr:y>
    </cdr:to>
    <cdr:sp macro="" textlink="">
      <cdr:nvSpPr>
        <cdr:cNvPr id="9" name="CasellaDiTesto 1"/>
        <cdr:cNvSpPr txBox="1"/>
      </cdr:nvSpPr>
      <cdr:spPr>
        <a:xfrm xmlns:a="http://schemas.openxmlformats.org/drawingml/2006/main">
          <a:off x="1129511" y="5193654"/>
          <a:ext cx="1341891" cy="378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it-IT" sz="1800" b="1"/>
            <a:t>Traccia- sx</a:t>
          </a:r>
        </a:p>
      </cdr:txBody>
    </cdr:sp>
  </cdr:relSizeAnchor>
  <cdr:relSizeAnchor xmlns:cdr="http://schemas.openxmlformats.org/drawingml/2006/chartDrawing">
    <cdr:from>
      <cdr:x>0.6802</cdr:x>
      <cdr:y>0.88468</cdr:y>
    </cdr:from>
    <cdr:to>
      <cdr:x>0.87169</cdr:x>
      <cdr:y>0.94941</cdr:y>
    </cdr:to>
    <cdr:sp macro="" textlink="">
      <cdr:nvSpPr>
        <cdr:cNvPr id="10" name="CasellaDiTesto 1"/>
        <cdr:cNvSpPr txBox="1"/>
      </cdr:nvSpPr>
      <cdr:spPr>
        <a:xfrm xmlns:a="http://schemas.openxmlformats.org/drawingml/2006/main">
          <a:off x="4419479" y="5179509"/>
          <a:ext cx="1244171" cy="378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it-IT" sz="1800" b="1"/>
            <a:t>Traccia- dx</a:t>
          </a:r>
        </a:p>
      </cdr:txBody>
    </cdr:sp>
  </cdr:relSizeAnchor>
</c:userShape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10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AD43"/>
  <sheetViews>
    <sheetView tabSelected="1" workbookViewId="0">
      <selection activeCell="W27" sqref="W27"/>
    </sheetView>
  </sheetViews>
  <sheetFormatPr defaultColWidth="9.140625" defaultRowHeight="15" x14ac:dyDescent="0.25"/>
  <cols>
    <col min="1" max="1" width="13.42578125" style="9" customWidth="1"/>
    <col min="2" max="4" width="9.140625" style="9"/>
    <col min="5" max="23" width="6" style="18" customWidth="1"/>
    <col min="24" max="25" width="5.85546875" style="18" customWidth="1"/>
    <col min="26" max="27" width="5.85546875" style="9" customWidth="1"/>
    <col min="28" max="28" width="6" style="9" customWidth="1"/>
    <col min="29" max="53" width="5.85546875" style="9" customWidth="1"/>
    <col min="54" max="16384" width="9.140625" style="9"/>
  </cols>
  <sheetData>
    <row r="1" spans="5:30" s="18" customFormat="1" x14ac:dyDescent="0.25">
      <c r="E1" s="41">
        <v>100</v>
      </c>
      <c r="F1" s="41">
        <v>200</v>
      </c>
      <c r="G1" s="41">
        <v>300</v>
      </c>
      <c r="H1" s="41">
        <v>400</v>
      </c>
      <c r="I1" s="41">
        <v>500</v>
      </c>
      <c r="J1" s="41">
        <v>600</v>
      </c>
      <c r="K1" s="41">
        <v>700</v>
      </c>
      <c r="L1" s="41">
        <v>800</v>
      </c>
      <c r="M1" s="41">
        <v>900</v>
      </c>
      <c r="N1" s="41">
        <v>1000</v>
      </c>
      <c r="O1" s="41">
        <v>1100</v>
      </c>
      <c r="P1" s="41">
        <v>1200</v>
      </c>
      <c r="Q1" s="41">
        <v>1300</v>
      </c>
      <c r="R1" s="41">
        <v>1400</v>
      </c>
      <c r="S1" s="41">
        <v>1500</v>
      </c>
      <c r="T1" s="41">
        <v>1600</v>
      </c>
      <c r="U1" s="41">
        <v>1700</v>
      </c>
      <c r="V1" s="41">
        <v>1800</v>
      </c>
      <c r="W1" s="41">
        <v>1900</v>
      </c>
      <c r="X1" s="42">
        <v>0</v>
      </c>
      <c r="Y1" s="42">
        <v>2000</v>
      </c>
      <c r="Z1" s="42">
        <v>0</v>
      </c>
      <c r="AA1" s="42">
        <v>2000</v>
      </c>
      <c r="AB1" s="41" t="s">
        <v>2</v>
      </c>
      <c r="AD1" s="38"/>
    </row>
    <row r="2" spans="5:30" x14ac:dyDescent="0.25">
      <c r="E2">
        <v>468</v>
      </c>
      <c r="F2">
        <v>476</v>
      </c>
      <c r="G2">
        <v>579</v>
      </c>
      <c r="H2">
        <v>614</v>
      </c>
      <c r="I2">
        <v>624</v>
      </c>
      <c r="J2">
        <v>605</v>
      </c>
      <c r="K2">
        <v>594</v>
      </c>
      <c r="L2">
        <v>565</v>
      </c>
      <c r="M2">
        <v>572</v>
      </c>
      <c r="N2">
        <v>583</v>
      </c>
      <c r="O2">
        <v>577</v>
      </c>
      <c r="P2">
        <v>582</v>
      </c>
      <c r="Q2">
        <v>604</v>
      </c>
      <c r="R2">
        <v>604</v>
      </c>
      <c r="S2">
        <v>609</v>
      </c>
      <c r="T2">
        <v>594</v>
      </c>
      <c r="U2">
        <v>535</v>
      </c>
      <c r="V2">
        <v>461.55</v>
      </c>
      <c r="W2">
        <v>433.55</v>
      </c>
      <c r="X2" s="44">
        <v>500</v>
      </c>
      <c r="Y2" s="44">
        <v>500</v>
      </c>
      <c r="Z2" s="44">
        <v>0</v>
      </c>
      <c r="AA2" s="44">
        <v>20</v>
      </c>
      <c r="AB2" s="44">
        <v>0</v>
      </c>
    </row>
    <row r="3" spans="5:30" x14ac:dyDescent="0.25">
      <c r="E3">
        <v>441</v>
      </c>
      <c r="F3">
        <v>491</v>
      </c>
      <c r="G3">
        <v>537</v>
      </c>
      <c r="H3">
        <v>566</v>
      </c>
      <c r="I3">
        <v>559</v>
      </c>
      <c r="J3">
        <v>575</v>
      </c>
      <c r="K3">
        <v>570</v>
      </c>
      <c r="L3">
        <v>526</v>
      </c>
      <c r="M3">
        <v>536</v>
      </c>
      <c r="N3">
        <v>536</v>
      </c>
      <c r="O3">
        <v>565</v>
      </c>
      <c r="P3">
        <v>570</v>
      </c>
      <c r="Q3">
        <v>573</v>
      </c>
      <c r="R3">
        <v>571</v>
      </c>
      <c r="S3">
        <v>559</v>
      </c>
      <c r="T3">
        <v>534</v>
      </c>
      <c r="U3">
        <v>444</v>
      </c>
      <c r="V3">
        <v>428.55</v>
      </c>
      <c r="W3">
        <v>428.55</v>
      </c>
      <c r="X3" s="44">
        <v>450</v>
      </c>
      <c r="Y3" s="44">
        <v>470</v>
      </c>
      <c r="Z3" s="44">
        <v>0</v>
      </c>
      <c r="AA3" s="44">
        <v>24.3</v>
      </c>
      <c r="AB3">
        <v>8.9968907611196762</v>
      </c>
    </row>
    <row r="4" spans="5:30" x14ac:dyDescent="0.25">
      <c r="E4">
        <v>444</v>
      </c>
      <c r="F4">
        <v>498</v>
      </c>
      <c r="G4">
        <v>517</v>
      </c>
      <c r="H4">
        <v>573</v>
      </c>
      <c r="I4">
        <v>583</v>
      </c>
      <c r="J4">
        <v>578</v>
      </c>
      <c r="K4">
        <v>564</v>
      </c>
      <c r="L4">
        <v>533</v>
      </c>
      <c r="M4">
        <v>509</v>
      </c>
      <c r="N4">
        <v>514</v>
      </c>
      <c r="O4">
        <v>527</v>
      </c>
      <c r="P4">
        <v>571</v>
      </c>
      <c r="Q4">
        <v>572</v>
      </c>
      <c r="R4">
        <v>542</v>
      </c>
      <c r="S4">
        <v>560</v>
      </c>
      <c r="T4">
        <v>543</v>
      </c>
      <c r="U4">
        <v>506</v>
      </c>
      <c r="V4">
        <v>437.55</v>
      </c>
      <c r="W4">
        <v>437.55</v>
      </c>
      <c r="X4" s="44">
        <v>475</v>
      </c>
      <c r="Y4" s="44">
        <v>480</v>
      </c>
      <c r="Z4" s="44">
        <v>18</v>
      </c>
      <c r="AA4" s="44">
        <v>31.8</v>
      </c>
      <c r="AB4">
        <v>8.9968907611196798</v>
      </c>
    </row>
    <row r="5" spans="5:30" x14ac:dyDescent="0.25">
      <c r="E5">
        <v>438</v>
      </c>
      <c r="F5">
        <v>498</v>
      </c>
      <c r="G5">
        <v>554</v>
      </c>
      <c r="H5">
        <v>588</v>
      </c>
      <c r="I5">
        <v>609</v>
      </c>
      <c r="J5">
        <v>607</v>
      </c>
      <c r="K5">
        <v>580</v>
      </c>
      <c r="L5">
        <v>579</v>
      </c>
      <c r="M5">
        <v>575</v>
      </c>
      <c r="N5">
        <v>574</v>
      </c>
      <c r="O5">
        <v>535</v>
      </c>
      <c r="P5">
        <v>548</v>
      </c>
      <c r="Q5">
        <v>587</v>
      </c>
      <c r="R5">
        <v>615</v>
      </c>
      <c r="S5">
        <v>614</v>
      </c>
      <c r="T5">
        <v>596</v>
      </c>
      <c r="U5">
        <v>575</v>
      </c>
      <c r="V5">
        <v>490.55</v>
      </c>
      <c r="W5">
        <v>448.55</v>
      </c>
      <c r="X5" s="44">
        <v>480</v>
      </c>
      <c r="Y5" s="44">
        <v>510</v>
      </c>
      <c r="Z5" s="44">
        <v>0</v>
      </c>
      <c r="AA5" s="44">
        <v>31.400000000000002</v>
      </c>
      <c r="AB5">
        <v>8.9968907611196762</v>
      </c>
    </row>
    <row r="6" spans="5:30" x14ac:dyDescent="0.25">
      <c r="E6">
        <v>398</v>
      </c>
      <c r="F6">
        <v>416</v>
      </c>
      <c r="G6">
        <v>450</v>
      </c>
      <c r="H6">
        <v>471</v>
      </c>
      <c r="I6">
        <v>492</v>
      </c>
      <c r="J6">
        <v>506</v>
      </c>
      <c r="K6">
        <v>485</v>
      </c>
      <c r="L6">
        <v>507</v>
      </c>
      <c r="M6">
        <v>529</v>
      </c>
      <c r="N6">
        <v>534</v>
      </c>
      <c r="O6">
        <v>529</v>
      </c>
      <c r="P6">
        <v>518</v>
      </c>
      <c r="Q6">
        <v>544</v>
      </c>
      <c r="R6">
        <v>546</v>
      </c>
      <c r="S6">
        <v>547</v>
      </c>
      <c r="T6">
        <v>536</v>
      </c>
      <c r="U6">
        <v>517</v>
      </c>
      <c r="V6">
        <v>461.55</v>
      </c>
      <c r="W6">
        <v>421.55</v>
      </c>
      <c r="X6">
        <v>490</v>
      </c>
      <c r="Y6">
        <v>470</v>
      </c>
      <c r="Z6">
        <v>0</v>
      </c>
      <c r="AA6">
        <v>26.5</v>
      </c>
      <c r="AB6">
        <v>8.9968907611196762</v>
      </c>
    </row>
    <row r="7" spans="5:30" x14ac:dyDescent="0.25">
      <c r="E7">
        <v>432</v>
      </c>
      <c r="F7">
        <v>506</v>
      </c>
      <c r="G7">
        <v>570</v>
      </c>
      <c r="H7">
        <v>568</v>
      </c>
      <c r="I7">
        <v>585</v>
      </c>
      <c r="J7">
        <v>605</v>
      </c>
      <c r="K7">
        <v>571</v>
      </c>
      <c r="L7">
        <v>533</v>
      </c>
      <c r="M7">
        <v>568</v>
      </c>
      <c r="N7">
        <v>550</v>
      </c>
      <c r="O7">
        <v>543</v>
      </c>
      <c r="P7">
        <v>578</v>
      </c>
      <c r="Q7">
        <v>606</v>
      </c>
      <c r="R7">
        <v>605</v>
      </c>
      <c r="S7">
        <v>613</v>
      </c>
      <c r="T7">
        <v>579</v>
      </c>
      <c r="U7">
        <v>497</v>
      </c>
      <c r="V7">
        <v>488.55</v>
      </c>
      <c r="W7">
        <v>433.55</v>
      </c>
      <c r="X7">
        <v>470</v>
      </c>
      <c r="Y7">
        <v>470</v>
      </c>
      <c r="Z7">
        <v>11.6</v>
      </c>
      <c r="AA7">
        <v>35.9</v>
      </c>
      <c r="AB7">
        <v>8.9968907611196798</v>
      </c>
    </row>
    <row r="8" spans="5:30" x14ac:dyDescent="0.25">
      <c r="E8">
        <v>432</v>
      </c>
      <c r="F8">
        <v>460</v>
      </c>
      <c r="G8">
        <v>567</v>
      </c>
      <c r="H8">
        <v>600</v>
      </c>
      <c r="I8">
        <v>610</v>
      </c>
      <c r="J8">
        <v>609</v>
      </c>
      <c r="K8">
        <v>591</v>
      </c>
      <c r="L8">
        <v>586</v>
      </c>
      <c r="M8">
        <v>567</v>
      </c>
      <c r="N8">
        <v>574</v>
      </c>
      <c r="O8">
        <v>579</v>
      </c>
      <c r="P8">
        <v>601</v>
      </c>
      <c r="Q8">
        <v>609</v>
      </c>
      <c r="R8">
        <v>621</v>
      </c>
      <c r="S8">
        <v>621</v>
      </c>
      <c r="T8">
        <v>609</v>
      </c>
      <c r="U8">
        <v>557</v>
      </c>
      <c r="V8">
        <v>492.55</v>
      </c>
      <c r="W8">
        <v>437.55</v>
      </c>
      <c r="X8">
        <v>490</v>
      </c>
      <c r="Y8">
        <v>470</v>
      </c>
      <c r="Z8">
        <v>0</v>
      </c>
      <c r="AA8">
        <v>98</v>
      </c>
      <c r="AB8">
        <v>8.9968907611196798</v>
      </c>
    </row>
    <row r="9" spans="5:30" x14ac:dyDescent="0.25">
      <c r="E9">
        <v>407</v>
      </c>
      <c r="F9">
        <v>435</v>
      </c>
      <c r="G9">
        <v>493</v>
      </c>
      <c r="H9">
        <v>543</v>
      </c>
      <c r="I9">
        <v>559</v>
      </c>
      <c r="J9">
        <v>558</v>
      </c>
      <c r="K9">
        <v>554</v>
      </c>
      <c r="L9">
        <v>544</v>
      </c>
      <c r="M9">
        <v>499</v>
      </c>
      <c r="N9">
        <v>524</v>
      </c>
      <c r="O9">
        <v>494</v>
      </c>
      <c r="P9">
        <v>544</v>
      </c>
      <c r="Q9">
        <v>529</v>
      </c>
      <c r="R9">
        <v>507</v>
      </c>
      <c r="S9">
        <v>519</v>
      </c>
      <c r="T9">
        <v>502</v>
      </c>
      <c r="U9">
        <v>475</v>
      </c>
      <c r="V9">
        <v>418.55</v>
      </c>
      <c r="W9">
        <v>418.55</v>
      </c>
      <c r="X9" s="44">
        <v>470</v>
      </c>
      <c r="Y9" s="44">
        <v>400</v>
      </c>
      <c r="Z9" s="44">
        <v>0</v>
      </c>
      <c r="AA9" s="44">
        <v>31</v>
      </c>
      <c r="AB9">
        <v>8.9968907611196727</v>
      </c>
    </row>
    <row r="10" spans="5:30" x14ac:dyDescent="0.25">
      <c r="E10">
        <v>400</v>
      </c>
      <c r="F10">
        <v>491</v>
      </c>
      <c r="G10">
        <v>553</v>
      </c>
      <c r="H10">
        <v>572</v>
      </c>
      <c r="I10">
        <v>590</v>
      </c>
      <c r="J10">
        <v>597</v>
      </c>
      <c r="K10">
        <v>570</v>
      </c>
      <c r="L10">
        <v>525</v>
      </c>
      <c r="M10">
        <v>561</v>
      </c>
      <c r="N10">
        <v>554</v>
      </c>
      <c r="O10">
        <v>552</v>
      </c>
      <c r="P10">
        <v>547</v>
      </c>
      <c r="Q10">
        <v>574</v>
      </c>
      <c r="R10">
        <v>561</v>
      </c>
      <c r="S10">
        <v>555</v>
      </c>
      <c r="T10">
        <v>529</v>
      </c>
      <c r="U10">
        <v>517</v>
      </c>
      <c r="V10">
        <v>465.55</v>
      </c>
      <c r="W10">
        <v>406.55</v>
      </c>
      <c r="X10" s="44">
        <v>500</v>
      </c>
      <c r="Y10" s="44">
        <v>480</v>
      </c>
      <c r="Z10" s="44">
        <v>34.1</v>
      </c>
      <c r="AA10" s="44">
        <v>27</v>
      </c>
      <c r="AB10">
        <v>8.9968907611196869</v>
      </c>
    </row>
    <row r="11" spans="5:30" x14ac:dyDescent="0.25">
      <c r="E11">
        <v>399</v>
      </c>
      <c r="F11">
        <v>447</v>
      </c>
      <c r="G11">
        <v>521</v>
      </c>
      <c r="H11">
        <v>541</v>
      </c>
      <c r="I11">
        <v>569</v>
      </c>
      <c r="J11">
        <v>569</v>
      </c>
      <c r="K11">
        <v>571</v>
      </c>
      <c r="L11">
        <v>569</v>
      </c>
      <c r="M11">
        <v>533</v>
      </c>
      <c r="N11">
        <v>541</v>
      </c>
      <c r="O11">
        <v>532</v>
      </c>
      <c r="P11">
        <v>575</v>
      </c>
      <c r="Q11">
        <v>596</v>
      </c>
      <c r="R11">
        <v>613</v>
      </c>
      <c r="S11">
        <v>603</v>
      </c>
      <c r="T11">
        <v>586</v>
      </c>
      <c r="U11">
        <v>526</v>
      </c>
      <c r="V11">
        <v>515.54999999999995</v>
      </c>
      <c r="W11">
        <v>515.54999999999995</v>
      </c>
      <c r="X11" s="44">
        <v>490</v>
      </c>
      <c r="Y11" s="44">
        <v>480</v>
      </c>
      <c r="Z11" s="44">
        <v>0</v>
      </c>
      <c r="AA11" s="44">
        <v>38.700000000000003</v>
      </c>
      <c r="AB11">
        <v>8.9968907611196727</v>
      </c>
    </row>
    <row r="12" spans="5:30" x14ac:dyDescent="0.25">
      <c r="E12">
        <v>497</v>
      </c>
      <c r="F12">
        <v>498</v>
      </c>
      <c r="G12">
        <v>555</v>
      </c>
      <c r="H12">
        <v>613</v>
      </c>
      <c r="I12">
        <v>632</v>
      </c>
      <c r="J12">
        <v>636</v>
      </c>
      <c r="K12">
        <v>621</v>
      </c>
      <c r="L12">
        <v>631</v>
      </c>
      <c r="M12">
        <v>596</v>
      </c>
      <c r="N12">
        <v>610</v>
      </c>
      <c r="O12">
        <v>609</v>
      </c>
      <c r="P12">
        <v>615</v>
      </c>
      <c r="Q12">
        <v>655</v>
      </c>
      <c r="R12">
        <v>660</v>
      </c>
      <c r="S12">
        <v>664</v>
      </c>
      <c r="T12">
        <v>648</v>
      </c>
      <c r="U12">
        <v>628</v>
      </c>
      <c r="V12">
        <v>551.54999999999995</v>
      </c>
      <c r="W12">
        <v>508.55</v>
      </c>
      <c r="X12" s="44">
        <v>500</v>
      </c>
      <c r="Y12" s="44">
        <v>510</v>
      </c>
      <c r="Z12" s="44">
        <v>51.8</v>
      </c>
      <c r="AA12" s="44">
        <v>21.400000000000002</v>
      </c>
      <c r="AB12">
        <v>26.990672283359</v>
      </c>
    </row>
    <row r="13" spans="5:30" x14ac:dyDescent="0.25">
      <c r="X13" s="34"/>
      <c r="Y13" s="34"/>
      <c r="Z13" s="10"/>
      <c r="AA13" s="10"/>
    </row>
    <row r="14" spans="5:30" x14ac:dyDescent="0.25">
      <c r="X14" s="34"/>
      <c r="Y14" s="34"/>
      <c r="Z14" s="10"/>
      <c r="AA14" s="10"/>
    </row>
    <row r="15" spans="5:30" x14ac:dyDescent="0.25">
      <c r="X15" s="34"/>
      <c r="Y15" s="34"/>
      <c r="Z15" s="10"/>
      <c r="AA15" s="10"/>
    </row>
    <row r="16" spans="5:30" x14ac:dyDescent="0.25">
      <c r="X16" s="34"/>
      <c r="Y16" s="34"/>
      <c r="Z16" s="10"/>
      <c r="AA16" s="10"/>
    </row>
    <row r="17" spans="24:27" x14ac:dyDescent="0.25">
      <c r="X17" s="34"/>
      <c r="Y17" s="34"/>
      <c r="Z17" s="10"/>
      <c r="AA17" s="10"/>
    </row>
    <row r="18" spans="24:27" x14ac:dyDescent="0.25">
      <c r="X18" s="34"/>
      <c r="Y18" s="34"/>
      <c r="Z18" s="10"/>
      <c r="AA18" s="10"/>
    </row>
    <row r="19" spans="24:27" x14ac:dyDescent="0.25">
      <c r="X19" s="34"/>
      <c r="Y19" s="34"/>
      <c r="Z19" s="10"/>
      <c r="AA19" s="10"/>
    </row>
    <row r="20" spans="24:27" x14ac:dyDescent="0.25">
      <c r="X20" s="34"/>
      <c r="Y20" s="34"/>
      <c r="Z20" s="10"/>
      <c r="AA20" s="10"/>
    </row>
    <row r="21" spans="24:27" x14ac:dyDescent="0.25">
      <c r="X21" s="34"/>
      <c r="Y21" s="34"/>
      <c r="Z21" s="10"/>
      <c r="AA21" s="10"/>
    </row>
    <row r="22" spans="24:27" x14ac:dyDescent="0.25">
      <c r="X22" s="34"/>
      <c r="Y22" s="34"/>
      <c r="Z22" s="10"/>
      <c r="AA22" s="10"/>
    </row>
    <row r="23" spans="24:27" x14ac:dyDescent="0.25">
      <c r="X23" s="34"/>
      <c r="Y23" s="34"/>
      <c r="Z23" s="10"/>
      <c r="AA23" s="10"/>
    </row>
    <row r="24" spans="24:27" x14ac:dyDescent="0.25">
      <c r="X24" s="34"/>
      <c r="Y24" s="34"/>
      <c r="Z24" s="10"/>
      <c r="AA24" s="10"/>
    </row>
    <row r="25" spans="24:27" x14ac:dyDescent="0.25">
      <c r="X25" s="34"/>
      <c r="Y25" s="34"/>
      <c r="Z25" s="10"/>
      <c r="AA25" s="10"/>
    </row>
    <row r="26" spans="24:27" x14ac:dyDescent="0.25">
      <c r="X26" s="34"/>
      <c r="Y26" s="34"/>
      <c r="Z26" s="10"/>
      <c r="AA26" s="10"/>
    </row>
    <row r="27" spans="24:27" x14ac:dyDescent="0.25">
      <c r="X27" s="34"/>
      <c r="Y27" s="34"/>
      <c r="Z27" s="10"/>
      <c r="AA27" s="10"/>
    </row>
    <row r="28" spans="24:27" x14ac:dyDescent="0.25">
      <c r="X28" s="34"/>
      <c r="Y28" s="34"/>
      <c r="Z28" s="10"/>
      <c r="AA28" s="10"/>
    </row>
    <row r="29" spans="24:27" x14ac:dyDescent="0.25">
      <c r="X29" s="34"/>
      <c r="Y29" s="34"/>
      <c r="Z29" s="10"/>
      <c r="AA29" s="10"/>
    </row>
    <row r="30" spans="24:27" x14ac:dyDescent="0.25">
      <c r="X30" s="34"/>
      <c r="Y30" s="34"/>
      <c r="Z30" s="10"/>
      <c r="AA30" s="10"/>
    </row>
    <row r="31" spans="24:27" x14ac:dyDescent="0.25">
      <c r="X31" s="34"/>
      <c r="Y31" s="34"/>
      <c r="Z31" s="10"/>
      <c r="AA31" s="10"/>
    </row>
    <row r="32" spans="24:27" x14ac:dyDescent="0.25">
      <c r="X32" s="34"/>
      <c r="Y32" s="34"/>
      <c r="Z32" s="10"/>
      <c r="AA32" s="10"/>
    </row>
    <row r="33" spans="1:27" ht="15.75" thickBot="1" x14ac:dyDescent="0.3">
      <c r="X33" s="34"/>
      <c r="Y33" s="34"/>
      <c r="Z33" s="10"/>
      <c r="AA33" s="10"/>
    </row>
    <row r="34" spans="1:27" ht="15.75" x14ac:dyDescent="0.25">
      <c r="A34" s="27"/>
      <c r="B34" s="28" t="s">
        <v>12</v>
      </c>
      <c r="C34" s="29"/>
      <c r="X34" s="34"/>
      <c r="Y34" s="34"/>
      <c r="Z34" s="10"/>
      <c r="AA34" s="10"/>
    </row>
    <row r="35" spans="1:27" x14ac:dyDescent="0.25">
      <c r="A35" s="19"/>
      <c r="B35" s="20" t="s">
        <v>7</v>
      </c>
      <c r="C35" s="21" t="s">
        <v>8</v>
      </c>
      <c r="X35" s="34"/>
      <c r="Y35" s="34"/>
      <c r="Z35" s="10"/>
      <c r="AA35" s="10"/>
    </row>
    <row r="36" spans="1:27" x14ac:dyDescent="0.25">
      <c r="A36" s="22" t="s">
        <v>6</v>
      </c>
      <c r="B36" s="17">
        <v>5</v>
      </c>
      <c r="C36" s="23">
        <v>23</v>
      </c>
    </row>
    <row r="37" spans="1:27" x14ac:dyDescent="0.25">
      <c r="A37" s="22" t="s">
        <v>9</v>
      </c>
      <c r="B37" s="17">
        <v>24</v>
      </c>
      <c r="C37" s="23">
        <v>25</v>
      </c>
    </row>
    <row r="38" spans="1:27" x14ac:dyDescent="0.25">
      <c r="A38" s="22" t="s">
        <v>10</v>
      </c>
      <c r="B38" s="17">
        <v>26</v>
      </c>
      <c r="C38" s="23">
        <v>27</v>
      </c>
    </row>
    <row r="39" spans="1:27" ht="15.75" thickBot="1" x14ac:dyDescent="0.3">
      <c r="A39" s="24" t="s">
        <v>11</v>
      </c>
      <c r="B39" s="25">
        <v>28</v>
      </c>
      <c r="C39" s="26"/>
    </row>
    <row r="43" spans="1:27" x14ac:dyDescent="0.25"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</row>
  </sheetData>
  <dataConsolidate link="1"/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81" r:id="rId4" name="btnSoilProfile">
          <controlPr defaultSize="0" autoLine="0" r:id="rId5">
            <anchor moveWithCells="1">
              <from>
                <xdr:col>0</xdr:col>
                <xdr:colOff>219075</xdr:colOff>
                <xdr:row>12</xdr:row>
                <xdr:rowOff>95250</xdr:rowOff>
              </from>
              <to>
                <xdr:col>3</xdr:col>
                <xdr:colOff>133350</xdr:colOff>
                <xdr:row>14</xdr:row>
                <xdr:rowOff>57150</xdr:rowOff>
              </to>
            </anchor>
          </controlPr>
        </control>
      </mc:Choice>
      <mc:Fallback>
        <control shapeId="20481" r:id="rId4" name="btnSoilProfile"/>
      </mc:Fallback>
    </mc:AlternateContent>
    <mc:AlternateContent xmlns:mc="http://schemas.openxmlformats.org/markup-compatibility/2006">
      <mc:Choice Requires="x14">
        <control shapeId="20482" r:id="rId6" name="btnGraftingPoints">
          <controlPr defaultSize="0" autoLine="0" r:id="rId7">
            <anchor moveWithCells="1">
              <from>
                <xdr:col>0</xdr:col>
                <xdr:colOff>219075</xdr:colOff>
                <xdr:row>14</xdr:row>
                <xdr:rowOff>133350</xdr:rowOff>
              </from>
              <to>
                <xdr:col>3</xdr:col>
                <xdr:colOff>133350</xdr:colOff>
                <xdr:row>16</xdr:row>
                <xdr:rowOff>95250</xdr:rowOff>
              </to>
            </anchor>
          </controlPr>
        </control>
      </mc:Choice>
      <mc:Fallback>
        <control shapeId="20482" r:id="rId6" name="btnGraftingPoints"/>
      </mc:Fallback>
    </mc:AlternateContent>
    <mc:AlternateContent xmlns:mc="http://schemas.openxmlformats.org/markup-compatibility/2006">
      <mc:Choice Requires="x14">
        <control shapeId="20483" r:id="rId8" name="btnCorrections">
          <controlPr defaultSize="0" autoLine="0" r:id="rId9">
            <anchor moveWithCells="1">
              <from>
                <xdr:col>0</xdr:col>
                <xdr:colOff>219075</xdr:colOff>
                <xdr:row>16</xdr:row>
                <xdr:rowOff>171450</xdr:rowOff>
              </from>
              <to>
                <xdr:col>3</xdr:col>
                <xdr:colOff>133350</xdr:colOff>
                <xdr:row>18</xdr:row>
                <xdr:rowOff>133350</xdr:rowOff>
              </to>
            </anchor>
          </controlPr>
        </control>
      </mc:Choice>
      <mc:Fallback>
        <control shapeId="20483" r:id="rId8" name="btnCorrections"/>
      </mc:Fallback>
    </mc:AlternateContent>
    <mc:AlternateContent xmlns:mc="http://schemas.openxmlformats.org/markup-compatibility/2006">
      <mc:Choice Requires="x14">
        <control shapeId="20484" r:id="rId10" name="btnDistances">
          <controlPr defaultSize="0" autoLine="0" r:id="rId11">
            <anchor moveWithCells="1">
              <from>
                <xdr:col>0</xdr:col>
                <xdr:colOff>219075</xdr:colOff>
                <xdr:row>19</xdr:row>
                <xdr:rowOff>47625</xdr:rowOff>
              </from>
              <to>
                <xdr:col>3</xdr:col>
                <xdr:colOff>133350</xdr:colOff>
                <xdr:row>21</xdr:row>
                <xdr:rowOff>9525</xdr:rowOff>
              </to>
            </anchor>
          </controlPr>
        </control>
      </mc:Choice>
      <mc:Fallback>
        <control shapeId="20484" r:id="rId10" name="btnDistances"/>
      </mc:Fallback>
    </mc:AlternateContent>
    <mc:AlternateContent xmlns:mc="http://schemas.openxmlformats.org/markup-compatibility/2006">
      <mc:Choice Requires="x14">
        <control shapeId="20486" r:id="rId12" name="CommandButton5">
          <controlPr defaultSize="0" autoLine="0" r:id="rId13">
            <anchor moveWithCells="1">
              <from>
                <xdr:col>0</xdr:col>
                <xdr:colOff>219075</xdr:colOff>
                <xdr:row>23</xdr:row>
                <xdr:rowOff>161925</xdr:rowOff>
              </from>
              <to>
                <xdr:col>3</xdr:col>
                <xdr:colOff>133350</xdr:colOff>
                <xdr:row>25</xdr:row>
                <xdr:rowOff>123825</xdr:rowOff>
              </to>
            </anchor>
          </controlPr>
        </control>
      </mc:Choice>
      <mc:Fallback>
        <control shapeId="20486" r:id="rId12" name="CommandButton5"/>
      </mc:Fallback>
    </mc:AlternateContent>
    <mc:AlternateContent xmlns:mc="http://schemas.openxmlformats.org/markup-compatibility/2006">
      <mc:Choice Requires="x14">
        <control shapeId="20487" r:id="rId14" name="btnClear">
          <controlPr defaultSize="0" autoLine="0" r:id="rId15">
            <anchor moveWithCells="1">
              <from>
                <xdr:col>0</xdr:col>
                <xdr:colOff>228600</xdr:colOff>
                <xdr:row>21</xdr:row>
                <xdr:rowOff>104775</xdr:rowOff>
              </from>
              <to>
                <xdr:col>3</xdr:col>
                <xdr:colOff>142875</xdr:colOff>
                <xdr:row>23</xdr:row>
                <xdr:rowOff>66675</xdr:rowOff>
              </to>
            </anchor>
          </controlPr>
        </control>
      </mc:Choice>
      <mc:Fallback>
        <control shapeId="20487" r:id="rId14" name="btnClear"/>
      </mc:Fallback>
    </mc:AlternateContent>
    <mc:AlternateContent xmlns:mc="http://schemas.openxmlformats.org/markup-compatibility/2006">
      <mc:Choice Requires="x14">
        <control shapeId="20488" r:id="rId16" name="btnRUN">
          <controlPr defaultSize="0" autoLine="0" r:id="rId17">
            <anchor moveWithCells="1">
              <from>
                <xdr:col>0</xdr:col>
                <xdr:colOff>219075</xdr:colOff>
                <xdr:row>27</xdr:row>
                <xdr:rowOff>104775</xdr:rowOff>
              </from>
              <to>
                <xdr:col>3</xdr:col>
                <xdr:colOff>133350</xdr:colOff>
                <xdr:row>29</xdr:row>
                <xdr:rowOff>66675</xdr:rowOff>
              </to>
            </anchor>
          </controlPr>
        </control>
      </mc:Choice>
      <mc:Fallback>
        <control shapeId="20488" r:id="rId16" name="btnRUN"/>
      </mc:Fallback>
    </mc:AlternateContent>
    <mc:AlternateContent xmlns:mc="http://schemas.openxmlformats.org/markup-compatibility/2006">
      <mc:Choice Requires="x14">
        <control shapeId="20489" r:id="rId18" name="btnRUN_with_defaults">
          <controlPr defaultSize="0" autoLine="0" r:id="rId19">
            <anchor moveWithCells="1">
              <from>
                <xdr:col>0</xdr:col>
                <xdr:colOff>209550</xdr:colOff>
                <xdr:row>29</xdr:row>
                <xdr:rowOff>152400</xdr:rowOff>
              </from>
              <to>
                <xdr:col>3</xdr:col>
                <xdr:colOff>123825</xdr:colOff>
                <xdr:row>31</xdr:row>
                <xdr:rowOff>114300</xdr:rowOff>
              </to>
            </anchor>
          </controlPr>
        </control>
      </mc:Choice>
      <mc:Fallback>
        <control shapeId="20489" r:id="rId18" name="btnRUN_with_defaul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4"/>
  <dimension ref="A1:OZ12"/>
  <sheetViews>
    <sheetView workbookViewId="0">
      <selection activeCell="AA37" sqref="Z37:AA37"/>
    </sheetView>
  </sheetViews>
  <sheetFormatPr defaultColWidth="9.140625" defaultRowHeight="15" x14ac:dyDescent="0.25"/>
  <cols>
    <col min="1" max="4" width="8.85546875" customWidth="1"/>
    <col min="5" max="52" width="5.85546875" customWidth="1"/>
    <col min="53" max="416" width="8.85546875" customWidth="1"/>
    <col min="417" max="16384" width="9.140625" style="30"/>
  </cols>
  <sheetData>
    <row r="1" spans="5:23" s="1" customFormat="1" x14ac:dyDescent="0.25">
      <c r="E1" s="1">
        <v>100</v>
      </c>
      <c r="F1" s="1">
        <v>200</v>
      </c>
      <c r="G1" s="1">
        <v>300</v>
      </c>
      <c r="H1" s="1">
        <v>400</v>
      </c>
      <c r="I1" s="1">
        <v>500</v>
      </c>
      <c r="J1" s="1">
        <v>600</v>
      </c>
      <c r="K1" s="1">
        <v>700</v>
      </c>
      <c r="L1" s="1">
        <v>800</v>
      </c>
      <c r="M1" s="1">
        <v>900</v>
      </c>
      <c r="N1" s="1">
        <v>1000</v>
      </c>
      <c r="O1" s="1">
        <v>1100</v>
      </c>
      <c r="P1" s="1">
        <v>1200</v>
      </c>
      <c r="Q1" s="1">
        <v>1300</v>
      </c>
      <c r="R1" s="1">
        <v>1400</v>
      </c>
      <c r="S1" s="1">
        <v>1500</v>
      </c>
      <c r="T1" s="1">
        <v>1600</v>
      </c>
      <c r="U1" s="1">
        <v>1700</v>
      </c>
      <c r="V1" s="1">
        <v>1800</v>
      </c>
      <c r="W1" s="1">
        <v>1900</v>
      </c>
    </row>
    <row r="2" spans="5:23" x14ac:dyDescent="0.25">
      <c r="E2">
        <v>467</v>
      </c>
      <c r="F2">
        <v>474</v>
      </c>
      <c r="G2">
        <v>576</v>
      </c>
      <c r="H2">
        <v>610</v>
      </c>
      <c r="I2">
        <v>619</v>
      </c>
      <c r="J2">
        <v>599</v>
      </c>
      <c r="K2">
        <v>587</v>
      </c>
      <c r="L2">
        <v>557</v>
      </c>
      <c r="M2">
        <v>563</v>
      </c>
      <c r="N2">
        <v>573</v>
      </c>
      <c r="O2">
        <v>566</v>
      </c>
      <c r="P2">
        <v>570</v>
      </c>
      <c r="Q2">
        <v>591</v>
      </c>
      <c r="R2">
        <v>590</v>
      </c>
      <c r="S2">
        <v>594</v>
      </c>
      <c r="T2">
        <v>578</v>
      </c>
      <c r="U2">
        <v>518</v>
      </c>
      <c r="V2">
        <v>443.55</v>
      </c>
      <c r="W2">
        <v>414.55</v>
      </c>
    </row>
    <row r="3" spans="5:23" x14ac:dyDescent="0.25">
      <c r="E3">
        <v>439.78500000000003</v>
      </c>
      <c r="F3">
        <v>488.57</v>
      </c>
      <c r="G3">
        <v>533.35500000000002</v>
      </c>
      <c r="H3">
        <v>561.14</v>
      </c>
      <c r="I3">
        <v>552.92499999999995</v>
      </c>
      <c r="J3">
        <v>567.71</v>
      </c>
      <c r="K3">
        <v>561.495</v>
      </c>
      <c r="L3">
        <v>516.28</v>
      </c>
      <c r="M3">
        <v>525.06500000000005</v>
      </c>
      <c r="N3">
        <v>523.85</v>
      </c>
      <c r="O3">
        <v>551.63499999999999</v>
      </c>
      <c r="P3">
        <v>555.41999999999996</v>
      </c>
      <c r="Q3">
        <v>557.20500000000004</v>
      </c>
      <c r="R3">
        <v>553.99</v>
      </c>
      <c r="S3">
        <v>540.77499999999998</v>
      </c>
      <c r="T3">
        <v>514.55999999999995</v>
      </c>
      <c r="U3">
        <v>423.34500000000003</v>
      </c>
      <c r="V3">
        <v>406.68</v>
      </c>
      <c r="W3">
        <v>405.46500000000003</v>
      </c>
    </row>
    <row r="4" spans="5:23" x14ac:dyDescent="0.25">
      <c r="E4">
        <v>425.31</v>
      </c>
      <c r="F4">
        <v>478.62</v>
      </c>
      <c r="G4">
        <v>496.93</v>
      </c>
      <c r="H4">
        <v>552.24</v>
      </c>
      <c r="I4">
        <v>561.54999999999995</v>
      </c>
      <c r="J4">
        <v>555.86</v>
      </c>
      <c r="K4">
        <v>541.16999999999996</v>
      </c>
      <c r="L4">
        <v>509.48</v>
      </c>
      <c r="M4">
        <v>484.79</v>
      </c>
      <c r="N4">
        <v>489.1</v>
      </c>
      <c r="O4">
        <v>501.41</v>
      </c>
      <c r="P4">
        <v>544.72</v>
      </c>
      <c r="Q4">
        <v>545.03</v>
      </c>
      <c r="R4">
        <v>514.34</v>
      </c>
      <c r="S4">
        <v>531.65</v>
      </c>
      <c r="T4">
        <v>513.96</v>
      </c>
      <c r="U4">
        <v>476.27</v>
      </c>
      <c r="V4">
        <v>407.13</v>
      </c>
      <c r="W4">
        <v>406.44</v>
      </c>
    </row>
    <row r="5" spans="5:23" x14ac:dyDescent="0.25">
      <c r="E5">
        <v>436.43</v>
      </c>
      <c r="F5">
        <v>494.86</v>
      </c>
      <c r="G5">
        <v>549.29</v>
      </c>
      <c r="H5">
        <v>581.72</v>
      </c>
      <c r="I5">
        <v>601.15</v>
      </c>
      <c r="J5">
        <v>597.58000000000004</v>
      </c>
      <c r="K5">
        <v>569.01</v>
      </c>
      <c r="L5">
        <v>566.44000000000005</v>
      </c>
      <c r="M5">
        <v>560.87</v>
      </c>
      <c r="N5">
        <v>558.29999999999995</v>
      </c>
      <c r="O5">
        <v>517.73</v>
      </c>
      <c r="P5">
        <v>529.16</v>
      </c>
      <c r="Q5">
        <v>566.59</v>
      </c>
      <c r="R5">
        <v>593.02</v>
      </c>
      <c r="S5">
        <v>590.45000000000005</v>
      </c>
      <c r="T5">
        <v>570.88</v>
      </c>
      <c r="U5">
        <v>548.30999999999995</v>
      </c>
      <c r="V5">
        <v>462.29</v>
      </c>
      <c r="W5">
        <v>418.72</v>
      </c>
    </row>
    <row r="6" spans="5:23" x14ac:dyDescent="0.25">
      <c r="E6">
        <v>396.67500000000001</v>
      </c>
      <c r="F6">
        <v>413.35</v>
      </c>
      <c r="G6">
        <v>446.02499999999998</v>
      </c>
      <c r="H6">
        <v>465.7</v>
      </c>
      <c r="I6">
        <v>485.375</v>
      </c>
      <c r="J6">
        <v>498.05</v>
      </c>
      <c r="K6">
        <v>475.72500000000002</v>
      </c>
      <c r="L6">
        <v>496.4</v>
      </c>
      <c r="M6">
        <v>517.07500000000005</v>
      </c>
      <c r="N6">
        <v>520.75</v>
      </c>
      <c r="O6">
        <v>514.42499999999995</v>
      </c>
      <c r="P6">
        <v>502.1</v>
      </c>
      <c r="Q6">
        <v>526.77499999999998</v>
      </c>
      <c r="R6">
        <v>527.45000000000005</v>
      </c>
      <c r="S6">
        <v>527.125</v>
      </c>
      <c r="T6">
        <v>514.79999999999995</v>
      </c>
      <c r="U6">
        <v>494.47500000000002</v>
      </c>
      <c r="V6">
        <v>437.7</v>
      </c>
      <c r="W6">
        <v>396.375</v>
      </c>
    </row>
    <row r="7" spans="5:23" x14ac:dyDescent="0.25">
      <c r="E7">
        <v>419.185</v>
      </c>
      <c r="F7">
        <v>491.97</v>
      </c>
      <c r="G7">
        <v>554.755</v>
      </c>
      <c r="H7">
        <v>551.54</v>
      </c>
      <c r="I7">
        <v>567.32500000000005</v>
      </c>
      <c r="J7">
        <v>586.11</v>
      </c>
      <c r="K7">
        <v>550.89499999999998</v>
      </c>
      <c r="L7">
        <v>511.68</v>
      </c>
      <c r="M7">
        <v>545.46500000000003</v>
      </c>
      <c r="N7">
        <v>526.25</v>
      </c>
      <c r="O7">
        <v>518.03499999999997</v>
      </c>
      <c r="P7">
        <v>551.82000000000005</v>
      </c>
      <c r="Q7">
        <v>578.60500000000002</v>
      </c>
      <c r="R7">
        <v>576.39</v>
      </c>
      <c r="S7">
        <v>583.17499999999995</v>
      </c>
      <c r="T7">
        <v>547.96</v>
      </c>
      <c r="U7">
        <v>464.745</v>
      </c>
      <c r="V7">
        <v>455.08000000000004</v>
      </c>
      <c r="W7">
        <v>398.86500000000001</v>
      </c>
    </row>
    <row r="8" spans="5:23" x14ac:dyDescent="0.25">
      <c r="E8">
        <v>427.1</v>
      </c>
      <c r="F8">
        <v>450.2</v>
      </c>
      <c r="G8">
        <v>552.29999999999995</v>
      </c>
      <c r="H8">
        <v>580.4</v>
      </c>
      <c r="I8">
        <v>585.5</v>
      </c>
      <c r="J8">
        <v>579.6</v>
      </c>
      <c r="K8">
        <v>556.70000000000005</v>
      </c>
      <c r="L8">
        <v>546.79999999999995</v>
      </c>
      <c r="M8">
        <v>522.9</v>
      </c>
      <c r="N8">
        <v>525</v>
      </c>
      <c r="O8">
        <v>525.1</v>
      </c>
      <c r="P8">
        <v>542.20000000000005</v>
      </c>
      <c r="Q8">
        <v>545.29999999999995</v>
      </c>
      <c r="R8">
        <v>552.4</v>
      </c>
      <c r="S8">
        <v>547.5</v>
      </c>
      <c r="T8">
        <v>530.6</v>
      </c>
      <c r="U8">
        <v>473.7</v>
      </c>
      <c r="V8">
        <v>404.35</v>
      </c>
      <c r="W8">
        <v>344.45</v>
      </c>
    </row>
    <row r="9" spans="5:23" x14ac:dyDescent="0.25">
      <c r="E9">
        <v>405.45</v>
      </c>
      <c r="F9">
        <v>431.9</v>
      </c>
      <c r="G9">
        <v>488.35</v>
      </c>
      <c r="H9">
        <v>536.79999999999995</v>
      </c>
      <c r="I9">
        <v>551.25</v>
      </c>
      <c r="J9">
        <v>548.70000000000005</v>
      </c>
      <c r="K9">
        <v>543.15</v>
      </c>
      <c r="L9">
        <v>531.6</v>
      </c>
      <c r="M9">
        <v>485.05</v>
      </c>
      <c r="N9">
        <v>508.5</v>
      </c>
      <c r="O9">
        <v>476.95</v>
      </c>
      <c r="P9">
        <v>525.4</v>
      </c>
      <c r="Q9">
        <v>508.85</v>
      </c>
      <c r="R9">
        <v>485.3</v>
      </c>
      <c r="S9">
        <v>495.75</v>
      </c>
      <c r="T9">
        <v>477.2</v>
      </c>
      <c r="U9">
        <v>448.65</v>
      </c>
      <c r="V9">
        <v>390.65000000000003</v>
      </c>
      <c r="W9">
        <v>389.1</v>
      </c>
    </row>
    <row r="10" spans="5:23" x14ac:dyDescent="0.25">
      <c r="E10">
        <v>366.255</v>
      </c>
      <c r="F10">
        <v>457.61</v>
      </c>
      <c r="G10">
        <v>519.96500000000003</v>
      </c>
      <c r="H10">
        <v>539.32000000000005</v>
      </c>
      <c r="I10">
        <v>557.67499999999995</v>
      </c>
      <c r="J10">
        <v>565.03</v>
      </c>
      <c r="K10">
        <v>538.38499999999999</v>
      </c>
      <c r="L10">
        <v>493.74</v>
      </c>
      <c r="M10">
        <v>530.09500000000003</v>
      </c>
      <c r="N10">
        <v>523.45000000000005</v>
      </c>
      <c r="O10">
        <v>521.80499999999995</v>
      </c>
      <c r="P10">
        <v>517.16</v>
      </c>
      <c r="Q10">
        <v>544.51499999999999</v>
      </c>
      <c r="R10">
        <v>531.87</v>
      </c>
      <c r="S10">
        <v>526.22500000000002</v>
      </c>
      <c r="T10">
        <v>500.58</v>
      </c>
      <c r="U10">
        <v>488.935</v>
      </c>
      <c r="V10">
        <v>437.84000000000003</v>
      </c>
      <c r="W10">
        <v>379.19499999999999</v>
      </c>
    </row>
    <row r="11" spans="5:23" x14ac:dyDescent="0.25">
      <c r="E11">
        <v>397.065</v>
      </c>
      <c r="F11">
        <v>443.13</v>
      </c>
      <c r="G11">
        <v>515.19500000000005</v>
      </c>
      <c r="H11">
        <v>533.26</v>
      </c>
      <c r="I11">
        <v>559.32500000000005</v>
      </c>
      <c r="J11">
        <v>557.39</v>
      </c>
      <c r="K11">
        <v>557.45500000000004</v>
      </c>
      <c r="L11">
        <v>553.52</v>
      </c>
      <c r="M11">
        <v>515.58500000000004</v>
      </c>
      <c r="N11">
        <v>521.65</v>
      </c>
      <c r="O11">
        <v>510.71499999999997</v>
      </c>
      <c r="P11">
        <v>551.78</v>
      </c>
      <c r="Q11">
        <v>570.84500000000003</v>
      </c>
      <c r="R11">
        <v>585.91</v>
      </c>
      <c r="S11">
        <v>573.97500000000002</v>
      </c>
      <c r="T11">
        <v>555.04</v>
      </c>
      <c r="U11">
        <v>493.10500000000002</v>
      </c>
      <c r="V11">
        <v>480.71999999999997</v>
      </c>
      <c r="W11">
        <v>478.78499999999997</v>
      </c>
    </row>
    <row r="12" spans="5:23" x14ac:dyDescent="0.25">
      <c r="E12">
        <v>446.72</v>
      </c>
      <c r="F12">
        <v>449.24</v>
      </c>
      <c r="G12">
        <v>507.76</v>
      </c>
      <c r="H12">
        <v>567.28</v>
      </c>
      <c r="I12">
        <v>587.79999999999995</v>
      </c>
      <c r="J12">
        <v>593.32000000000005</v>
      </c>
      <c r="K12">
        <v>579.84</v>
      </c>
      <c r="L12">
        <v>591.36</v>
      </c>
      <c r="M12">
        <v>557.88</v>
      </c>
      <c r="N12">
        <v>573.4</v>
      </c>
      <c r="O12">
        <v>573.91999999999996</v>
      </c>
      <c r="P12">
        <v>581.44000000000005</v>
      </c>
      <c r="Q12">
        <v>622.96</v>
      </c>
      <c r="R12">
        <v>629.48</v>
      </c>
      <c r="S12">
        <v>635</v>
      </c>
      <c r="T12">
        <v>620.52</v>
      </c>
      <c r="U12">
        <v>602.04</v>
      </c>
      <c r="V12">
        <v>527.1099999999999</v>
      </c>
      <c r="W12">
        <v>485.63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/>
  <dimension ref="A1:N13"/>
  <sheetViews>
    <sheetView workbookViewId="0">
      <selection activeCell="I16" sqref="I16:N16"/>
    </sheetView>
  </sheetViews>
  <sheetFormatPr defaultRowHeight="15" x14ac:dyDescent="0.25"/>
  <cols>
    <col min="1" max="1" width="10.28515625" bestFit="1" customWidth="1"/>
    <col min="3" max="3" width="9.42578125" bestFit="1" customWidth="1"/>
    <col min="4" max="4" width="9.7109375" bestFit="1" customWidth="1"/>
    <col min="5" max="5" width="10" bestFit="1" customWidth="1"/>
    <col min="6" max="6" width="9.7109375" bestFit="1" customWidth="1"/>
  </cols>
  <sheetData>
    <row r="1" spans="1:14" x14ac:dyDescent="0.25">
      <c r="B1" s="1" t="s">
        <v>4</v>
      </c>
      <c r="I1" s="1" t="s">
        <v>5</v>
      </c>
    </row>
    <row r="2" spans="1:14" x14ac:dyDescent="0.25">
      <c r="B2" s="1" t="s">
        <v>37</v>
      </c>
      <c r="C2" s="1" t="s">
        <v>39</v>
      </c>
      <c r="D2" s="1" t="s">
        <v>41</v>
      </c>
      <c r="E2" s="1" t="s">
        <v>42</v>
      </c>
      <c r="F2" s="1" t="s">
        <v>40</v>
      </c>
      <c r="G2" s="1" t="s">
        <v>38</v>
      </c>
      <c r="H2" s="1"/>
      <c r="I2" s="1" t="s">
        <v>37</v>
      </c>
      <c r="J2" s="1" t="s">
        <v>39</v>
      </c>
      <c r="K2" s="1" t="s">
        <v>41</v>
      </c>
      <c r="L2" s="1" t="s">
        <v>42</v>
      </c>
      <c r="M2" s="1" t="s">
        <v>40</v>
      </c>
      <c r="N2" s="1" t="s">
        <v>38</v>
      </c>
    </row>
    <row r="3" spans="1:14" x14ac:dyDescent="0.25">
      <c r="A3" s="33" t="s">
        <v>30</v>
      </c>
      <c r="B3" s="33">
        <v>4.7764992269660182E-2</v>
      </c>
      <c r="C3" s="33">
        <v>2.4135597014122983</v>
      </c>
      <c r="D3" s="33">
        <v>2.5797836797009794</v>
      </c>
      <c r="E3" s="33">
        <v>2.7524602759078691</v>
      </c>
      <c r="F3" s="33">
        <v>2.3068903389685644</v>
      </c>
      <c r="G3" s="33">
        <v>3.7045997009354403E-2</v>
      </c>
      <c r="H3" s="33"/>
      <c r="I3" s="33">
        <v>0.18160259753405664</v>
      </c>
      <c r="J3" s="33">
        <v>7.9105296020446216</v>
      </c>
      <c r="K3" s="33">
        <v>8.0234813866512518</v>
      </c>
      <c r="L3" s="33">
        <v>8.4436497175743135</v>
      </c>
      <c r="M3" s="33">
        <v>6.6077420379532699</v>
      </c>
      <c r="N3" s="33">
        <v>4.8061929921847782E-2</v>
      </c>
    </row>
    <row r="4" spans="1:14" x14ac:dyDescent="0.25">
      <c r="A4" t="s">
        <v>29</v>
      </c>
      <c r="B4">
        <v>1.2350830317663299E-2</v>
      </c>
      <c r="C4">
        <v>0.31042022151552667</v>
      </c>
      <c r="D4">
        <v>0.2733328346728699</v>
      </c>
      <c r="E4">
        <v>0.29589638208925967</v>
      </c>
      <c r="F4">
        <v>0.17599853202053975</v>
      </c>
      <c r="G4">
        <v>0</v>
      </c>
      <c r="I4">
        <v>0.46957881930083073</v>
      </c>
      <c r="J4">
        <v>11.802183121073071</v>
      </c>
      <c r="K4">
        <v>10.392119920737336</v>
      </c>
      <c r="L4">
        <v>11.249986451368388</v>
      </c>
      <c r="M4">
        <v>6.6914677587863149</v>
      </c>
      <c r="N4">
        <v>0</v>
      </c>
    </row>
    <row r="5" spans="1:14" x14ac:dyDescent="0.25">
      <c r="A5" t="s">
        <v>49</v>
      </c>
      <c r="B5">
        <v>1.7146829660697999E-2</v>
      </c>
      <c r="C5">
        <v>0.25468183929123395</v>
      </c>
      <c r="D5">
        <v>0.20768275567692646</v>
      </c>
      <c r="E5">
        <v>0.23975774666039498</v>
      </c>
      <c r="F5">
        <v>0.12008515858562357</v>
      </c>
      <c r="G5">
        <v>0</v>
      </c>
      <c r="I5">
        <v>0.65192281164351495</v>
      </c>
      <c r="J5">
        <v>9.6830086978611956</v>
      </c>
      <c r="K5">
        <v>7.8961025851389728</v>
      </c>
      <c r="L5">
        <v>9.1155943931967425</v>
      </c>
      <c r="M5">
        <v>4.5656401661956147</v>
      </c>
      <c r="N5">
        <v>0</v>
      </c>
    </row>
    <row r="6" spans="1:14" x14ac:dyDescent="0.25">
      <c r="A6" t="s">
        <v>50</v>
      </c>
      <c r="B6">
        <v>6.6160154671933095E-3</v>
      </c>
      <c r="C6">
        <v>0.24455223880985535</v>
      </c>
      <c r="D6">
        <v>0.20387264428963775</v>
      </c>
      <c r="E6">
        <v>0.16943761142298494</v>
      </c>
      <c r="F6">
        <v>0.15976587445902485</v>
      </c>
      <c r="G6">
        <v>0</v>
      </c>
      <c r="I6">
        <v>0.25154104231499508</v>
      </c>
      <c r="J6">
        <v>9.29788108200915</v>
      </c>
      <c r="K6">
        <v>7.7512420728794105</v>
      </c>
      <c r="L6">
        <v>6.4420214245329621</v>
      </c>
      <c r="M6">
        <v>6.0743017889041377</v>
      </c>
      <c r="N6">
        <v>0</v>
      </c>
    </row>
    <row r="7" spans="1:14" x14ac:dyDescent="0.25">
      <c r="A7" t="s">
        <v>51</v>
      </c>
      <c r="B7">
        <v>1.4145311697964782E-3</v>
      </c>
      <c r="C7">
        <v>0.12484263310565062</v>
      </c>
      <c r="D7">
        <v>0.1706704654934641</v>
      </c>
      <c r="E7">
        <v>0.15940464529287379</v>
      </c>
      <c r="F7">
        <v>0.173655990988871</v>
      </c>
      <c r="G7">
        <v>0</v>
      </c>
      <c r="I7">
        <v>5.3780503779354165E-2</v>
      </c>
      <c r="J7">
        <v>4.7465194439858047</v>
      </c>
      <c r="K7">
        <v>6.4888945613096762</v>
      </c>
      <c r="L7">
        <v>6.0605678486770058</v>
      </c>
      <c r="M7">
        <v>6.6024043012273834</v>
      </c>
      <c r="N7">
        <v>0</v>
      </c>
    </row>
    <row r="8" spans="1:14" x14ac:dyDescent="0.25">
      <c r="A8" t="s">
        <v>52</v>
      </c>
      <c r="B8">
        <v>3.2111112724795368E-3</v>
      </c>
      <c r="C8">
        <v>0.12136153857844144</v>
      </c>
      <c r="D8">
        <v>0.15978302005942863</v>
      </c>
      <c r="E8">
        <v>0.2158574700271802</v>
      </c>
      <c r="F8">
        <v>0.17572012461620337</v>
      </c>
      <c r="G8">
        <v>0</v>
      </c>
      <c r="I8">
        <v>0.1220865157395999</v>
      </c>
      <c r="J8">
        <v>4.6141681594228752</v>
      </c>
      <c r="K8">
        <v>6.0749536649794056</v>
      </c>
      <c r="L8">
        <v>8.2069053906170701</v>
      </c>
      <c r="M8">
        <v>6.6808827036239942</v>
      </c>
      <c r="N8">
        <v>0</v>
      </c>
    </row>
    <row r="9" spans="1:14" x14ac:dyDescent="0.25">
      <c r="A9" t="s">
        <v>53</v>
      </c>
      <c r="B9">
        <v>6.9587657848006398E-3</v>
      </c>
      <c r="C9">
        <v>0.27598446396617271</v>
      </c>
      <c r="D9">
        <v>0.24045049753197012</v>
      </c>
      <c r="E9">
        <v>0.24999337743607428</v>
      </c>
      <c r="F9">
        <v>0.19208593040144012</v>
      </c>
      <c r="G9">
        <v>0</v>
      </c>
      <c r="I9">
        <v>0.26457241634552131</v>
      </c>
      <c r="J9">
        <v>10.492934920275614</v>
      </c>
      <c r="K9">
        <v>9.141932795391341</v>
      </c>
      <c r="L9">
        <v>9.5047532829896735</v>
      </c>
      <c r="M9">
        <v>7.303110971673922</v>
      </c>
      <c r="N9">
        <v>0</v>
      </c>
    </row>
    <row r="10" spans="1:14" x14ac:dyDescent="0.25">
      <c r="A10" t="s">
        <v>54</v>
      </c>
      <c r="B10">
        <v>6.6908597028921097E-5</v>
      </c>
      <c r="C10">
        <v>0.2487795236129976</v>
      </c>
      <c r="D10">
        <v>0.25484069420859079</v>
      </c>
      <c r="E10">
        <v>0.23703028386358982</v>
      </c>
      <c r="F10">
        <v>0.17465969128545594</v>
      </c>
      <c r="G10">
        <v>1.6248492590217038E-4</v>
      </c>
      <c r="I10">
        <v>2.5438662167500412E-3</v>
      </c>
      <c r="J10">
        <v>9.4586025360047632</v>
      </c>
      <c r="K10">
        <v>9.6890483650425985</v>
      </c>
      <c r="L10">
        <v>9.0118962023164926</v>
      </c>
      <c r="M10">
        <v>6.6405650068706503</v>
      </c>
      <c r="N10">
        <v>6.177680179947573E-3</v>
      </c>
    </row>
    <row r="11" spans="1:14" x14ac:dyDescent="0.25">
      <c r="A11" t="s">
        <v>55</v>
      </c>
      <c r="B11">
        <v>0</v>
      </c>
      <c r="C11">
        <v>0.18522298969363396</v>
      </c>
      <c r="D11">
        <v>0.20313516321621647</v>
      </c>
      <c r="E11">
        <v>0.20518538197302394</v>
      </c>
      <c r="F11">
        <v>0.13548923005320329</v>
      </c>
      <c r="G11">
        <v>2.4390023694841319E-4</v>
      </c>
      <c r="I11">
        <v>0</v>
      </c>
      <c r="J11">
        <v>7.0421818267002099</v>
      </c>
      <c r="K11">
        <v>7.7232030275029446</v>
      </c>
      <c r="L11">
        <v>7.8011523862398411</v>
      </c>
      <c r="M11">
        <v>5.1513032759726887</v>
      </c>
      <c r="N11">
        <v>9.2730919580066764E-3</v>
      </c>
    </row>
    <row r="12" spans="1:14" x14ac:dyDescent="0.25">
      <c r="A12" t="s">
        <v>56</v>
      </c>
      <c r="B12">
        <v>0</v>
      </c>
      <c r="C12">
        <v>0.14830791220472017</v>
      </c>
      <c r="D12">
        <v>0.16183604937356361</v>
      </c>
      <c r="E12">
        <v>0.18247151261088523</v>
      </c>
      <c r="F12">
        <v>0.14604005478890719</v>
      </c>
      <c r="G12">
        <v>3.2440742099577089E-5</v>
      </c>
      <c r="I12">
        <v>0</v>
      </c>
      <c r="J12">
        <v>5.6386698314902981</v>
      </c>
      <c r="K12">
        <v>6.1530098811629301</v>
      </c>
      <c r="L12">
        <v>6.9375706121810916</v>
      </c>
      <c r="M12">
        <v>5.5524458465216844</v>
      </c>
      <c r="N12">
        <v>1.2333976729140465E-3</v>
      </c>
    </row>
    <row r="13" spans="1:14" x14ac:dyDescent="0.25">
      <c r="A13" t="s">
        <v>57</v>
      </c>
      <c r="B13">
        <v>0</v>
      </c>
      <c r="C13">
        <v>0.49940634063406558</v>
      </c>
      <c r="D13">
        <v>0.70417955517831177</v>
      </c>
      <c r="E13">
        <v>0.7974258645316018</v>
      </c>
      <c r="F13">
        <v>0.85338975176929555</v>
      </c>
      <c r="G13">
        <v>3.6607171104404243E-2</v>
      </c>
      <c r="I13">
        <v>0</v>
      </c>
      <c r="J13">
        <v>6.3291464016232277</v>
      </c>
      <c r="K13">
        <v>8.9243069923679013</v>
      </c>
      <c r="L13">
        <v>10.106049183623863</v>
      </c>
      <c r="M13">
        <v>10.815298559756306</v>
      </c>
      <c r="N13">
        <v>0.4639351294076095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5"/>
  <dimension ref="A1:S21"/>
  <sheetViews>
    <sheetView workbookViewId="0">
      <selection activeCell="L13" sqref="L13"/>
    </sheetView>
  </sheetViews>
  <sheetFormatPr defaultRowHeight="15" x14ac:dyDescent="0.25"/>
  <cols>
    <col min="1" max="1" width="10.28515625" bestFit="1" customWidth="1"/>
    <col min="2" max="14" width="12" customWidth="1"/>
  </cols>
  <sheetData>
    <row r="1" spans="1:19" x14ac:dyDescent="0.25">
      <c r="B1" s="1" t="s">
        <v>4</v>
      </c>
      <c r="I1" s="1" t="s">
        <v>5</v>
      </c>
    </row>
    <row r="2" spans="1:19" x14ac:dyDescent="0.25">
      <c r="B2" s="1" t="s">
        <v>37</v>
      </c>
      <c r="C2" s="1" t="s">
        <v>39</v>
      </c>
      <c r="D2" s="1" t="s">
        <v>41</v>
      </c>
      <c r="E2" s="1" t="s">
        <v>42</v>
      </c>
      <c r="F2" s="1" t="s">
        <v>40</v>
      </c>
      <c r="G2" s="1" t="s">
        <v>38</v>
      </c>
      <c r="H2" s="1"/>
      <c r="I2" s="1" t="s">
        <v>37</v>
      </c>
      <c r="J2" s="1" t="s">
        <v>39</v>
      </c>
      <c r="K2" s="1" t="s">
        <v>41</v>
      </c>
      <c r="L2" s="1" t="s">
        <v>42</v>
      </c>
      <c r="M2" s="1" t="s">
        <v>40</v>
      </c>
      <c r="N2" s="1" t="s">
        <v>38</v>
      </c>
    </row>
    <row r="3" spans="1:19" x14ac:dyDescent="0.25">
      <c r="A3" s="33" t="s">
        <v>30</v>
      </c>
      <c r="B3" s="33">
        <v>0.645280046350164</v>
      </c>
      <c r="C3" s="33">
        <v>2.791407585852293E-2</v>
      </c>
      <c r="D3" s="33">
        <v>0</v>
      </c>
      <c r="E3" s="33">
        <v>0</v>
      </c>
      <c r="F3" s="33">
        <v>2.8239474224568923E-2</v>
      </c>
      <c r="G3" s="33">
        <v>0.61478580322625453</v>
      </c>
      <c r="H3" s="33"/>
      <c r="I3" s="33">
        <v>1.8645493284283454</v>
      </c>
      <c r="J3" s="33">
        <v>8.4856483051989548E-2</v>
      </c>
      <c r="K3" s="33">
        <v>0</v>
      </c>
      <c r="L3" s="33">
        <v>0</v>
      </c>
      <c r="M3" s="33">
        <v>0.10736653830540314</v>
      </c>
      <c r="N3" s="33">
        <v>2.3153039367255817</v>
      </c>
    </row>
    <row r="4" spans="1:19" x14ac:dyDescent="0.25">
      <c r="A4" t="s">
        <v>29</v>
      </c>
      <c r="B4">
        <v>1.7928989413684794E-2</v>
      </c>
      <c r="C4">
        <v>0</v>
      </c>
      <c r="D4">
        <v>0</v>
      </c>
      <c r="E4">
        <v>0</v>
      </c>
      <c r="F4">
        <v>7.9058210956593541E-3</v>
      </c>
      <c r="G4">
        <v>8.9248993906807975E-2</v>
      </c>
      <c r="I4">
        <v>0.68166054132367326</v>
      </c>
      <c r="J4">
        <v>0</v>
      </c>
      <c r="K4">
        <v>0</v>
      </c>
      <c r="L4">
        <v>0</v>
      </c>
      <c r="M4">
        <v>0.30057947848203326</v>
      </c>
      <c r="N4">
        <v>3.3932485593790367</v>
      </c>
    </row>
    <row r="5" spans="1:19" x14ac:dyDescent="0.25">
      <c r="A5" t="s">
        <v>49</v>
      </c>
      <c r="B5">
        <v>7.1870703627448405E-3</v>
      </c>
      <c r="C5">
        <v>0</v>
      </c>
      <c r="D5">
        <v>0</v>
      </c>
      <c r="E5">
        <v>0</v>
      </c>
      <c r="F5">
        <v>1.2537166122101153E-2</v>
      </c>
      <c r="G5">
        <v>9.6900836121940337E-2</v>
      </c>
      <c r="I5">
        <v>0.27325256103172041</v>
      </c>
      <c r="J5">
        <v>0</v>
      </c>
      <c r="K5">
        <v>0</v>
      </c>
      <c r="L5">
        <v>0</v>
      </c>
      <c r="M5">
        <v>0.47666331036668719</v>
      </c>
      <c r="N5">
        <v>3.6841717556696878</v>
      </c>
    </row>
    <row r="6" spans="1:19" x14ac:dyDescent="0.25">
      <c r="A6" t="s">
        <v>50</v>
      </c>
      <c r="B6">
        <v>1.8340634115100566E-2</v>
      </c>
      <c r="C6">
        <v>0</v>
      </c>
      <c r="D6">
        <v>0</v>
      </c>
      <c r="E6">
        <v>0</v>
      </c>
      <c r="F6">
        <v>2.2439208901023585E-3</v>
      </c>
      <c r="G6">
        <v>8.4743139629167699E-2</v>
      </c>
      <c r="I6">
        <v>0.69731128122460251</v>
      </c>
      <c r="J6">
        <v>0</v>
      </c>
      <c r="K6">
        <v>0</v>
      </c>
      <c r="L6">
        <v>0</v>
      </c>
      <c r="M6">
        <v>8.5313917775374934E-2</v>
      </c>
      <c r="N6">
        <v>3.2219358883102771</v>
      </c>
    </row>
    <row r="7" spans="1:19" x14ac:dyDescent="0.25">
      <c r="A7" t="s">
        <v>51</v>
      </c>
      <c r="B7">
        <v>6.3260772096239121E-2</v>
      </c>
      <c r="C7">
        <v>9.2761887762073635E-3</v>
      </c>
      <c r="D7">
        <v>0</v>
      </c>
      <c r="E7">
        <v>0</v>
      </c>
      <c r="F7">
        <v>4.0620630875867457E-6</v>
      </c>
      <c r="G7">
        <v>6.3083528608886247E-2</v>
      </c>
      <c r="I7">
        <v>2.4051758387877422</v>
      </c>
      <c r="J7">
        <v>0.35268088550399429</v>
      </c>
      <c r="K7">
        <v>0</v>
      </c>
      <c r="L7">
        <v>0</v>
      </c>
      <c r="M7">
        <v>1.5443972101750569E-4</v>
      </c>
      <c r="N7">
        <v>2.3984370378019579</v>
      </c>
    </row>
    <row r="8" spans="1:19" x14ac:dyDescent="0.25">
      <c r="A8" t="s">
        <v>52</v>
      </c>
      <c r="B8">
        <v>5.8367146506311932E-2</v>
      </c>
      <c r="C8">
        <v>8.6674509683487919E-3</v>
      </c>
      <c r="D8">
        <v>0</v>
      </c>
      <c r="E8">
        <v>0</v>
      </c>
      <c r="F8">
        <v>2.1168578436699933E-4</v>
      </c>
      <c r="G8">
        <v>4.9869807365662912E-2</v>
      </c>
      <c r="I8">
        <v>2.2191200945571707</v>
      </c>
      <c r="J8">
        <v>0.3295366616966926</v>
      </c>
      <c r="K8">
        <v>0</v>
      </c>
      <c r="L8">
        <v>0</v>
      </c>
      <c r="M8">
        <v>8.0482978171650729E-3</v>
      </c>
      <c r="N8">
        <v>1.8960510880015355</v>
      </c>
      <c r="R8" s="1"/>
      <c r="S8" s="33"/>
    </row>
    <row r="9" spans="1:19" x14ac:dyDescent="0.25">
      <c r="A9" t="s">
        <v>53</v>
      </c>
      <c r="B9">
        <v>3.7098820136737105E-2</v>
      </c>
      <c r="C9">
        <v>0</v>
      </c>
      <c r="D9">
        <v>0</v>
      </c>
      <c r="E9">
        <v>0</v>
      </c>
      <c r="F9">
        <v>2.6722878665637446E-3</v>
      </c>
      <c r="G9">
        <v>7.4023815484005495E-2</v>
      </c>
      <c r="I9">
        <v>1.4104978944086728</v>
      </c>
      <c r="J9">
        <v>0</v>
      </c>
      <c r="K9">
        <v>0</v>
      </c>
      <c r="L9">
        <v>0</v>
      </c>
      <c r="M9">
        <v>0.10160043891286721</v>
      </c>
      <c r="N9">
        <v>2.8143869667944896</v>
      </c>
      <c r="R9" s="1"/>
      <c r="S9" s="33"/>
    </row>
    <row r="10" spans="1:19" x14ac:dyDescent="0.25">
      <c r="A10" t="s">
        <v>54</v>
      </c>
      <c r="B10">
        <v>5.6661064633957335E-2</v>
      </c>
      <c r="C10">
        <v>1.9471405661997409E-5</v>
      </c>
      <c r="D10">
        <v>0</v>
      </c>
      <c r="E10">
        <v>0</v>
      </c>
      <c r="F10">
        <v>1.3156186199239678E-3</v>
      </c>
      <c r="G10">
        <v>6.3515818868983095E-2</v>
      </c>
      <c r="I10">
        <v>2.1542548271504063</v>
      </c>
      <c r="J10">
        <v>7.4030323838325746E-4</v>
      </c>
      <c r="K10">
        <v>0</v>
      </c>
      <c r="L10">
        <v>0</v>
      </c>
      <c r="M10">
        <v>5.0019846626066095E-2</v>
      </c>
      <c r="N10">
        <v>2.4148727222628827</v>
      </c>
      <c r="R10" s="1"/>
      <c r="S10" s="33"/>
    </row>
    <row r="11" spans="1:19" x14ac:dyDescent="0.25">
      <c r="A11" t="s">
        <v>55</v>
      </c>
      <c r="B11">
        <v>6.990127773374552E-2</v>
      </c>
      <c r="C11">
        <v>5.3566377210162203E-4</v>
      </c>
      <c r="D11">
        <v>0</v>
      </c>
      <c r="E11">
        <v>0</v>
      </c>
      <c r="F11">
        <v>5.0442682955883329E-4</v>
      </c>
      <c r="G11">
        <v>4.7804624871920796E-2</v>
      </c>
      <c r="I11">
        <v>2.6576479978749927</v>
      </c>
      <c r="J11">
        <v>2.0365947485002592E-2</v>
      </c>
      <c r="K11">
        <v>0</v>
      </c>
      <c r="L11">
        <v>0</v>
      </c>
      <c r="M11">
        <v>1.9178318295665162E-2</v>
      </c>
      <c r="N11">
        <v>1.8175328076827386</v>
      </c>
      <c r="R11" s="1"/>
      <c r="S11" s="33"/>
    </row>
    <row r="12" spans="1:19" x14ac:dyDescent="0.25">
      <c r="A12" t="s">
        <v>56</v>
      </c>
      <c r="B12">
        <v>8.4232955094049142E-2</v>
      </c>
      <c r="C12">
        <v>1.0225292430195063E-3</v>
      </c>
      <c r="D12">
        <v>0</v>
      </c>
      <c r="E12">
        <v>0</v>
      </c>
      <c r="F12">
        <v>8.4448495320492802E-4</v>
      </c>
      <c r="G12">
        <v>3.6871044709095302E-2</v>
      </c>
      <c r="I12">
        <v>3.202538661932397</v>
      </c>
      <c r="J12">
        <v>3.8876582568783527E-2</v>
      </c>
      <c r="K12">
        <v>0</v>
      </c>
      <c r="L12">
        <v>0</v>
      </c>
      <c r="M12">
        <v>3.2107335057155309E-2</v>
      </c>
      <c r="N12">
        <v>1.4018378680277095</v>
      </c>
      <c r="R12" s="1"/>
      <c r="S12" s="33"/>
    </row>
    <row r="13" spans="1:19" x14ac:dyDescent="0.25">
      <c r="A13" t="s">
        <v>57</v>
      </c>
      <c r="B13">
        <v>0.23230131625759368</v>
      </c>
      <c r="C13">
        <v>8.3927716931836514E-3</v>
      </c>
      <c r="D13">
        <v>0</v>
      </c>
      <c r="E13">
        <v>0</v>
      </c>
      <c r="F13">
        <v>0</v>
      </c>
      <c r="G13">
        <v>8.7241936597847562E-3</v>
      </c>
      <c r="I13">
        <v>2.9440335859920763</v>
      </c>
      <c r="J13">
        <v>0.10636445002703923</v>
      </c>
      <c r="K13">
        <v>0</v>
      </c>
      <c r="L13">
        <v>0</v>
      </c>
      <c r="M13">
        <v>0</v>
      </c>
      <c r="N13">
        <v>0.11056467332550408</v>
      </c>
      <c r="R13" s="1"/>
      <c r="S13" s="33"/>
    </row>
    <row r="16" spans="1:19" x14ac:dyDescent="0.25">
      <c r="R16" s="1"/>
      <c r="S16" s="33"/>
    </row>
    <row r="17" spans="18:19" x14ac:dyDescent="0.25">
      <c r="R17" s="1"/>
      <c r="S17" s="33"/>
    </row>
    <row r="18" spans="18:19" x14ac:dyDescent="0.25">
      <c r="R18" s="1"/>
      <c r="S18" s="33"/>
    </row>
    <row r="19" spans="18:19" x14ac:dyDescent="0.25">
      <c r="R19" s="1"/>
      <c r="S19" s="33"/>
    </row>
    <row r="20" spans="18:19" x14ac:dyDescent="0.25">
      <c r="R20" s="1"/>
      <c r="S20" s="33"/>
    </row>
    <row r="21" spans="18:19" x14ac:dyDescent="0.25">
      <c r="R21" s="1"/>
      <c r="S21" s="3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7"/>
  <dimension ref="A1:M200"/>
  <sheetViews>
    <sheetView zoomScaleNormal="100" workbookViewId="0">
      <selection activeCell="I31" sqref="I31"/>
    </sheetView>
  </sheetViews>
  <sheetFormatPr defaultRowHeight="15" x14ac:dyDescent="0.25"/>
  <cols>
    <col min="1" max="1" width="17.42578125" customWidth="1"/>
    <col min="2" max="2" width="11.28515625" customWidth="1"/>
    <col min="5" max="8" width="8.7109375" customWidth="1"/>
    <col min="9" max="9" width="9.140625" style="9"/>
    <col min="10" max="10" width="16.5703125" style="9" customWidth="1"/>
    <col min="12" max="12" width="12.7109375" bestFit="1" customWidth="1"/>
    <col min="21" max="21" width="19" customWidth="1"/>
    <col min="22" max="22" width="24.5703125" customWidth="1"/>
  </cols>
  <sheetData>
    <row r="1" spans="1:13" ht="15.75" x14ac:dyDescent="0.25">
      <c r="E1" s="45" t="s">
        <v>31</v>
      </c>
      <c r="F1" s="45"/>
      <c r="G1" s="48" t="s">
        <v>32</v>
      </c>
      <c r="H1" s="48"/>
    </row>
    <row r="2" spans="1:13" x14ac:dyDescent="0.25">
      <c r="E2" s="46" t="s">
        <v>6</v>
      </c>
      <c r="F2" s="46"/>
      <c r="G2" s="47" t="s">
        <v>33</v>
      </c>
      <c r="H2" s="47"/>
    </row>
    <row r="3" spans="1:13" x14ac:dyDescent="0.25">
      <c r="E3" s="2" t="s">
        <v>0</v>
      </c>
      <c r="F3" s="2" t="s">
        <v>1</v>
      </c>
      <c r="G3" s="3" t="s">
        <v>36</v>
      </c>
      <c r="H3" s="3" t="s">
        <v>3</v>
      </c>
    </row>
    <row r="4" spans="1:13" x14ac:dyDescent="0.25">
      <c r="A4" s="9"/>
      <c r="B4" s="9"/>
      <c r="C4" s="9"/>
      <c r="D4" s="9"/>
      <c r="E4" s="4">
        <v>100</v>
      </c>
      <c r="F4" s="16">
        <v>467</v>
      </c>
      <c r="G4" s="15">
        <v>466.43263048473</v>
      </c>
      <c r="H4" s="15">
        <v>500</v>
      </c>
      <c r="I4"/>
    </row>
    <row r="5" spans="1:13" x14ac:dyDescent="0.25">
      <c r="A5" s="9"/>
      <c r="B5" s="9"/>
      <c r="C5" s="9"/>
      <c r="D5" s="9"/>
      <c r="E5" s="4">
        <v>200</v>
      </c>
      <c r="F5" s="16">
        <v>474</v>
      </c>
      <c r="G5" s="15">
        <v>477.53046202448263</v>
      </c>
      <c r="H5" s="15">
        <v>500</v>
      </c>
      <c r="I5"/>
    </row>
    <row r="6" spans="1:13" x14ac:dyDescent="0.25">
      <c r="A6" s="9"/>
      <c r="B6" s="9"/>
      <c r="C6" s="9"/>
      <c r="D6" s="9"/>
      <c r="E6" s="11">
        <v>300</v>
      </c>
      <c r="F6" s="43">
        <v>576</v>
      </c>
      <c r="G6" s="43">
        <v>567.83876673816474</v>
      </c>
      <c r="H6" s="43">
        <v>500</v>
      </c>
      <c r="I6"/>
    </row>
    <row r="7" spans="1:13" x14ac:dyDescent="0.25">
      <c r="A7" s="9"/>
      <c r="B7" s="9"/>
      <c r="C7" s="9"/>
      <c r="D7" s="9"/>
      <c r="E7" s="11">
        <v>400</v>
      </c>
      <c r="F7" s="43">
        <v>610</v>
      </c>
      <c r="G7" s="43">
        <v>617.34822484628569</v>
      </c>
      <c r="H7" s="43">
        <v>500</v>
      </c>
      <c r="I7"/>
    </row>
    <row r="8" spans="1:13" x14ac:dyDescent="0.25">
      <c r="A8" s="9"/>
      <c r="B8" s="9"/>
      <c r="C8" s="9"/>
      <c r="D8" s="9"/>
      <c r="E8" s="11">
        <v>500</v>
      </c>
      <c r="F8" s="43">
        <v>619</v>
      </c>
      <c r="G8" s="43">
        <v>619.04675868088702</v>
      </c>
      <c r="H8" s="43">
        <v>500</v>
      </c>
      <c r="I8"/>
      <c r="K8" s="1"/>
      <c r="L8" s="1"/>
      <c r="M8" s="1"/>
    </row>
    <row r="9" spans="1:13" x14ac:dyDescent="0.25">
      <c r="A9" s="9"/>
      <c r="B9" s="9"/>
      <c r="C9" s="9"/>
      <c r="D9" s="9"/>
      <c r="E9" s="11">
        <v>600</v>
      </c>
      <c r="F9" s="43">
        <v>599</v>
      </c>
      <c r="G9" s="43">
        <v>598.52903037676606</v>
      </c>
      <c r="H9" s="43">
        <v>500</v>
      </c>
      <c r="I9"/>
      <c r="K9" s="1"/>
      <c r="L9" s="1"/>
      <c r="M9" s="1"/>
    </row>
    <row r="10" spans="1:13" x14ac:dyDescent="0.25">
      <c r="A10" s="9"/>
      <c r="B10" s="9"/>
      <c r="C10" s="9"/>
      <c r="D10" s="9"/>
      <c r="E10" s="11">
        <v>700</v>
      </c>
      <c r="F10" s="43">
        <v>587</v>
      </c>
      <c r="G10" s="43">
        <v>578.08649773436355</v>
      </c>
      <c r="H10" s="43">
        <v>500</v>
      </c>
      <c r="I10"/>
      <c r="K10" s="5"/>
      <c r="L10" s="5"/>
      <c r="M10" s="5"/>
    </row>
    <row r="11" spans="1:13" x14ac:dyDescent="0.25">
      <c r="A11" s="9"/>
      <c r="B11" s="9"/>
      <c r="C11" s="9"/>
      <c r="D11" s="9"/>
      <c r="E11" s="11">
        <v>800</v>
      </c>
      <c r="F11" s="43">
        <v>557</v>
      </c>
      <c r="G11" s="43">
        <v>566.93112621726027</v>
      </c>
      <c r="H11" s="43">
        <v>500</v>
      </c>
      <c r="I11"/>
    </row>
    <row r="12" spans="1:13" x14ac:dyDescent="0.25">
      <c r="A12" s="9"/>
      <c r="B12" s="9"/>
      <c r="C12" s="9"/>
      <c r="D12" s="9"/>
      <c r="E12" s="11">
        <v>900</v>
      </c>
      <c r="F12" s="43">
        <v>563</v>
      </c>
      <c r="G12" s="43">
        <v>564.18786332855984</v>
      </c>
      <c r="H12" s="43">
        <v>500</v>
      </c>
      <c r="I12"/>
    </row>
    <row r="13" spans="1:13" ht="15.75" x14ac:dyDescent="0.25">
      <c r="A13" s="37" t="s">
        <v>43</v>
      </c>
      <c r="B13" s="35"/>
      <c r="C13" s="35"/>
      <c r="D13" s="9"/>
      <c r="E13" s="11">
        <v>1000</v>
      </c>
      <c r="F13" s="43">
        <v>573</v>
      </c>
      <c r="G13" s="43">
        <v>565.62928388766659</v>
      </c>
      <c r="H13" s="43">
        <v>500</v>
      </c>
      <c r="I13"/>
    </row>
    <row r="14" spans="1:13" x14ac:dyDescent="0.25">
      <c r="A14" s="31" t="s">
        <v>16</v>
      </c>
      <c r="B14" s="36" t="s">
        <v>34</v>
      </c>
      <c r="C14" s="36" t="s">
        <v>35</v>
      </c>
      <c r="D14" s="9"/>
      <c r="E14" s="11">
        <v>1100</v>
      </c>
      <c r="F14" s="43">
        <v>566</v>
      </c>
      <c r="G14" s="43">
        <v>568.82041100216406</v>
      </c>
      <c r="H14" s="43">
        <v>500</v>
      </c>
      <c r="I14"/>
      <c r="K14" s="1"/>
      <c r="L14" s="1"/>
      <c r="M14" s="1"/>
    </row>
    <row r="15" spans="1:13" x14ac:dyDescent="0.25">
      <c r="A15" s="6" t="s">
        <v>20</v>
      </c>
      <c r="B15" s="7">
        <v>49.422777792562059</v>
      </c>
      <c r="C15" s="7">
        <v>1.9922631524390439</v>
      </c>
      <c r="D15" s="9"/>
      <c r="E15" s="11">
        <v>1200</v>
      </c>
      <c r="F15" s="43">
        <v>570</v>
      </c>
      <c r="G15" s="43">
        <v>574.39260779850565</v>
      </c>
      <c r="H15" s="43">
        <v>500</v>
      </c>
      <c r="I15"/>
    </row>
    <row r="16" spans="1:13" x14ac:dyDescent="0.25">
      <c r="A16" s="6" t="s">
        <v>21</v>
      </c>
      <c r="B16" s="7">
        <v>0</v>
      </c>
      <c r="C16" s="7">
        <v>347.57546785298405</v>
      </c>
      <c r="D16" s="9"/>
      <c r="E16" s="11">
        <v>1300</v>
      </c>
      <c r="F16" s="43">
        <v>591</v>
      </c>
      <c r="G16" s="43">
        <v>583.57261924007776</v>
      </c>
      <c r="H16" s="43">
        <v>500</v>
      </c>
      <c r="I16"/>
    </row>
    <row r="17" spans="1:10" x14ac:dyDescent="0.25">
      <c r="A17" s="6" t="s">
        <v>23</v>
      </c>
      <c r="B17" s="7">
        <v>0</v>
      </c>
      <c r="C17" s="7">
        <v>290.79639556024983</v>
      </c>
      <c r="D17" s="9"/>
      <c r="E17" s="11">
        <v>1400</v>
      </c>
      <c r="F17" s="43">
        <v>590</v>
      </c>
      <c r="G17" s="43">
        <v>593.85632162263448</v>
      </c>
      <c r="H17" s="43">
        <v>500</v>
      </c>
      <c r="I17"/>
    </row>
    <row r="18" spans="1:10" x14ac:dyDescent="0.25">
      <c r="A18" s="6" t="s">
        <v>24</v>
      </c>
      <c r="B18" s="7">
        <v>0</v>
      </c>
      <c r="C18" s="7">
        <v>304.61476747773384</v>
      </c>
      <c r="D18" s="9"/>
      <c r="E18" s="11">
        <v>1500</v>
      </c>
      <c r="F18" s="43">
        <v>594</v>
      </c>
      <c r="G18" s="43">
        <v>595.83650959260615</v>
      </c>
      <c r="H18" s="43">
        <v>500</v>
      </c>
      <c r="I18"/>
    </row>
    <row r="19" spans="1:10" x14ac:dyDescent="0.25">
      <c r="A19" s="6" t="s">
        <v>22</v>
      </c>
      <c r="B19" s="7">
        <v>1.3460498030363226</v>
      </c>
      <c r="C19" s="7">
        <v>241.18055710746899</v>
      </c>
      <c r="D19" s="9"/>
      <c r="E19" s="11">
        <v>1600</v>
      </c>
      <c r="F19" s="43">
        <v>578</v>
      </c>
      <c r="G19" s="43">
        <v>574.67011678836366</v>
      </c>
      <c r="H19" s="43">
        <v>500</v>
      </c>
      <c r="I19"/>
    </row>
    <row r="20" spans="1:10" x14ac:dyDescent="0.25">
      <c r="A20" s="6" t="s">
        <v>25</v>
      </c>
      <c r="B20" s="7">
        <v>95.55309680926554</v>
      </c>
      <c r="C20" s="7">
        <v>0</v>
      </c>
      <c r="D20" s="9"/>
      <c r="E20" s="11">
        <v>1700</v>
      </c>
      <c r="F20" s="43">
        <v>518</v>
      </c>
      <c r="G20" s="43">
        <v>519.50262645142504</v>
      </c>
      <c r="H20" s="43">
        <v>500</v>
      </c>
      <c r="I20"/>
    </row>
    <row r="21" spans="1:10" x14ac:dyDescent="0.25">
      <c r="A21" s="9"/>
      <c r="B21" s="9"/>
      <c r="C21" s="9"/>
      <c r="D21" s="9"/>
      <c r="E21" s="11">
        <v>1800</v>
      </c>
      <c r="F21" s="43">
        <v>443.55</v>
      </c>
      <c r="G21" s="43">
        <v>443.35608259858276</v>
      </c>
      <c r="H21" s="43">
        <v>500</v>
      </c>
      <c r="I21"/>
    </row>
    <row r="22" spans="1:10" x14ac:dyDescent="0.25">
      <c r="A22" s="9"/>
      <c r="B22" s="9">
        <f>SUM(B15:B20)</f>
        <v>146.32192440486392</v>
      </c>
      <c r="C22" s="9">
        <f>SUM(C15:C20)</f>
        <v>1186.1594511508756</v>
      </c>
      <c r="D22" s="9"/>
      <c r="E22" s="11">
        <v>1900</v>
      </c>
      <c r="F22" s="43">
        <v>414.55</v>
      </c>
      <c r="G22" s="43">
        <v>414.53206059242979</v>
      </c>
      <c r="H22" s="43">
        <v>500</v>
      </c>
    </row>
    <row r="23" spans="1:10" x14ac:dyDescent="0.25">
      <c r="A23" s="9"/>
      <c r="B23" s="9"/>
      <c r="C23" s="9"/>
      <c r="D23" s="9"/>
      <c r="E23" s="10"/>
      <c r="F23" s="9"/>
      <c r="G23" s="9"/>
      <c r="H23" s="9"/>
    </row>
    <row r="24" spans="1:10" x14ac:dyDescent="0.25">
      <c r="A24" s="9"/>
      <c r="B24" s="9"/>
      <c r="C24" s="9"/>
      <c r="D24" s="9"/>
      <c r="E24" s="9"/>
      <c r="F24" s="13"/>
      <c r="G24" s="13"/>
      <c r="H24" s="13"/>
    </row>
    <row r="25" spans="1:10" x14ac:dyDescent="0.25">
      <c r="A25" s="9"/>
      <c r="B25" s="9"/>
      <c r="C25" s="9"/>
      <c r="D25" s="9"/>
      <c r="E25" s="8"/>
      <c r="F25" s="11"/>
      <c r="G25" s="14"/>
      <c r="H25" s="14"/>
    </row>
    <row r="26" spans="1:10" x14ac:dyDescent="0.25">
      <c r="A26" s="9"/>
      <c r="B26" s="9"/>
      <c r="C26" s="9"/>
      <c r="D26" s="9"/>
      <c r="E26" s="10"/>
      <c r="F26" s="9"/>
      <c r="G26" s="8"/>
      <c r="H26" s="11"/>
      <c r="I26" s="14"/>
      <c r="J26" s="14"/>
    </row>
    <row r="27" spans="1:10" x14ac:dyDescent="0.25">
      <c r="A27" s="9"/>
      <c r="B27" s="9"/>
      <c r="C27" s="9"/>
      <c r="D27" s="9"/>
      <c r="E27" s="10"/>
      <c r="F27" s="10"/>
      <c r="G27" s="8"/>
      <c r="H27" s="11"/>
      <c r="I27" s="14"/>
      <c r="J27" s="14"/>
    </row>
    <row r="28" spans="1:10" x14ac:dyDescent="0.25">
      <c r="A28" s="9"/>
      <c r="B28" s="9"/>
      <c r="C28" s="9"/>
      <c r="D28" s="9"/>
      <c r="E28" s="11"/>
      <c r="F28" s="12"/>
      <c r="G28" s="8"/>
      <c r="H28" s="11"/>
      <c r="I28" s="14"/>
      <c r="J28" s="14"/>
    </row>
    <row r="29" spans="1:10" x14ac:dyDescent="0.25">
      <c r="A29" s="9"/>
      <c r="B29" s="9"/>
      <c r="C29" s="9"/>
      <c r="D29" s="9"/>
      <c r="E29" s="9"/>
      <c r="F29" s="9"/>
      <c r="G29" s="8"/>
      <c r="H29" s="9"/>
    </row>
    <row r="30" spans="1:10" x14ac:dyDescent="0.25">
      <c r="A30" s="9"/>
      <c r="B30" s="9"/>
      <c r="C30" s="9"/>
      <c r="D30" s="9"/>
      <c r="E30" s="9"/>
      <c r="F30" s="9"/>
      <c r="G30" s="10"/>
      <c r="H30" s="9"/>
    </row>
    <row r="31" spans="1:10" x14ac:dyDescent="0.25">
      <c r="A31" s="9"/>
      <c r="B31" s="9"/>
      <c r="C31" s="9"/>
      <c r="D31" s="9"/>
      <c r="E31" s="9"/>
      <c r="F31" s="9"/>
      <c r="G31" s="8"/>
      <c r="H31" s="9"/>
    </row>
    <row r="32" spans="1:10" x14ac:dyDescent="0.25">
      <c r="A32" s="9"/>
      <c r="B32" s="9"/>
      <c r="C32" s="9"/>
      <c r="D32" s="9"/>
      <c r="E32" s="9"/>
      <c r="F32" s="9"/>
      <c r="G32" s="8"/>
      <c r="H32" s="9"/>
    </row>
    <row r="33" spans="1:8" x14ac:dyDescent="0.25">
      <c r="A33" s="9"/>
      <c r="B33" s="9"/>
      <c r="C33" s="9"/>
      <c r="D33" s="9"/>
      <c r="E33" s="9"/>
      <c r="F33" s="9"/>
      <c r="G33" s="9"/>
      <c r="H33" s="9"/>
    </row>
    <row r="34" spans="1:8" x14ac:dyDescent="0.25">
      <c r="A34" s="9"/>
      <c r="B34" s="9"/>
      <c r="C34" s="9"/>
      <c r="D34" s="9"/>
      <c r="E34" s="9"/>
      <c r="F34" s="9"/>
      <c r="G34" s="9"/>
      <c r="H34" s="9"/>
    </row>
    <row r="35" spans="1:8" x14ac:dyDescent="0.25">
      <c r="A35" s="9"/>
      <c r="B35" s="9"/>
      <c r="C35" s="9"/>
      <c r="D35" s="9"/>
      <c r="E35" s="9"/>
      <c r="F35" s="9"/>
      <c r="G35" s="9"/>
      <c r="H35" s="9"/>
    </row>
    <row r="36" spans="1:8" x14ac:dyDescent="0.25">
      <c r="A36" s="9"/>
      <c r="B36" s="9"/>
      <c r="C36" s="9"/>
      <c r="D36" s="9"/>
      <c r="E36" s="9"/>
      <c r="F36" s="9"/>
      <c r="G36" s="9"/>
      <c r="H36" s="9"/>
    </row>
    <row r="37" spans="1:8" x14ac:dyDescent="0.25">
      <c r="A37" s="9"/>
      <c r="B37" s="9"/>
      <c r="C37" s="9"/>
      <c r="D37" s="9"/>
      <c r="E37" s="9"/>
      <c r="F37" s="9"/>
      <c r="G37" s="9"/>
      <c r="H37" s="9"/>
    </row>
    <row r="38" spans="1:8" x14ac:dyDescent="0.25">
      <c r="A38" s="9"/>
      <c r="B38" s="9"/>
      <c r="C38" s="9"/>
      <c r="D38" s="9"/>
      <c r="E38" s="9"/>
      <c r="F38" s="9"/>
      <c r="G38" s="9"/>
      <c r="H38" s="9"/>
    </row>
    <row r="39" spans="1:8" x14ac:dyDescent="0.25">
      <c r="A39" s="9"/>
      <c r="B39" s="9"/>
      <c r="C39" s="9"/>
      <c r="D39" s="9"/>
      <c r="E39" s="9"/>
      <c r="F39" s="9"/>
      <c r="G39" s="9"/>
      <c r="H39" s="9"/>
    </row>
    <row r="40" spans="1:8" x14ac:dyDescent="0.25">
      <c r="A40" s="9"/>
      <c r="B40" s="9"/>
      <c r="C40" s="9"/>
      <c r="D40" s="9"/>
      <c r="E40" s="9"/>
      <c r="F40" s="9"/>
      <c r="G40" s="9"/>
      <c r="H40" s="9"/>
    </row>
    <row r="41" spans="1:8" x14ac:dyDescent="0.25">
      <c r="A41" s="9"/>
      <c r="B41" s="9"/>
      <c r="C41" s="9"/>
      <c r="D41" s="9"/>
      <c r="E41" s="9"/>
      <c r="F41" s="9"/>
      <c r="G41" s="9"/>
      <c r="H41" s="9"/>
    </row>
    <row r="42" spans="1:8" x14ac:dyDescent="0.25">
      <c r="A42" s="9"/>
      <c r="B42" s="9"/>
      <c r="C42" s="9"/>
      <c r="D42" s="9"/>
      <c r="E42" s="9"/>
      <c r="F42" s="9"/>
      <c r="G42" s="9"/>
      <c r="H42" s="9"/>
    </row>
    <row r="43" spans="1:8" x14ac:dyDescent="0.25">
      <c r="A43" s="9"/>
      <c r="B43" s="9"/>
      <c r="C43" s="9"/>
      <c r="D43" s="9"/>
      <c r="E43" s="9"/>
      <c r="F43" s="9"/>
      <c r="G43" s="9"/>
      <c r="H43" s="9"/>
    </row>
    <row r="44" spans="1:8" x14ac:dyDescent="0.25">
      <c r="A44" s="9"/>
      <c r="B44" s="9"/>
      <c r="C44" s="9"/>
      <c r="D44" s="9"/>
      <c r="E44" s="9"/>
      <c r="F44" s="9"/>
      <c r="G44" s="9"/>
      <c r="H44" s="9"/>
    </row>
    <row r="45" spans="1:8" x14ac:dyDescent="0.25">
      <c r="A45" s="9"/>
      <c r="B45" s="9"/>
      <c r="C45" s="9"/>
      <c r="D45" s="9"/>
      <c r="E45" s="9"/>
      <c r="F45" s="9"/>
      <c r="G45" s="9"/>
      <c r="H45" s="9"/>
    </row>
    <row r="46" spans="1:8" x14ac:dyDescent="0.25">
      <c r="A46" s="9"/>
      <c r="B46" s="9"/>
      <c r="C46" s="9"/>
      <c r="D46" s="9"/>
      <c r="E46" s="9"/>
      <c r="F46" s="9"/>
      <c r="G46" s="9"/>
      <c r="H46" s="9"/>
    </row>
    <row r="47" spans="1:8" x14ac:dyDescent="0.25">
      <c r="A47" s="9"/>
      <c r="B47" s="9"/>
      <c r="C47" s="9"/>
      <c r="D47" s="9"/>
      <c r="E47" s="9"/>
      <c r="F47" s="9"/>
      <c r="G47" s="9"/>
      <c r="H47" s="9"/>
    </row>
    <row r="48" spans="1:8" x14ac:dyDescent="0.25">
      <c r="A48" s="9"/>
      <c r="B48" s="9"/>
      <c r="C48" s="9"/>
      <c r="D48" s="9"/>
      <c r="E48" s="9"/>
      <c r="F48" s="9"/>
      <c r="G48" s="9"/>
      <c r="H48" s="9"/>
    </row>
    <row r="49" spans="1:8" x14ac:dyDescent="0.25">
      <c r="A49" s="9"/>
      <c r="B49" s="9"/>
      <c r="C49" s="9"/>
      <c r="D49" s="9"/>
      <c r="E49" s="9"/>
      <c r="F49" s="9"/>
      <c r="G49" s="9"/>
      <c r="H49" s="9"/>
    </row>
    <row r="50" spans="1:8" x14ac:dyDescent="0.25">
      <c r="A50" s="9"/>
      <c r="B50" s="9"/>
      <c r="C50" s="9"/>
      <c r="D50" s="9"/>
      <c r="E50" s="9"/>
      <c r="F50" s="9"/>
      <c r="G50" s="9"/>
      <c r="H50" s="9"/>
    </row>
    <row r="51" spans="1:8" x14ac:dyDescent="0.25">
      <c r="A51" s="9"/>
      <c r="B51" s="9"/>
      <c r="C51" s="9"/>
      <c r="D51" s="9"/>
      <c r="E51" s="9"/>
      <c r="F51" s="9"/>
      <c r="G51" s="9"/>
      <c r="H51" s="9"/>
    </row>
    <row r="52" spans="1:8" x14ac:dyDescent="0.25">
      <c r="A52" s="9"/>
      <c r="B52" s="9"/>
      <c r="C52" s="9"/>
      <c r="D52" s="9"/>
      <c r="E52" s="9"/>
      <c r="F52" s="9"/>
      <c r="G52" s="9"/>
      <c r="H52" s="9"/>
    </row>
    <row r="53" spans="1:8" x14ac:dyDescent="0.25">
      <c r="A53" s="9"/>
      <c r="B53" s="9"/>
      <c r="C53" s="9"/>
      <c r="D53" s="9"/>
      <c r="E53" s="9"/>
      <c r="F53" s="9"/>
      <c r="G53" s="9"/>
      <c r="H53" s="9"/>
    </row>
    <row r="54" spans="1:8" x14ac:dyDescent="0.25">
      <c r="A54" s="9"/>
      <c r="B54" s="9"/>
      <c r="C54" s="9"/>
      <c r="D54" s="9"/>
      <c r="E54" s="9"/>
      <c r="F54" s="9"/>
      <c r="G54" s="9"/>
      <c r="H54" s="9"/>
    </row>
    <row r="55" spans="1:8" x14ac:dyDescent="0.25">
      <c r="A55" s="9"/>
      <c r="B55" s="9"/>
      <c r="C55" s="9"/>
      <c r="D55" s="9"/>
      <c r="E55" s="9"/>
      <c r="F55" s="9"/>
      <c r="G55" s="9"/>
      <c r="H55" s="9"/>
    </row>
    <row r="56" spans="1:8" x14ac:dyDescent="0.25">
      <c r="A56" s="9"/>
      <c r="B56" s="9"/>
      <c r="C56" s="9"/>
      <c r="D56" s="9"/>
      <c r="E56" s="9"/>
      <c r="F56" s="9"/>
      <c r="G56" s="9"/>
      <c r="H56" s="9"/>
    </row>
    <row r="57" spans="1:8" x14ac:dyDescent="0.25">
      <c r="A57" s="9"/>
      <c r="B57" s="9"/>
      <c r="C57" s="9"/>
      <c r="D57" s="9"/>
      <c r="E57" s="9"/>
      <c r="F57" s="9"/>
      <c r="G57" s="9"/>
      <c r="H57" s="9"/>
    </row>
    <row r="58" spans="1:8" x14ac:dyDescent="0.25">
      <c r="A58" s="9"/>
      <c r="B58" s="9"/>
      <c r="C58" s="9"/>
      <c r="D58" s="9"/>
      <c r="E58" s="9"/>
      <c r="F58" s="9"/>
      <c r="G58" s="9"/>
      <c r="H58" s="9"/>
    </row>
    <row r="59" spans="1:8" x14ac:dyDescent="0.25">
      <c r="A59" s="9"/>
      <c r="B59" s="9"/>
      <c r="C59" s="9"/>
      <c r="D59" s="9"/>
      <c r="E59" s="9"/>
      <c r="F59" s="9"/>
      <c r="G59" s="9"/>
      <c r="H59" s="9"/>
    </row>
    <row r="60" spans="1:8" x14ac:dyDescent="0.25">
      <c r="A60" s="9"/>
      <c r="B60" s="9"/>
      <c r="C60" s="9"/>
      <c r="D60" s="9"/>
      <c r="E60" s="9"/>
      <c r="F60" s="9"/>
      <c r="G60" s="9"/>
      <c r="H60" s="9"/>
    </row>
    <row r="61" spans="1:8" x14ac:dyDescent="0.25">
      <c r="A61" s="9"/>
      <c r="B61" s="9"/>
      <c r="C61" s="9"/>
      <c r="D61" s="9"/>
      <c r="E61" s="9"/>
      <c r="F61" s="9"/>
      <c r="G61" s="9"/>
      <c r="H61" s="9"/>
    </row>
    <row r="62" spans="1:8" x14ac:dyDescent="0.25">
      <c r="A62" s="9"/>
      <c r="B62" s="9"/>
      <c r="C62" s="9"/>
      <c r="D62" s="9"/>
      <c r="E62" s="9"/>
      <c r="F62" s="9"/>
      <c r="G62" s="9"/>
      <c r="H62" s="9"/>
    </row>
    <row r="63" spans="1:8" x14ac:dyDescent="0.25">
      <c r="A63" s="9"/>
      <c r="B63" s="9"/>
      <c r="C63" s="9"/>
      <c r="D63" s="9"/>
      <c r="E63" s="9"/>
      <c r="F63" s="9"/>
      <c r="G63" s="9"/>
      <c r="H63" s="9"/>
    </row>
    <row r="64" spans="1:8" x14ac:dyDescent="0.25">
      <c r="A64" s="9"/>
      <c r="B64" s="9"/>
      <c r="C64" s="9"/>
      <c r="D64" s="9"/>
      <c r="E64" s="9"/>
      <c r="F64" s="9"/>
      <c r="G64" s="9"/>
      <c r="H64" s="9"/>
    </row>
    <row r="65" spans="1:8" x14ac:dyDescent="0.25">
      <c r="A65" s="9"/>
      <c r="B65" s="9"/>
      <c r="C65" s="9"/>
      <c r="D65" s="9"/>
      <c r="E65" s="9"/>
      <c r="F65" s="9"/>
      <c r="G65" s="9"/>
      <c r="H65" s="9"/>
    </row>
    <row r="66" spans="1:8" x14ac:dyDescent="0.25">
      <c r="A66" s="9"/>
      <c r="B66" s="9"/>
      <c r="C66" s="9"/>
      <c r="D66" s="9"/>
      <c r="E66" s="9"/>
      <c r="F66" s="9"/>
      <c r="G66" s="9"/>
      <c r="H66" s="9"/>
    </row>
    <row r="67" spans="1:8" x14ac:dyDescent="0.25">
      <c r="A67" s="9"/>
      <c r="B67" s="9"/>
      <c r="C67" s="9"/>
      <c r="D67" s="9"/>
      <c r="E67" s="9"/>
      <c r="F67" s="9"/>
      <c r="G67" s="9"/>
      <c r="H67" s="9"/>
    </row>
    <row r="68" spans="1:8" x14ac:dyDescent="0.25">
      <c r="A68" s="9"/>
      <c r="B68" s="9"/>
      <c r="C68" s="9"/>
      <c r="D68" s="9"/>
      <c r="E68" s="9"/>
      <c r="F68" s="9"/>
      <c r="G68" s="9"/>
      <c r="H68" s="9"/>
    </row>
    <row r="69" spans="1:8" x14ac:dyDescent="0.25">
      <c r="A69" s="9"/>
      <c r="B69" s="9"/>
      <c r="C69" s="9"/>
      <c r="D69" s="9"/>
      <c r="E69" s="9"/>
      <c r="F69" s="9"/>
      <c r="G69" s="9"/>
      <c r="H69" s="9"/>
    </row>
    <row r="70" spans="1:8" x14ac:dyDescent="0.25">
      <c r="A70" s="9"/>
      <c r="B70" s="9"/>
      <c r="C70" s="9"/>
      <c r="D70" s="9"/>
      <c r="E70" s="9"/>
      <c r="F70" s="9"/>
      <c r="G70" s="9"/>
      <c r="H70" s="9"/>
    </row>
    <row r="71" spans="1:8" x14ac:dyDescent="0.25">
      <c r="A71" s="9"/>
      <c r="B71" s="9"/>
      <c r="C71" s="9"/>
      <c r="D71" s="9"/>
      <c r="E71" s="9"/>
      <c r="F71" s="9"/>
      <c r="G71" s="9"/>
      <c r="H71" s="9"/>
    </row>
    <row r="72" spans="1:8" x14ac:dyDescent="0.25">
      <c r="A72" s="9"/>
      <c r="B72" s="9"/>
      <c r="C72" s="9"/>
      <c r="D72" s="9"/>
      <c r="E72" s="9"/>
      <c r="F72" s="9"/>
      <c r="G72" s="9"/>
      <c r="H72" s="9"/>
    </row>
    <row r="73" spans="1:8" x14ac:dyDescent="0.25">
      <c r="A73" s="9"/>
      <c r="B73" s="9"/>
      <c r="C73" s="9"/>
      <c r="D73" s="9"/>
      <c r="E73" s="9"/>
      <c r="F73" s="9"/>
      <c r="G73" s="9"/>
      <c r="H73" s="9"/>
    </row>
    <row r="74" spans="1:8" x14ac:dyDescent="0.25">
      <c r="A74" s="9"/>
      <c r="B74" s="9"/>
      <c r="C74" s="9"/>
      <c r="D74" s="9"/>
      <c r="E74" s="9"/>
      <c r="F74" s="9"/>
      <c r="G74" s="9"/>
      <c r="H74" s="9"/>
    </row>
    <row r="75" spans="1:8" x14ac:dyDescent="0.25">
      <c r="A75" s="9"/>
      <c r="B75" s="9"/>
      <c r="C75" s="9"/>
      <c r="D75" s="9"/>
      <c r="E75" s="9"/>
      <c r="F75" s="9"/>
      <c r="G75" s="9"/>
      <c r="H75" s="9"/>
    </row>
    <row r="76" spans="1:8" x14ac:dyDescent="0.25">
      <c r="A76" s="9"/>
      <c r="B76" s="9"/>
      <c r="C76" s="9"/>
      <c r="D76" s="9"/>
      <c r="E76" s="9"/>
      <c r="F76" s="9"/>
      <c r="G76" s="9"/>
      <c r="H76" s="9"/>
    </row>
    <row r="77" spans="1:8" x14ac:dyDescent="0.25">
      <c r="A77" s="9"/>
      <c r="B77" s="9"/>
      <c r="C77" s="9"/>
      <c r="D77" s="9"/>
      <c r="E77" s="9"/>
      <c r="F77" s="9"/>
      <c r="G77" s="9"/>
      <c r="H77" s="9"/>
    </row>
    <row r="78" spans="1:8" x14ac:dyDescent="0.25">
      <c r="A78" s="9"/>
      <c r="B78" s="9"/>
      <c r="C78" s="9"/>
      <c r="D78" s="9"/>
      <c r="E78" s="9"/>
      <c r="F78" s="9"/>
      <c r="G78" s="9"/>
      <c r="H78" s="9"/>
    </row>
    <row r="79" spans="1:8" x14ac:dyDescent="0.25">
      <c r="A79" s="9"/>
      <c r="B79" s="9"/>
      <c r="C79" s="9"/>
      <c r="D79" s="9"/>
      <c r="E79" s="9"/>
      <c r="F79" s="9"/>
      <c r="G79" s="9"/>
      <c r="H79" s="9"/>
    </row>
    <row r="80" spans="1:8" x14ac:dyDescent="0.25">
      <c r="A80" s="9"/>
      <c r="B80" s="9"/>
      <c r="C80" s="9"/>
      <c r="D80" s="9"/>
      <c r="E80" s="9"/>
      <c r="F80" s="9"/>
      <c r="G80" s="9"/>
      <c r="H80" s="9"/>
    </row>
    <row r="81" spans="1:8" x14ac:dyDescent="0.25">
      <c r="A81" s="9"/>
      <c r="B81" s="9"/>
      <c r="C81" s="9"/>
      <c r="D81" s="9"/>
      <c r="E81" s="9"/>
      <c r="F81" s="9"/>
      <c r="G81" s="9"/>
      <c r="H81" s="9"/>
    </row>
    <row r="82" spans="1:8" x14ac:dyDescent="0.25">
      <c r="A82" s="9"/>
      <c r="B82" s="9"/>
      <c r="C82" s="9"/>
      <c r="D82" s="9"/>
      <c r="E82" s="9"/>
      <c r="F82" s="9"/>
      <c r="G82" s="9"/>
      <c r="H82" s="9"/>
    </row>
    <row r="83" spans="1:8" x14ac:dyDescent="0.25">
      <c r="A83" s="9"/>
      <c r="B83" s="9"/>
      <c r="C83" s="9"/>
      <c r="D83" s="9"/>
      <c r="E83" s="9"/>
      <c r="F83" s="9"/>
      <c r="G83" s="9"/>
      <c r="H83" s="9"/>
    </row>
    <row r="84" spans="1:8" x14ac:dyDescent="0.25">
      <c r="A84" s="9"/>
      <c r="B84" s="9"/>
      <c r="C84" s="9"/>
      <c r="D84" s="9"/>
      <c r="E84" s="9"/>
      <c r="F84" s="9"/>
      <c r="G84" s="9"/>
      <c r="H84" s="9"/>
    </row>
    <row r="85" spans="1:8" x14ac:dyDescent="0.25">
      <c r="A85" s="9"/>
      <c r="B85" s="9"/>
      <c r="C85" s="9"/>
      <c r="D85" s="9"/>
      <c r="E85" s="9"/>
      <c r="F85" s="9"/>
      <c r="G85" s="9"/>
      <c r="H85" s="9"/>
    </row>
    <row r="86" spans="1:8" x14ac:dyDescent="0.25">
      <c r="A86" s="9"/>
      <c r="B86" s="9"/>
      <c r="C86" s="9"/>
      <c r="D86" s="9"/>
      <c r="E86" s="9"/>
      <c r="F86" s="9"/>
      <c r="G86" s="9"/>
      <c r="H86" s="9"/>
    </row>
    <row r="87" spans="1:8" x14ac:dyDescent="0.25">
      <c r="A87" s="9"/>
      <c r="B87" s="9"/>
      <c r="C87" s="9"/>
      <c r="D87" s="9"/>
      <c r="E87" s="9"/>
      <c r="F87" s="9"/>
      <c r="G87" s="9"/>
      <c r="H87" s="9"/>
    </row>
    <row r="88" spans="1:8" x14ac:dyDescent="0.25">
      <c r="A88" s="9"/>
      <c r="B88" s="9"/>
      <c r="C88" s="9"/>
      <c r="D88" s="9"/>
      <c r="E88" s="9"/>
      <c r="F88" s="9"/>
      <c r="G88" s="9"/>
      <c r="H88" s="9"/>
    </row>
    <row r="89" spans="1:8" x14ac:dyDescent="0.25">
      <c r="A89" s="9"/>
      <c r="B89" s="9"/>
      <c r="C89" s="9"/>
      <c r="D89" s="9"/>
      <c r="E89" s="9"/>
      <c r="F89" s="9"/>
      <c r="G89" s="9"/>
      <c r="H89" s="9"/>
    </row>
    <row r="90" spans="1:8" x14ac:dyDescent="0.25">
      <c r="A90" s="9"/>
      <c r="B90" s="9"/>
      <c r="C90" s="9"/>
      <c r="D90" s="9"/>
      <c r="E90" s="9"/>
      <c r="F90" s="9"/>
      <c r="G90" s="9"/>
      <c r="H90" s="9"/>
    </row>
    <row r="91" spans="1:8" x14ac:dyDescent="0.25">
      <c r="A91" s="9"/>
      <c r="B91" s="9"/>
      <c r="C91" s="9"/>
      <c r="D91" s="9"/>
      <c r="E91" s="9"/>
      <c r="F91" s="9"/>
      <c r="G91" s="9"/>
      <c r="H91" s="9"/>
    </row>
    <row r="92" spans="1:8" x14ac:dyDescent="0.25">
      <c r="A92" s="9"/>
      <c r="B92" s="9"/>
      <c r="C92" s="9"/>
      <c r="D92" s="9"/>
      <c r="E92" s="9"/>
      <c r="F92" s="9"/>
      <c r="G92" s="9"/>
      <c r="H92" s="9"/>
    </row>
    <row r="93" spans="1:8" x14ac:dyDescent="0.25">
      <c r="A93" s="9"/>
      <c r="B93" s="9"/>
      <c r="C93" s="9"/>
      <c r="D93" s="9"/>
      <c r="E93" s="9"/>
      <c r="F93" s="9"/>
      <c r="G93" s="9"/>
      <c r="H93" s="9"/>
    </row>
    <row r="94" spans="1:8" x14ac:dyDescent="0.25">
      <c r="A94" s="9"/>
      <c r="B94" s="9"/>
      <c r="C94" s="9"/>
      <c r="D94" s="9"/>
      <c r="E94" s="9"/>
      <c r="F94" s="9"/>
      <c r="G94" s="9"/>
      <c r="H94" s="9"/>
    </row>
    <row r="95" spans="1:8" x14ac:dyDescent="0.25">
      <c r="A95" s="9"/>
      <c r="B95" s="9"/>
      <c r="C95" s="9"/>
      <c r="D95" s="9"/>
      <c r="E95" s="9"/>
      <c r="F95" s="9"/>
      <c r="G95" s="9"/>
      <c r="H95" s="9"/>
    </row>
    <row r="96" spans="1:8" x14ac:dyDescent="0.25">
      <c r="A96" s="9"/>
      <c r="B96" s="9"/>
      <c r="C96" s="9"/>
      <c r="D96" s="9"/>
      <c r="E96" s="9"/>
      <c r="F96" s="9"/>
      <c r="G96" s="9"/>
      <c r="H96" s="9"/>
    </row>
    <row r="97" spans="1:8" x14ac:dyDescent="0.25">
      <c r="A97" s="9"/>
      <c r="B97" s="9"/>
      <c r="C97" s="9"/>
      <c r="D97" s="9"/>
      <c r="E97" s="9"/>
      <c r="F97" s="9"/>
      <c r="G97" s="9"/>
      <c r="H97" s="9"/>
    </row>
    <row r="98" spans="1:8" x14ac:dyDescent="0.25">
      <c r="A98" s="9"/>
      <c r="B98" s="9"/>
      <c r="C98" s="9"/>
      <c r="D98" s="9"/>
      <c r="E98" s="9"/>
      <c r="F98" s="9"/>
      <c r="G98" s="9"/>
      <c r="H98" s="9"/>
    </row>
    <row r="99" spans="1:8" x14ac:dyDescent="0.25">
      <c r="A99" s="9"/>
      <c r="B99" s="9"/>
      <c r="C99" s="9"/>
      <c r="D99" s="9"/>
      <c r="E99" s="9"/>
      <c r="F99" s="9"/>
      <c r="G99" s="9"/>
      <c r="H99" s="9"/>
    </row>
    <row r="100" spans="1:8" x14ac:dyDescent="0.25">
      <c r="A100" s="9"/>
      <c r="B100" s="9"/>
      <c r="C100" s="9"/>
      <c r="D100" s="9"/>
      <c r="E100" s="9"/>
      <c r="F100" s="9"/>
      <c r="G100" s="9"/>
      <c r="H100" s="9"/>
    </row>
    <row r="101" spans="1:8" x14ac:dyDescent="0.25">
      <c r="A101" s="9"/>
      <c r="B101" s="9"/>
      <c r="C101" s="9"/>
      <c r="D101" s="9"/>
      <c r="E101" s="9"/>
      <c r="F101" s="9"/>
      <c r="G101" s="9"/>
      <c r="H101" s="9"/>
    </row>
    <row r="102" spans="1:8" x14ac:dyDescent="0.25">
      <c r="A102" s="9"/>
      <c r="B102" s="9"/>
      <c r="C102" s="9"/>
      <c r="D102" s="9"/>
      <c r="E102" s="9"/>
      <c r="F102" s="9"/>
      <c r="G102" s="9"/>
      <c r="H102" s="9"/>
    </row>
    <row r="103" spans="1:8" x14ac:dyDescent="0.25">
      <c r="A103" s="9"/>
      <c r="B103" s="9"/>
      <c r="C103" s="9"/>
      <c r="D103" s="9"/>
      <c r="E103" s="9"/>
      <c r="F103" s="9"/>
      <c r="G103" s="9"/>
      <c r="H103" s="9"/>
    </row>
    <row r="104" spans="1:8" x14ac:dyDescent="0.25">
      <c r="A104" s="9"/>
      <c r="B104" s="9"/>
      <c r="C104" s="9"/>
      <c r="D104" s="9"/>
      <c r="E104" s="9"/>
      <c r="F104" s="9"/>
      <c r="G104" s="9"/>
      <c r="H104" s="9"/>
    </row>
    <row r="105" spans="1:8" x14ac:dyDescent="0.25">
      <c r="A105" s="9"/>
      <c r="B105" s="9"/>
      <c r="C105" s="9"/>
      <c r="D105" s="9"/>
      <c r="E105" s="9"/>
      <c r="F105" s="9"/>
      <c r="G105" s="9"/>
      <c r="H105" s="9"/>
    </row>
    <row r="106" spans="1:8" x14ac:dyDescent="0.25">
      <c r="A106" s="9"/>
      <c r="B106" s="9"/>
      <c r="C106" s="9"/>
      <c r="D106" s="9"/>
      <c r="E106" s="9"/>
      <c r="F106" s="9"/>
      <c r="G106" s="9"/>
      <c r="H106" s="9"/>
    </row>
    <row r="107" spans="1:8" x14ac:dyDescent="0.25">
      <c r="A107" s="9"/>
      <c r="B107" s="9"/>
      <c r="C107" s="9"/>
      <c r="D107" s="9"/>
      <c r="E107" s="9"/>
      <c r="F107" s="9"/>
      <c r="G107" s="9"/>
      <c r="H107" s="9"/>
    </row>
    <row r="108" spans="1:8" x14ac:dyDescent="0.25">
      <c r="A108" s="9"/>
      <c r="B108" s="9"/>
      <c r="C108" s="9"/>
      <c r="D108" s="9"/>
      <c r="E108" s="9"/>
      <c r="F108" s="9"/>
      <c r="G108" s="9"/>
      <c r="H108" s="9"/>
    </row>
    <row r="109" spans="1:8" x14ac:dyDescent="0.25">
      <c r="A109" s="9"/>
      <c r="B109" s="9"/>
      <c r="C109" s="9"/>
      <c r="D109" s="9"/>
      <c r="E109" s="9"/>
      <c r="F109" s="9"/>
      <c r="G109" s="9"/>
      <c r="H109" s="9"/>
    </row>
    <row r="110" spans="1:8" x14ac:dyDescent="0.25">
      <c r="A110" s="9"/>
      <c r="B110" s="9"/>
      <c r="C110" s="9"/>
      <c r="D110" s="9"/>
      <c r="E110" s="9"/>
      <c r="F110" s="9"/>
      <c r="G110" s="9"/>
      <c r="H110" s="9"/>
    </row>
    <row r="111" spans="1:8" x14ac:dyDescent="0.25">
      <c r="A111" s="9"/>
      <c r="B111" s="9"/>
      <c r="C111" s="9"/>
      <c r="D111" s="9"/>
      <c r="E111" s="9"/>
      <c r="F111" s="9"/>
      <c r="G111" s="9"/>
      <c r="H111" s="9"/>
    </row>
    <row r="112" spans="1:8" x14ac:dyDescent="0.25">
      <c r="A112" s="9"/>
      <c r="B112" s="9"/>
      <c r="C112" s="9"/>
      <c r="D112" s="9"/>
      <c r="E112" s="9"/>
      <c r="F112" s="9"/>
      <c r="G112" s="9"/>
      <c r="H112" s="9"/>
    </row>
    <row r="113" spans="1:8" x14ac:dyDescent="0.25">
      <c r="A113" s="9"/>
      <c r="B113" s="9"/>
      <c r="C113" s="9"/>
      <c r="D113" s="9"/>
      <c r="E113" s="9"/>
      <c r="F113" s="9"/>
      <c r="G113" s="9"/>
      <c r="H113" s="9"/>
    </row>
    <row r="114" spans="1:8" x14ac:dyDescent="0.25">
      <c r="A114" s="9"/>
      <c r="B114" s="9"/>
      <c r="C114" s="9"/>
      <c r="D114" s="9"/>
      <c r="E114" s="9"/>
      <c r="F114" s="9"/>
      <c r="G114" s="9"/>
      <c r="H114" s="9"/>
    </row>
    <row r="115" spans="1:8" x14ac:dyDescent="0.25">
      <c r="A115" s="9"/>
      <c r="B115" s="9"/>
      <c r="C115" s="9"/>
      <c r="D115" s="9"/>
      <c r="E115" s="9"/>
      <c r="F115" s="9"/>
      <c r="G115" s="9"/>
      <c r="H115" s="9"/>
    </row>
    <row r="116" spans="1:8" x14ac:dyDescent="0.25">
      <c r="A116" s="9"/>
      <c r="B116" s="9"/>
      <c r="C116" s="9"/>
      <c r="D116" s="9"/>
      <c r="E116" s="9"/>
      <c r="F116" s="9"/>
      <c r="G116" s="9"/>
      <c r="H116" s="9"/>
    </row>
    <row r="117" spans="1:8" x14ac:dyDescent="0.25">
      <c r="A117" s="9"/>
      <c r="B117" s="9"/>
      <c r="C117" s="9"/>
      <c r="D117" s="9"/>
      <c r="E117" s="9"/>
      <c r="F117" s="9"/>
      <c r="G117" s="9"/>
      <c r="H117" s="9"/>
    </row>
    <row r="118" spans="1:8" x14ac:dyDescent="0.25">
      <c r="A118" s="9"/>
      <c r="B118" s="9"/>
      <c r="C118" s="9"/>
      <c r="D118" s="9"/>
      <c r="E118" s="9"/>
      <c r="F118" s="9"/>
      <c r="G118" s="9"/>
      <c r="H118" s="9"/>
    </row>
    <row r="119" spans="1:8" x14ac:dyDescent="0.25">
      <c r="A119" s="9"/>
      <c r="B119" s="9"/>
      <c r="C119" s="9"/>
      <c r="D119" s="9"/>
      <c r="E119" s="9"/>
      <c r="F119" s="9"/>
      <c r="G119" s="9"/>
      <c r="H119" s="9"/>
    </row>
    <row r="120" spans="1:8" x14ac:dyDescent="0.25">
      <c r="A120" s="9"/>
      <c r="B120" s="9"/>
      <c r="C120" s="9"/>
      <c r="D120" s="9"/>
      <c r="E120" s="9"/>
      <c r="F120" s="9"/>
      <c r="G120" s="9"/>
      <c r="H120" s="9"/>
    </row>
    <row r="121" spans="1:8" x14ac:dyDescent="0.25">
      <c r="A121" s="9"/>
      <c r="B121" s="9"/>
      <c r="C121" s="9"/>
      <c r="D121" s="9"/>
      <c r="E121" s="9"/>
      <c r="F121" s="9"/>
      <c r="G121" s="9"/>
      <c r="H121" s="9"/>
    </row>
    <row r="122" spans="1:8" x14ac:dyDescent="0.25">
      <c r="A122" s="9"/>
      <c r="B122" s="9"/>
      <c r="C122" s="9"/>
      <c r="D122" s="9"/>
      <c r="E122" s="9"/>
      <c r="F122" s="9"/>
      <c r="G122" s="9"/>
      <c r="H122" s="9"/>
    </row>
    <row r="123" spans="1:8" x14ac:dyDescent="0.25">
      <c r="A123" s="9"/>
      <c r="B123" s="9"/>
      <c r="C123" s="9"/>
      <c r="D123" s="9"/>
      <c r="E123" s="9"/>
      <c r="F123" s="9"/>
      <c r="G123" s="9"/>
      <c r="H123" s="9"/>
    </row>
    <row r="124" spans="1:8" x14ac:dyDescent="0.25">
      <c r="A124" s="9"/>
      <c r="B124" s="9"/>
      <c r="C124" s="9"/>
      <c r="D124" s="9"/>
      <c r="E124" s="9"/>
      <c r="F124" s="9"/>
      <c r="G124" s="9"/>
      <c r="H124" s="9"/>
    </row>
    <row r="125" spans="1:8" x14ac:dyDescent="0.25">
      <c r="A125" s="9"/>
      <c r="B125" s="9"/>
      <c r="C125" s="9"/>
      <c r="D125" s="9"/>
      <c r="E125" s="9"/>
      <c r="F125" s="9"/>
      <c r="G125" s="9"/>
      <c r="H125" s="9"/>
    </row>
    <row r="126" spans="1:8" x14ac:dyDescent="0.25">
      <c r="A126" s="9"/>
      <c r="B126" s="9"/>
      <c r="C126" s="9"/>
      <c r="D126" s="9"/>
      <c r="E126" s="9"/>
      <c r="F126" s="9"/>
      <c r="G126" s="9"/>
      <c r="H126" s="9"/>
    </row>
    <row r="127" spans="1:8" x14ac:dyDescent="0.25">
      <c r="A127" s="9"/>
      <c r="B127" s="9"/>
      <c r="C127" s="9"/>
      <c r="D127" s="9"/>
      <c r="E127" s="9"/>
      <c r="F127" s="9"/>
      <c r="G127" s="9"/>
      <c r="H127" s="9"/>
    </row>
    <row r="128" spans="1:8" x14ac:dyDescent="0.25">
      <c r="A128" s="9"/>
      <c r="B128" s="9"/>
      <c r="C128" s="9"/>
      <c r="D128" s="9"/>
      <c r="E128" s="9"/>
      <c r="F128" s="9"/>
      <c r="G128" s="9"/>
      <c r="H128" s="9"/>
    </row>
    <row r="129" spans="1:8" x14ac:dyDescent="0.25">
      <c r="A129" s="9"/>
      <c r="B129" s="9"/>
      <c r="C129" s="9"/>
      <c r="D129" s="9"/>
      <c r="E129" s="9"/>
      <c r="F129" s="9"/>
      <c r="G129" s="9"/>
      <c r="H129" s="9"/>
    </row>
    <row r="130" spans="1:8" x14ac:dyDescent="0.25">
      <c r="A130" s="9"/>
      <c r="B130" s="9"/>
      <c r="C130" s="9"/>
      <c r="D130" s="9"/>
      <c r="E130" s="9"/>
      <c r="F130" s="9"/>
      <c r="G130" s="9"/>
      <c r="H130" s="9"/>
    </row>
    <row r="131" spans="1:8" x14ac:dyDescent="0.25">
      <c r="A131" s="9"/>
      <c r="B131" s="9"/>
      <c r="C131" s="9"/>
      <c r="D131" s="9"/>
      <c r="E131" s="9"/>
      <c r="F131" s="9"/>
      <c r="G131" s="9"/>
      <c r="H131" s="9"/>
    </row>
    <row r="132" spans="1:8" x14ac:dyDescent="0.25">
      <c r="A132" s="9"/>
      <c r="B132" s="9"/>
      <c r="C132" s="9"/>
      <c r="D132" s="9"/>
      <c r="E132" s="9"/>
      <c r="F132" s="9"/>
      <c r="G132" s="9"/>
      <c r="H132" s="9"/>
    </row>
    <row r="133" spans="1:8" x14ac:dyDescent="0.25">
      <c r="A133" s="9"/>
      <c r="B133" s="9"/>
      <c r="C133" s="9"/>
      <c r="D133" s="9"/>
      <c r="E133" s="9"/>
      <c r="F133" s="9"/>
      <c r="G133" s="9"/>
      <c r="H133" s="9"/>
    </row>
    <row r="134" spans="1:8" x14ac:dyDescent="0.25">
      <c r="A134" s="9"/>
      <c r="B134" s="9"/>
      <c r="C134" s="9"/>
      <c r="D134" s="9"/>
      <c r="E134" s="9"/>
      <c r="F134" s="9"/>
      <c r="G134" s="9"/>
      <c r="H134" s="9"/>
    </row>
    <row r="135" spans="1:8" x14ac:dyDescent="0.25">
      <c r="A135" s="9"/>
      <c r="B135" s="9"/>
      <c r="C135" s="9"/>
      <c r="D135" s="9"/>
      <c r="E135" s="9"/>
      <c r="F135" s="9"/>
      <c r="G135" s="9"/>
      <c r="H135" s="9"/>
    </row>
    <row r="136" spans="1:8" x14ac:dyDescent="0.25">
      <c r="A136" s="9"/>
      <c r="B136" s="9"/>
      <c r="C136" s="9"/>
      <c r="D136" s="9"/>
      <c r="E136" s="9"/>
      <c r="F136" s="9"/>
      <c r="G136" s="9"/>
      <c r="H136" s="9"/>
    </row>
    <row r="137" spans="1:8" x14ac:dyDescent="0.25">
      <c r="A137" s="9"/>
      <c r="B137" s="9"/>
      <c r="C137" s="9"/>
      <c r="D137" s="9"/>
      <c r="E137" s="9"/>
      <c r="F137" s="9"/>
      <c r="G137" s="9"/>
      <c r="H137" s="9"/>
    </row>
    <row r="138" spans="1:8" x14ac:dyDescent="0.25">
      <c r="A138" s="9"/>
      <c r="B138" s="9"/>
      <c r="C138" s="9"/>
      <c r="D138" s="9"/>
      <c r="E138" s="9"/>
      <c r="F138" s="9"/>
      <c r="G138" s="9"/>
      <c r="H138" s="9"/>
    </row>
    <row r="139" spans="1:8" x14ac:dyDescent="0.25">
      <c r="A139" s="9"/>
      <c r="B139" s="9"/>
      <c r="C139" s="9"/>
      <c r="D139" s="9"/>
      <c r="E139" s="9"/>
      <c r="F139" s="9"/>
      <c r="G139" s="9"/>
      <c r="H139" s="9"/>
    </row>
    <row r="140" spans="1:8" x14ac:dyDescent="0.25">
      <c r="A140" s="9"/>
      <c r="B140" s="9"/>
      <c r="C140" s="9"/>
      <c r="D140" s="9"/>
      <c r="E140" s="9"/>
      <c r="F140" s="9"/>
      <c r="G140" s="9"/>
      <c r="H140" s="9"/>
    </row>
    <row r="141" spans="1:8" x14ac:dyDescent="0.25">
      <c r="A141" s="9"/>
      <c r="B141" s="9"/>
      <c r="C141" s="9"/>
      <c r="D141" s="9"/>
      <c r="E141" s="9"/>
      <c r="F141" s="9"/>
      <c r="G141" s="9"/>
      <c r="H141" s="9"/>
    </row>
    <row r="142" spans="1:8" x14ac:dyDescent="0.25">
      <c r="A142" s="9"/>
      <c r="B142" s="9"/>
      <c r="C142" s="9"/>
      <c r="D142" s="9"/>
      <c r="E142" s="9"/>
      <c r="F142" s="9"/>
      <c r="G142" s="9"/>
      <c r="H142" s="9"/>
    </row>
    <row r="143" spans="1:8" x14ac:dyDescent="0.25">
      <c r="A143" s="9"/>
      <c r="B143" s="9"/>
      <c r="C143" s="9"/>
      <c r="D143" s="9"/>
      <c r="E143" s="9"/>
      <c r="F143" s="9"/>
      <c r="G143" s="9"/>
      <c r="H143" s="9"/>
    </row>
    <row r="144" spans="1:8" x14ac:dyDescent="0.25">
      <c r="A144" s="9"/>
      <c r="B144" s="9"/>
      <c r="C144" s="9"/>
      <c r="D144" s="9"/>
      <c r="E144" s="9"/>
      <c r="F144" s="9"/>
      <c r="G144" s="9"/>
      <c r="H144" s="9"/>
    </row>
    <row r="145" spans="1:8" x14ac:dyDescent="0.25">
      <c r="A145" s="9"/>
      <c r="B145" s="9"/>
      <c r="C145" s="9"/>
      <c r="D145" s="9"/>
      <c r="E145" s="9"/>
      <c r="F145" s="9"/>
      <c r="G145" s="9"/>
      <c r="H145" s="9"/>
    </row>
    <row r="146" spans="1:8" x14ac:dyDescent="0.25">
      <c r="A146" s="9"/>
      <c r="B146" s="9"/>
      <c r="C146" s="9"/>
      <c r="D146" s="9"/>
      <c r="E146" s="9"/>
      <c r="F146" s="9"/>
      <c r="G146" s="9"/>
      <c r="H146" s="9"/>
    </row>
    <row r="147" spans="1:8" x14ac:dyDescent="0.25">
      <c r="A147" s="9"/>
      <c r="B147" s="9"/>
      <c r="C147" s="9"/>
      <c r="D147" s="9"/>
      <c r="E147" s="9"/>
      <c r="F147" s="9"/>
      <c r="G147" s="9"/>
      <c r="H147" s="9"/>
    </row>
    <row r="148" spans="1:8" x14ac:dyDescent="0.25">
      <c r="A148" s="9"/>
      <c r="B148" s="9"/>
      <c r="C148" s="9"/>
      <c r="D148" s="9"/>
      <c r="E148" s="9"/>
      <c r="F148" s="9"/>
      <c r="G148" s="9"/>
      <c r="H148" s="9"/>
    </row>
    <row r="149" spans="1:8" x14ac:dyDescent="0.25">
      <c r="A149" s="9"/>
      <c r="B149" s="9"/>
      <c r="C149" s="9"/>
      <c r="D149" s="9"/>
      <c r="E149" s="9"/>
      <c r="F149" s="9"/>
      <c r="G149" s="9"/>
      <c r="H149" s="9"/>
    </row>
    <row r="150" spans="1:8" x14ac:dyDescent="0.25">
      <c r="A150" s="9"/>
      <c r="B150" s="9"/>
      <c r="C150" s="9"/>
      <c r="D150" s="9"/>
      <c r="E150" s="9"/>
      <c r="F150" s="9"/>
      <c r="G150" s="9"/>
      <c r="H150" s="9"/>
    </row>
    <row r="151" spans="1:8" x14ac:dyDescent="0.25">
      <c r="A151" s="9"/>
      <c r="B151" s="9"/>
      <c r="C151" s="9"/>
      <c r="D151" s="9"/>
      <c r="E151" s="9"/>
      <c r="F151" s="9"/>
      <c r="G151" s="9"/>
      <c r="H151" s="9"/>
    </row>
    <row r="152" spans="1:8" x14ac:dyDescent="0.25">
      <c r="A152" s="9"/>
      <c r="B152" s="9"/>
      <c r="C152" s="9"/>
      <c r="D152" s="9"/>
      <c r="E152" s="9"/>
      <c r="F152" s="9"/>
      <c r="G152" s="9"/>
      <c r="H152" s="9"/>
    </row>
    <row r="153" spans="1:8" x14ac:dyDescent="0.25">
      <c r="A153" s="9"/>
      <c r="B153" s="9"/>
      <c r="C153" s="9"/>
      <c r="D153" s="9"/>
      <c r="E153" s="9"/>
      <c r="F153" s="9"/>
      <c r="G153" s="9"/>
      <c r="H153" s="9"/>
    </row>
    <row r="154" spans="1:8" x14ac:dyDescent="0.25">
      <c r="A154" s="9"/>
      <c r="B154" s="9"/>
      <c r="C154" s="9"/>
      <c r="D154" s="9"/>
      <c r="E154" s="9"/>
      <c r="F154" s="9"/>
      <c r="G154" s="9"/>
      <c r="H154" s="9"/>
    </row>
    <row r="155" spans="1:8" x14ac:dyDescent="0.25">
      <c r="A155" s="9"/>
      <c r="B155" s="9"/>
      <c r="C155" s="9"/>
      <c r="D155" s="9"/>
      <c r="E155" s="9"/>
      <c r="F155" s="9"/>
      <c r="G155" s="9"/>
      <c r="H155" s="9"/>
    </row>
    <row r="156" spans="1:8" x14ac:dyDescent="0.25">
      <c r="A156" s="9"/>
      <c r="B156" s="9"/>
      <c r="C156" s="9"/>
      <c r="D156" s="9"/>
      <c r="E156" s="9"/>
      <c r="F156" s="9"/>
      <c r="G156" s="9"/>
      <c r="H156" s="9"/>
    </row>
    <row r="157" spans="1:8" x14ac:dyDescent="0.25">
      <c r="A157" s="9"/>
      <c r="B157" s="9"/>
      <c r="C157" s="9"/>
      <c r="D157" s="9"/>
      <c r="E157" s="9"/>
      <c r="F157" s="9"/>
      <c r="G157" s="9"/>
      <c r="H157" s="9"/>
    </row>
    <row r="158" spans="1:8" x14ac:dyDescent="0.25">
      <c r="A158" s="9"/>
      <c r="B158" s="9"/>
      <c r="C158" s="9"/>
      <c r="D158" s="9"/>
      <c r="E158" s="9"/>
      <c r="F158" s="9"/>
      <c r="G158" s="9"/>
      <c r="H158" s="9"/>
    </row>
    <row r="159" spans="1:8" x14ac:dyDescent="0.25">
      <c r="A159" s="9"/>
      <c r="B159" s="9"/>
      <c r="C159" s="9"/>
      <c r="D159" s="9"/>
      <c r="E159" s="9"/>
      <c r="F159" s="9"/>
      <c r="G159" s="9"/>
      <c r="H159" s="9"/>
    </row>
    <row r="160" spans="1:8" x14ac:dyDescent="0.25">
      <c r="A160" s="9"/>
      <c r="B160" s="9"/>
      <c r="C160" s="9"/>
      <c r="D160" s="9"/>
      <c r="E160" s="9"/>
      <c r="F160" s="9"/>
      <c r="G160" s="9"/>
      <c r="H160" s="9"/>
    </row>
    <row r="161" spans="1:8" x14ac:dyDescent="0.25">
      <c r="A161" s="9"/>
      <c r="B161" s="9"/>
      <c r="C161" s="9"/>
      <c r="D161" s="9"/>
      <c r="E161" s="9"/>
      <c r="F161" s="9"/>
      <c r="G161" s="9"/>
      <c r="H161" s="9"/>
    </row>
    <row r="162" spans="1:8" x14ac:dyDescent="0.25">
      <c r="A162" s="9"/>
      <c r="B162" s="9"/>
      <c r="C162" s="9"/>
      <c r="D162" s="9"/>
      <c r="E162" s="9"/>
      <c r="F162" s="9"/>
      <c r="G162" s="9"/>
      <c r="H162" s="9"/>
    </row>
    <row r="163" spans="1:8" x14ac:dyDescent="0.25">
      <c r="A163" s="9"/>
      <c r="B163" s="9"/>
      <c r="C163" s="9"/>
      <c r="D163" s="9"/>
      <c r="E163" s="9"/>
      <c r="F163" s="9"/>
      <c r="G163" s="9"/>
      <c r="H163" s="9"/>
    </row>
    <row r="164" spans="1:8" x14ac:dyDescent="0.25">
      <c r="A164" s="9"/>
      <c r="B164" s="9"/>
      <c r="C164" s="9"/>
      <c r="D164" s="9"/>
      <c r="E164" s="9"/>
      <c r="F164" s="9"/>
      <c r="G164" s="9"/>
      <c r="H164" s="9"/>
    </row>
    <row r="165" spans="1:8" x14ac:dyDescent="0.25">
      <c r="A165" s="9"/>
      <c r="B165" s="9"/>
      <c r="C165" s="9"/>
      <c r="D165" s="9"/>
      <c r="E165" s="9"/>
      <c r="F165" s="9"/>
      <c r="G165" s="9"/>
      <c r="H165" s="9"/>
    </row>
    <row r="166" spans="1:8" x14ac:dyDescent="0.25">
      <c r="A166" s="9"/>
      <c r="B166" s="9"/>
      <c r="C166" s="9"/>
      <c r="D166" s="9"/>
      <c r="E166" s="9"/>
      <c r="F166" s="9"/>
      <c r="G166" s="9"/>
      <c r="H166" s="9"/>
    </row>
    <row r="167" spans="1:8" x14ac:dyDescent="0.25">
      <c r="A167" s="9"/>
      <c r="B167" s="9"/>
      <c r="C167" s="9"/>
      <c r="D167" s="9"/>
      <c r="E167" s="9"/>
      <c r="F167" s="9"/>
      <c r="G167" s="9"/>
      <c r="H167" s="9"/>
    </row>
    <row r="168" spans="1:8" x14ac:dyDescent="0.25">
      <c r="A168" s="9"/>
      <c r="B168" s="9"/>
      <c r="C168" s="9"/>
      <c r="D168" s="9"/>
      <c r="E168" s="9"/>
      <c r="F168" s="9"/>
      <c r="G168" s="9"/>
      <c r="H168" s="9"/>
    </row>
    <row r="169" spans="1:8" x14ac:dyDescent="0.25">
      <c r="A169" s="9"/>
      <c r="B169" s="9"/>
      <c r="C169" s="9"/>
      <c r="D169" s="9"/>
      <c r="E169" s="9"/>
      <c r="F169" s="9"/>
      <c r="G169" s="9"/>
      <c r="H169" s="9"/>
    </row>
    <row r="170" spans="1:8" x14ac:dyDescent="0.25">
      <c r="A170" s="9"/>
      <c r="B170" s="9"/>
      <c r="C170" s="9"/>
      <c r="D170" s="9"/>
      <c r="E170" s="9"/>
      <c r="F170" s="9"/>
      <c r="G170" s="9"/>
      <c r="H170" s="9"/>
    </row>
    <row r="171" spans="1:8" x14ac:dyDescent="0.25">
      <c r="A171" s="9"/>
      <c r="B171" s="9"/>
      <c r="C171" s="9"/>
      <c r="D171" s="9"/>
      <c r="E171" s="9"/>
      <c r="F171" s="9"/>
      <c r="G171" s="9"/>
      <c r="H171" s="9"/>
    </row>
    <row r="172" spans="1:8" x14ac:dyDescent="0.25">
      <c r="A172" s="9"/>
      <c r="B172" s="9"/>
      <c r="C172" s="9"/>
      <c r="D172" s="9"/>
      <c r="E172" s="9"/>
      <c r="F172" s="9"/>
      <c r="G172" s="9"/>
      <c r="H172" s="9"/>
    </row>
    <row r="173" spans="1:8" x14ac:dyDescent="0.25">
      <c r="A173" s="9"/>
      <c r="B173" s="9"/>
      <c r="C173" s="9"/>
      <c r="D173" s="9"/>
      <c r="E173" s="9"/>
      <c r="F173" s="9"/>
      <c r="G173" s="9"/>
      <c r="H173" s="9"/>
    </row>
    <row r="174" spans="1:8" x14ac:dyDescent="0.25">
      <c r="A174" s="9"/>
      <c r="B174" s="9"/>
      <c r="C174" s="9"/>
      <c r="D174" s="9"/>
      <c r="E174" s="9"/>
      <c r="F174" s="9"/>
      <c r="G174" s="9"/>
      <c r="H174" s="9"/>
    </row>
    <row r="175" spans="1:8" x14ac:dyDescent="0.25">
      <c r="A175" s="9"/>
      <c r="B175" s="9"/>
      <c r="C175" s="9"/>
      <c r="D175" s="9"/>
      <c r="E175" s="9"/>
      <c r="F175" s="9"/>
      <c r="G175" s="9"/>
      <c r="H175" s="9"/>
    </row>
    <row r="176" spans="1:8" x14ac:dyDescent="0.25">
      <c r="A176" s="9"/>
      <c r="B176" s="9"/>
      <c r="C176" s="9"/>
      <c r="D176" s="9"/>
      <c r="E176" s="9"/>
      <c r="F176" s="9"/>
      <c r="G176" s="9"/>
      <c r="H176" s="9"/>
    </row>
    <row r="177" spans="1:8" x14ac:dyDescent="0.25">
      <c r="A177" s="9"/>
      <c r="B177" s="9"/>
      <c r="C177" s="9"/>
      <c r="D177" s="9"/>
      <c r="E177" s="9"/>
      <c r="F177" s="9"/>
      <c r="G177" s="9"/>
      <c r="H177" s="9"/>
    </row>
    <row r="178" spans="1:8" x14ac:dyDescent="0.25">
      <c r="A178" s="9"/>
      <c r="B178" s="9"/>
      <c r="C178" s="9"/>
      <c r="D178" s="9"/>
      <c r="E178" s="9"/>
      <c r="F178" s="9"/>
      <c r="G178" s="9"/>
      <c r="H178" s="9"/>
    </row>
    <row r="179" spans="1:8" x14ac:dyDescent="0.25">
      <c r="A179" s="9"/>
      <c r="B179" s="9"/>
      <c r="C179" s="9"/>
      <c r="D179" s="9"/>
      <c r="E179" s="9"/>
      <c r="F179" s="9"/>
      <c r="G179" s="9"/>
      <c r="H179" s="9"/>
    </row>
    <row r="180" spans="1:8" x14ac:dyDescent="0.25">
      <c r="A180" s="9"/>
      <c r="B180" s="9"/>
      <c r="C180" s="9"/>
      <c r="D180" s="9"/>
      <c r="E180" s="9"/>
      <c r="F180" s="9"/>
      <c r="G180" s="9"/>
      <c r="H180" s="9"/>
    </row>
    <row r="181" spans="1:8" x14ac:dyDescent="0.25">
      <c r="A181" s="9"/>
      <c r="B181" s="9"/>
      <c r="C181" s="9"/>
      <c r="D181" s="9"/>
      <c r="E181" s="9"/>
      <c r="F181" s="9"/>
      <c r="G181" s="9"/>
      <c r="H181" s="9"/>
    </row>
    <row r="182" spans="1:8" x14ac:dyDescent="0.25">
      <c r="A182" s="9"/>
      <c r="B182" s="9"/>
      <c r="C182" s="9"/>
      <c r="D182" s="9"/>
      <c r="E182" s="9"/>
      <c r="F182" s="9"/>
      <c r="G182" s="9"/>
      <c r="H182" s="9"/>
    </row>
    <row r="183" spans="1:8" x14ac:dyDescent="0.25">
      <c r="A183" s="9"/>
      <c r="B183" s="9"/>
      <c r="C183" s="9"/>
      <c r="D183" s="9"/>
      <c r="E183" s="9"/>
      <c r="F183" s="9"/>
      <c r="G183" s="9"/>
      <c r="H183" s="9"/>
    </row>
    <row r="184" spans="1:8" x14ac:dyDescent="0.25">
      <c r="A184" s="9"/>
      <c r="B184" s="9"/>
      <c r="C184" s="9"/>
      <c r="D184" s="9"/>
      <c r="E184" s="9"/>
      <c r="F184" s="9"/>
      <c r="G184" s="9"/>
      <c r="H184" s="9"/>
    </row>
    <row r="185" spans="1:8" x14ac:dyDescent="0.25">
      <c r="A185" s="9"/>
      <c r="B185" s="9"/>
      <c r="C185" s="9"/>
      <c r="D185" s="9"/>
      <c r="E185" s="9"/>
      <c r="F185" s="9"/>
      <c r="G185" s="9"/>
      <c r="H185" s="9"/>
    </row>
    <row r="186" spans="1:8" x14ac:dyDescent="0.25">
      <c r="A186" s="9"/>
      <c r="B186" s="9"/>
      <c r="C186" s="9"/>
      <c r="D186" s="9"/>
      <c r="E186" s="9"/>
      <c r="F186" s="9"/>
      <c r="G186" s="9"/>
      <c r="H186" s="9"/>
    </row>
    <row r="187" spans="1:8" x14ac:dyDescent="0.25">
      <c r="A187" s="9"/>
      <c r="B187" s="9"/>
      <c r="C187" s="9"/>
      <c r="D187" s="9"/>
      <c r="E187" s="9"/>
      <c r="F187" s="9"/>
      <c r="G187" s="9"/>
      <c r="H187" s="9"/>
    </row>
    <row r="188" spans="1:8" x14ac:dyDescent="0.25">
      <c r="A188" s="9"/>
      <c r="B188" s="9"/>
      <c r="C188" s="9"/>
      <c r="D188" s="9"/>
      <c r="E188" s="9"/>
      <c r="F188" s="9"/>
      <c r="G188" s="9"/>
      <c r="H188" s="9"/>
    </row>
    <row r="189" spans="1:8" x14ac:dyDescent="0.25">
      <c r="A189" s="9"/>
      <c r="B189" s="9"/>
      <c r="C189" s="9"/>
      <c r="D189" s="9"/>
      <c r="E189" s="9"/>
      <c r="F189" s="9"/>
      <c r="G189" s="9"/>
      <c r="H189" s="9"/>
    </row>
    <row r="190" spans="1:8" x14ac:dyDescent="0.25">
      <c r="A190" s="9"/>
      <c r="B190" s="9"/>
      <c r="C190" s="9"/>
      <c r="D190" s="9"/>
      <c r="E190" s="9"/>
      <c r="F190" s="9"/>
      <c r="G190" s="9"/>
      <c r="H190" s="9"/>
    </row>
    <row r="191" spans="1:8" x14ac:dyDescent="0.25">
      <c r="A191" s="9"/>
      <c r="B191" s="9"/>
      <c r="C191" s="9"/>
      <c r="D191" s="9"/>
      <c r="E191" s="9"/>
      <c r="F191" s="9"/>
      <c r="G191" s="9"/>
      <c r="H191" s="9"/>
    </row>
    <row r="192" spans="1:8" x14ac:dyDescent="0.25">
      <c r="A192" s="9"/>
      <c r="B192" s="9"/>
      <c r="C192" s="9"/>
      <c r="D192" s="9"/>
      <c r="E192" s="9"/>
      <c r="F192" s="9"/>
      <c r="G192" s="9"/>
      <c r="H192" s="9"/>
    </row>
    <row r="193" spans="1:8" x14ac:dyDescent="0.25">
      <c r="A193" s="9"/>
      <c r="B193" s="9"/>
      <c r="C193" s="9"/>
      <c r="D193" s="9"/>
      <c r="E193" s="9"/>
      <c r="F193" s="9"/>
      <c r="G193" s="9"/>
      <c r="H193" s="9"/>
    </row>
    <row r="194" spans="1:8" x14ac:dyDescent="0.25">
      <c r="A194" s="9"/>
      <c r="B194" s="9"/>
      <c r="C194" s="9"/>
      <c r="D194" s="9"/>
      <c r="E194" s="9"/>
      <c r="F194" s="9"/>
      <c r="G194" s="9"/>
      <c r="H194" s="9"/>
    </row>
    <row r="195" spans="1:8" x14ac:dyDescent="0.25">
      <c r="A195" s="9"/>
      <c r="B195" s="9"/>
      <c r="C195" s="9"/>
      <c r="D195" s="9"/>
      <c r="E195" s="9"/>
      <c r="F195" s="9"/>
      <c r="G195" s="9"/>
      <c r="H195" s="9"/>
    </row>
    <row r="196" spans="1:8" x14ac:dyDescent="0.25">
      <c r="A196" s="9"/>
      <c r="B196" s="9"/>
      <c r="C196" s="9"/>
      <c r="D196" s="9"/>
      <c r="E196" s="9"/>
      <c r="F196" s="9"/>
      <c r="G196" s="9"/>
      <c r="H196" s="9"/>
    </row>
    <row r="197" spans="1:8" x14ac:dyDescent="0.25">
      <c r="A197" s="9"/>
      <c r="B197" s="9"/>
      <c r="C197" s="9"/>
      <c r="D197" s="9"/>
      <c r="E197" s="9"/>
      <c r="F197" s="9"/>
      <c r="G197" s="9"/>
      <c r="H197" s="9"/>
    </row>
    <row r="198" spans="1:8" x14ac:dyDescent="0.25">
      <c r="A198" s="9"/>
      <c r="B198" s="9"/>
      <c r="C198" s="9"/>
      <c r="D198" s="9"/>
      <c r="E198" s="9"/>
      <c r="F198" s="9"/>
      <c r="G198" s="9"/>
      <c r="H198" s="9"/>
    </row>
    <row r="199" spans="1:8" x14ac:dyDescent="0.25">
      <c r="A199" s="9"/>
      <c r="B199" s="9"/>
      <c r="C199" s="9"/>
      <c r="D199" s="9"/>
      <c r="E199" s="9"/>
      <c r="F199" s="9"/>
      <c r="G199" s="9"/>
      <c r="H199" s="9"/>
    </row>
    <row r="200" spans="1:8" x14ac:dyDescent="0.25">
      <c r="A200" s="9"/>
      <c r="B200" s="9"/>
      <c r="C200" s="9"/>
      <c r="D200" s="9"/>
      <c r="E200" s="9"/>
      <c r="F200" s="9"/>
      <c r="G200" s="9"/>
      <c r="H200" s="9"/>
    </row>
  </sheetData>
  <dataConsolidate/>
  <mergeCells count="4">
    <mergeCell ref="E1:F1"/>
    <mergeCell ref="E2:F2"/>
    <mergeCell ref="G2:H2"/>
    <mergeCell ref="G1:H1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8433" r:id="rId4" name="ComboBox1">
          <controlPr defaultSize="0" autoLine="0" r:id="rId5">
            <anchor moveWithCells="1">
              <from>
                <xdr:col>0</xdr:col>
                <xdr:colOff>161925</xdr:colOff>
                <xdr:row>9</xdr:row>
                <xdr:rowOff>28575</xdr:rowOff>
              </from>
              <to>
                <xdr:col>3</xdr:col>
                <xdr:colOff>390525</xdr:colOff>
                <xdr:row>10</xdr:row>
                <xdr:rowOff>85725</xdr:rowOff>
              </to>
            </anchor>
          </controlPr>
        </control>
      </mc:Choice>
      <mc:Fallback>
        <control shapeId="18433" r:id="rId4" name="ComboBox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2"/>
  <dimension ref="E1:Q17"/>
  <sheetViews>
    <sheetView zoomScale="75" zoomScaleNormal="75" workbookViewId="0">
      <selection activeCell="H1" sqref="H1"/>
    </sheetView>
  </sheetViews>
  <sheetFormatPr defaultRowHeight="15" x14ac:dyDescent="0.25"/>
  <cols>
    <col min="1" max="1" width="16.7109375" customWidth="1"/>
    <col min="5" max="5" width="24.140625" customWidth="1"/>
    <col min="6" max="6" width="10.42578125" customWidth="1"/>
  </cols>
  <sheetData>
    <row r="1" spans="5:17" x14ac:dyDescent="0.25">
      <c r="E1" s="31" t="s">
        <v>13</v>
      </c>
      <c r="F1" s="31"/>
      <c r="G1" s="31"/>
      <c r="H1" s="32">
        <v>200</v>
      </c>
    </row>
    <row r="2" spans="5:17" x14ac:dyDescent="0.25">
      <c r="E2" s="31" t="s">
        <v>14</v>
      </c>
      <c r="F2" s="31"/>
      <c r="G2" s="31"/>
      <c r="H2" s="32">
        <v>150</v>
      </c>
      <c r="N2" s="39" t="s">
        <v>45</v>
      </c>
      <c r="O2" s="39" t="s">
        <v>46</v>
      </c>
      <c r="P2" s="39" t="s">
        <v>47</v>
      </c>
      <c r="Q2" s="39" t="s">
        <v>48</v>
      </c>
    </row>
    <row r="3" spans="5:17" x14ac:dyDescent="0.25">
      <c r="E3" s="31" t="s">
        <v>15</v>
      </c>
      <c r="F3" s="31"/>
      <c r="G3" s="31"/>
      <c r="H3" s="32">
        <v>35</v>
      </c>
      <c r="N3" s="40">
        <v>10</v>
      </c>
      <c r="O3" s="40"/>
      <c r="P3" s="40"/>
      <c r="Q3" s="39">
        <v>2</v>
      </c>
    </row>
    <row r="4" spans="5:17" x14ac:dyDescent="0.25">
      <c r="N4" s="40">
        <f t="shared" ref="N4:N9" si="0">G6</f>
        <v>25</v>
      </c>
      <c r="O4" s="40">
        <v>0.5</v>
      </c>
      <c r="P4" s="40"/>
      <c r="Q4" s="39">
        <v>2</v>
      </c>
    </row>
    <row r="5" spans="5:17" x14ac:dyDescent="0.25">
      <c r="E5" s="31" t="s">
        <v>16</v>
      </c>
      <c r="F5" s="31" t="s">
        <v>17</v>
      </c>
      <c r="G5" s="31" t="s">
        <v>18</v>
      </c>
      <c r="H5" s="31" t="s">
        <v>19</v>
      </c>
      <c r="N5" s="40">
        <f t="shared" si="0"/>
        <v>60</v>
      </c>
      <c r="O5" s="40">
        <v>0.5</v>
      </c>
      <c r="P5" s="40">
        <v>1.5</v>
      </c>
      <c r="Q5" s="39"/>
    </row>
    <row r="6" spans="5:17" x14ac:dyDescent="0.25">
      <c r="E6" s="6" t="s">
        <v>20</v>
      </c>
      <c r="F6" s="7">
        <v>10</v>
      </c>
      <c r="G6" s="7">
        <f>(H1-H2)/2</f>
        <v>25</v>
      </c>
      <c r="H6" s="7">
        <f>G6-F6</f>
        <v>15</v>
      </c>
      <c r="N6" s="40">
        <f t="shared" si="0"/>
        <v>100</v>
      </c>
      <c r="O6" s="40"/>
      <c r="P6" s="40">
        <v>1.5</v>
      </c>
      <c r="Q6" s="39"/>
    </row>
    <row r="7" spans="5:17" x14ac:dyDescent="0.25">
      <c r="E7" s="6" t="s">
        <v>21</v>
      </c>
      <c r="F7" s="7">
        <f>G6</f>
        <v>25</v>
      </c>
      <c r="G7" s="7">
        <f>F7+H3</f>
        <v>60</v>
      </c>
      <c r="H7" s="7">
        <f t="shared" ref="H7:H11" si="1">G7-F7</f>
        <v>35</v>
      </c>
      <c r="N7" s="40">
        <f t="shared" si="0"/>
        <v>140</v>
      </c>
      <c r="O7" s="40">
        <v>0.5</v>
      </c>
      <c r="P7" s="40">
        <v>1.5</v>
      </c>
      <c r="Q7" s="39"/>
    </row>
    <row r="8" spans="5:17" x14ac:dyDescent="0.25">
      <c r="E8" s="6" t="s">
        <v>23</v>
      </c>
      <c r="F8" s="7">
        <f>G7</f>
        <v>60</v>
      </c>
      <c r="G8" s="7">
        <f>F8+H2/2-H3</f>
        <v>100</v>
      </c>
      <c r="H8" s="7">
        <f t="shared" si="1"/>
        <v>40</v>
      </c>
      <c r="N8" s="40">
        <f t="shared" si="0"/>
        <v>175</v>
      </c>
      <c r="O8" s="40">
        <v>0.5</v>
      </c>
      <c r="P8" s="40"/>
      <c r="Q8" s="39">
        <v>2</v>
      </c>
    </row>
    <row r="9" spans="5:17" x14ac:dyDescent="0.25">
      <c r="E9" s="6" t="s">
        <v>24</v>
      </c>
      <c r="F9" s="7">
        <f>G8</f>
        <v>100</v>
      </c>
      <c r="G9" s="7">
        <f>F9+H2/2-35</f>
        <v>140</v>
      </c>
      <c r="H9" s="7">
        <f t="shared" si="1"/>
        <v>40</v>
      </c>
      <c r="N9" s="40">
        <f t="shared" si="0"/>
        <v>190</v>
      </c>
      <c r="O9" s="40"/>
      <c r="P9" s="40"/>
      <c r="Q9" s="39">
        <v>2</v>
      </c>
    </row>
    <row r="10" spans="5:17" x14ac:dyDescent="0.25">
      <c r="E10" s="6" t="s">
        <v>22</v>
      </c>
      <c r="F10" s="7">
        <f>G10-H3</f>
        <v>140</v>
      </c>
      <c r="G10" s="7">
        <f>F11</f>
        <v>175</v>
      </c>
      <c r="H10" s="7">
        <f t="shared" si="1"/>
        <v>35</v>
      </c>
    </row>
    <row r="11" spans="5:17" x14ac:dyDescent="0.25">
      <c r="E11" s="6" t="s">
        <v>25</v>
      </c>
      <c r="F11" s="7">
        <f>G11-H6</f>
        <v>175</v>
      </c>
      <c r="G11" s="7">
        <f>H1-10</f>
        <v>190</v>
      </c>
      <c r="H11" s="7">
        <f t="shared" si="1"/>
        <v>15</v>
      </c>
    </row>
    <row r="13" spans="5:17" x14ac:dyDescent="0.25">
      <c r="E13" s="31" t="s">
        <v>44</v>
      </c>
      <c r="F13" s="31"/>
      <c r="G13" s="31"/>
      <c r="H13" s="31"/>
    </row>
    <row r="14" spans="5:17" x14ac:dyDescent="0.25">
      <c r="E14" s="6" t="s">
        <v>26</v>
      </c>
      <c r="F14" s="7"/>
      <c r="G14" s="7"/>
      <c r="H14" s="7">
        <v>0.2</v>
      </c>
    </row>
    <row r="15" spans="5:17" x14ac:dyDescent="0.25">
      <c r="E15" s="6" t="s">
        <v>27</v>
      </c>
      <c r="F15" s="7"/>
      <c r="G15" s="7"/>
      <c r="H15" s="7">
        <v>99.8</v>
      </c>
    </row>
    <row r="17" spans="5:8" x14ac:dyDescent="0.25">
      <c r="E17" s="31" t="s">
        <v>28</v>
      </c>
      <c r="F17" s="31"/>
      <c r="G17" s="31"/>
      <c r="H17" s="32">
        <v>16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457" r:id="rId3" name="CommandButton1">
          <controlPr defaultSize="0" autoLine="0" r:id="rId4">
            <anchor moveWithCells="1">
              <from>
                <xdr:col>0</xdr:col>
                <xdr:colOff>219075</xdr:colOff>
                <xdr:row>11</xdr:row>
                <xdr:rowOff>47625</xdr:rowOff>
              </from>
              <to>
                <xdr:col>2</xdr:col>
                <xdr:colOff>523875</xdr:colOff>
                <xdr:row>13</xdr:row>
                <xdr:rowOff>9525</xdr:rowOff>
              </to>
            </anchor>
          </controlPr>
        </control>
      </mc:Choice>
      <mc:Fallback>
        <control shapeId="19457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6</vt:i4>
      </vt:variant>
    </vt:vector>
  </HeadingPairs>
  <TitlesOfParts>
    <vt:vector size="6" baseType="lpstr">
      <vt:lpstr>input_sheet</vt:lpstr>
      <vt:lpstr>adjusted_measures</vt:lpstr>
      <vt:lpstr>erosion</vt:lpstr>
      <vt:lpstr>deposition</vt:lpstr>
      <vt:lpstr>single_transect</vt:lpstr>
      <vt:lpstr>vineyard_info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Gianni</dc:creator>
  <cp:keywords/>
  <dc:description/>
  <cp:lastModifiedBy>Proprietario</cp:lastModifiedBy>
  <cp:revision/>
  <dcterms:created xsi:type="dcterms:W3CDTF">2021-04-23T17:14:30Z</dcterms:created>
  <dcterms:modified xsi:type="dcterms:W3CDTF">2022-07-21T12:31:00Z</dcterms:modified>
  <cp:category/>
  <cp:contentStatus/>
</cp:coreProperties>
</file>