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X:\DATA_BASE\!СОПРОВОЖДЕНИЕ\Самотлорнефтегаз\САМОТЛОРСКОЕ\САМОТЛОРСКОЕ_1980_38741\4_ГОРИЗОНТ\5.4_Расчеты\"/>
    </mc:Choice>
  </mc:AlternateContent>
  <bookViews>
    <workbookView xWindow="0" yWindow="0" windowWidth="28800" windowHeight="12300" tabRatio="715" activeTab="1"/>
  </bookViews>
  <sheets>
    <sheet name="Исходные данные" sheetId="12" r:id="rId1"/>
    <sheet name="Данные" sheetId="1" r:id="rId2"/>
    <sheet name="Отчет" sheetId="2" r:id="rId3"/>
    <sheet name="Горизонтальная траектория" sheetId="3" r:id="rId4"/>
    <sheet name="Вертикальная траектория" sheetId="4" r:id="rId5"/>
    <sheet name="Кор5 от 27.02" sheetId="8" r:id="rId6"/>
    <sheet name="IGIRGI_CI - исправленный" sheetId="11" r:id="rId7"/>
    <sheet name="Замеры Cont.incl" sheetId="10" r:id="rId8"/>
    <sheet name="скрытые данные" sheetId="5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B21" i="2"/>
  <c r="G21" i="2" s="1"/>
  <c r="C21" i="2"/>
  <c r="H21" i="2" s="1"/>
  <c r="E21" i="2"/>
  <c r="F21" i="2"/>
  <c r="I21" i="2"/>
  <c r="J21" i="2"/>
  <c r="K21" i="2"/>
  <c r="L21" i="2"/>
  <c r="A22" i="2"/>
  <c r="B22" i="2"/>
  <c r="G22" i="2" s="1"/>
  <c r="C22" i="2"/>
  <c r="D22" i="2"/>
  <c r="E22" i="2"/>
  <c r="F22" i="2"/>
  <c r="I22" i="2"/>
  <c r="J22" i="2"/>
  <c r="K22" i="2"/>
  <c r="L22" i="2"/>
  <c r="A23" i="2"/>
  <c r="B23" i="2"/>
  <c r="G23" i="2" s="1"/>
  <c r="C23" i="2"/>
  <c r="D23" i="2"/>
  <c r="E23" i="2"/>
  <c r="F23" i="2"/>
  <c r="I23" i="2"/>
  <c r="J23" i="2"/>
  <c r="K23" i="2"/>
  <c r="L23" i="2"/>
  <c r="A24" i="2"/>
  <c r="B24" i="2"/>
  <c r="C24" i="2"/>
  <c r="D24" i="2"/>
  <c r="E24" i="2"/>
  <c r="F24" i="2"/>
  <c r="I24" i="2"/>
  <c r="J24" i="2"/>
  <c r="K24" i="2"/>
  <c r="L24" i="2"/>
  <c r="A25" i="2"/>
  <c r="B25" i="2"/>
  <c r="G25" i="2" s="1"/>
  <c r="C25" i="2"/>
  <c r="D25" i="2" s="1"/>
  <c r="E25" i="2"/>
  <c r="F25" i="2"/>
  <c r="I25" i="2"/>
  <c r="J25" i="2"/>
  <c r="K25" i="2"/>
  <c r="L25" i="2"/>
  <c r="A26" i="2"/>
  <c r="B26" i="2"/>
  <c r="G26" i="2" s="1"/>
  <c r="C26" i="2"/>
  <c r="D26" i="2"/>
  <c r="E26" i="2"/>
  <c r="F26" i="2"/>
  <c r="I26" i="2"/>
  <c r="J26" i="2"/>
  <c r="K26" i="2"/>
  <c r="L26" i="2"/>
  <c r="A27" i="2"/>
  <c r="B27" i="2"/>
  <c r="G27" i="2" s="1"/>
  <c r="C27" i="2"/>
  <c r="H27" i="2" s="1"/>
  <c r="D27" i="2"/>
  <c r="E27" i="2"/>
  <c r="F27" i="2"/>
  <c r="I27" i="2"/>
  <c r="J27" i="2"/>
  <c r="K27" i="2"/>
  <c r="L27" i="2"/>
  <c r="A28" i="2"/>
  <c r="B28" i="2"/>
  <c r="C28" i="2"/>
  <c r="D28" i="2"/>
  <c r="E28" i="2"/>
  <c r="F28" i="2"/>
  <c r="I28" i="2"/>
  <c r="J28" i="2"/>
  <c r="K28" i="2"/>
  <c r="L28" i="2"/>
  <c r="A29" i="2"/>
  <c r="B29" i="2"/>
  <c r="G29" i="2" s="1"/>
  <c r="C29" i="2"/>
  <c r="D29" i="2"/>
  <c r="E29" i="2"/>
  <c r="F29" i="2"/>
  <c r="I29" i="2"/>
  <c r="J29" i="2"/>
  <c r="K29" i="2"/>
  <c r="L29" i="2"/>
  <c r="A30" i="2"/>
  <c r="B30" i="2"/>
  <c r="G30" i="2" s="1"/>
  <c r="C30" i="2"/>
  <c r="D30" i="2"/>
  <c r="E30" i="2"/>
  <c r="F30" i="2"/>
  <c r="I30" i="2"/>
  <c r="J30" i="2"/>
  <c r="K30" i="2"/>
  <c r="L30" i="2"/>
  <c r="A31" i="2"/>
  <c r="B31" i="2"/>
  <c r="C31" i="2"/>
  <c r="D31" i="2" s="1"/>
  <c r="E31" i="2"/>
  <c r="F31" i="2"/>
  <c r="I31" i="2"/>
  <c r="J31" i="2"/>
  <c r="K31" i="2"/>
  <c r="L31" i="2"/>
  <c r="A32" i="2"/>
  <c r="B32" i="2"/>
  <c r="G32" i="2" s="1"/>
  <c r="C32" i="2"/>
  <c r="D32" i="2"/>
  <c r="E32" i="2"/>
  <c r="F32" i="2"/>
  <c r="I32" i="2"/>
  <c r="J32" i="2"/>
  <c r="K32" i="2"/>
  <c r="L32" i="2"/>
  <c r="A33" i="2"/>
  <c r="B33" i="2"/>
  <c r="G33" i="2" s="1"/>
  <c r="C33" i="2"/>
  <c r="D33" i="2"/>
  <c r="E33" i="2"/>
  <c r="F33" i="2"/>
  <c r="I33" i="2"/>
  <c r="J33" i="2"/>
  <c r="K33" i="2"/>
  <c r="L33" i="2"/>
  <c r="A34" i="2"/>
  <c r="B34" i="2"/>
  <c r="G34" i="2" s="1"/>
  <c r="C34" i="2"/>
  <c r="D34" i="2"/>
  <c r="E34" i="2"/>
  <c r="F34" i="2"/>
  <c r="I34" i="2"/>
  <c r="J34" i="2"/>
  <c r="K34" i="2"/>
  <c r="L34" i="2"/>
  <c r="A35" i="2"/>
  <c r="B35" i="2"/>
  <c r="G35" i="2" s="1"/>
  <c r="C35" i="2"/>
  <c r="D35" i="2"/>
  <c r="E35" i="2"/>
  <c r="F35" i="2"/>
  <c r="I35" i="2"/>
  <c r="J35" i="2"/>
  <c r="K35" i="2"/>
  <c r="L35" i="2"/>
  <c r="A36" i="2"/>
  <c r="B36" i="2"/>
  <c r="G36" i="2" s="1"/>
  <c r="C36" i="2"/>
  <c r="D36" i="2" s="1"/>
  <c r="E36" i="2"/>
  <c r="F36" i="2"/>
  <c r="I36" i="2"/>
  <c r="J36" i="2"/>
  <c r="K36" i="2"/>
  <c r="L36" i="2"/>
  <c r="A37" i="2"/>
  <c r="B37" i="2"/>
  <c r="G37" i="2" s="1"/>
  <c r="C37" i="2"/>
  <c r="D37" i="2" s="1"/>
  <c r="E37" i="2"/>
  <c r="F37" i="2"/>
  <c r="I37" i="2"/>
  <c r="J37" i="2"/>
  <c r="K37" i="2"/>
  <c r="L37" i="2"/>
  <c r="A38" i="2"/>
  <c r="B38" i="2"/>
  <c r="G38" i="2" s="1"/>
  <c r="C38" i="2"/>
  <c r="D38" i="2"/>
  <c r="E38" i="2"/>
  <c r="F38" i="2"/>
  <c r="I38" i="2"/>
  <c r="J38" i="2"/>
  <c r="K38" i="2"/>
  <c r="L38" i="2"/>
  <c r="A39" i="2"/>
  <c r="B39" i="2"/>
  <c r="G39" i="2" s="1"/>
  <c r="C39" i="2"/>
  <c r="E39" i="2"/>
  <c r="F39" i="2"/>
  <c r="I39" i="2"/>
  <c r="J39" i="2"/>
  <c r="K39" i="2"/>
  <c r="L39" i="2"/>
  <c r="A40" i="2"/>
  <c r="B40" i="2"/>
  <c r="C40" i="2"/>
  <c r="D40" i="2"/>
  <c r="E40" i="2"/>
  <c r="F40" i="2"/>
  <c r="I40" i="2"/>
  <c r="J40" i="2"/>
  <c r="K40" i="2"/>
  <c r="L40" i="2"/>
  <c r="A41" i="2"/>
  <c r="B41" i="2"/>
  <c r="G41" i="2" s="1"/>
  <c r="C41" i="2"/>
  <c r="D41" i="2"/>
  <c r="E41" i="2"/>
  <c r="F41" i="2"/>
  <c r="I41" i="2"/>
  <c r="J41" i="2"/>
  <c r="K41" i="2"/>
  <c r="L41" i="2"/>
  <c r="A42" i="2"/>
  <c r="B42" i="2"/>
  <c r="G42" i="2" s="1"/>
  <c r="C42" i="2"/>
  <c r="E42" i="2"/>
  <c r="F42" i="2"/>
  <c r="I42" i="2"/>
  <c r="J42" i="2"/>
  <c r="K42" i="2"/>
  <c r="L42" i="2"/>
  <c r="A43" i="2"/>
  <c r="B43" i="2"/>
  <c r="G43" i="2" s="1"/>
  <c r="C43" i="2"/>
  <c r="D43" i="2" s="1"/>
  <c r="E43" i="2"/>
  <c r="F43" i="2"/>
  <c r="I43" i="2"/>
  <c r="J43" i="2"/>
  <c r="K43" i="2"/>
  <c r="L43" i="2"/>
  <c r="A44" i="2"/>
  <c r="B44" i="2"/>
  <c r="G44" i="2" s="1"/>
  <c r="C44" i="2"/>
  <c r="D44" i="2"/>
  <c r="E44" i="2"/>
  <c r="F44" i="2"/>
  <c r="I44" i="2"/>
  <c r="J44" i="2"/>
  <c r="K44" i="2"/>
  <c r="L44" i="2"/>
  <c r="A45" i="2"/>
  <c r="B45" i="2"/>
  <c r="G45" i="2" s="1"/>
  <c r="C45" i="2"/>
  <c r="D45" i="2"/>
  <c r="E45" i="2"/>
  <c r="F45" i="2"/>
  <c r="I45" i="2"/>
  <c r="J45" i="2"/>
  <c r="K45" i="2"/>
  <c r="L45" i="2"/>
  <c r="A46" i="2"/>
  <c r="B46" i="2"/>
  <c r="C46" i="2"/>
  <c r="D46" i="2"/>
  <c r="E46" i="2"/>
  <c r="F46" i="2"/>
  <c r="I46" i="2"/>
  <c r="J46" i="2"/>
  <c r="K46" i="2"/>
  <c r="L46" i="2"/>
  <c r="A47" i="2"/>
  <c r="B47" i="2"/>
  <c r="G47" i="2" s="1"/>
  <c r="C47" i="2"/>
  <c r="D47" i="2"/>
  <c r="E47" i="2"/>
  <c r="F47" i="2"/>
  <c r="I47" i="2"/>
  <c r="J47" i="2"/>
  <c r="K47" i="2"/>
  <c r="L47" i="2"/>
  <c r="A48" i="2"/>
  <c r="B48" i="2"/>
  <c r="G48" i="2" s="1"/>
  <c r="C48" i="2"/>
  <c r="D48" i="2"/>
  <c r="E48" i="2"/>
  <c r="F48" i="2"/>
  <c r="I48" i="2"/>
  <c r="J48" i="2"/>
  <c r="K48" i="2"/>
  <c r="L48" i="2"/>
  <c r="A49" i="2"/>
  <c r="B49" i="2"/>
  <c r="C49" i="2"/>
  <c r="D49" i="2" s="1"/>
  <c r="E49" i="2"/>
  <c r="F49" i="2"/>
  <c r="I49" i="2"/>
  <c r="J49" i="2"/>
  <c r="K49" i="2"/>
  <c r="L49" i="2"/>
  <c r="A50" i="2"/>
  <c r="B50" i="2"/>
  <c r="G50" i="2" s="1"/>
  <c r="C50" i="2"/>
  <c r="D50" i="2"/>
  <c r="E50" i="2"/>
  <c r="F50" i="2"/>
  <c r="I50" i="2"/>
  <c r="J50" i="2"/>
  <c r="K50" i="2"/>
  <c r="L50" i="2"/>
  <c r="A51" i="2"/>
  <c r="B51" i="2"/>
  <c r="G51" i="2" s="1"/>
  <c r="C51" i="2"/>
  <c r="E51" i="2"/>
  <c r="F51" i="2"/>
  <c r="I51" i="2"/>
  <c r="J51" i="2"/>
  <c r="K51" i="2"/>
  <c r="L51" i="2"/>
  <c r="A52" i="2"/>
  <c r="B52" i="2"/>
  <c r="C52" i="2"/>
  <c r="D52" i="2"/>
  <c r="E52" i="2"/>
  <c r="F52" i="2"/>
  <c r="I52" i="2"/>
  <c r="J52" i="2"/>
  <c r="K52" i="2"/>
  <c r="L52" i="2"/>
  <c r="A53" i="2"/>
  <c r="B53" i="2"/>
  <c r="G53" i="2" s="1"/>
  <c r="C53" i="2"/>
  <c r="D53" i="2"/>
  <c r="E53" i="2"/>
  <c r="F53" i="2"/>
  <c r="I53" i="2"/>
  <c r="J53" i="2"/>
  <c r="K53" i="2"/>
  <c r="L53" i="2"/>
  <c r="A54" i="2"/>
  <c r="B54" i="2"/>
  <c r="G54" i="2" s="1"/>
  <c r="C54" i="2"/>
  <c r="E54" i="2"/>
  <c r="F54" i="2"/>
  <c r="I54" i="2"/>
  <c r="J54" i="2"/>
  <c r="K54" i="2"/>
  <c r="L54" i="2"/>
  <c r="A55" i="2"/>
  <c r="B55" i="2"/>
  <c r="C55" i="2"/>
  <c r="D55" i="2" s="1"/>
  <c r="E55" i="2"/>
  <c r="F55" i="2"/>
  <c r="I55" i="2"/>
  <c r="J55" i="2"/>
  <c r="K55" i="2"/>
  <c r="L55" i="2"/>
  <c r="A56" i="2"/>
  <c r="B56" i="2"/>
  <c r="G56" i="2" s="1"/>
  <c r="C56" i="2"/>
  <c r="D56" i="2"/>
  <c r="E56" i="2"/>
  <c r="F56" i="2"/>
  <c r="I56" i="2"/>
  <c r="J56" i="2"/>
  <c r="K56" i="2"/>
  <c r="L56" i="2"/>
  <c r="A57" i="2"/>
  <c r="B57" i="2"/>
  <c r="G57" i="2" s="1"/>
  <c r="C57" i="2"/>
  <c r="E57" i="2"/>
  <c r="F57" i="2"/>
  <c r="I57" i="2"/>
  <c r="J57" i="2"/>
  <c r="K57" i="2"/>
  <c r="L57" i="2"/>
  <c r="A58" i="2"/>
  <c r="B58" i="2"/>
  <c r="C58" i="2"/>
  <c r="D58" i="2"/>
  <c r="E58" i="2"/>
  <c r="F58" i="2"/>
  <c r="I58" i="2"/>
  <c r="J58" i="2"/>
  <c r="K58" i="2"/>
  <c r="L58" i="2"/>
  <c r="A59" i="2"/>
  <c r="B59" i="2"/>
  <c r="G59" i="2" s="1"/>
  <c r="C59" i="2"/>
  <c r="D59" i="2"/>
  <c r="E59" i="2"/>
  <c r="F59" i="2"/>
  <c r="I59" i="2"/>
  <c r="J59" i="2"/>
  <c r="K59" i="2"/>
  <c r="L59" i="2"/>
  <c r="A60" i="2"/>
  <c r="B60" i="2"/>
  <c r="G60" i="2" s="1"/>
  <c r="C60" i="2"/>
  <c r="E60" i="2"/>
  <c r="F60" i="2"/>
  <c r="I60" i="2"/>
  <c r="J60" i="2"/>
  <c r="K60" i="2"/>
  <c r="L60" i="2"/>
  <c r="A61" i="2"/>
  <c r="B61" i="2"/>
  <c r="C61" i="2"/>
  <c r="D61" i="2" s="1"/>
  <c r="E61" i="2"/>
  <c r="F61" i="2"/>
  <c r="I61" i="2"/>
  <c r="J61" i="2"/>
  <c r="K61" i="2"/>
  <c r="L61" i="2"/>
  <c r="A62" i="2"/>
  <c r="B62" i="2"/>
  <c r="G62" i="2" s="1"/>
  <c r="C62" i="2"/>
  <c r="D62" i="2"/>
  <c r="E62" i="2"/>
  <c r="F62" i="2"/>
  <c r="I62" i="2"/>
  <c r="J62" i="2"/>
  <c r="K62" i="2"/>
  <c r="L62" i="2"/>
  <c r="A63" i="2"/>
  <c r="B63" i="2"/>
  <c r="G63" i="2" s="1"/>
  <c r="C63" i="2"/>
  <c r="H63" i="2" s="1"/>
  <c r="D63" i="2"/>
  <c r="E63" i="2"/>
  <c r="F63" i="2"/>
  <c r="I63" i="2"/>
  <c r="J63" i="2"/>
  <c r="K63" i="2"/>
  <c r="L63" i="2"/>
  <c r="A64" i="2"/>
  <c r="B64" i="2"/>
  <c r="C64" i="2"/>
  <c r="D64" i="2"/>
  <c r="E64" i="2"/>
  <c r="F64" i="2"/>
  <c r="I64" i="2"/>
  <c r="J64" i="2"/>
  <c r="K64" i="2"/>
  <c r="L64" i="2"/>
  <c r="A65" i="2"/>
  <c r="B65" i="2"/>
  <c r="G65" i="2" s="1"/>
  <c r="C65" i="2"/>
  <c r="D65" i="2"/>
  <c r="E65" i="2"/>
  <c r="F65" i="2"/>
  <c r="I65" i="2"/>
  <c r="J65" i="2"/>
  <c r="K65" i="2"/>
  <c r="L65" i="2"/>
  <c r="A66" i="2"/>
  <c r="B66" i="2"/>
  <c r="G66" i="2" s="1"/>
  <c r="C66" i="2"/>
  <c r="H66" i="2" s="1"/>
  <c r="E66" i="2"/>
  <c r="F66" i="2"/>
  <c r="I66" i="2"/>
  <c r="J66" i="2"/>
  <c r="K66" i="2"/>
  <c r="L66" i="2"/>
  <c r="A67" i="2"/>
  <c r="B67" i="2"/>
  <c r="C67" i="2"/>
  <c r="D67" i="2" s="1"/>
  <c r="E67" i="2"/>
  <c r="F67" i="2"/>
  <c r="I67" i="2"/>
  <c r="J67" i="2"/>
  <c r="K67" i="2"/>
  <c r="L67" i="2"/>
  <c r="A68" i="2"/>
  <c r="B68" i="2"/>
  <c r="G68" i="2" s="1"/>
  <c r="C68" i="2"/>
  <c r="D68" i="2"/>
  <c r="E68" i="2"/>
  <c r="F68" i="2"/>
  <c r="I68" i="2"/>
  <c r="J68" i="2"/>
  <c r="K68" i="2"/>
  <c r="L68" i="2"/>
  <c r="A69" i="2"/>
  <c r="B69" i="2"/>
  <c r="G69" i="2" s="1"/>
  <c r="C69" i="2"/>
  <c r="D69" i="2" s="1"/>
  <c r="E69" i="2"/>
  <c r="F69" i="2"/>
  <c r="I69" i="2"/>
  <c r="J69" i="2"/>
  <c r="K69" i="2"/>
  <c r="L69" i="2"/>
  <c r="A70" i="2"/>
  <c r="B70" i="2"/>
  <c r="G70" i="2" s="1"/>
  <c r="C70" i="2"/>
  <c r="D70" i="2"/>
  <c r="E70" i="2"/>
  <c r="F70" i="2"/>
  <c r="I70" i="2"/>
  <c r="J70" i="2"/>
  <c r="K70" i="2"/>
  <c r="L70" i="2"/>
  <c r="A71" i="2"/>
  <c r="B71" i="2"/>
  <c r="G71" i="2" s="1"/>
  <c r="C71" i="2"/>
  <c r="D71" i="2"/>
  <c r="E71" i="2"/>
  <c r="F71" i="2"/>
  <c r="I71" i="2"/>
  <c r="J71" i="2"/>
  <c r="K71" i="2"/>
  <c r="L71" i="2"/>
  <c r="A72" i="2"/>
  <c r="B72" i="2"/>
  <c r="G72" i="2" s="1"/>
  <c r="C72" i="2"/>
  <c r="D72" i="2"/>
  <c r="E72" i="2"/>
  <c r="F72" i="2"/>
  <c r="I72" i="2"/>
  <c r="J72" i="2"/>
  <c r="K72" i="2"/>
  <c r="L72" i="2"/>
  <c r="A73" i="2"/>
  <c r="B73" i="2"/>
  <c r="G73" i="2" s="1"/>
  <c r="C73" i="2"/>
  <c r="E73" i="2"/>
  <c r="F73" i="2"/>
  <c r="I73" i="2"/>
  <c r="J73" i="2"/>
  <c r="K73" i="2"/>
  <c r="L73" i="2"/>
  <c r="A74" i="2"/>
  <c r="B74" i="2"/>
  <c r="C74" i="2"/>
  <c r="D74" i="2"/>
  <c r="E74" i="2"/>
  <c r="F74" i="2"/>
  <c r="I74" i="2"/>
  <c r="J74" i="2"/>
  <c r="K74" i="2"/>
  <c r="L74" i="2"/>
  <c r="A75" i="2"/>
  <c r="B75" i="2"/>
  <c r="G75" i="2" s="1"/>
  <c r="C75" i="2"/>
  <c r="E75" i="2"/>
  <c r="F75" i="2"/>
  <c r="I75" i="2"/>
  <c r="J75" i="2"/>
  <c r="K75" i="2"/>
  <c r="L75" i="2"/>
  <c r="A76" i="2"/>
  <c r="B76" i="2"/>
  <c r="C76" i="2"/>
  <c r="E76" i="2"/>
  <c r="F76" i="2"/>
  <c r="I76" i="2"/>
  <c r="J76" i="2"/>
  <c r="K76" i="2"/>
  <c r="L76" i="2"/>
  <c r="A77" i="2"/>
  <c r="B77" i="2"/>
  <c r="C77" i="2"/>
  <c r="D77" i="2"/>
  <c r="E77" i="2"/>
  <c r="F77" i="2"/>
  <c r="I77" i="2"/>
  <c r="J77" i="2"/>
  <c r="K77" i="2"/>
  <c r="L77" i="2"/>
  <c r="A78" i="2"/>
  <c r="B78" i="2"/>
  <c r="G78" i="2" s="1"/>
  <c r="C78" i="2"/>
  <c r="E78" i="2"/>
  <c r="F78" i="2"/>
  <c r="I78" i="2"/>
  <c r="J78" i="2"/>
  <c r="K78" i="2"/>
  <c r="L78" i="2"/>
  <c r="A79" i="2"/>
  <c r="B79" i="2"/>
  <c r="G79" i="2" s="1"/>
  <c r="C79" i="2"/>
  <c r="E79" i="2"/>
  <c r="F79" i="2"/>
  <c r="I79" i="2"/>
  <c r="J79" i="2"/>
  <c r="K79" i="2"/>
  <c r="L79" i="2"/>
  <c r="A80" i="2"/>
  <c r="B80" i="2"/>
  <c r="C80" i="2"/>
  <c r="D80" i="2"/>
  <c r="E80" i="2"/>
  <c r="F80" i="2"/>
  <c r="I80" i="2"/>
  <c r="J80" i="2"/>
  <c r="K80" i="2"/>
  <c r="L80" i="2"/>
  <c r="A81" i="2"/>
  <c r="B81" i="2"/>
  <c r="G81" i="2" s="1"/>
  <c r="C81" i="2"/>
  <c r="D81" i="2"/>
  <c r="E81" i="2"/>
  <c r="F81" i="2"/>
  <c r="I81" i="2"/>
  <c r="J81" i="2"/>
  <c r="K81" i="2"/>
  <c r="L81" i="2"/>
  <c r="A82" i="2"/>
  <c r="B82" i="2"/>
  <c r="G82" i="2" s="1"/>
  <c r="C82" i="2"/>
  <c r="E82" i="2"/>
  <c r="F82" i="2"/>
  <c r="I82" i="2"/>
  <c r="J82" i="2"/>
  <c r="K82" i="2"/>
  <c r="L82" i="2"/>
  <c r="A83" i="2"/>
  <c r="B83" i="2"/>
  <c r="G83" i="2" s="1"/>
  <c r="C83" i="2"/>
  <c r="D83" i="2"/>
  <c r="E83" i="2"/>
  <c r="F83" i="2"/>
  <c r="I83" i="2"/>
  <c r="J83" i="2"/>
  <c r="K83" i="2"/>
  <c r="L83" i="2"/>
  <c r="A84" i="2"/>
  <c r="B84" i="2"/>
  <c r="G84" i="2" s="1"/>
  <c r="C84" i="2"/>
  <c r="D84" i="2"/>
  <c r="E84" i="2"/>
  <c r="F84" i="2"/>
  <c r="I84" i="2"/>
  <c r="J84" i="2"/>
  <c r="K84" i="2"/>
  <c r="L84" i="2"/>
  <c r="A85" i="2"/>
  <c r="B85" i="2"/>
  <c r="C85" i="2"/>
  <c r="E85" i="2"/>
  <c r="F85" i="2"/>
  <c r="I85" i="2"/>
  <c r="J85" i="2"/>
  <c r="K85" i="2"/>
  <c r="L85" i="2"/>
  <c r="A86" i="2"/>
  <c r="B86" i="2"/>
  <c r="C86" i="2"/>
  <c r="D86" i="2"/>
  <c r="E86" i="2"/>
  <c r="F86" i="2"/>
  <c r="I86" i="2"/>
  <c r="J86" i="2"/>
  <c r="K86" i="2"/>
  <c r="L86" i="2"/>
  <c r="A87" i="2"/>
  <c r="B87" i="2"/>
  <c r="G87" i="2" s="1"/>
  <c r="C87" i="2"/>
  <c r="E87" i="2"/>
  <c r="F87" i="2"/>
  <c r="I87" i="2"/>
  <c r="J87" i="2"/>
  <c r="K87" i="2"/>
  <c r="L87" i="2"/>
  <c r="A88" i="2"/>
  <c r="B88" i="2"/>
  <c r="C88" i="2"/>
  <c r="E88" i="2"/>
  <c r="F88" i="2"/>
  <c r="I88" i="2"/>
  <c r="J88" i="2"/>
  <c r="K88" i="2"/>
  <c r="L88" i="2"/>
  <c r="A89" i="2"/>
  <c r="B89" i="2"/>
  <c r="C89" i="2"/>
  <c r="D89" i="2"/>
  <c r="E89" i="2"/>
  <c r="F89" i="2"/>
  <c r="I89" i="2"/>
  <c r="J89" i="2"/>
  <c r="K89" i="2"/>
  <c r="L89" i="2"/>
  <c r="A90" i="2"/>
  <c r="B90" i="2"/>
  <c r="G90" i="2" s="1"/>
  <c r="C90" i="2"/>
  <c r="E90" i="2"/>
  <c r="F90" i="2"/>
  <c r="I90" i="2"/>
  <c r="J90" i="2"/>
  <c r="K90" i="2"/>
  <c r="L90" i="2"/>
  <c r="A91" i="2"/>
  <c r="B91" i="2"/>
  <c r="C91" i="2"/>
  <c r="E91" i="2"/>
  <c r="F91" i="2"/>
  <c r="I91" i="2"/>
  <c r="J91" i="2"/>
  <c r="K91" i="2"/>
  <c r="L91" i="2"/>
  <c r="A92" i="2"/>
  <c r="B92" i="2"/>
  <c r="G92" i="2" s="1"/>
  <c r="C92" i="2"/>
  <c r="D92" i="2"/>
  <c r="E92" i="2"/>
  <c r="F92" i="2"/>
  <c r="I92" i="2"/>
  <c r="J92" i="2"/>
  <c r="K92" i="2"/>
  <c r="L92" i="2"/>
  <c r="A93" i="2"/>
  <c r="B93" i="2"/>
  <c r="G93" i="2" s="1"/>
  <c r="C93" i="2"/>
  <c r="E93" i="2"/>
  <c r="F93" i="2"/>
  <c r="I93" i="2"/>
  <c r="J93" i="2"/>
  <c r="K93" i="2"/>
  <c r="L93" i="2"/>
  <c r="A94" i="2"/>
  <c r="B94" i="2"/>
  <c r="C94" i="2"/>
  <c r="D94" i="2"/>
  <c r="E94" i="2"/>
  <c r="F94" i="2"/>
  <c r="I94" i="2"/>
  <c r="J94" i="2"/>
  <c r="K94" i="2"/>
  <c r="L94" i="2"/>
  <c r="A95" i="2"/>
  <c r="B95" i="2"/>
  <c r="G95" i="2" s="1"/>
  <c r="C95" i="2"/>
  <c r="D95" i="2"/>
  <c r="E95" i="2"/>
  <c r="F95" i="2"/>
  <c r="I95" i="2"/>
  <c r="J95" i="2"/>
  <c r="K95" i="2"/>
  <c r="L95" i="2"/>
  <c r="A96" i="2"/>
  <c r="B96" i="2"/>
  <c r="G96" i="2" s="1"/>
  <c r="C96" i="2"/>
  <c r="E96" i="2"/>
  <c r="F96" i="2"/>
  <c r="I96" i="2"/>
  <c r="J96" i="2"/>
  <c r="K96" i="2"/>
  <c r="L96" i="2"/>
  <c r="A97" i="2"/>
  <c r="B97" i="2"/>
  <c r="G97" i="2" s="1"/>
  <c r="C97" i="2"/>
  <c r="E97" i="2"/>
  <c r="F97" i="2"/>
  <c r="I97" i="2"/>
  <c r="J97" i="2"/>
  <c r="K97" i="2"/>
  <c r="L97" i="2"/>
  <c r="A98" i="2"/>
  <c r="B98" i="2"/>
  <c r="G98" i="2" s="1"/>
  <c r="C98" i="2"/>
  <c r="D98" i="2"/>
  <c r="E98" i="2"/>
  <c r="F98" i="2"/>
  <c r="I98" i="2"/>
  <c r="J98" i="2"/>
  <c r="K98" i="2"/>
  <c r="L98" i="2"/>
  <c r="A99" i="2"/>
  <c r="B99" i="2"/>
  <c r="G99" i="2" s="1"/>
  <c r="C99" i="2"/>
  <c r="H99" i="2" s="1"/>
  <c r="D99" i="2"/>
  <c r="E99" i="2"/>
  <c r="F99" i="2"/>
  <c r="I99" i="2"/>
  <c r="J99" i="2"/>
  <c r="K99" i="2"/>
  <c r="L99" i="2"/>
  <c r="A100" i="2"/>
  <c r="B100" i="2"/>
  <c r="C100" i="2"/>
  <c r="E100" i="2"/>
  <c r="F100" i="2"/>
  <c r="I100" i="2"/>
  <c r="J100" i="2"/>
  <c r="K100" i="2"/>
  <c r="L100" i="2"/>
  <c r="A101" i="2"/>
  <c r="B101" i="2"/>
  <c r="G101" i="2" s="1"/>
  <c r="C101" i="2"/>
  <c r="D101" i="2"/>
  <c r="E101" i="2"/>
  <c r="F101" i="2"/>
  <c r="H101" i="2"/>
  <c r="I101" i="2"/>
  <c r="J101" i="2"/>
  <c r="K101" i="2"/>
  <c r="L101" i="2"/>
  <c r="A102" i="2"/>
  <c r="B102" i="2"/>
  <c r="C102" i="2"/>
  <c r="D102" i="2" s="1"/>
  <c r="E102" i="2"/>
  <c r="F102" i="2"/>
  <c r="I102" i="2"/>
  <c r="J102" i="2"/>
  <c r="K102" i="2"/>
  <c r="L102" i="2"/>
  <c r="A103" i="2"/>
  <c r="B103" i="2"/>
  <c r="G103" i="2" s="1"/>
  <c r="C103" i="2"/>
  <c r="D103" i="2" s="1"/>
  <c r="E103" i="2"/>
  <c r="F103" i="2"/>
  <c r="I103" i="2"/>
  <c r="J103" i="2"/>
  <c r="K103" i="2"/>
  <c r="L103" i="2"/>
  <c r="A104" i="2"/>
  <c r="B104" i="2"/>
  <c r="C104" i="2"/>
  <c r="D104" i="2"/>
  <c r="E104" i="2"/>
  <c r="F104" i="2"/>
  <c r="H104" i="2"/>
  <c r="I104" i="2"/>
  <c r="J104" i="2"/>
  <c r="K104" i="2"/>
  <c r="L104" i="2"/>
  <c r="A105" i="2"/>
  <c r="B105" i="2"/>
  <c r="C105" i="2"/>
  <c r="E105" i="2"/>
  <c r="F105" i="2"/>
  <c r="I105" i="2"/>
  <c r="J105" i="2"/>
  <c r="K105" i="2"/>
  <c r="L105" i="2"/>
  <c r="A106" i="2"/>
  <c r="B106" i="2"/>
  <c r="C106" i="2"/>
  <c r="E106" i="2"/>
  <c r="F106" i="2"/>
  <c r="G106" i="2"/>
  <c r="I106" i="2"/>
  <c r="J106" i="2"/>
  <c r="K106" i="2"/>
  <c r="L106" i="2"/>
  <c r="A107" i="2"/>
  <c r="B107" i="2"/>
  <c r="C107" i="2"/>
  <c r="D107" i="2"/>
  <c r="E107" i="2"/>
  <c r="F107" i="2"/>
  <c r="G107" i="2"/>
  <c r="I107" i="2"/>
  <c r="J107" i="2"/>
  <c r="K107" i="2"/>
  <c r="L107" i="2"/>
  <c r="A108" i="2"/>
  <c r="B108" i="2"/>
  <c r="C108" i="2"/>
  <c r="E108" i="2"/>
  <c r="F108" i="2"/>
  <c r="G108" i="2"/>
  <c r="I108" i="2"/>
  <c r="J108" i="2"/>
  <c r="K108" i="2"/>
  <c r="L108" i="2"/>
  <c r="A109" i="2"/>
  <c r="B109" i="2"/>
  <c r="C109" i="2"/>
  <c r="D109" i="2"/>
  <c r="E109" i="2"/>
  <c r="F109" i="2"/>
  <c r="G109" i="2"/>
  <c r="I109" i="2"/>
  <c r="J109" i="2"/>
  <c r="K109" i="2"/>
  <c r="L109" i="2"/>
  <c r="A110" i="2"/>
  <c r="B110" i="2"/>
  <c r="C110" i="2"/>
  <c r="E110" i="2"/>
  <c r="F110" i="2"/>
  <c r="G110" i="2"/>
  <c r="I110" i="2"/>
  <c r="J110" i="2"/>
  <c r="K110" i="2"/>
  <c r="L110" i="2"/>
  <c r="A111" i="2"/>
  <c r="B111" i="2"/>
  <c r="C111" i="2"/>
  <c r="D111" i="2"/>
  <c r="E111" i="2"/>
  <c r="F111" i="2"/>
  <c r="G111" i="2"/>
  <c r="I111" i="2"/>
  <c r="J111" i="2"/>
  <c r="K111" i="2"/>
  <c r="L111" i="2"/>
  <c r="A112" i="2"/>
  <c r="B112" i="2"/>
  <c r="C112" i="2"/>
  <c r="H112" i="2" s="1"/>
  <c r="D112" i="2"/>
  <c r="E112" i="2"/>
  <c r="G112" i="2" s="1"/>
  <c r="F112" i="2"/>
  <c r="I112" i="2"/>
  <c r="J112" i="2"/>
  <c r="K112" i="2"/>
  <c r="L112" i="2"/>
  <c r="A113" i="2"/>
  <c r="B113" i="2"/>
  <c r="C113" i="2"/>
  <c r="D113" i="2" s="1"/>
  <c r="E113" i="2"/>
  <c r="G113" i="2" s="1"/>
  <c r="F113" i="2"/>
  <c r="I113" i="2"/>
  <c r="J113" i="2"/>
  <c r="K113" i="2"/>
  <c r="L113" i="2"/>
  <c r="A114" i="2"/>
  <c r="B114" i="2"/>
  <c r="C114" i="2"/>
  <c r="E114" i="2"/>
  <c r="F114" i="2"/>
  <c r="G114" i="2"/>
  <c r="I114" i="2"/>
  <c r="J114" i="2"/>
  <c r="K114" i="2"/>
  <c r="L114" i="2"/>
  <c r="A115" i="2"/>
  <c r="B115" i="2"/>
  <c r="C115" i="2"/>
  <c r="D115" i="2"/>
  <c r="E115" i="2"/>
  <c r="F115" i="2"/>
  <c r="G115" i="2"/>
  <c r="I115" i="2"/>
  <c r="J115" i="2"/>
  <c r="K115" i="2"/>
  <c r="L115" i="2"/>
  <c r="A116" i="2"/>
  <c r="B116" i="2"/>
  <c r="C116" i="2"/>
  <c r="E116" i="2"/>
  <c r="G116" i="2" s="1"/>
  <c r="F116" i="2"/>
  <c r="I116" i="2"/>
  <c r="J116" i="2"/>
  <c r="K116" i="2"/>
  <c r="L116" i="2"/>
  <c r="A117" i="2"/>
  <c r="B117" i="2"/>
  <c r="C117" i="2"/>
  <c r="E117" i="2"/>
  <c r="F117" i="2"/>
  <c r="G117" i="2"/>
  <c r="I117" i="2"/>
  <c r="J117" i="2"/>
  <c r="K117" i="2"/>
  <c r="L117" i="2"/>
  <c r="A118" i="2"/>
  <c r="B118" i="2"/>
  <c r="C118" i="2"/>
  <c r="H118" i="2" s="1"/>
  <c r="D118" i="2"/>
  <c r="E118" i="2"/>
  <c r="F118" i="2"/>
  <c r="G118" i="2"/>
  <c r="I118" i="2"/>
  <c r="J118" i="2"/>
  <c r="K118" i="2"/>
  <c r="L118" i="2"/>
  <c r="A119" i="2"/>
  <c r="B119" i="2"/>
  <c r="C119" i="2"/>
  <c r="E119" i="2"/>
  <c r="G119" i="2" s="1"/>
  <c r="F119" i="2"/>
  <c r="I119" i="2"/>
  <c r="J119" i="2"/>
  <c r="K119" i="2"/>
  <c r="L119" i="2"/>
  <c r="A120" i="2"/>
  <c r="B120" i="2"/>
  <c r="C120" i="2"/>
  <c r="H120" i="2" s="1"/>
  <c r="E120" i="2"/>
  <c r="G120" i="2" s="1"/>
  <c r="F120" i="2"/>
  <c r="I120" i="2"/>
  <c r="J120" i="2"/>
  <c r="K120" i="2"/>
  <c r="L120" i="2"/>
  <c r="A121" i="2"/>
  <c r="B121" i="2"/>
  <c r="C121" i="2"/>
  <c r="D121" i="2"/>
  <c r="E121" i="2"/>
  <c r="G121" i="2" s="1"/>
  <c r="F121" i="2"/>
  <c r="I121" i="2"/>
  <c r="J121" i="2"/>
  <c r="K121" i="2"/>
  <c r="L121" i="2"/>
  <c r="A122" i="2"/>
  <c r="B122" i="2"/>
  <c r="C122" i="2"/>
  <c r="E122" i="2"/>
  <c r="F122" i="2"/>
  <c r="G122" i="2"/>
  <c r="I122" i="2"/>
  <c r="J122" i="2"/>
  <c r="K122" i="2"/>
  <c r="L122" i="2"/>
  <c r="A123" i="2"/>
  <c r="B123" i="2"/>
  <c r="C123" i="2"/>
  <c r="E123" i="2"/>
  <c r="F123" i="2"/>
  <c r="G123" i="2"/>
  <c r="I123" i="2"/>
  <c r="J123" i="2"/>
  <c r="K123" i="2"/>
  <c r="L123" i="2"/>
  <c r="A124" i="2"/>
  <c r="B124" i="2"/>
  <c r="C124" i="2"/>
  <c r="H124" i="2" s="1"/>
  <c r="D124" i="2"/>
  <c r="E124" i="2"/>
  <c r="F124" i="2"/>
  <c r="G124" i="2"/>
  <c r="I124" i="2"/>
  <c r="J124" i="2"/>
  <c r="K124" i="2"/>
  <c r="L124" i="2"/>
  <c r="A125" i="2"/>
  <c r="B125" i="2"/>
  <c r="C125" i="2"/>
  <c r="E125" i="2"/>
  <c r="G125" i="2" s="1"/>
  <c r="F125" i="2"/>
  <c r="I125" i="2"/>
  <c r="J125" i="2"/>
  <c r="K125" i="2"/>
  <c r="L125" i="2"/>
  <c r="A126" i="2"/>
  <c r="B126" i="2"/>
  <c r="C126" i="2"/>
  <c r="H126" i="2" s="1"/>
  <c r="D126" i="2"/>
  <c r="E126" i="2"/>
  <c r="F126" i="2"/>
  <c r="G126" i="2"/>
  <c r="I126" i="2"/>
  <c r="J126" i="2"/>
  <c r="K126" i="2"/>
  <c r="L126" i="2"/>
  <c r="A127" i="2"/>
  <c r="B127" i="2"/>
  <c r="C127" i="2"/>
  <c r="D127" i="2"/>
  <c r="E127" i="2"/>
  <c r="G127" i="2" s="1"/>
  <c r="F127" i="2"/>
  <c r="I127" i="2"/>
  <c r="J127" i="2"/>
  <c r="K127" i="2"/>
  <c r="L127" i="2"/>
  <c r="A128" i="2"/>
  <c r="B128" i="2"/>
  <c r="C128" i="2"/>
  <c r="E128" i="2"/>
  <c r="G128" i="2" s="1"/>
  <c r="F128" i="2"/>
  <c r="I128" i="2"/>
  <c r="J128" i="2"/>
  <c r="K128" i="2"/>
  <c r="L128" i="2"/>
  <c r="A129" i="2"/>
  <c r="B129" i="2"/>
  <c r="C129" i="2"/>
  <c r="E129" i="2"/>
  <c r="F129" i="2"/>
  <c r="G129" i="2"/>
  <c r="I129" i="2"/>
  <c r="J129" i="2"/>
  <c r="K129" i="2"/>
  <c r="L129" i="2"/>
  <c r="A130" i="2"/>
  <c r="B130" i="2"/>
  <c r="C130" i="2"/>
  <c r="H130" i="2" s="1"/>
  <c r="D130" i="2"/>
  <c r="E130" i="2"/>
  <c r="F130" i="2"/>
  <c r="G130" i="2"/>
  <c r="I130" i="2"/>
  <c r="J130" i="2"/>
  <c r="K130" i="2"/>
  <c r="L130" i="2"/>
  <c r="A131" i="2"/>
  <c r="B131" i="2"/>
  <c r="C131" i="2"/>
  <c r="E131" i="2"/>
  <c r="G131" i="2" s="1"/>
  <c r="F131" i="2"/>
  <c r="I131" i="2"/>
  <c r="J131" i="2"/>
  <c r="K131" i="2"/>
  <c r="L131" i="2"/>
  <c r="A132" i="2"/>
  <c r="B132" i="2"/>
  <c r="C132" i="2"/>
  <c r="D132" i="2"/>
  <c r="E132" i="2"/>
  <c r="F132" i="2"/>
  <c r="G132" i="2"/>
  <c r="I132" i="2"/>
  <c r="J132" i="2"/>
  <c r="K132" i="2"/>
  <c r="L132" i="2"/>
  <c r="A133" i="2"/>
  <c r="B133" i="2"/>
  <c r="C133" i="2"/>
  <c r="D133" i="2"/>
  <c r="E133" i="2"/>
  <c r="G133" i="2" s="1"/>
  <c r="F133" i="2"/>
  <c r="I133" i="2"/>
  <c r="J133" i="2"/>
  <c r="K133" i="2"/>
  <c r="L133" i="2"/>
  <c r="A134" i="2"/>
  <c r="B134" i="2"/>
  <c r="C134" i="2"/>
  <c r="E134" i="2"/>
  <c r="F134" i="2"/>
  <c r="G134" i="2"/>
  <c r="I134" i="2"/>
  <c r="J134" i="2"/>
  <c r="K134" i="2"/>
  <c r="L134" i="2"/>
  <c r="A135" i="2"/>
  <c r="B135" i="2"/>
  <c r="C135" i="2"/>
  <c r="E135" i="2"/>
  <c r="F135" i="2"/>
  <c r="G135" i="2"/>
  <c r="I135" i="2"/>
  <c r="J135" i="2"/>
  <c r="K135" i="2"/>
  <c r="L135" i="2"/>
  <c r="A136" i="2"/>
  <c r="B136" i="2"/>
  <c r="C136" i="2"/>
  <c r="H136" i="2" s="1"/>
  <c r="D136" i="2"/>
  <c r="E136" i="2"/>
  <c r="F136" i="2"/>
  <c r="G136" i="2"/>
  <c r="I136" i="2"/>
  <c r="J136" i="2"/>
  <c r="K136" i="2"/>
  <c r="L136" i="2"/>
  <c r="A137" i="2"/>
  <c r="B137" i="2"/>
  <c r="C137" i="2"/>
  <c r="E137" i="2"/>
  <c r="G137" i="2" s="1"/>
  <c r="F137" i="2"/>
  <c r="I137" i="2"/>
  <c r="J137" i="2"/>
  <c r="K137" i="2"/>
  <c r="L137" i="2"/>
  <c r="A138" i="2"/>
  <c r="B138" i="2"/>
  <c r="C138" i="2"/>
  <c r="D138" i="2"/>
  <c r="E138" i="2"/>
  <c r="F138" i="2"/>
  <c r="G138" i="2"/>
  <c r="I138" i="2"/>
  <c r="J138" i="2"/>
  <c r="K138" i="2"/>
  <c r="L138" i="2"/>
  <c r="A139" i="2"/>
  <c r="B139" i="2"/>
  <c r="C139" i="2"/>
  <c r="D139" i="2"/>
  <c r="E139" i="2"/>
  <c r="F139" i="2"/>
  <c r="G139" i="2"/>
  <c r="I139" i="2"/>
  <c r="J139" i="2"/>
  <c r="K139" i="2"/>
  <c r="L139" i="2"/>
  <c r="A140" i="2"/>
  <c r="B140" i="2"/>
  <c r="C140" i="2"/>
  <c r="E140" i="2"/>
  <c r="G140" i="2" s="1"/>
  <c r="F140" i="2"/>
  <c r="I140" i="2"/>
  <c r="J140" i="2"/>
  <c r="K140" i="2"/>
  <c r="L140" i="2"/>
  <c r="A141" i="2"/>
  <c r="B141" i="2"/>
  <c r="C141" i="2"/>
  <c r="E141" i="2"/>
  <c r="F141" i="2"/>
  <c r="G141" i="2"/>
  <c r="I141" i="2"/>
  <c r="J141" i="2"/>
  <c r="K141" i="2"/>
  <c r="L141" i="2"/>
  <c r="A142" i="2"/>
  <c r="B142" i="2"/>
  <c r="C142" i="2"/>
  <c r="H142" i="2" s="1"/>
  <c r="D142" i="2"/>
  <c r="E142" i="2"/>
  <c r="F142" i="2"/>
  <c r="G142" i="2"/>
  <c r="I142" i="2"/>
  <c r="J142" i="2"/>
  <c r="K142" i="2"/>
  <c r="L142" i="2"/>
  <c r="A143" i="2"/>
  <c r="B143" i="2"/>
  <c r="C143" i="2"/>
  <c r="E143" i="2"/>
  <c r="G143" i="2" s="1"/>
  <c r="F143" i="2"/>
  <c r="I143" i="2"/>
  <c r="J143" i="2"/>
  <c r="K143" i="2"/>
  <c r="L143" i="2"/>
  <c r="A144" i="2"/>
  <c r="B144" i="2"/>
  <c r="C144" i="2"/>
  <c r="H144" i="2" s="1"/>
  <c r="E144" i="2"/>
  <c r="G144" i="2" s="1"/>
  <c r="F144" i="2"/>
  <c r="I144" i="2"/>
  <c r="J144" i="2"/>
  <c r="K144" i="2"/>
  <c r="L144" i="2"/>
  <c r="A145" i="2"/>
  <c r="B145" i="2"/>
  <c r="C145" i="2"/>
  <c r="D145" i="2"/>
  <c r="E145" i="2"/>
  <c r="F145" i="2"/>
  <c r="I145" i="2"/>
  <c r="J145" i="2"/>
  <c r="K145" i="2"/>
  <c r="L145" i="2"/>
  <c r="A146" i="2"/>
  <c r="B146" i="2"/>
  <c r="C146" i="2"/>
  <c r="E146" i="2"/>
  <c r="F146" i="2"/>
  <c r="G146" i="2"/>
  <c r="I146" i="2"/>
  <c r="J146" i="2"/>
  <c r="K146" i="2"/>
  <c r="L146" i="2"/>
  <c r="A147" i="2"/>
  <c r="B147" i="2"/>
  <c r="C147" i="2"/>
  <c r="E147" i="2"/>
  <c r="F147" i="2"/>
  <c r="G147" i="2"/>
  <c r="I147" i="2"/>
  <c r="J147" i="2"/>
  <c r="K147" i="2"/>
  <c r="L147" i="2"/>
  <c r="A148" i="2"/>
  <c r="B148" i="2"/>
  <c r="C148" i="2"/>
  <c r="H148" i="2" s="1"/>
  <c r="D148" i="2"/>
  <c r="E148" i="2"/>
  <c r="F148" i="2"/>
  <c r="G148" i="2"/>
  <c r="I148" i="2"/>
  <c r="J148" i="2"/>
  <c r="K148" i="2"/>
  <c r="L148" i="2"/>
  <c r="A149" i="2"/>
  <c r="B149" i="2"/>
  <c r="C149" i="2"/>
  <c r="E149" i="2"/>
  <c r="F149" i="2"/>
  <c r="I149" i="2"/>
  <c r="J149" i="2"/>
  <c r="K149" i="2"/>
  <c r="L149" i="2"/>
  <c r="A150" i="2"/>
  <c r="B150" i="2"/>
  <c r="C150" i="2"/>
  <c r="D150" i="2"/>
  <c r="E150" i="2"/>
  <c r="F150" i="2"/>
  <c r="G150" i="2"/>
  <c r="I150" i="2"/>
  <c r="J150" i="2"/>
  <c r="K150" i="2"/>
  <c r="L150" i="2"/>
  <c r="A151" i="2"/>
  <c r="B151" i="2"/>
  <c r="C151" i="2"/>
  <c r="D151" i="2"/>
  <c r="E151" i="2"/>
  <c r="F151" i="2"/>
  <c r="I151" i="2"/>
  <c r="J151" i="2"/>
  <c r="K151" i="2"/>
  <c r="L151" i="2"/>
  <c r="A152" i="2"/>
  <c r="B152" i="2"/>
  <c r="C152" i="2"/>
  <c r="E152" i="2"/>
  <c r="F152" i="2"/>
  <c r="I152" i="2"/>
  <c r="J152" i="2"/>
  <c r="K152" i="2"/>
  <c r="L152" i="2"/>
  <c r="A153" i="2"/>
  <c r="B153" i="2"/>
  <c r="C153" i="2"/>
  <c r="E153" i="2"/>
  <c r="F153" i="2"/>
  <c r="G153" i="2"/>
  <c r="I153" i="2"/>
  <c r="J153" i="2"/>
  <c r="K153" i="2"/>
  <c r="L153" i="2"/>
  <c r="A154" i="2"/>
  <c r="B154" i="2"/>
  <c r="C154" i="2"/>
  <c r="H154" i="2" s="1"/>
  <c r="D154" i="2"/>
  <c r="E154" i="2"/>
  <c r="F154" i="2"/>
  <c r="G154" i="2"/>
  <c r="I154" i="2"/>
  <c r="J154" i="2"/>
  <c r="K154" i="2"/>
  <c r="L154" i="2"/>
  <c r="A155" i="2"/>
  <c r="B155" i="2"/>
  <c r="C155" i="2"/>
  <c r="E155" i="2"/>
  <c r="F155" i="2"/>
  <c r="I155" i="2"/>
  <c r="J155" i="2"/>
  <c r="K155" i="2"/>
  <c r="L155" i="2"/>
  <c r="A156" i="2"/>
  <c r="B156" i="2"/>
  <c r="C156" i="2"/>
  <c r="D156" i="2"/>
  <c r="E156" i="2"/>
  <c r="F156" i="2"/>
  <c r="G156" i="2"/>
  <c r="I156" i="2"/>
  <c r="J156" i="2"/>
  <c r="K156" i="2"/>
  <c r="L156" i="2"/>
  <c r="A157" i="2"/>
  <c r="B157" i="2"/>
  <c r="C157" i="2"/>
  <c r="D157" i="2"/>
  <c r="E157" i="2"/>
  <c r="F157" i="2"/>
  <c r="I157" i="2"/>
  <c r="J157" i="2"/>
  <c r="K157" i="2"/>
  <c r="L157" i="2"/>
  <c r="A158" i="2"/>
  <c r="B158" i="2"/>
  <c r="C158" i="2"/>
  <c r="E158" i="2"/>
  <c r="F158" i="2"/>
  <c r="G158" i="2"/>
  <c r="I158" i="2"/>
  <c r="J158" i="2"/>
  <c r="K158" i="2"/>
  <c r="L158" i="2"/>
  <c r="A159" i="2"/>
  <c r="B159" i="2"/>
  <c r="C159" i="2"/>
  <c r="E159" i="2"/>
  <c r="F159" i="2"/>
  <c r="G159" i="2"/>
  <c r="I159" i="2"/>
  <c r="J159" i="2"/>
  <c r="K159" i="2"/>
  <c r="L159" i="2"/>
  <c r="A160" i="2"/>
  <c r="B160" i="2"/>
  <c r="G160" i="2" s="1"/>
  <c r="C160" i="2"/>
  <c r="H160" i="2" s="1"/>
  <c r="D160" i="2"/>
  <c r="E160" i="2"/>
  <c r="F160" i="2"/>
  <c r="I160" i="2"/>
  <c r="J160" i="2"/>
  <c r="K160" i="2"/>
  <c r="L160" i="2"/>
  <c r="A161" i="2"/>
  <c r="B161" i="2"/>
  <c r="C161" i="2"/>
  <c r="E161" i="2"/>
  <c r="F161" i="2"/>
  <c r="I161" i="2"/>
  <c r="J161" i="2"/>
  <c r="K161" i="2"/>
  <c r="L161" i="2"/>
  <c r="A162" i="2"/>
  <c r="B162" i="2"/>
  <c r="C162" i="2"/>
  <c r="D162" i="2"/>
  <c r="E162" i="2"/>
  <c r="F162" i="2"/>
  <c r="G162" i="2"/>
  <c r="I162" i="2"/>
  <c r="J162" i="2"/>
  <c r="K162" i="2"/>
  <c r="L162" i="2"/>
  <c r="A163" i="2"/>
  <c r="B163" i="2"/>
  <c r="G163" i="2" s="1"/>
  <c r="C163" i="2"/>
  <c r="D163" i="2"/>
  <c r="E163" i="2"/>
  <c r="F163" i="2"/>
  <c r="I163" i="2"/>
  <c r="J163" i="2"/>
  <c r="K163" i="2"/>
  <c r="L163" i="2"/>
  <c r="A164" i="2"/>
  <c r="B164" i="2"/>
  <c r="C164" i="2"/>
  <c r="E164" i="2"/>
  <c r="F164" i="2"/>
  <c r="I164" i="2"/>
  <c r="J164" i="2"/>
  <c r="K164" i="2"/>
  <c r="L164" i="2"/>
  <c r="A165" i="2"/>
  <c r="B165" i="2"/>
  <c r="C165" i="2"/>
  <c r="E165" i="2"/>
  <c r="F165" i="2"/>
  <c r="G165" i="2"/>
  <c r="I165" i="2"/>
  <c r="J165" i="2"/>
  <c r="K165" i="2"/>
  <c r="L165" i="2"/>
  <c r="A166" i="2"/>
  <c r="B166" i="2"/>
  <c r="G166" i="2" s="1"/>
  <c r="C166" i="2"/>
  <c r="H166" i="2" s="1"/>
  <c r="D166" i="2"/>
  <c r="E166" i="2"/>
  <c r="F166" i="2"/>
  <c r="I166" i="2"/>
  <c r="J166" i="2"/>
  <c r="K166" i="2"/>
  <c r="L166" i="2"/>
  <c r="A167" i="2"/>
  <c r="B167" i="2"/>
  <c r="C167" i="2"/>
  <c r="E167" i="2"/>
  <c r="F167" i="2"/>
  <c r="I167" i="2"/>
  <c r="J167" i="2"/>
  <c r="K167" i="2"/>
  <c r="L167" i="2"/>
  <c r="A168" i="2"/>
  <c r="B168" i="2"/>
  <c r="C168" i="2"/>
  <c r="H168" i="2" s="1"/>
  <c r="E168" i="2"/>
  <c r="F168" i="2"/>
  <c r="G168" i="2"/>
  <c r="I168" i="2"/>
  <c r="J168" i="2"/>
  <c r="K168" i="2"/>
  <c r="L168" i="2"/>
  <c r="A169" i="2"/>
  <c r="B169" i="2"/>
  <c r="C169" i="2"/>
  <c r="D169" i="2"/>
  <c r="E169" i="2"/>
  <c r="F169" i="2"/>
  <c r="I169" i="2"/>
  <c r="J169" i="2"/>
  <c r="K169" i="2"/>
  <c r="L169" i="2"/>
  <c r="A170" i="2"/>
  <c r="B170" i="2"/>
  <c r="C170" i="2"/>
  <c r="E170" i="2"/>
  <c r="F170" i="2"/>
  <c r="G170" i="2"/>
  <c r="I170" i="2"/>
  <c r="J170" i="2"/>
  <c r="K170" i="2"/>
  <c r="L170" i="2"/>
  <c r="A171" i="2"/>
  <c r="B171" i="2"/>
  <c r="C171" i="2"/>
  <c r="E171" i="2"/>
  <c r="F171" i="2"/>
  <c r="G171" i="2"/>
  <c r="I171" i="2"/>
  <c r="J171" i="2"/>
  <c r="K171" i="2"/>
  <c r="L171" i="2"/>
  <c r="A172" i="2"/>
  <c r="B172" i="2"/>
  <c r="C172" i="2"/>
  <c r="H172" i="2" s="1"/>
  <c r="D172" i="2"/>
  <c r="E172" i="2"/>
  <c r="F172" i="2"/>
  <c r="G172" i="2"/>
  <c r="I172" i="2"/>
  <c r="J172" i="2"/>
  <c r="K172" i="2"/>
  <c r="L172" i="2"/>
  <c r="A173" i="2"/>
  <c r="B173" i="2"/>
  <c r="C173" i="2"/>
  <c r="E173" i="2"/>
  <c r="F173" i="2"/>
  <c r="I173" i="2"/>
  <c r="J173" i="2"/>
  <c r="K173" i="2"/>
  <c r="L173" i="2"/>
  <c r="A174" i="2"/>
  <c r="B174" i="2"/>
  <c r="C174" i="2"/>
  <c r="D174" i="2"/>
  <c r="E174" i="2"/>
  <c r="F174" i="2"/>
  <c r="G174" i="2"/>
  <c r="I174" i="2"/>
  <c r="J174" i="2"/>
  <c r="K174" i="2"/>
  <c r="L174" i="2"/>
  <c r="A175" i="2"/>
  <c r="B175" i="2"/>
  <c r="G175" i="2" s="1"/>
  <c r="C175" i="2"/>
  <c r="D175" i="2"/>
  <c r="E175" i="2"/>
  <c r="F175" i="2"/>
  <c r="I175" i="2"/>
  <c r="J175" i="2"/>
  <c r="K175" i="2"/>
  <c r="L175" i="2"/>
  <c r="A176" i="2"/>
  <c r="B176" i="2"/>
  <c r="G176" i="2" s="1"/>
  <c r="C176" i="2"/>
  <c r="D176" i="2" s="1"/>
  <c r="E176" i="2"/>
  <c r="F176" i="2"/>
  <c r="H176" i="2"/>
  <c r="I176" i="2"/>
  <c r="J176" i="2"/>
  <c r="K176" i="2"/>
  <c r="L176" i="2"/>
  <c r="A177" i="2"/>
  <c r="B177" i="2"/>
  <c r="C177" i="2"/>
  <c r="D177" i="2" s="1"/>
  <c r="E177" i="2"/>
  <c r="F177" i="2"/>
  <c r="H177" i="2" s="1"/>
  <c r="I177" i="2"/>
  <c r="J177" i="2"/>
  <c r="K177" i="2"/>
  <c r="L177" i="2"/>
  <c r="A178" i="2"/>
  <c r="B178" i="2"/>
  <c r="G178" i="2" s="1"/>
  <c r="C178" i="2"/>
  <c r="D178" i="2" s="1"/>
  <c r="E178" i="2"/>
  <c r="F178" i="2"/>
  <c r="H178" i="2"/>
  <c r="I178" i="2"/>
  <c r="J178" i="2"/>
  <c r="K178" i="2"/>
  <c r="L178" i="2"/>
  <c r="A179" i="2"/>
  <c r="B179" i="2"/>
  <c r="C179" i="2"/>
  <c r="D179" i="2" s="1"/>
  <c r="E179" i="2"/>
  <c r="F179" i="2"/>
  <c r="H179" i="2"/>
  <c r="I179" i="2"/>
  <c r="J179" i="2"/>
  <c r="K179" i="2"/>
  <c r="L179" i="2"/>
  <c r="A180" i="2"/>
  <c r="B180" i="2"/>
  <c r="G180" i="2" s="1"/>
  <c r="C180" i="2"/>
  <c r="D180" i="2" s="1"/>
  <c r="E180" i="2"/>
  <c r="F180" i="2"/>
  <c r="H180" i="2"/>
  <c r="I180" i="2"/>
  <c r="J180" i="2"/>
  <c r="K180" i="2"/>
  <c r="L180" i="2"/>
  <c r="A181" i="2"/>
  <c r="B181" i="2"/>
  <c r="C181" i="2"/>
  <c r="D181" i="2" s="1"/>
  <c r="E181" i="2"/>
  <c r="F181" i="2"/>
  <c r="H181" i="2" s="1"/>
  <c r="I181" i="2"/>
  <c r="J181" i="2"/>
  <c r="K181" i="2"/>
  <c r="L181" i="2"/>
  <c r="A182" i="2"/>
  <c r="B182" i="2"/>
  <c r="C182" i="2"/>
  <c r="D182" i="2" s="1"/>
  <c r="E182" i="2"/>
  <c r="F182" i="2"/>
  <c r="H182" i="2"/>
  <c r="I182" i="2"/>
  <c r="J182" i="2"/>
  <c r="K182" i="2"/>
  <c r="L182" i="2"/>
  <c r="A183" i="2"/>
  <c r="B183" i="2"/>
  <c r="G183" i="2" s="1"/>
  <c r="C183" i="2"/>
  <c r="D183" i="2" s="1"/>
  <c r="E183" i="2"/>
  <c r="F183" i="2"/>
  <c r="I183" i="2"/>
  <c r="J183" i="2"/>
  <c r="K183" i="2"/>
  <c r="L183" i="2"/>
  <c r="A184" i="2"/>
  <c r="B184" i="2"/>
  <c r="C184" i="2"/>
  <c r="D184" i="2" s="1"/>
  <c r="E184" i="2"/>
  <c r="F184" i="2"/>
  <c r="H184" i="2" s="1"/>
  <c r="I184" i="2"/>
  <c r="J184" i="2"/>
  <c r="K184" i="2"/>
  <c r="L184" i="2"/>
  <c r="A185" i="2"/>
  <c r="B185" i="2"/>
  <c r="C185" i="2"/>
  <c r="D185" i="2" s="1"/>
  <c r="E185" i="2"/>
  <c r="F185" i="2"/>
  <c r="I185" i="2"/>
  <c r="J185" i="2"/>
  <c r="K185" i="2"/>
  <c r="L185" i="2"/>
  <c r="A186" i="2"/>
  <c r="B186" i="2"/>
  <c r="G186" i="2" s="1"/>
  <c r="C186" i="2"/>
  <c r="D186" i="2" s="1"/>
  <c r="E186" i="2"/>
  <c r="F186" i="2"/>
  <c r="I186" i="2"/>
  <c r="J186" i="2"/>
  <c r="K186" i="2"/>
  <c r="L186" i="2"/>
  <c r="A187" i="2"/>
  <c r="B187" i="2"/>
  <c r="C187" i="2"/>
  <c r="D187" i="2" s="1"/>
  <c r="E187" i="2"/>
  <c r="F187" i="2"/>
  <c r="H187" i="2" s="1"/>
  <c r="I187" i="2"/>
  <c r="J187" i="2"/>
  <c r="K187" i="2"/>
  <c r="L187" i="2"/>
  <c r="A188" i="2"/>
  <c r="B188" i="2"/>
  <c r="C188" i="2"/>
  <c r="D188" i="2" s="1"/>
  <c r="E188" i="2"/>
  <c r="F188" i="2"/>
  <c r="H188" i="2"/>
  <c r="I188" i="2"/>
  <c r="J188" i="2"/>
  <c r="K188" i="2"/>
  <c r="L188" i="2"/>
  <c r="A189" i="2"/>
  <c r="B189" i="2"/>
  <c r="G189" i="2" s="1"/>
  <c r="C189" i="2"/>
  <c r="D189" i="2" s="1"/>
  <c r="E189" i="2"/>
  <c r="F189" i="2"/>
  <c r="I189" i="2"/>
  <c r="J189" i="2"/>
  <c r="K189" i="2"/>
  <c r="L189" i="2"/>
  <c r="A190" i="2"/>
  <c r="B190" i="2"/>
  <c r="G190" i="2" s="1"/>
  <c r="C190" i="2"/>
  <c r="D190" i="2" s="1"/>
  <c r="E190" i="2"/>
  <c r="F190" i="2"/>
  <c r="H190" i="2" s="1"/>
  <c r="I190" i="2"/>
  <c r="J190" i="2"/>
  <c r="K190" i="2"/>
  <c r="L190" i="2"/>
  <c r="A191" i="2"/>
  <c r="B191" i="2"/>
  <c r="C191" i="2"/>
  <c r="D191" i="2" s="1"/>
  <c r="E191" i="2"/>
  <c r="F191" i="2"/>
  <c r="H191" i="2"/>
  <c r="I191" i="2"/>
  <c r="J191" i="2"/>
  <c r="K191" i="2"/>
  <c r="L191" i="2"/>
  <c r="A192" i="2"/>
  <c r="B192" i="2"/>
  <c r="G192" i="2" s="1"/>
  <c r="C192" i="2"/>
  <c r="D192" i="2" s="1"/>
  <c r="E192" i="2"/>
  <c r="F192" i="2"/>
  <c r="H192" i="2"/>
  <c r="I192" i="2"/>
  <c r="J192" i="2"/>
  <c r="K192" i="2"/>
  <c r="L192" i="2"/>
  <c r="A193" i="2"/>
  <c r="B193" i="2"/>
  <c r="G193" i="2" s="1"/>
  <c r="C193" i="2"/>
  <c r="D193" i="2" s="1"/>
  <c r="E193" i="2"/>
  <c r="F193" i="2"/>
  <c r="H193" i="2" s="1"/>
  <c r="I193" i="2"/>
  <c r="J193" i="2"/>
  <c r="K193" i="2"/>
  <c r="L193" i="2"/>
  <c r="A194" i="2"/>
  <c r="B194" i="2"/>
  <c r="G194" i="2" s="1"/>
  <c r="C194" i="2"/>
  <c r="D194" i="2" s="1"/>
  <c r="E194" i="2"/>
  <c r="F194" i="2"/>
  <c r="I194" i="2"/>
  <c r="J194" i="2"/>
  <c r="K194" i="2"/>
  <c r="L194" i="2"/>
  <c r="A195" i="2"/>
  <c r="B195" i="2"/>
  <c r="C195" i="2"/>
  <c r="D195" i="2" s="1"/>
  <c r="E195" i="2"/>
  <c r="F195" i="2"/>
  <c r="I195" i="2"/>
  <c r="J195" i="2"/>
  <c r="K195" i="2"/>
  <c r="L195" i="2"/>
  <c r="A196" i="2"/>
  <c r="B196" i="2"/>
  <c r="C196" i="2"/>
  <c r="D196" i="2" s="1"/>
  <c r="E196" i="2"/>
  <c r="F196" i="2"/>
  <c r="H196" i="2"/>
  <c r="I196" i="2"/>
  <c r="J196" i="2"/>
  <c r="K196" i="2"/>
  <c r="L196" i="2"/>
  <c r="A197" i="2"/>
  <c r="B197" i="2"/>
  <c r="C197" i="2"/>
  <c r="D197" i="2" s="1"/>
  <c r="E197" i="2"/>
  <c r="F197" i="2"/>
  <c r="I197" i="2"/>
  <c r="J197" i="2"/>
  <c r="K197" i="2"/>
  <c r="L197" i="2"/>
  <c r="A198" i="2"/>
  <c r="B198" i="2"/>
  <c r="G198" i="2" s="1"/>
  <c r="C198" i="2"/>
  <c r="D198" i="2" s="1"/>
  <c r="E198" i="2"/>
  <c r="F198" i="2"/>
  <c r="I198" i="2"/>
  <c r="J198" i="2"/>
  <c r="K198" i="2"/>
  <c r="L198" i="2"/>
  <c r="A199" i="2"/>
  <c r="B199" i="2"/>
  <c r="C199" i="2"/>
  <c r="D199" i="2" s="1"/>
  <c r="E199" i="2"/>
  <c r="F199" i="2"/>
  <c r="H199" i="2" s="1"/>
  <c r="I199" i="2"/>
  <c r="J199" i="2"/>
  <c r="K199" i="2"/>
  <c r="L199" i="2"/>
  <c r="A200" i="2"/>
  <c r="B200" i="2"/>
  <c r="G200" i="2" s="1"/>
  <c r="C200" i="2"/>
  <c r="D200" i="2" s="1"/>
  <c r="E200" i="2"/>
  <c r="F200" i="2"/>
  <c r="I200" i="2"/>
  <c r="J200" i="2"/>
  <c r="K200" i="2"/>
  <c r="L200" i="2"/>
  <c r="A201" i="2"/>
  <c r="B201" i="2"/>
  <c r="G201" i="2" s="1"/>
  <c r="C201" i="2"/>
  <c r="D201" i="2" s="1"/>
  <c r="E201" i="2"/>
  <c r="F201" i="2"/>
  <c r="H201" i="2" s="1"/>
  <c r="I201" i="2"/>
  <c r="J201" i="2"/>
  <c r="K201" i="2"/>
  <c r="L201" i="2"/>
  <c r="A202" i="2"/>
  <c r="B202" i="2"/>
  <c r="C202" i="2"/>
  <c r="D202" i="2" s="1"/>
  <c r="E202" i="2"/>
  <c r="F202" i="2"/>
  <c r="H202" i="2"/>
  <c r="I202" i="2"/>
  <c r="J202" i="2"/>
  <c r="K202" i="2"/>
  <c r="L202" i="2"/>
  <c r="A203" i="2"/>
  <c r="B203" i="2"/>
  <c r="C203" i="2"/>
  <c r="D203" i="2" s="1"/>
  <c r="E203" i="2"/>
  <c r="F203" i="2"/>
  <c r="H203" i="2"/>
  <c r="I203" i="2"/>
  <c r="J203" i="2"/>
  <c r="K203" i="2"/>
  <c r="L203" i="2"/>
  <c r="A204" i="2"/>
  <c r="B204" i="2"/>
  <c r="G204" i="2" s="1"/>
  <c r="C204" i="2"/>
  <c r="D204" i="2" s="1"/>
  <c r="E204" i="2"/>
  <c r="F204" i="2"/>
  <c r="H204" i="2" s="1"/>
  <c r="I204" i="2"/>
  <c r="J204" i="2"/>
  <c r="K204" i="2"/>
  <c r="L204" i="2"/>
  <c r="A205" i="2"/>
  <c r="B205" i="2"/>
  <c r="G205" i="2" s="1"/>
  <c r="C205" i="2"/>
  <c r="D205" i="2" s="1"/>
  <c r="E205" i="2"/>
  <c r="F205" i="2"/>
  <c r="H205" i="2" s="1"/>
  <c r="I205" i="2"/>
  <c r="J205" i="2"/>
  <c r="K205" i="2"/>
  <c r="L205" i="2"/>
  <c r="A206" i="2"/>
  <c r="B206" i="2"/>
  <c r="C206" i="2"/>
  <c r="D206" i="2" s="1"/>
  <c r="E206" i="2"/>
  <c r="F206" i="2"/>
  <c r="I206" i="2"/>
  <c r="J206" i="2"/>
  <c r="K206" i="2"/>
  <c r="L206" i="2"/>
  <c r="A207" i="2"/>
  <c r="B207" i="2"/>
  <c r="C207" i="2"/>
  <c r="D207" i="2" s="1"/>
  <c r="E207" i="2"/>
  <c r="F207" i="2"/>
  <c r="I207" i="2"/>
  <c r="J207" i="2"/>
  <c r="K207" i="2"/>
  <c r="L207" i="2"/>
  <c r="A208" i="2"/>
  <c r="B208" i="2"/>
  <c r="G208" i="2" s="1"/>
  <c r="C208" i="2"/>
  <c r="D208" i="2" s="1"/>
  <c r="E208" i="2"/>
  <c r="F208" i="2"/>
  <c r="H208" i="2" s="1"/>
  <c r="I208" i="2"/>
  <c r="J208" i="2"/>
  <c r="K208" i="2"/>
  <c r="L208" i="2"/>
  <c r="A209" i="2"/>
  <c r="B209" i="2"/>
  <c r="C209" i="2"/>
  <c r="D209" i="2" s="1"/>
  <c r="E209" i="2"/>
  <c r="G209" i="2" s="1"/>
  <c r="F209" i="2"/>
  <c r="H209" i="2"/>
  <c r="I209" i="2"/>
  <c r="J209" i="2"/>
  <c r="K209" i="2"/>
  <c r="L209" i="2"/>
  <c r="A210" i="2"/>
  <c r="B210" i="2"/>
  <c r="G210" i="2" s="1"/>
  <c r="C210" i="2"/>
  <c r="D210" i="2" s="1"/>
  <c r="E210" i="2"/>
  <c r="F210" i="2"/>
  <c r="H210" i="2" s="1"/>
  <c r="I210" i="2"/>
  <c r="J210" i="2"/>
  <c r="K210" i="2"/>
  <c r="L210" i="2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O171" i="1"/>
  <c r="O172" i="1"/>
  <c r="O173" i="1"/>
  <c r="O174" i="1"/>
  <c r="O175" i="1"/>
  <c r="Q175" i="1" s="1"/>
  <c r="R175" i="1" s="1"/>
  <c r="T175" i="1" s="1"/>
  <c r="O176" i="1"/>
  <c r="O177" i="1"/>
  <c r="O178" i="1"/>
  <c r="O179" i="1"/>
  <c r="O180" i="1"/>
  <c r="O181" i="1"/>
  <c r="O182" i="1"/>
  <c r="O183" i="1"/>
  <c r="O184" i="1"/>
  <c r="O185" i="1"/>
  <c r="O186" i="1"/>
  <c r="O187" i="1"/>
  <c r="Q187" i="1" s="1"/>
  <c r="R187" i="1" s="1"/>
  <c r="T187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Q199" i="1" s="1"/>
  <c r="R199" i="1" s="1"/>
  <c r="T199" i="1" s="1"/>
  <c r="O200" i="1"/>
  <c r="O201" i="1"/>
  <c r="P171" i="1"/>
  <c r="Q171" i="1" s="1"/>
  <c r="R171" i="1" s="1"/>
  <c r="P172" i="1"/>
  <c r="Q172" i="1" s="1"/>
  <c r="R172" i="1" s="1"/>
  <c r="P173" i="1"/>
  <c r="Q173" i="1" s="1"/>
  <c r="R173" i="1" s="1"/>
  <c r="P174" i="1"/>
  <c r="P175" i="1"/>
  <c r="P176" i="1"/>
  <c r="P177" i="1"/>
  <c r="Q177" i="1" s="1"/>
  <c r="R177" i="1" s="1"/>
  <c r="T177" i="1" s="1"/>
  <c r="P178" i="1"/>
  <c r="Q178" i="1" s="1"/>
  <c r="R178" i="1" s="1"/>
  <c r="P179" i="1"/>
  <c r="Q179" i="1" s="1"/>
  <c r="R179" i="1" s="1"/>
  <c r="P180" i="1"/>
  <c r="P181" i="1"/>
  <c r="Q181" i="1" s="1"/>
  <c r="R181" i="1" s="1"/>
  <c r="P182" i="1"/>
  <c r="Q182" i="1" s="1"/>
  <c r="R182" i="1" s="1"/>
  <c r="P183" i="1"/>
  <c r="Q183" i="1" s="1"/>
  <c r="R183" i="1" s="1"/>
  <c r="T183" i="1" s="1"/>
  <c r="P184" i="1"/>
  <c r="P185" i="1"/>
  <c r="Q185" i="1" s="1"/>
  <c r="R185" i="1" s="1"/>
  <c r="T185" i="1" s="1"/>
  <c r="P186" i="1"/>
  <c r="P187" i="1"/>
  <c r="P188" i="1"/>
  <c r="P189" i="1"/>
  <c r="Q189" i="1" s="1"/>
  <c r="R189" i="1" s="1"/>
  <c r="T189" i="1" s="1"/>
  <c r="P190" i="1"/>
  <c r="Q190" i="1" s="1"/>
  <c r="R190" i="1" s="1"/>
  <c r="U190" i="1" s="1"/>
  <c r="P191" i="1"/>
  <c r="Q191" i="1" s="1"/>
  <c r="R191" i="1" s="1"/>
  <c r="P192" i="1"/>
  <c r="P193" i="1"/>
  <c r="Q193" i="1" s="1"/>
  <c r="R193" i="1" s="1"/>
  <c r="P194" i="1"/>
  <c r="Q194" i="1" s="1"/>
  <c r="R194" i="1" s="1"/>
  <c r="P195" i="1"/>
  <c r="Q195" i="1" s="1"/>
  <c r="R195" i="1" s="1"/>
  <c r="T195" i="1" s="1"/>
  <c r="P196" i="1"/>
  <c r="Q196" i="1" s="1"/>
  <c r="R196" i="1" s="1"/>
  <c r="P197" i="1"/>
  <c r="P198" i="1"/>
  <c r="P199" i="1"/>
  <c r="P200" i="1"/>
  <c r="P201" i="1"/>
  <c r="Q201" i="1" s="1"/>
  <c r="R201" i="1" s="1"/>
  <c r="T201" i="1" s="1"/>
  <c r="Q197" i="1"/>
  <c r="R197" i="1" s="1"/>
  <c r="T181" i="1"/>
  <c r="U181" i="1"/>
  <c r="AJ171" i="1"/>
  <c r="AJ172" i="1"/>
  <c r="AJ173" i="1"/>
  <c r="AR173" i="1" s="1"/>
  <c r="AJ174" i="1"/>
  <c r="AR174" i="1" s="1"/>
  <c r="AJ175" i="1"/>
  <c r="AR175" i="1" s="1"/>
  <c r="AJ176" i="1"/>
  <c r="AJ177" i="1"/>
  <c r="AJ178" i="1"/>
  <c r="AR178" i="1" s="1"/>
  <c r="AJ179" i="1"/>
  <c r="AR179" i="1" s="1"/>
  <c r="AJ180" i="1"/>
  <c r="AJ181" i="1"/>
  <c r="AJ182" i="1"/>
  <c r="AJ183" i="1"/>
  <c r="AJ184" i="1"/>
  <c r="AR184" i="1" s="1"/>
  <c r="AJ185" i="1"/>
  <c r="AR185" i="1" s="1"/>
  <c r="AJ186" i="1"/>
  <c r="AR186" i="1" s="1"/>
  <c r="AJ187" i="1"/>
  <c r="AJ188" i="1"/>
  <c r="AJ189" i="1"/>
  <c r="AJ190" i="1"/>
  <c r="AR190" i="1" s="1"/>
  <c r="AJ191" i="1"/>
  <c r="AJ192" i="1"/>
  <c r="AJ193" i="1"/>
  <c r="AJ194" i="1"/>
  <c r="AJ195" i="1"/>
  <c r="AJ196" i="1"/>
  <c r="AR196" i="1" s="1"/>
  <c r="AJ197" i="1"/>
  <c r="AR197" i="1" s="1"/>
  <c r="AJ198" i="1"/>
  <c r="AR198" i="1" s="1"/>
  <c r="AJ199" i="1"/>
  <c r="AR199" i="1" s="1"/>
  <c r="AJ200" i="1"/>
  <c r="AJ201" i="1"/>
  <c r="AK171" i="1"/>
  <c r="AK172" i="1"/>
  <c r="AK173" i="1"/>
  <c r="AM173" i="1" s="1"/>
  <c r="AN173" i="1" s="1"/>
  <c r="AK174" i="1"/>
  <c r="AK175" i="1"/>
  <c r="AM175" i="1" s="1"/>
  <c r="AN175" i="1" s="1"/>
  <c r="AK176" i="1"/>
  <c r="AK177" i="1"/>
  <c r="AM177" i="1" s="1"/>
  <c r="AN177" i="1" s="1"/>
  <c r="AQ177" i="1" s="1"/>
  <c r="AK178" i="1"/>
  <c r="AK179" i="1"/>
  <c r="AK180" i="1"/>
  <c r="AK181" i="1"/>
  <c r="AK182" i="1"/>
  <c r="AK183" i="1"/>
  <c r="AK184" i="1"/>
  <c r="AK185" i="1"/>
  <c r="AM185" i="1" s="1"/>
  <c r="AN185" i="1" s="1"/>
  <c r="AK186" i="1"/>
  <c r="AK187" i="1"/>
  <c r="AM187" i="1" s="1"/>
  <c r="AN187" i="1" s="1"/>
  <c r="AK188" i="1"/>
  <c r="AK189" i="1"/>
  <c r="AM189" i="1" s="1"/>
  <c r="AN189" i="1" s="1"/>
  <c r="AQ189" i="1" s="1"/>
  <c r="AK190" i="1"/>
  <c r="AK191" i="1"/>
  <c r="AK192" i="1"/>
  <c r="AK193" i="1"/>
  <c r="AK194" i="1"/>
  <c r="AK195" i="1"/>
  <c r="AK196" i="1"/>
  <c r="AK197" i="1"/>
  <c r="AM197" i="1" s="1"/>
  <c r="AN197" i="1" s="1"/>
  <c r="AK198" i="1"/>
  <c r="AK199" i="1"/>
  <c r="AM199" i="1" s="1"/>
  <c r="AN199" i="1" s="1"/>
  <c r="AK200" i="1"/>
  <c r="AK201" i="1"/>
  <c r="AM201" i="1" s="1"/>
  <c r="AN201" i="1" s="1"/>
  <c r="AQ201" i="1" s="1"/>
  <c r="AL171" i="1"/>
  <c r="AL172" i="1"/>
  <c r="AL173" i="1"/>
  <c r="AL174" i="1"/>
  <c r="AM174" i="1" s="1"/>
  <c r="AN174" i="1" s="1"/>
  <c r="AL175" i="1"/>
  <c r="AL176" i="1"/>
  <c r="AL177" i="1"/>
  <c r="AL178" i="1"/>
  <c r="AL179" i="1"/>
  <c r="AL180" i="1"/>
  <c r="AM180" i="1" s="1"/>
  <c r="AN180" i="1" s="1"/>
  <c r="AL181" i="1"/>
  <c r="AL182" i="1"/>
  <c r="AM182" i="1" s="1"/>
  <c r="AN182" i="1" s="1"/>
  <c r="AQ182" i="1" s="1"/>
  <c r="AL183" i="1"/>
  <c r="AL184" i="1"/>
  <c r="AL185" i="1"/>
  <c r="AL186" i="1"/>
  <c r="AM186" i="1" s="1"/>
  <c r="AN186" i="1" s="1"/>
  <c r="AL187" i="1"/>
  <c r="AL188" i="1"/>
  <c r="AL189" i="1"/>
  <c r="AL190" i="1"/>
  <c r="AL191" i="1"/>
  <c r="AL192" i="1"/>
  <c r="AM192" i="1" s="1"/>
  <c r="AN192" i="1" s="1"/>
  <c r="AL193" i="1"/>
  <c r="AL194" i="1"/>
  <c r="AM194" i="1" s="1"/>
  <c r="AN194" i="1" s="1"/>
  <c r="AL195" i="1"/>
  <c r="AM195" i="1" s="1"/>
  <c r="AN195" i="1" s="1"/>
  <c r="AL196" i="1"/>
  <c r="AL197" i="1"/>
  <c r="AL198" i="1"/>
  <c r="AL199" i="1"/>
  <c r="AL200" i="1"/>
  <c r="AL201" i="1"/>
  <c r="AM171" i="1"/>
  <c r="AN171" i="1" s="1"/>
  <c r="AO171" i="1" s="1"/>
  <c r="Z171" i="1" s="1"/>
  <c r="AA171" i="1" s="1"/>
  <c r="AM172" i="1"/>
  <c r="AN172" i="1" s="1"/>
  <c r="AO172" i="1" s="1"/>
  <c r="AM179" i="1"/>
  <c r="AN179" i="1" s="1"/>
  <c r="AM183" i="1"/>
  <c r="AN183" i="1" s="1"/>
  <c r="AM184" i="1"/>
  <c r="AN184" i="1" s="1"/>
  <c r="AM191" i="1"/>
  <c r="AN191" i="1" s="1"/>
  <c r="AQ191" i="1" s="1"/>
  <c r="AM196" i="1"/>
  <c r="AN196" i="1" s="1"/>
  <c r="AO183" i="1"/>
  <c r="AR172" i="1"/>
  <c r="AR177" i="1"/>
  <c r="AR180" i="1"/>
  <c r="AR187" i="1"/>
  <c r="AR189" i="1"/>
  <c r="AR191" i="1"/>
  <c r="AR201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O128" i="1"/>
  <c r="O129" i="1"/>
  <c r="O130" i="1"/>
  <c r="Q130" i="1" s="1"/>
  <c r="R130" i="1" s="1"/>
  <c r="T130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Q142" i="1" s="1"/>
  <c r="R142" i="1" s="1"/>
  <c r="O143" i="1"/>
  <c r="O144" i="1"/>
  <c r="O145" i="1"/>
  <c r="O146" i="1"/>
  <c r="O147" i="1"/>
  <c r="O148" i="1"/>
  <c r="O149" i="1"/>
  <c r="O150" i="1"/>
  <c r="O151" i="1"/>
  <c r="O152" i="1"/>
  <c r="O153" i="1"/>
  <c r="O154" i="1"/>
  <c r="Q154" i="1" s="1"/>
  <c r="R154" i="1" s="1"/>
  <c r="O155" i="1"/>
  <c r="O156" i="1"/>
  <c r="O157" i="1"/>
  <c r="O158" i="1"/>
  <c r="O159" i="1"/>
  <c r="O160" i="1"/>
  <c r="O161" i="1"/>
  <c r="O162" i="1"/>
  <c r="O163" i="1"/>
  <c r="O164" i="1"/>
  <c r="O165" i="1"/>
  <c r="O166" i="1"/>
  <c r="Q166" i="1" s="1"/>
  <c r="R166" i="1" s="1"/>
  <c r="T166" i="1" s="1"/>
  <c r="O167" i="1"/>
  <c r="O168" i="1"/>
  <c r="O169" i="1"/>
  <c r="O170" i="1"/>
  <c r="P128" i="1"/>
  <c r="P129" i="1"/>
  <c r="P130" i="1"/>
  <c r="P131" i="1"/>
  <c r="P132" i="1"/>
  <c r="Q132" i="1" s="1"/>
  <c r="R132" i="1" s="1"/>
  <c r="P133" i="1"/>
  <c r="P134" i="1"/>
  <c r="Q134" i="1" s="1"/>
  <c r="R134" i="1" s="1"/>
  <c r="T134" i="1" s="1"/>
  <c r="P135" i="1"/>
  <c r="Q135" i="1" s="1"/>
  <c r="R135" i="1" s="1"/>
  <c r="T135" i="1" s="1"/>
  <c r="P136" i="1"/>
  <c r="P137" i="1"/>
  <c r="Q137" i="1" s="1"/>
  <c r="R137" i="1" s="1"/>
  <c r="S137" i="1" s="1"/>
  <c r="P138" i="1"/>
  <c r="Q138" i="1" s="1"/>
  <c r="R138" i="1" s="1"/>
  <c r="S138" i="1" s="1"/>
  <c r="P139" i="1"/>
  <c r="P140" i="1"/>
  <c r="Q140" i="1" s="1"/>
  <c r="R140" i="1" s="1"/>
  <c r="T140" i="1" s="1"/>
  <c r="P141" i="1"/>
  <c r="P142" i="1"/>
  <c r="P143" i="1"/>
  <c r="P144" i="1"/>
  <c r="Q144" i="1" s="1"/>
  <c r="R144" i="1" s="1"/>
  <c r="P145" i="1"/>
  <c r="P146" i="1"/>
  <c r="Q146" i="1" s="1"/>
  <c r="R146" i="1" s="1"/>
  <c r="T146" i="1" s="1"/>
  <c r="P147" i="1"/>
  <c r="Q147" i="1" s="1"/>
  <c r="R147" i="1" s="1"/>
  <c r="T147" i="1" s="1"/>
  <c r="P148" i="1"/>
  <c r="Q148" i="1" s="1"/>
  <c r="R148" i="1" s="1"/>
  <c r="U148" i="1" s="1"/>
  <c r="P149" i="1"/>
  <c r="Q149" i="1" s="1"/>
  <c r="R149" i="1" s="1"/>
  <c r="S149" i="1" s="1"/>
  <c r="P150" i="1"/>
  <c r="Q150" i="1" s="1"/>
  <c r="R150" i="1" s="1"/>
  <c r="S150" i="1" s="1"/>
  <c r="P151" i="1"/>
  <c r="Q151" i="1" s="1"/>
  <c r="R151" i="1" s="1"/>
  <c r="P152" i="1"/>
  <c r="Q152" i="1" s="1"/>
  <c r="R152" i="1" s="1"/>
  <c r="T152" i="1" s="1"/>
  <c r="P153" i="1"/>
  <c r="P154" i="1"/>
  <c r="P155" i="1"/>
  <c r="P156" i="1"/>
  <c r="Q156" i="1" s="1"/>
  <c r="R156" i="1" s="1"/>
  <c r="P157" i="1"/>
  <c r="P158" i="1"/>
  <c r="Q158" i="1" s="1"/>
  <c r="R158" i="1" s="1"/>
  <c r="T158" i="1" s="1"/>
  <c r="P159" i="1"/>
  <c r="Q159" i="1" s="1"/>
  <c r="R159" i="1" s="1"/>
  <c r="T159" i="1" s="1"/>
  <c r="P160" i="1"/>
  <c r="Q160" i="1" s="1"/>
  <c r="R160" i="1" s="1"/>
  <c r="U160" i="1" s="1"/>
  <c r="P161" i="1"/>
  <c r="Q161" i="1" s="1"/>
  <c r="R161" i="1" s="1"/>
  <c r="S161" i="1" s="1"/>
  <c r="P162" i="1"/>
  <c r="Q162" i="1" s="1"/>
  <c r="R162" i="1" s="1"/>
  <c r="S162" i="1" s="1"/>
  <c r="P163" i="1"/>
  <c r="P164" i="1"/>
  <c r="Q164" i="1" s="1"/>
  <c r="R164" i="1" s="1"/>
  <c r="T164" i="1" s="1"/>
  <c r="P165" i="1"/>
  <c r="P166" i="1"/>
  <c r="P167" i="1"/>
  <c r="P168" i="1"/>
  <c r="Q168" i="1" s="1"/>
  <c r="R168" i="1" s="1"/>
  <c r="P169" i="1"/>
  <c r="P170" i="1"/>
  <c r="Q170" i="1" s="1"/>
  <c r="R170" i="1" s="1"/>
  <c r="T170" i="1" s="1"/>
  <c r="Q128" i="1"/>
  <c r="R128" i="1" s="1"/>
  <c r="T128" i="1" s="1"/>
  <c r="Q131" i="1"/>
  <c r="R131" i="1" s="1"/>
  <c r="T131" i="1" s="1"/>
  <c r="Q136" i="1"/>
  <c r="R136" i="1" s="1"/>
  <c r="U136" i="1" s="1"/>
  <c r="Q143" i="1"/>
  <c r="R143" i="1" s="1"/>
  <c r="T143" i="1" s="1"/>
  <c r="Q155" i="1"/>
  <c r="R155" i="1" s="1"/>
  <c r="T155" i="1" s="1"/>
  <c r="Q167" i="1"/>
  <c r="R167" i="1" s="1"/>
  <c r="T167" i="1" s="1"/>
  <c r="AJ128" i="1"/>
  <c r="AJ129" i="1"/>
  <c r="AR129" i="1" s="1"/>
  <c r="AJ130" i="1"/>
  <c r="AJ131" i="1"/>
  <c r="AJ132" i="1"/>
  <c r="AJ133" i="1"/>
  <c r="AJ134" i="1"/>
  <c r="AJ135" i="1"/>
  <c r="AR135" i="1" s="1"/>
  <c r="AJ136" i="1"/>
  <c r="AR136" i="1" s="1"/>
  <c r="AJ137" i="1"/>
  <c r="AJ138" i="1"/>
  <c r="AR138" i="1" s="1"/>
  <c r="AJ139" i="1"/>
  <c r="AR139" i="1" s="1"/>
  <c r="AJ140" i="1"/>
  <c r="AJ141" i="1"/>
  <c r="AR141" i="1" s="1"/>
  <c r="AJ142" i="1"/>
  <c r="AR142" i="1" s="1"/>
  <c r="AJ143" i="1"/>
  <c r="AJ144" i="1"/>
  <c r="AJ145" i="1"/>
  <c r="AJ146" i="1"/>
  <c r="AJ147" i="1"/>
  <c r="AR147" i="1" s="1"/>
  <c r="AJ148" i="1"/>
  <c r="AJ149" i="1"/>
  <c r="AJ150" i="1"/>
  <c r="AR150" i="1" s="1"/>
  <c r="AJ151" i="1"/>
  <c r="AR151" i="1" s="1"/>
  <c r="AJ152" i="1"/>
  <c r="AJ153" i="1"/>
  <c r="AR153" i="1" s="1"/>
  <c r="AJ154" i="1"/>
  <c r="AR154" i="1" s="1"/>
  <c r="AJ155" i="1"/>
  <c r="AJ156" i="1"/>
  <c r="AJ157" i="1"/>
  <c r="AJ158" i="1"/>
  <c r="AJ159" i="1"/>
  <c r="AR159" i="1" s="1"/>
  <c r="AJ160" i="1"/>
  <c r="AJ161" i="1"/>
  <c r="AJ162" i="1"/>
  <c r="AR162" i="1" s="1"/>
  <c r="AJ163" i="1"/>
  <c r="AJ164" i="1"/>
  <c r="AJ165" i="1"/>
  <c r="AJ166" i="1"/>
  <c r="AR166" i="1" s="1"/>
  <c r="AJ167" i="1"/>
  <c r="AJ168" i="1"/>
  <c r="AJ169" i="1"/>
  <c r="AJ170" i="1"/>
  <c r="AK128" i="1"/>
  <c r="AM128" i="1" s="1"/>
  <c r="AN128" i="1" s="1"/>
  <c r="AK129" i="1"/>
  <c r="AK130" i="1"/>
  <c r="AM130" i="1" s="1"/>
  <c r="AN130" i="1" s="1"/>
  <c r="AK131" i="1"/>
  <c r="AK132" i="1"/>
  <c r="AK133" i="1"/>
  <c r="AM133" i="1" s="1"/>
  <c r="AN133" i="1" s="1"/>
  <c r="AK134" i="1"/>
  <c r="AM134" i="1" s="1"/>
  <c r="AN134" i="1" s="1"/>
  <c r="AK135" i="1"/>
  <c r="AK136" i="1"/>
  <c r="AK137" i="1"/>
  <c r="AK138" i="1"/>
  <c r="AK139" i="1"/>
  <c r="AK140" i="1"/>
  <c r="AK141" i="1"/>
  <c r="AK142" i="1"/>
  <c r="AM142" i="1" s="1"/>
  <c r="AN142" i="1" s="1"/>
  <c r="AK143" i="1"/>
  <c r="AM143" i="1" s="1"/>
  <c r="AN143" i="1" s="1"/>
  <c r="AK144" i="1"/>
  <c r="AK145" i="1"/>
  <c r="AM145" i="1" s="1"/>
  <c r="AN145" i="1" s="1"/>
  <c r="AK146" i="1"/>
  <c r="AK147" i="1"/>
  <c r="AK148" i="1"/>
  <c r="AK149" i="1"/>
  <c r="AK150" i="1"/>
  <c r="AK151" i="1"/>
  <c r="AK152" i="1"/>
  <c r="AK153" i="1"/>
  <c r="AK154" i="1"/>
  <c r="AM154" i="1" s="1"/>
  <c r="AN154" i="1" s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M149" i="1" s="1"/>
  <c r="AN149" i="1" s="1"/>
  <c r="AO149" i="1" s="1"/>
  <c r="AL150" i="1"/>
  <c r="AL151" i="1"/>
  <c r="AL152" i="1"/>
  <c r="AL153" i="1"/>
  <c r="AL154" i="1"/>
  <c r="AL155" i="1"/>
  <c r="AL156" i="1"/>
  <c r="AL157" i="1"/>
  <c r="AL158" i="1"/>
  <c r="AM158" i="1" s="1"/>
  <c r="AN158" i="1" s="1"/>
  <c r="AL159" i="1"/>
  <c r="AM159" i="1" s="1"/>
  <c r="AN159" i="1" s="1"/>
  <c r="AL160" i="1"/>
  <c r="AM160" i="1" s="1"/>
  <c r="AN160" i="1" s="1"/>
  <c r="AL161" i="1"/>
  <c r="AL162" i="1"/>
  <c r="AM162" i="1" s="1"/>
  <c r="AN162" i="1" s="1"/>
  <c r="AL163" i="1"/>
  <c r="AL164" i="1"/>
  <c r="AL165" i="1"/>
  <c r="AM165" i="1" s="1"/>
  <c r="AN165" i="1" s="1"/>
  <c r="AL166" i="1"/>
  <c r="AM166" i="1" s="1"/>
  <c r="AN166" i="1" s="1"/>
  <c r="AL167" i="1"/>
  <c r="AL168" i="1"/>
  <c r="AL169" i="1"/>
  <c r="AL170" i="1"/>
  <c r="AM170" i="1" s="1"/>
  <c r="AN170" i="1" s="1"/>
  <c r="AM131" i="1"/>
  <c r="AN131" i="1" s="1"/>
  <c r="AM132" i="1"/>
  <c r="AN132" i="1" s="1"/>
  <c r="AM137" i="1"/>
  <c r="AN137" i="1" s="1"/>
  <c r="AM144" i="1"/>
  <c r="AN144" i="1" s="1"/>
  <c r="AM146" i="1"/>
  <c r="AN146" i="1" s="1"/>
  <c r="AQ146" i="1" s="1"/>
  <c r="AM161" i="1"/>
  <c r="AN161" i="1" s="1"/>
  <c r="AM164" i="1"/>
  <c r="AN164" i="1" s="1"/>
  <c r="AM168" i="1"/>
  <c r="AN168" i="1" s="1"/>
  <c r="AM169" i="1"/>
  <c r="AN169" i="1" s="1"/>
  <c r="AR130" i="1"/>
  <c r="AR131" i="1"/>
  <c r="AR132" i="1"/>
  <c r="AR133" i="1"/>
  <c r="AR137" i="1"/>
  <c r="AR143" i="1"/>
  <c r="AR144" i="1"/>
  <c r="AR145" i="1"/>
  <c r="AR146" i="1"/>
  <c r="AR148" i="1"/>
  <c r="AR149" i="1"/>
  <c r="AR155" i="1"/>
  <c r="AR156" i="1"/>
  <c r="AR157" i="1"/>
  <c r="AR158" i="1"/>
  <c r="AR160" i="1"/>
  <c r="AR161" i="1"/>
  <c r="AR163" i="1"/>
  <c r="AR165" i="1"/>
  <c r="AR167" i="1"/>
  <c r="AR168" i="1"/>
  <c r="AR169" i="1"/>
  <c r="H167" i="2" l="1"/>
  <c r="D167" i="2"/>
  <c r="H135" i="2"/>
  <c r="D135" i="2"/>
  <c r="H93" i="2"/>
  <c r="D93" i="2"/>
  <c r="H54" i="2"/>
  <c r="D54" i="2"/>
  <c r="G207" i="2"/>
  <c r="H198" i="2"/>
  <c r="G196" i="2"/>
  <c r="G167" i="2"/>
  <c r="H161" i="2"/>
  <c r="D161" i="2"/>
  <c r="H155" i="2"/>
  <c r="D155" i="2"/>
  <c r="H129" i="2"/>
  <c r="D129" i="2"/>
  <c r="H123" i="2"/>
  <c r="D123" i="2"/>
  <c r="G202" i="2"/>
  <c r="D168" i="2"/>
  <c r="G155" i="2"/>
  <c r="H143" i="2"/>
  <c r="D143" i="2"/>
  <c r="H117" i="2"/>
  <c r="D117" i="2"/>
  <c r="H75" i="2"/>
  <c r="D75" i="2"/>
  <c r="H137" i="2"/>
  <c r="D137" i="2"/>
  <c r="H85" i="2"/>
  <c r="D85" i="2"/>
  <c r="H60" i="2"/>
  <c r="D60" i="2"/>
  <c r="H24" i="2"/>
  <c r="G181" i="2"/>
  <c r="D144" i="2"/>
  <c r="H131" i="2"/>
  <c r="D131" i="2"/>
  <c r="G105" i="2"/>
  <c r="H90" i="2"/>
  <c r="D90" i="2"/>
  <c r="D66" i="2"/>
  <c r="H194" i="2"/>
  <c r="G187" i="2"/>
  <c r="H183" i="2"/>
  <c r="G169" i="2"/>
  <c r="H119" i="2"/>
  <c r="D119" i="2"/>
  <c r="G80" i="2"/>
  <c r="H76" i="2"/>
  <c r="D76" i="2"/>
  <c r="H200" i="2"/>
  <c r="H189" i="2"/>
  <c r="H170" i="2"/>
  <c r="D170" i="2"/>
  <c r="H164" i="2"/>
  <c r="D164" i="2"/>
  <c r="G157" i="2"/>
  <c r="G151" i="2"/>
  <c r="H106" i="2"/>
  <c r="D106" i="2"/>
  <c r="H102" i="2"/>
  <c r="H206" i="2"/>
  <c r="G199" i="2"/>
  <c r="H195" i="2"/>
  <c r="G182" i="2"/>
  <c r="H158" i="2"/>
  <c r="D158" i="2"/>
  <c r="H152" i="2"/>
  <c r="D152" i="2"/>
  <c r="G145" i="2"/>
  <c r="D120" i="2"/>
  <c r="H96" i="2"/>
  <c r="D96" i="2"/>
  <c r="G188" i="2"/>
  <c r="G177" i="2"/>
  <c r="H171" i="2"/>
  <c r="D171" i="2"/>
  <c r="G152" i="2"/>
  <c r="H146" i="2"/>
  <c r="D146" i="2"/>
  <c r="H140" i="2"/>
  <c r="D140" i="2"/>
  <c r="H114" i="2"/>
  <c r="D114" i="2"/>
  <c r="H82" i="2"/>
  <c r="D82" i="2"/>
  <c r="H57" i="2"/>
  <c r="D57" i="2"/>
  <c r="H42" i="2"/>
  <c r="D42" i="2"/>
  <c r="D21" i="2"/>
  <c r="H207" i="2"/>
  <c r="H185" i="2"/>
  <c r="H165" i="2"/>
  <c r="D165" i="2"/>
  <c r="H159" i="2"/>
  <c r="D159" i="2"/>
  <c r="H108" i="2"/>
  <c r="D108" i="2"/>
  <c r="H153" i="2"/>
  <c r="D153" i="2"/>
  <c r="H147" i="2"/>
  <c r="D147" i="2"/>
  <c r="H134" i="2"/>
  <c r="D134" i="2"/>
  <c r="H128" i="2"/>
  <c r="D128" i="2"/>
  <c r="H78" i="2"/>
  <c r="D78" i="2"/>
  <c r="G206" i="2"/>
  <c r="H197" i="2"/>
  <c r="G195" i="2"/>
  <c r="H186" i="2"/>
  <c r="G184" i="2"/>
  <c r="H141" i="2"/>
  <c r="D141" i="2"/>
  <c r="H122" i="2"/>
  <c r="D122" i="2"/>
  <c r="H116" i="2"/>
  <c r="D116" i="2"/>
  <c r="H88" i="2"/>
  <c r="D88" i="2"/>
  <c r="H162" i="2"/>
  <c r="H138" i="2"/>
  <c r="G49" i="2"/>
  <c r="H39" i="2"/>
  <c r="D39" i="2"/>
  <c r="G203" i="2"/>
  <c r="G197" i="2"/>
  <c r="G191" i="2"/>
  <c r="G185" i="2"/>
  <c r="G179" i="2"/>
  <c r="H173" i="2"/>
  <c r="D173" i="2"/>
  <c r="G164" i="2"/>
  <c r="H156" i="2"/>
  <c r="H149" i="2"/>
  <c r="D149" i="2"/>
  <c r="H132" i="2"/>
  <c r="H125" i="2"/>
  <c r="D125" i="2"/>
  <c r="G76" i="2"/>
  <c r="G173" i="2"/>
  <c r="G149" i="2"/>
  <c r="H110" i="2"/>
  <c r="D110" i="2"/>
  <c r="H87" i="2"/>
  <c r="D87" i="2"/>
  <c r="G61" i="2"/>
  <c r="H51" i="2"/>
  <c r="D51" i="2"/>
  <c r="G40" i="2"/>
  <c r="H174" i="2"/>
  <c r="H150" i="2"/>
  <c r="H111" i="2"/>
  <c r="G161" i="2"/>
  <c r="H100" i="2"/>
  <c r="D100" i="2"/>
  <c r="G94" i="2"/>
  <c r="H79" i="2"/>
  <c r="D79" i="2"/>
  <c r="G58" i="2"/>
  <c r="H169" i="2"/>
  <c r="H157" i="2"/>
  <c r="H145" i="2"/>
  <c r="H133" i="2"/>
  <c r="H121" i="2"/>
  <c r="H109" i="2"/>
  <c r="H103" i="2"/>
  <c r="G100" i="2"/>
  <c r="G89" i="2"/>
  <c r="H84" i="2"/>
  <c r="H73" i="2"/>
  <c r="D73" i="2"/>
  <c r="G67" i="2"/>
  <c r="H45" i="2"/>
  <c r="G28" i="2"/>
  <c r="G102" i="2"/>
  <c r="H91" i="2"/>
  <c r="D91" i="2"/>
  <c r="G85" i="2"/>
  <c r="G46" i="2"/>
  <c r="H30" i="2"/>
  <c r="H113" i="2"/>
  <c r="H97" i="2"/>
  <c r="D97" i="2"/>
  <c r="G91" i="2"/>
  <c r="G74" i="2"/>
  <c r="H69" i="2"/>
  <c r="G52" i="2"/>
  <c r="H36" i="2"/>
  <c r="H175" i="2"/>
  <c r="H163" i="2"/>
  <c r="H151" i="2"/>
  <c r="H139" i="2"/>
  <c r="H127" i="2"/>
  <c r="H115" i="2"/>
  <c r="D105" i="2"/>
  <c r="H105" i="2"/>
  <c r="G104" i="2"/>
  <c r="G86" i="2"/>
  <c r="H81" i="2"/>
  <c r="H70" i="2"/>
  <c r="G64" i="2"/>
  <c r="H48" i="2"/>
  <c r="G31" i="2"/>
  <c r="H107" i="2"/>
  <c r="H94" i="2"/>
  <c r="G88" i="2"/>
  <c r="G77" i="2"/>
  <c r="H72" i="2"/>
  <c r="G55" i="2"/>
  <c r="H33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G24" i="2"/>
  <c r="H67" i="2"/>
  <c r="H61" i="2"/>
  <c r="H55" i="2"/>
  <c r="H49" i="2"/>
  <c r="H43" i="2"/>
  <c r="H37" i="2"/>
  <c r="H31" i="2"/>
  <c r="H25" i="2"/>
  <c r="H98" i="2"/>
  <c r="H92" i="2"/>
  <c r="H86" i="2"/>
  <c r="H80" i="2"/>
  <c r="H74" i="2"/>
  <c r="H68" i="2"/>
  <c r="H62" i="2"/>
  <c r="H56" i="2"/>
  <c r="H50" i="2"/>
  <c r="H44" i="2"/>
  <c r="H38" i="2"/>
  <c r="H32" i="2"/>
  <c r="H26" i="2"/>
  <c r="H64" i="2"/>
  <c r="H58" i="2"/>
  <c r="H52" i="2"/>
  <c r="H46" i="2"/>
  <c r="H40" i="2"/>
  <c r="H34" i="2"/>
  <c r="H28" i="2"/>
  <c r="H22" i="2"/>
  <c r="AM198" i="1"/>
  <c r="AN198" i="1" s="1"/>
  <c r="AQ198" i="1" s="1"/>
  <c r="AM193" i="1"/>
  <c r="AN193" i="1" s="1"/>
  <c r="AM181" i="1"/>
  <c r="AN181" i="1" s="1"/>
  <c r="AO181" i="1" s="1"/>
  <c r="AM200" i="1"/>
  <c r="AN200" i="1" s="1"/>
  <c r="AM188" i="1"/>
  <c r="AN188" i="1" s="1"/>
  <c r="AM176" i="1"/>
  <c r="AN176" i="1" s="1"/>
  <c r="AP176" i="1" s="1"/>
  <c r="AP182" i="1"/>
  <c r="AM190" i="1"/>
  <c r="AN190" i="1" s="1"/>
  <c r="AP190" i="1" s="1"/>
  <c r="AM178" i="1"/>
  <c r="AN178" i="1" s="1"/>
  <c r="AP178" i="1" s="1"/>
  <c r="AP177" i="1"/>
  <c r="AQ194" i="1"/>
  <c r="AO201" i="1"/>
  <c r="AO177" i="1"/>
  <c r="AQ187" i="1"/>
  <c r="AO195" i="1"/>
  <c r="AQ175" i="1"/>
  <c r="AQ199" i="1"/>
  <c r="AP184" i="1"/>
  <c r="AP172" i="1"/>
  <c r="AP200" i="1"/>
  <c r="AP196" i="1"/>
  <c r="AP188" i="1"/>
  <c r="T171" i="1"/>
  <c r="H171" i="1" s="1"/>
  <c r="S171" i="1"/>
  <c r="D171" i="1" s="1"/>
  <c r="E171" i="1" s="1"/>
  <c r="Q200" i="1"/>
  <c r="R200" i="1" s="1"/>
  <c r="U200" i="1" s="1"/>
  <c r="Q188" i="1"/>
  <c r="R188" i="1" s="1"/>
  <c r="U188" i="1" s="1"/>
  <c r="Q176" i="1"/>
  <c r="R176" i="1" s="1"/>
  <c r="S194" i="1"/>
  <c r="Q198" i="1"/>
  <c r="R198" i="1" s="1"/>
  <c r="S198" i="1" s="1"/>
  <c r="Q186" i="1"/>
  <c r="R186" i="1" s="1"/>
  <c r="U186" i="1" s="1"/>
  <c r="Q174" i="1"/>
  <c r="R174" i="1" s="1"/>
  <c r="U174" i="1" s="1"/>
  <c r="Q184" i="1"/>
  <c r="R184" i="1" s="1"/>
  <c r="S184" i="1" s="1"/>
  <c r="S183" i="1"/>
  <c r="AO174" i="1"/>
  <c r="AQ174" i="1"/>
  <c r="AP174" i="1"/>
  <c r="AP179" i="1"/>
  <c r="AO179" i="1"/>
  <c r="AQ179" i="1"/>
  <c r="AO185" i="1"/>
  <c r="AQ185" i="1"/>
  <c r="AP185" i="1"/>
  <c r="AO173" i="1"/>
  <c r="AQ173" i="1"/>
  <c r="AP173" i="1"/>
  <c r="T178" i="1"/>
  <c r="S178" i="1"/>
  <c r="U178" i="1"/>
  <c r="S173" i="1"/>
  <c r="U173" i="1"/>
  <c r="AO197" i="1"/>
  <c r="AQ197" i="1"/>
  <c r="AP197" i="1"/>
  <c r="AQ192" i="1"/>
  <c r="AP192" i="1"/>
  <c r="AO192" i="1"/>
  <c r="AQ180" i="1"/>
  <c r="AP180" i="1"/>
  <c r="AO180" i="1"/>
  <c r="S172" i="1"/>
  <c r="U172" i="1"/>
  <c r="T172" i="1"/>
  <c r="S186" i="1"/>
  <c r="S193" i="1"/>
  <c r="S181" i="1"/>
  <c r="S196" i="1"/>
  <c r="U196" i="1"/>
  <c r="T196" i="1"/>
  <c r="U191" i="1"/>
  <c r="T191" i="1"/>
  <c r="S191" i="1"/>
  <c r="U179" i="1"/>
  <c r="T179" i="1"/>
  <c r="S179" i="1"/>
  <c r="S197" i="1"/>
  <c r="U197" i="1"/>
  <c r="AP201" i="1"/>
  <c r="AO196" i="1"/>
  <c r="AP191" i="1"/>
  <c r="AO191" i="1"/>
  <c r="T173" i="1"/>
  <c r="U182" i="1"/>
  <c r="T182" i="1"/>
  <c r="AR192" i="1"/>
  <c r="AR200" i="1"/>
  <c r="AO200" i="1"/>
  <c r="AQ200" i="1"/>
  <c r="AR188" i="1"/>
  <c r="AO188" i="1"/>
  <c r="AQ188" i="1"/>
  <c r="AR176" i="1"/>
  <c r="AO176" i="1"/>
  <c r="AQ176" i="1"/>
  <c r="S201" i="1"/>
  <c r="S189" i="1"/>
  <c r="S177" i="1"/>
  <c r="T200" i="1"/>
  <c r="S195" i="1"/>
  <c r="T190" i="1"/>
  <c r="S190" i="1"/>
  <c r="AP194" i="1"/>
  <c r="AO189" i="1"/>
  <c r="S185" i="1"/>
  <c r="U185" i="1"/>
  <c r="Q192" i="1"/>
  <c r="R192" i="1" s="1"/>
  <c r="Q180" i="1"/>
  <c r="R180" i="1" s="1"/>
  <c r="T180" i="1" s="1"/>
  <c r="S199" i="1"/>
  <c r="U199" i="1"/>
  <c r="S187" i="1"/>
  <c r="U187" i="1"/>
  <c r="S175" i="1"/>
  <c r="U175" i="1"/>
  <c r="AO198" i="1"/>
  <c r="AO186" i="1"/>
  <c r="AQ186" i="1"/>
  <c r="AP189" i="1"/>
  <c r="AO184" i="1"/>
  <c r="T197" i="1"/>
  <c r="AQ196" i="1"/>
  <c r="AQ184" i="1"/>
  <c r="AQ172" i="1"/>
  <c r="T193" i="1"/>
  <c r="AP186" i="1"/>
  <c r="AQ195" i="1"/>
  <c r="AP195" i="1"/>
  <c r="AR195" i="1"/>
  <c r="AQ183" i="1"/>
  <c r="AP183" i="1"/>
  <c r="AR183" i="1"/>
  <c r="AQ171" i="1"/>
  <c r="AP171" i="1"/>
  <c r="AR171" i="1"/>
  <c r="U193" i="1"/>
  <c r="Z172" i="1"/>
  <c r="AA172" i="1" s="1"/>
  <c r="U194" i="1"/>
  <c r="T194" i="1"/>
  <c r="AP199" i="1"/>
  <c r="AO199" i="1"/>
  <c r="AP187" i="1"/>
  <c r="AO187" i="1"/>
  <c r="AP175" i="1"/>
  <c r="AO175" i="1"/>
  <c r="AO194" i="1"/>
  <c r="AR194" i="1"/>
  <c r="AO182" i="1"/>
  <c r="AR182" i="1"/>
  <c r="S182" i="1"/>
  <c r="U195" i="1"/>
  <c r="U183" i="1"/>
  <c r="U171" i="1"/>
  <c r="AQ178" i="1"/>
  <c r="U201" i="1"/>
  <c r="U189" i="1"/>
  <c r="U177" i="1"/>
  <c r="AR193" i="1"/>
  <c r="AR181" i="1"/>
  <c r="AO190" i="1"/>
  <c r="AO178" i="1"/>
  <c r="AO170" i="1"/>
  <c r="AO158" i="1"/>
  <c r="AM157" i="1"/>
  <c r="AN157" i="1" s="1"/>
  <c r="AM156" i="1"/>
  <c r="AN156" i="1" s="1"/>
  <c r="AO156" i="1" s="1"/>
  <c r="AM167" i="1"/>
  <c r="AN167" i="1" s="1"/>
  <c r="AO167" i="1" s="1"/>
  <c r="AM155" i="1"/>
  <c r="AN155" i="1" s="1"/>
  <c r="AM153" i="1"/>
  <c r="AN153" i="1" s="1"/>
  <c r="AQ153" i="1" s="1"/>
  <c r="AM141" i="1"/>
  <c r="AN141" i="1" s="1"/>
  <c r="AQ141" i="1" s="1"/>
  <c r="AM129" i="1"/>
  <c r="AN129" i="1" s="1"/>
  <c r="AP129" i="1" s="1"/>
  <c r="AM152" i="1"/>
  <c r="AN152" i="1" s="1"/>
  <c r="AP152" i="1" s="1"/>
  <c r="AM140" i="1"/>
  <c r="AN140" i="1" s="1"/>
  <c r="AQ140" i="1" s="1"/>
  <c r="AO161" i="1"/>
  <c r="AP161" i="1"/>
  <c r="AQ161" i="1"/>
  <c r="AP167" i="1"/>
  <c r="AQ167" i="1"/>
  <c r="AM163" i="1"/>
  <c r="AN163" i="1" s="1"/>
  <c r="AQ155" i="1"/>
  <c r="AP155" i="1"/>
  <c r="AO155" i="1"/>
  <c r="AM151" i="1"/>
  <c r="AN151" i="1" s="1"/>
  <c r="AO151" i="1" s="1"/>
  <c r="AM147" i="1"/>
  <c r="AN147" i="1" s="1"/>
  <c r="AO147" i="1" s="1"/>
  <c r="AM135" i="1"/>
  <c r="AN135" i="1" s="1"/>
  <c r="AO135" i="1" s="1"/>
  <c r="AO137" i="1"/>
  <c r="AP137" i="1"/>
  <c r="AP143" i="1"/>
  <c r="AQ143" i="1"/>
  <c r="AO143" i="1"/>
  <c r="AQ149" i="1"/>
  <c r="AO146" i="1"/>
  <c r="AO134" i="1"/>
  <c r="AQ137" i="1"/>
  <c r="AP149" i="1"/>
  <c r="AM150" i="1"/>
  <c r="AN150" i="1" s="1"/>
  <c r="AQ150" i="1" s="1"/>
  <c r="AM138" i="1"/>
  <c r="AN138" i="1" s="1"/>
  <c r="AP138" i="1" s="1"/>
  <c r="AM148" i="1"/>
  <c r="AN148" i="1" s="1"/>
  <c r="AQ148" i="1" s="1"/>
  <c r="AM136" i="1"/>
  <c r="AN136" i="1" s="1"/>
  <c r="AQ136" i="1" s="1"/>
  <c r="AR170" i="1"/>
  <c r="AQ170" i="1"/>
  <c r="AR134" i="1"/>
  <c r="AQ158" i="1"/>
  <c r="U159" i="1"/>
  <c r="Q165" i="1"/>
  <c r="R165" i="1" s="1"/>
  <c r="S165" i="1" s="1"/>
  <c r="Q129" i="1"/>
  <c r="R129" i="1" s="1"/>
  <c r="S129" i="1" s="1"/>
  <c r="S159" i="1"/>
  <c r="Q139" i="1"/>
  <c r="R139" i="1" s="1"/>
  <c r="T139" i="1" s="1"/>
  <c r="U147" i="1"/>
  <c r="Q153" i="1"/>
  <c r="R153" i="1" s="1"/>
  <c r="S153" i="1" s="1"/>
  <c r="Q163" i="1"/>
  <c r="R163" i="1" s="1"/>
  <c r="U163" i="1" s="1"/>
  <c r="Q141" i="1"/>
  <c r="R141" i="1" s="1"/>
  <c r="S141" i="1" s="1"/>
  <c r="S135" i="1"/>
  <c r="Q169" i="1"/>
  <c r="R169" i="1" s="1"/>
  <c r="S169" i="1" s="1"/>
  <c r="Q157" i="1"/>
  <c r="R157" i="1" s="1"/>
  <c r="U157" i="1" s="1"/>
  <c r="Q145" i="1"/>
  <c r="R145" i="1" s="1"/>
  <c r="U145" i="1" s="1"/>
  <c r="Q133" i="1"/>
  <c r="R133" i="1" s="1"/>
  <c r="T133" i="1" s="1"/>
  <c r="AQ154" i="1"/>
  <c r="AP154" i="1"/>
  <c r="AO154" i="1"/>
  <c r="AO132" i="1"/>
  <c r="AQ132" i="1"/>
  <c r="AP132" i="1"/>
  <c r="AP153" i="1"/>
  <c r="AP131" i="1"/>
  <c r="AQ131" i="1"/>
  <c r="AO131" i="1"/>
  <c r="AQ160" i="1"/>
  <c r="AO160" i="1"/>
  <c r="AP160" i="1"/>
  <c r="AO148" i="1"/>
  <c r="S154" i="1"/>
  <c r="U154" i="1"/>
  <c r="T154" i="1"/>
  <c r="AQ166" i="1"/>
  <c r="AP166" i="1"/>
  <c r="AO166" i="1"/>
  <c r="AO145" i="1"/>
  <c r="AQ145" i="1"/>
  <c r="AP145" i="1"/>
  <c r="T156" i="1"/>
  <c r="S156" i="1"/>
  <c r="U156" i="1"/>
  <c r="S139" i="1"/>
  <c r="AP165" i="1"/>
  <c r="AQ165" i="1"/>
  <c r="AO144" i="1"/>
  <c r="AQ144" i="1"/>
  <c r="AP144" i="1"/>
  <c r="AO168" i="1"/>
  <c r="AQ168" i="1"/>
  <c r="AP168" i="1"/>
  <c r="AQ142" i="1"/>
  <c r="AP142" i="1"/>
  <c r="AO142" i="1"/>
  <c r="AP141" i="1"/>
  <c r="AQ156" i="1"/>
  <c r="AO163" i="1"/>
  <c r="AP163" i="1"/>
  <c r="AQ163" i="1"/>
  <c r="AP151" i="1"/>
  <c r="AQ151" i="1"/>
  <c r="AQ134" i="1"/>
  <c r="AP134" i="1"/>
  <c r="AO165" i="1"/>
  <c r="AO141" i="1"/>
  <c r="AO169" i="1"/>
  <c r="AQ169" i="1"/>
  <c r="AP169" i="1"/>
  <c r="AQ130" i="1"/>
  <c r="AP130" i="1"/>
  <c r="AO130" i="1"/>
  <c r="AP162" i="1"/>
  <c r="AO162" i="1"/>
  <c r="AQ162" i="1"/>
  <c r="AO157" i="1"/>
  <c r="AQ157" i="1"/>
  <c r="AP157" i="1"/>
  <c r="AO133" i="1"/>
  <c r="AQ133" i="1"/>
  <c r="AP133" i="1"/>
  <c r="AP164" i="1"/>
  <c r="AP140" i="1"/>
  <c r="AP128" i="1"/>
  <c r="AQ164" i="1"/>
  <c r="AQ128" i="1"/>
  <c r="AP159" i="1"/>
  <c r="AP147" i="1"/>
  <c r="AP135" i="1"/>
  <c r="F128" i="1"/>
  <c r="H128" i="1"/>
  <c r="S142" i="1"/>
  <c r="U142" i="1"/>
  <c r="S151" i="1"/>
  <c r="T151" i="1"/>
  <c r="S170" i="1"/>
  <c r="U170" i="1"/>
  <c r="S158" i="1"/>
  <c r="U158" i="1"/>
  <c r="S146" i="1"/>
  <c r="U146" i="1"/>
  <c r="S134" i="1"/>
  <c r="U134" i="1"/>
  <c r="T144" i="1"/>
  <c r="S144" i="1"/>
  <c r="U144" i="1"/>
  <c r="AP170" i="1"/>
  <c r="AP158" i="1"/>
  <c r="AP146" i="1"/>
  <c r="U151" i="1"/>
  <c r="AO164" i="1"/>
  <c r="AO152" i="1"/>
  <c r="AO140" i="1"/>
  <c r="AO128" i="1"/>
  <c r="Z128" i="1" s="1"/>
  <c r="AA128" i="1" s="1"/>
  <c r="S130" i="1"/>
  <c r="U130" i="1"/>
  <c r="AR164" i="1"/>
  <c r="AR152" i="1"/>
  <c r="AR140" i="1"/>
  <c r="AR128" i="1"/>
  <c r="AQ159" i="1"/>
  <c r="AQ147" i="1"/>
  <c r="AQ135" i="1"/>
  <c r="AM139" i="1"/>
  <c r="AN139" i="1" s="1"/>
  <c r="S167" i="1"/>
  <c r="U167" i="1"/>
  <c r="T168" i="1"/>
  <c r="S168" i="1"/>
  <c r="U168" i="1"/>
  <c r="U162" i="1"/>
  <c r="T162" i="1"/>
  <c r="U150" i="1"/>
  <c r="T150" i="1"/>
  <c r="U138" i="1"/>
  <c r="T138" i="1"/>
  <c r="S164" i="1"/>
  <c r="S152" i="1"/>
  <c r="S140" i="1"/>
  <c r="S128" i="1"/>
  <c r="D128" i="1" s="1"/>
  <c r="T132" i="1"/>
  <c r="S132" i="1"/>
  <c r="U132" i="1"/>
  <c r="AO159" i="1"/>
  <c r="U135" i="1"/>
  <c r="T142" i="1"/>
  <c r="S143" i="1"/>
  <c r="U143" i="1"/>
  <c r="S166" i="1"/>
  <c r="U166" i="1"/>
  <c r="S147" i="1"/>
  <c r="S131" i="1"/>
  <c r="U131" i="1"/>
  <c r="U161" i="1"/>
  <c r="U149" i="1"/>
  <c r="U137" i="1"/>
  <c r="T145" i="1"/>
  <c r="S145" i="1"/>
  <c r="S155" i="1"/>
  <c r="U155" i="1"/>
  <c r="U129" i="1"/>
  <c r="T129" i="1"/>
  <c r="F129" i="1" s="1"/>
  <c r="T160" i="1"/>
  <c r="S160" i="1"/>
  <c r="T148" i="1"/>
  <c r="S148" i="1"/>
  <c r="T136" i="1"/>
  <c r="S136" i="1"/>
  <c r="T161" i="1"/>
  <c r="T149" i="1"/>
  <c r="T137" i="1"/>
  <c r="U164" i="1"/>
  <c r="U152" i="1"/>
  <c r="U140" i="1"/>
  <c r="U128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O51" i="1"/>
  <c r="Q51" i="1" s="1"/>
  <c r="R51" i="1" s="1"/>
  <c r="O52" i="1"/>
  <c r="O53" i="1"/>
  <c r="O54" i="1"/>
  <c r="O55" i="1"/>
  <c r="O56" i="1"/>
  <c r="O57" i="1"/>
  <c r="O58" i="1"/>
  <c r="O59" i="1"/>
  <c r="O60" i="1"/>
  <c r="O61" i="1"/>
  <c r="O62" i="1"/>
  <c r="Q62" i="1" s="1"/>
  <c r="R62" i="1" s="1"/>
  <c r="O63" i="1"/>
  <c r="Q63" i="1" s="1"/>
  <c r="R63" i="1" s="1"/>
  <c r="O64" i="1"/>
  <c r="O65" i="1"/>
  <c r="O66" i="1"/>
  <c r="O67" i="1"/>
  <c r="O68" i="1"/>
  <c r="O69" i="1"/>
  <c r="O70" i="1"/>
  <c r="O71" i="1"/>
  <c r="O72" i="1"/>
  <c r="O73" i="1"/>
  <c r="O74" i="1"/>
  <c r="Q74" i="1" s="1"/>
  <c r="R74" i="1" s="1"/>
  <c r="O75" i="1"/>
  <c r="Q75" i="1" s="1"/>
  <c r="R75" i="1" s="1"/>
  <c r="O76" i="1"/>
  <c r="O77" i="1"/>
  <c r="O78" i="1"/>
  <c r="O79" i="1"/>
  <c r="O80" i="1"/>
  <c r="O81" i="1"/>
  <c r="O82" i="1"/>
  <c r="O83" i="1"/>
  <c r="O84" i="1"/>
  <c r="O85" i="1"/>
  <c r="Q85" i="1" s="1"/>
  <c r="R85" i="1" s="1"/>
  <c r="O86" i="1"/>
  <c r="Q86" i="1" s="1"/>
  <c r="R86" i="1" s="1"/>
  <c r="O87" i="1"/>
  <c r="Q87" i="1" s="1"/>
  <c r="R87" i="1" s="1"/>
  <c r="O88" i="1"/>
  <c r="O89" i="1"/>
  <c r="O90" i="1"/>
  <c r="O91" i="1"/>
  <c r="O92" i="1"/>
  <c r="O93" i="1"/>
  <c r="O94" i="1"/>
  <c r="O95" i="1"/>
  <c r="O96" i="1"/>
  <c r="O97" i="1"/>
  <c r="Q97" i="1" s="1"/>
  <c r="R97" i="1" s="1"/>
  <c r="O98" i="1"/>
  <c r="Q98" i="1" s="1"/>
  <c r="R98" i="1" s="1"/>
  <c r="O99" i="1"/>
  <c r="Q99" i="1" s="1"/>
  <c r="R99" i="1" s="1"/>
  <c r="O100" i="1"/>
  <c r="O101" i="1"/>
  <c r="O102" i="1"/>
  <c r="O103" i="1"/>
  <c r="O104" i="1"/>
  <c r="O105" i="1"/>
  <c r="O106" i="1"/>
  <c r="O107" i="1"/>
  <c r="O108" i="1"/>
  <c r="O109" i="1"/>
  <c r="O110" i="1"/>
  <c r="Q110" i="1" s="1"/>
  <c r="R110" i="1" s="1"/>
  <c r="O111" i="1"/>
  <c r="Q111" i="1" s="1"/>
  <c r="R111" i="1" s="1"/>
  <c r="O112" i="1"/>
  <c r="O113" i="1"/>
  <c r="O114" i="1"/>
  <c r="O115" i="1"/>
  <c r="O116" i="1"/>
  <c r="O117" i="1"/>
  <c r="O118" i="1"/>
  <c r="O119" i="1"/>
  <c r="O120" i="1"/>
  <c r="O121" i="1"/>
  <c r="Q121" i="1" s="1"/>
  <c r="R121" i="1" s="1"/>
  <c r="O122" i="1"/>
  <c r="Q122" i="1" s="1"/>
  <c r="R122" i="1" s="1"/>
  <c r="O123" i="1"/>
  <c r="Q123" i="1" s="1"/>
  <c r="R123" i="1" s="1"/>
  <c r="O124" i="1"/>
  <c r="O125" i="1"/>
  <c r="O126" i="1"/>
  <c r="O127" i="1"/>
  <c r="P51" i="1"/>
  <c r="P52" i="1"/>
  <c r="Q52" i="1" s="1"/>
  <c r="R52" i="1" s="1"/>
  <c r="P53" i="1"/>
  <c r="P54" i="1"/>
  <c r="Q54" i="1" s="1"/>
  <c r="R54" i="1" s="1"/>
  <c r="P55" i="1"/>
  <c r="Q55" i="1" s="1"/>
  <c r="R55" i="1" s="1"/>
  <c r="P56" i="1"/>
  <c r="P57" i="1"/>
  <c r="P58" i="1"/>
  <c r="P59" i="1"/>
  <c r="P60" i="1"/>
  <c r="P61" i="1"/>
  <c r="P62" i="1"/>
  <c r="P63" i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P69" i="1"/>
  <c r="P70" i="1"/>
  <c r="P71" i="1"/>
  <c r="P72" i="1"/>
  <c r="P73" i="1"/>
  <c r="P74" i="1"/>
  <c r="P75" i="1"/>
  <c r="P76" i="1"/>
  <c r="Q76" i="1" s="1"/>
  <c r="R76" i="1" s="1"/>
  <c r="P77" i="1"/>
  <c r="P78" i="1"/>
  <c r="P79" i="1"/>
  <c r="Q79" i="1" s="1"/>
  <c r="R79" i="1" s="1"/>
  <c r="P80" i="1"/>
  <c r="P81" i="1"/>
  <c r="P82" i="1"/>
  <c r="P83" i="1"/>
  <c r="P84" i="1"/>
  <c r="P85" i="1"/>
  <c r="P86" i="1"/>
  <c r="P87" i="1"/>
  <c r="P88" i="1"/>
  <c r="Q88" i="1" s="1"/>
  <c r="R88" i="1" s="1"/>
  <c r="P89" i="1"/>
  <c r="P90" i="1"/>
  <c r="P91" i="1"/>
  <c r="Q91" i="1" s="1"/>
  <c r="R91" i="1" s="1"/>
  <c r="P92" i="1"/>
  <c r="Q92" i="1" s="1"/>
  <c r="R92" i="1" s="1"/>
  <c r="P93" i="1"/>
  <c r="P94" i="1"/>
  <c r="P95" i="1"/>
  <c r="P96" i="1"/>
  <c r="P97" i="1"/>
  <c r="P98" i="1"/>
  <c r="P99" i="1"/>
  <c r="P100" i="1"/>
  <c r="Q100" i="1" s="1"/>
  <c r="R100" i="1" s="1"/>
  <c r="P101" i="1"/>
  <c r="P102" i="1"/>
  <c r="Q102" i="1" s="1"/>
  <c r="R102" i="1" s="1"/>
  <c r="P103" i="1"/>
  <c r="Q103" i="1" s="1"/>
  <c r="R103" i="1" s="1"/>
  <c r="P104" i="1"/>
  <c r="P105" i="1"/>
  <c r="P106" i="1"/>
  <c r="P107" i="1"/>
  <c r="P108" i="1"/>
  <c r="P109" i="1"/>
  <c r="P110" i="1"/>
  <c r="P111" i="1"/>
  <c r="P112" i="1"/>
  <c r="Q112" i="1" s="1"/>
  <c r="R112" i="1" s="1"/>
  <c r="P113" i="1"/>
  <c r="P114" i="1"/>
  <c r="Q114" i="1" s="1"/>
  <c r="R114" i="1" s="1"/>
  <c r="U114" i="1" s="1"/>
  <c r="P115" i="1"/>
  <c r="Q115" i="1" s="1"/>
  <c r="R115" i="1" s="1"/>
  <c r="P116" i="1"/>
  <c r="Q116" i="1" s="1"/>
  <c r="R116" i="1" s="1"/>
  <c r="P117" i="1"/>
  <c r="P118" i="1"/>
  <c r="P119" i="1"/>
  <c r="P120" i="1"/>
  <c r="P121" i="1"/>
  <c r="P122" i="1"/>
  <c r="P123" i="1"/>
  <c r="P124" i="1"/>
  <c r="Q124" i="1" s="1"/>
  <c r="R124" i="1" s="1"/>
  <c r="P125" i="1"/>
  <c r="P126" i="1"/>
  <c r="Q126" i="1" s="1"/>
  <c r="R126" i="1" s="1"/>
  <c r="U126" i="1" s="1"/>
  <c r="P127" i="1"/>
  <c r="Q127" i="1" s="1"/>
  <c r="R127" i="1" s="1"/>
  <c r="Q56" i="1"/>
  <c r="R56" i="1" s="1"/>
  <c r="Q68" i="1"/>
  <c r="R68" i="1" s="1"/>
  <c r="T68" i="1" s="1"/>
  <c r="Q101" i="1"/>
  <c r="R101" i="1" s="1"/>
  <c r="AJ51" i="1"/>
  <c r="AR51" i="1" s="1"/>
  <c r="AJ52" i="1"/>
  <c r="AJ53" i="1"/>
  <c r="AR53" i="1" s="1"/>
  <c r="AJ54" i="1"/>
  <c r="AJ55" i="1"/>
  <c r="AR55" i="1" s="1"/>
  <c r="AJ56" i="1"/>
  <c r="AR56" i="1" s="1"/>
  <c r="AJ57" i="1"/>
  <c r="AJ58" i="1"/>
  <c r="AJ59" i="1"/>
  <c r="AR59" i="1" s="1"/>
  <c r="AJ60" i="1"/>
  <c r="AR60" i="1" s="1"/>
  <c r="AJ61" i="1"/>
  <c r="AJ62" i="1"/>
  <c r="AR62" i="1" s="1"/>
  <c r="AJ63" i="1"/>
  <c r="AR63" i="1" s="1"/>
  <c r="AJ64" i="1"/>
  <c r="AJ65" i="1"/>
  <c r="AJ66" i="1"/>
  <c r="AJ67" i="1"/>
  <c r="AR67" i="1" s="1"/>
  <c r="AJ68" i="1"/>
  <c r="AR68" i="1" s="1"/>
  <c r="AJ69" i="1"/>
  <c r="AJ70" i="1"/>
  <c r="AR70" i="1" s="1"/>
  <c r="AJ71" i="1"/>
  <c r="AR71" i="1" s="1"/>
  <c r="AJ72" i="1"/>
  <c r="AJ73" i="1"/>
  <c r="AJ74" i="1"/>
  <c r="AR74" i="1" s="1"/>
  <c r="AJ75" i="1"/>
  <c r="AJ76" i="1"/>
  <c r="AJ77" i="1"/>
  <c r="AJ78" i="1"/>
  <c r="AR78" i="1" s="1"/>
  <c r="AJ79" i="1"/>
  <c r="AR79" i="1" s="1"/>
  <c r="AJ80" i="1"/>
  <c r="AR80" i="1" s="1"/>
  <c r="AJ81" i="1"/>
  <c r="AJ82" i="1"/>
  <c r="AJ83" i="1"/>
  <c r="AR83" i="1" s="1"/>
  <c r="AJ84" i="1"/>
  <c r="AJ85" i="1"/>
  <c r="AJ86" i="1"/>
  <c r="AR86" i="1" s="1"/>
  <c r="AJ87" i="1"/>
  <c r="AR87" i="1" s="1"/>
  <c r="AJ88" i="1"/>
  <c r="AJ89" i="1"/>
  <c r="AJ90" i="1"/>
  <c r="AR90" i="1" s="1"/>
  <c r="AJ91" i="1"/>
  <c r="AJ92" i="1"/>
  <c r="AR92" i="1" s="1"/>
  <c r="AJ93" i="1"/>
  <c r="AJ94" i="1"/>
  <c r="AR94" i="1" s="1"/>
  <c r="AJ95" i="1"/>
  <c r="AR95" i="1" s="1"/>
  <c r="AJ96" i="1"/>
  <c r="AJ97" i="1"/>
  <c r="AR97" i="1" s="1"/>
  <c r="AJ98" i="1"/>
  <c r="AR98" i="1" s="1"/>
  <c r="AJ99" i="1"/>
  <c r="AR99" i="1" s="1"/>
  <c r="AJ100" i="1"/>
  <c r="AJ101" i="1"/>
  <c r="AR101" i="1" s="1"/>
  <c r="AJ102" i="1"/>
  <c r="AR102" i="1" s="1"/>
  <c r="AJ103" i="1"/>
  <c r="AR103" i="1" s="1"/>
  <c r="AJ104" i="1"/>
  <c r="AJ105" i="1"/>
  <c r="AJ106" i="1"/>
  <c r="AJ107" i="1"/>
  <c r="AJ108" i="1"/>
  <c r="AJ109" i="1"/>
  <c r="AR109" i="1" s="1"/>
  <c r="AJ110" i="1"/>
  <c r="AR110" i="1" s="1"/>
  <c r="AJ111" i="1"/>
  <c r="AR111" i="1" s="1"/>
  <c r="AJ112" i="1"/>
  <c r="AR112" i="1" s="1"/>
  <c r="AJ113" i="1"/>
  <c r="AJ114" i="1"/>
  <c r="AR114" i="1" s="1"/>
  <c r="AJ115" i="1"/>
  <c r="AR115" i="1" s="1"/>
  <c r="AJ116" i="1"/>
  <c r="AR116" i="1" s="1"/>
  <c r="AJ117" i="1"/>
  <c r="AJ118" i="1"/>
  <c r="AR118" i="1" s="1"/>
  <c r="AJ119" i="1"/>
  <c r="AJ120" i="1"/>
  <c r="AJ121" i="1"/>
  <c r="AR121" i="1" s="1"/>
  <c r="AJ122" i="1"/>
  <c r="AR122" i="1" s="1"/>
  <c r="AJ123" i="1"/>
  <c r="AR123" i="1" s="1"/>
  <c r="AJ124" i="1"/>
  <c r="AR124" i="1" s="1"/>
  <c r="AJ125" i="1"/>
  <c r="AR125" i="1" s="1"/>
  <c r="AJ126" i="1"/>
  <c r="AR126" i="1" s="1"/>
  <c r="AJ127" i="1"/>
  <c r="AR127" i="1" s="1"/>
  <c r="AK51" i="1"/>
  <c r="AK52" i="1"/>
  <c r="AM52" i="1" s="1"/>
  <c r="AN52" i="1" s="1"/>
  <c r="AK53" i="1"/>
  <c r="AK54" i="1"/>
  <c r="AK55" i="1"/>
  <c r="AM55" i="1" s="1"/>
  <c r="AN55" i="1" s="1"/>
  <c r="AK56" i="1"/>
  <c r="AM56" i="1" s="1"/>
  <c r="AN56" i="1" s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M70" i="1" s="1"/>
  <c r="AN70" i="1" s="1"/>
  <c r="AK71" i="1"/>
  <c r="AK72" i="1"/>
  <c r="AK73" i="1"/>
  <c r="AK74" i="1"/>
  <c r="AK75" i="1"/>
  <c r="AM75" i="1" s="1"/>
  <c r="AN75" i="1" s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M91" i="1" s="1"/>
  <c r="AN91" i="1" s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L51" i="1"/>
  <c r="AL52" i="1"/>
  <c r="AL53" i="1"/>
  <c r="AL54" i="1"/>
  <c r="AL55" i="1"/>
  <c r="AL56" i="1"/>
  <c r="AL57" i="1"/>
  <c r="AM57" i="1" s="1"/>
  <c r="AN57" i="1" s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M104" i="1" s="1"/>
  <c r="AN104" i="1" s="1"/>
  <c r="AP104" i="1" s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M87" i="1"/>
  <c r="AN87" i="1" s="1"/>
  <c r="AR54" i="1"/>
  <c r="AR57" i="1"/>
  <c r="AR58" i="1"/>
  <c r="AR61" i="1"/>
  <c r="AR66" i="1"/>
  <c r="AR69" i="1"/>
  <c r="AR72" i="1"/>
  <c r="AR73" i="1"/>
  <c r="AR75" i="1"/>
  <c r="AR77" i="1"/>
  <c r="AR85" i="1"/>
  <c r="AR89" i="1"/>
  <c r="AR93" i="1"/>
  <c r="AR100" i="1"/>
  <c r="AR104" i="1"/>
  <c r="AR105" i="1"/>
  <c r="AR117" i="1"/>
  <c r="H110" i="8"/>
  <c r="N110" i="8"/>
  <c r="T110" i="8" s="1"/>
  <c r="F110" i="8" s="1"/>
  <c r="O110" i="8"/>
  <c r="P110" i="8"/>
  <c r="Q110" i="8" s="1"/>
  <c r="R110" i="8"/>
  <c r="S110" i="8" s="1"/>
  <c r="D110" i="8" s="1"/>
  <c r="U110" i="8"/>
  <c r="W110" i="8"/>
  <c r="X110" i="8"/>
  <c r="N111" i="8"/>
  <c r="O111" i="8"/>
  <c r="P111" i="8"/>
  <c r="W111" i="8"/>
  <c r="X111" i="8"/>
  <c r="N112" i="8"/>
  <c r="O112" i="8"/>
  <c r="P112" i="8"/>
  <c r="Q112" i="8" s="1"/>
  <c r="R112" i="8" s="1"/>
  <c r="W112" i="8"/>
  <c r="X112" i="8"/>
  <c r="N113" i="8"/>
  <c r="O113" i="8"/>
  <c r="P113" i="8"/>
  <c r="Q113" i="8"/>
  <c r="R113" i="8" s="1"/>
  <c r="U113" i="8"/>
  <c r="W113" i="8"/>
  <c r="X113" i="8"/>
  <c r="N114" i="8"/>
  <c r="O114" i="8"/>
  <c r="Q114" i="8" s="1"/>
  <c r="R114" i="8" s="1"/>
  <c r="P114" i="8"/>
  <c r="W114" i="8"/>
  <c r="X114" i="8"/>
  <c r="N115" i="8"/>
  <c r="O115" i="8"/>
  <c r="Q115" i="8" s="1"/>
  <c r="R115" i="8" s="1"/>
  <c r="P115" i="8"/>
  <c r="W115" i="8"/>
  <c r="X115" i="8"/>
  <c r="N116" i="8"/>
  <c r="O116" i="8"/>
  <c r="P116" i="8"/>
  <c r="Q116" i="8"/>
  <c r="R116" i="8" s="1"/>
  <c r="W116" i="8"/>
  <c r="X116" i="8"/>
  <c r="N117" i="8"/>
  <c r="O117" i="8"/>
  <c r="Q117" i="8" s="1"/>
  <c r="R117" i="8" s="1"/>
  <c r="P117" i="8"/>
  <c r="T117" i="8"/>
  <c r="W117" i="8"/>
  <c r="X117" i="8"/>
  <c r="N118" i="8"/>
  <c r="O118" i="8"/>
  <c r="Q118" i="8" s="1"/>
  <c r="P118" i="8"/>
  <c r="R118" i="8"/>
  <c r="T118" i="8" s="1"/>
  <c r="W118" i="8"/>
  <c r="X118" i="8"/>
  <c r="N119" i="8"/>
  <c r="O119" i="8"/>
  <c r="P119" i="8"/>
  <c r="Q119" i="8"/>
  <c r="R119" i="8"/>
  <c r="W119" i="8"/>
  <c r="X119" i="8"/>
  <c r="N120" i="8"/>
  <c r="O120" i="8"/>
  <c r="P120" i="8"/>
  <c r="W120" i="8"/>
  <c r="X120" i="8"/>
  <c r="N121" i="8"/>
  <c r="O121" i="8"/>
  <c r="Q121" i="8" s="1"/>
  <c r="R121" i="8" s="1"/>
  <c r="U121" i="8" s="1"/>
  <c r="P121" i="8"/>
  <c r="W121" i="8"/>
  <c r="X121" i="8"/>
  <c r="N122" i="8"/>
  <c r="O122" i="8"/>
  <c r="P122" i="8"/>
  <c r="Q122" i="8" s="1"/>
  <c r="R122" i="8" s="1"/>
  <c r="T122" i="8" s="1"/>
  <c r="S122" i="8"/>
  <c r="U122" i="8"/>
  <c r="W122" i="8"/>
  <c r="X122" i="8"/>
  <c r="N123" i="8"/>
  <c r="O123" i="8"/>
  <c r="P123" i="8"/>
  <c r="W123" i="8"/>
  <c r="X123" i="8"/>
  <c r="N124" i="8"/>
  <c r="O124" i="8"/>
  <c r="P124" i="8"/>
  <c r="Q124" i="8" s="1"/>
  <c r="R124" i="8" s="1"/>
  <c r="U124" i="8" s="1"/>
  <c r="W124" i="8"/>
  <c r="X124" i="8"/>
  <c r="N125" i="8"/>
  <c r="S125" i="8" s="1"/>
  <c r="O125" i="8"/>
  <c r="P125" i="8"/>
  <c r="Q125" i="8"/>
  <c r="R125" i="8" s="1"/>
  <c r="W125" i="8"/>
  <c r="X125" i="8"/>
  <c r="N126" i="8"/>
  <c r="O126" i="8"/>
  <c r="P126" i="8"/>
  <c r="Q126" i="8"/>
  <c r="R126" i="8" s="1"/>
  <c r="W126" i="8"/>
  <c r="X126" i="8"/>
  <c r="N127" i="8"/>
  <c r="O127" i="8"/>
  <c r="P127" i="8"/>
  <c r="Q127" i="8"/>
  <c r="R127" i="8" s="1"/>
  <c r="T127" i="8" s="1"/>
  <c r="S127" i="8"/>
  <c r="W127" i="8"/>
  <c r="X127" i="8"/>
  <c r="N128" i="8"/>
  <c r="O128" i="8"/>
  <c r="Q128" i="8" s="1"/>
  <c r="R128" i="8" s="1"/>
  <c r="P128" i="8"/>
  <c r="W128" i="8"/>
  <c r="X128" i="8"/>
  <c r="N129" i="8"/>
  <c r="O129" i="8"/>
  <c r="Q129" i="8" s="1"/>
  <c r="R129" i="8" s="1"/>
  <c r="P129" i="8"/>
  <c r="W129" i="8"/>
  <c r="X129" i="8"/>
  <c r="N130" i="8"/>
  <c r="O130" i="8"/>
  <c r="Q130" i="8" s="1"/>
  <c r="R130" i="8" s="1"/>
  <c r="P130" i="8"/>
  <c r="T130" i="8"/>
  <c r="W130" i="8"/>
  <c r="X130" i="8"/>
  <c r="N131" i="8"/>
  <c r="O131" i="8"/>
  <c r="Q131" i="8" s="1"/>
  <c r="R131" i="8" s="1"/>
  <c r="P131" i="8"/>
  <c r="W131" i="8"/>
  <c r="X131" i="8"/>
  <c r="N132" i="8"/>
  <c r="O132" i="8"/>
  <c r="P132" i="8"/>
  <c r="W132" i="8"/>
  <c r="X132" i="8"/>
  <c r="N133" i="8"/>
  <c r="O133" i="8"/>
  <c r="P133" i="8"/>
  <c r="W133" i="8"/>
  <c r="X133" i="8"/>
  <c r="N134" i="8"/>
  <c r="O134" i="8"/>
  <c r="P134" i="8"/>
  <c r="Q134" i="8" s="1"/>
  <c r="R134" i="8" s="1"/>
  <c r="S134" i="8"/>
  <c r="U134" i="8"/>
  <c r="W134" i="8"/>
  <c r="X134" i="8"/>
  <c r="N135" i="8"/>
  <c r="O135" i="8"/>
  <c r="P135" i="8"/>
  <c r="W135" i="8"/>
  <c r="X135" i="8"/>
  <c r="N136" i="8"/>
  <c r="O136" i="8"/>
  <c r="P136" i="8"/>
  <c r="Q136" i="8" s="1"/>
  <c r="R136" i="8" s="1"/>
  <c r="W136" i="8"/>
  <c r="X136" i="8"/>
  <c r="N137" i="8"/>
  <c r="O137" i="8"/>
  <c r="P137" i="8"/>
  <c r="Q137" i="8"/>
  <c r="R137" i="8" s="1"/>
  <c r="S137" i="8" s="1"/>
  <c r="W137" i="8"/>
  <c r="X137" i="8"/>
  <c r="N138" i="8"/>
  <c r="O138" i="8"/>
  <c r="Q138" i="8" s="1"/>
  <c r="R138" i="8" s="1"/>
  <c r="S138" i="8" s="1"/>
  <c r="P138" i="8"/>
  <c r="W138" i="8"/>
  <c r="X138" i="8"/>
  <c r="N139" i="8"/>
  <c r="O139" i="8"/>
  <c r="Q139" i="8" s="1"/>
  <c r="R139" i="8" s="1"/>
  <c r="S139" i="8" s="1"/>
  <c r="P139" i="8"/>
  <c r="T139" i="8"/>
  <c r="U139" i="8"/>
  <c r="W139" i="8"/>
  <c r="X139" i="8"/>
  <c r="N140" i="8"/>
  <c r="O140" i="8"/>
  <c r="P140" i="8"/>
  <c r="Q140" i="8"/>
  <c r="R140" i="8" s="1"/>
  <c r="W140" i="8"/>
  <c r="X140" i="8"/>
  <c r="N141" i="8"/>
  <c r="O141" i="8"/>
  <c r="P141" i="8"/>
  <c r="Q141" i="8"/>
  <c r="R141" i="8" s="1"/>
  <c r="W141" i="8"/>
  <c r="X141" i="8"/>
  <c r="N142" i="8"/>
  <c r="U142" i="8" s="1"/>
  <c r="O142" i="8"/>
  <c r="Q142" i="8" s="1"/>
  <c r="P142" i="8"/>
  <c r="R142" i="8"/>
  <c r="T142" i="8"/>
  <c r="W142" i="8"/>
  <c r="X142" i="8"/>
  <c r="N143" i="8"/>
  <c r="O143" i="8"/>
  <c r="P143" i="8"/>
  <c r="Q143" i="8" s="1"/>
  <c r="R143" i="8" s="1"/>
  <c r="W143" i="8"/>
  <c r="X143" i="8"/>
  <c r="N144" i="8"/>
  <c r="O144" i="8"/>
  <c r="P144" i="8"/>
  <c r="W144" i="8"/>
  <c r="X144" i="8"/>
  <c r="N145" i="8"/>
  <c r="O145" i="8"/>
  <c r="P145" i="8"/>
  <c r="W145" i="8"/>
  <c r="X145" i="8"/>
  <c r="N146" i="8"/>
  <c r="O146" i="8"/>
  <c r="P146" i="8"/>
  <c r="Q146" i="8" s="1"/>
  <c r="R146" i="8" s="1"/>
  <c r="S146" i="8"/>
  <c r="W146" i="8"/>
  <c r="X146" i="8"/>
  <c r="N147" i="8"/>
  <c r="S147" i="8" s="1"/>
  <c r="O147" i="8"/>
  <c r="Q147" i="8" s="1"/>
  <c r="R147" i="8" s="1"/>
  <c r="U147" i="8" s="1"/>
  <c r="P147" i="8"/>
  <c r="W147" i="8"/>
  <c r="X147" i="8"/>
  <c r="N148" i="8"/>
  <c r="O148" i="8"/>
  <c r="P148" i="8"/>
  <c r="Q148" i="8"/>
  <c r="R148" i="8" s="1"/>
  <c r="W148" i="8"/>
  <c r="X148" i="8"/>
  <c r="N149" i="8"/>
  <c r="T149" i="8" s="1"/>
  <c r="O149" i="8"/>
  <c r="P149" i="8"/>
  <c r="Q149" i="8"/>
  <c r="R149" i="8" s="1"/>
  <c r="W149" i="8"/>
  <c r="X149" i="8"/>
  <c r="N150" i="8"/>
  <c r="O150" i="8"/>
  <c r="Q150" i="8" s="1"/>
  <c r="R150" i="8" s="1"/>
  <c r="S150" i="8" s="1"/>
  <c r="P150" i="8"/>
  <c r="W150" i="8"/>
  <c r="X150" i="8"/>
  <c r="N151" i="8"/>
  <c r="O151" i="8"/>
  <c r="P151" i="8"/>
  <c r="Q151" i="8"/>
  <c r="R151" i="8" s="1"/>
  <c r="S151" i="8"/>
  <c r="T151" i="8"/>
  <c r="U151" i="8"/>
  <c r="W151" i="8"/>
  <c r="X151" i="8"/>
  <c r="N152" i="8"/>
  <c r="O152" i="8"/>
  <c r="Q152" i="8" s="1"/>
  <c r="R152" i="8" s="1"/>
  <c r="P152" i="8"/>
  <c r="W152" i="8"/>
  <c r="X152" i="8"/>
  <c r="N153" i="8"/>
  <c r="O153" i="8"/>
  <c r="P153" i="8"/>
  <c r="Q153" i="8"/>
  <c r="R153" i="8" s="1"/>
  <c r="S153" i="8" s="1"/>
  <c r="W153" i="8"/>
  <c r="X153" i="8"/>
  <c r="N154" i="8"/>
  <c r="O154" i="8"/>
  <c r="Q154" i="8" s="1"/>
  <c r="P154" i="8"/>
  <c r="R154" i="8"/>
  <c r="T154" i="8"/>
  <c r="W154" i="8"/>
  <c r="X154" i="8"/>
  <c r="N155" i="8"/>
  <c r="O155" i="8"/>
  <c r="Q155" i="8" s="1"/>
  <c r="R155" i="8" s="1"/>
  <c r="P155" i="8"/>
  <c r="W155" i="8"/>
  <c r="X155" i="8"/>
  <c r="N156" i="8"/>
  <c r="O156" i="8"/>
  <c r="Q156" i="8" s="1"/>
  <c r="R156" i="8" s="1"/>
  <c r="P156" i="8"/>
  <c r="W156" i="8"/>
  <c r="X156" i="8"/>
  <c r="N157" i="8"/>
  <c r="O157" i="8"/>
  <c r="P157" i="8"/>
  <c r="Q157" i="8" s="1"/>
  <c r="R157" i="8" s="1"/>
  <c r="W157" i="8"/>
  <c r="X157" i="8"/>
  <c r="N158" i="8"/>
  <c r="O158" i="8"/>
  <c r="P158" i="8"/>
  <c r="Q158" i="8" s="1"/>
  <c r="R158" i="8" s="1"/>
  <c r="W158" i="8"/>
  <c r="X158" i="8"/>
  <c r="N159" i="8"/>
  <c r="O159" i="8"/>
  <c r="P159" i="8"/>
  <c r="W159" i="8"/>
  <c r="X159" i="8"/>
  <c r="N160" i="8"/>
  <c r="O160" i="8"/>
  <c r="P160" i="8"/>
  <c r="W160" i="8"/>
  <c r="X160" i="8"/>
  <c r="N161" i="8"/>
  <c r="T161" i="8" s="1"/>
  <c r="O161" i="8"/>
  <c r="P161" i="8"/>
  <c r="Q161" i="8"/>
  <c r="R161" i="8" s="1"/>
  <c r="S161" i="8"/>
  <c r="U161" i="8"/>
  <c r="W161" i="8"/>
  <c r="X161" i="8"/>
  <c r="N162" i="8"/>
  <c r="O162" i="8"/>
  <c r="Q162" i="8" s="1"/>
  <c r="R162" i="8" s="1"/>
  <c r="P162" i="8"/>
  <c r="W162" i="8"/>
  <c r="X162" i="8"/>
  <c r="N163" i="8"/>
  <c r="O163" i="8"/>
  <c r="Q163" i="8" s="1"/>
  <c r="R163" i="8" s="1"/>
  <c r="P163" i="8"/>
  <c r="W163" i="8"/>
  <c r="X163" i="8"/>
  <c r="N164" i="8"/>
  <c r="O164" i="8"/>
  <c r="Q164" i="8" s="1"/>
  <c r="R164" i="8" s="1"/>
  <c r="P164" i="8"/>
  <c r="T164" i="8"/>
  <c r="W164" i="8"/>
  <c r="X164" i="8"/>
  <c r="N165" i="8"/>
  <c r="O165" i="8"/>
  <c r="P165" i="8"/>
  <c r="Q165" i="8"/>
  <c r="R165" i="8" s="1"/>
  <c r="S165" i="8"/>
  <c r="W165" i="8"/>
  <c r="X165" i="8"/>
  <c r="N166" i="8"/>
  <c r="O166" i="8"/>
  <c r="Q166" i="8" s="1"/>
  <c r="R166" i="8" s="1"/>
  <c r="P166" i="8"/>
  <c r="T166" i="8"/>
  <c r="W166" i="8"/>
  <c r="X166" i="8"/>
  <c r="N167" i="8"/>
  <c r="O167" i="8"/>
  <c r="P167" i="8"/>
  <c r="Q167" i="8" s="1"/>
  <c r="R167" i="8" s="1"/>
  <c r="W167" i="8"/>
  <c r="X167" i="8"/>
  <c r="N168" i="8"/>
  <c r="O168" i="8"/>
  <c r="P168" i="8"/>
  <c r="W168" i="8"/>
  <c r="X168" i="8"/>
  <c r="N169" i="8"/>
  <c r="O169" i="8"/>
  <c r="P169" i="8"/>
  <c r="Q169" i="8" s="1"/>
  <c r="R169" i="8" s="1"/>
  <c r="W169" i="8"/>
  <c r="X169" i="8"/>
  <c r="N170" i="8"/>
  <c r="S170" i="8" s="1"/>
  <c r="O170" i="8"/>
  <c r="P170" i="8"/>
  <c r="Q170" i="8"/>
  <c r="R170" i="8" s="1"/>
  <c r="W170" i="8"/>
  <c r="X170" i="8"/>
  <c r="N171" i="8"/>
  <c r="O171" i="8"/>
  <c r="Q171" i="8" s="1"/>
  <c r="R171" i="8" s="1"/>
  <c r="P171" i="8"/>
  <c r="U171" i="8"/>
  <c r="W171" i="8"/>
  <c r="X171" i="8"/>
  <c r="N172" i="8"/>
  <c r="O172" i="8"/>
  <c r="P172" i="8"/>
  <c r="Q172" i="8"/>
  <c r="R172" i="8"/>
  <c r="T172" i="8"/>
  <c r="U172" i="8"/>
  <c r="W172" i="8"/>
  <c r="X172" i="8"/>
  <c r="N173" i="8"/>
  <c r="T173" i="8" s="1"/>
  <c r="O173" i="8"/>
  <c r="P173" i="8"/>
  <c r="Q173" i="8"/>
  <c r="R173" i="8" s="1"/>
  <c r="S173" i="8"/>
  <c r="U173" i="8"/>
  <c r="W173" i="8"/>
  <c r="X173" i="8"/>
  <c r="N174" i="8"/>
  <c r="O174" i="8"/>
  <c r="P174" i="8"/>
  <c r="Q174" i="8"/>
  <c r="R174" i="8" s="1"/>
  <c r="S174" i="8" s="1"/>
  <c r="W174" i="8"/>
  <c r="X174" i="8"/>
  <c r="N175" i="8"/>
  <c r="O175" i="8"/>
  <c r="P175" i="8"/>
  <c r="Q175" i="8"/>
  <c r="R175" i="8" s="1"/>
  <c r="U175" i="8" s="1"/>
  <c r="W175" i="8"/>
  <c r="X175" i="8"/>
  <c r="N176" i="8"/>
  <c r="O176" i="8"/>
  <c r="P176" i="8"/>
  <c r="Q176" i="8"/>
  <c r="R176" i="8" s="1"/>
  <c r="W176" i="8"/>
  <c r="X176" i="8"/>
  <c r="N177" i="8"/>
  <c r="O177" i="8"/>
  <c r="Q177" i="8" s="1"/>
  <c r="R177" i="8" s="1"/>
  <c r="P177" i="8"/>
  <c r="W177" i="8"/>
  <c r="X177" i="8"/>
  <c r="N178" i="8"/>
  <c r="T178" i="8" s="1"/>
  <c r="O178" i="8"/>
  <c r="Q178" i="8" s="1"/>
  <c r="P178" i="8"/>
  <c r="R178" i="8"/>
  <c r="W178" i="8"/>
  <c r="X178" i="8"/>
  <c r="N179" i="8"/>
  <c r="O179" i="8"/>
  <c r="P179" i="8"/>
  <c r="W179" i="8"/>
  <c r="X179" i="8"/>
  <c r="N180" i="8"/>
  <c r="O180" i="8"/>
  <c r="Q180" i="8" s="1"/>
  <c r="P180" i="8"/>
  <c r="R180" i="8"/>
  <c r="T180" i="8"/>
  <c r="W180" i="8"/>
  <c r="X180" i="8"/>
  <c r="N181" i="8"/>
  <c r="O181" i="8"/>
  <c r="P181" i="8"/>
  <c r="Q181" i="8" s="1"/>
  <c r="R181" i="8" s="1"/>
  <c r="U181" i="8"/>
  <c r="W181" i="8"/>
  <c r="X181" i="8"/>
  <c r="N182" i="8"/>
  <c r="O182" i="8"/>
  <c r="P182" i="8"/>
  <c r="Q182" i="8" s="1"/>
  <c r="R182" i="8" s="1"/>
  <c r="S182" i="8"/>
  <c r="T182" i="8"/>
  <c r="U182" i="8"/>
  <c r="W182" i="8"/>
  <c r="X182" i="8"/>
  <c r="N183" i="8"/>
  <c r="O183" i="8"/>
  <c r="P183" i="8"/>
  <c r="Q183" i="8"/>
  <c r="R183" i="8" s="1"/>
  <c r="S183" i="8"/>
  <c r="W183" i="8"/>
  <c r="X183" i="8"/>
  <c r="N184" i="8"/>
  <c r="O184" i="8"/>
  <c r="P184" i="8"/>
  <c r="W184" i="8"/>
  <c r="X184" i="8"/>
  <c r="N185" i="8"/>
  <c r="O185" i="8"/>
  <c r="P185" i="8"/>
  <c r="W185" i="8"/>
  <c r="X185" i="8"/>
  <c r="N186" i="8"/>
  <c r="O186" i="8"/>
  <c r="P186" i="8"/>
  <c r="W186" i="8"/>
  <c r="X186" i="8"/>
  <c r="N187" i="8"/>
  <c r="O187" i="8"/>
  <c r="P187" i="8"/>
  <c r="W187" i="8"/>
  <c r="X187" i="8"/>
  <c r="N188" i="8"/>
  <c r="O188" i="8"/>
  <c r="P188" i="8"/>
  <c r="W188" i="8"/>
  <c r="X188" i="8"/>
  <c r="N189" i="8"/>
  <c r="O189" i="8"/>
  <c r="P189" i="8"/>
  <c r="Q189" i="8" s="1"/>
  <c r="R189" i="8" s="1"/>
  <c r="W189" i="8"/>
  <c r="X189" i="8"/>
  <c r="N190" i="8"/>
  <c r="O190" i="8"/>
  <c r="P190" i="8"/>
  <c r="Q190" i="8" s="1"/>
  <c r="R190" i="8" s="1"/>
  <c r="W190" i="8"/>
  <c r="X190" i="8"/>
  <c r="N191" i="8"/>
  <c r="O191" i="8"/>
  <c r="P191" i="8"/>
  <c r="Q191" i="8"/>
  <c r="R191" i="8" s="1"/>
  <c r="W191" i="8"/>
  <c r="X191" i="8"/>
  <c r="N192" i="8"/>
  <c r="O192" i="8"/>
  <c r="P192" i="8"/>
  <c r="Q192" i="8" s="1"/>
  <c r="R192" i="8" s="1"/>
  <c r="W192" i="8"/>
  <c r="X192" i="8"/>
  <c r="N193" i="8"/>
  <c r="O193" i="8"/>
  <c r="P193" i="8"/>
  <c r="Q193" i="8" s="1"/>
  <c r="R193" i="8" s="1"/>
  <c r="S193" i="8" s="1"/>
  <c r="W193" i="8"/>
  <c r="X193" i="8"/>
  <c r="N194" i="8"/>
  <c r="O194" i="8"/>
  <c r="P194" i="8"/>
  <c r="Q194" i="8" s="1"/>
  <c r="R194" i="8" s="1"/>
  <c r="W194" i="8"/>
  <c r="X194" i="8"/>
  <c r="N195" i="8"/>
  <c r="O195" i="8"/>
  <c r="P195" i="8"/>
  <c r="W195" i="8"/>
  <c r="X195" i="8"/>
  <c r="N196" i="8"/>
  <c r="O196" i="8"/>
  <c r="P196" i="8"/>
  <c r="Q196" i="8" s="1"/>
  <c r="R196" i="8" s="1"/>
  <c r="W196" i="8"/>
  <c r="X196" i="8"/>
  <c r="N197" i="8"/>
  <c r="O197" i="8"/>
  <c r="P197" i="8"/>
  <c r="W197" i="8"/>
  <c r="X197" i="8"/>
  <c r="N198" i="8"/>
  <c r="O198" i="8"/>
  <c r="P198" i="8"/>
  <c r="Q198" i="8" s="1"/>
  <c r="R198" i="8" s="1"/>
  <c r="W198" i="8"/>
  <c r="X198" i="8"/>
  <c r="N199" i="8"/>
  <c r="O199" i="8"/>
  <c r="P199" i="8"/>
  <c r="W199" i="8"/>
  <c r="X199" i="8"/>
  <c r="N200" i="8"/>
  <c r="O200" i="8"/>
  <c r="P200" i="8"/>
  <c r="W200" i="8"/>
  <c r="X200" i="8"/>
  <c r="N201" i="8"/>
  <c r="O201" i="8"/>
  <c r="P201" i="8"/>
  <c r="Q201" i="8"/>
  <c r="R201" i="8" s="1"/>
  <c r="U201" i="8" s="1"/>
  <c r="W201" i="8"/>
  <c r="X201" i="8"/>
  <c r="N202" i="8"/>
  <c r="O202" i="8"/>
  <c r="P202" i="8"/>
  <c r="Q202" i="8" s="1"/>
  <c r="R202" i="8" s="1"/>
  <c r="W202" i="8"/>
  <c r="X202" i="8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Q34" i="1" s="1"/>
  <c r="R34" i="1" s="1"/>
  <c r="S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P12" i="1"/>
  <c r="P13" i="1"/>
  <c r="P14" i="1"/>
  <c r="P15" i="1"/>
  <c r="P16" i="1"/>
  <c r="P17" i="1"/>
  <c r="P18" i="1"/>
  <c r="P19" i="1"/>
  <c r="P20" i="1"/>
  <c r="Q20" i="1" s="1"/>
  <c r="R20" i="1" s="1"/>
  <c r="P21" i="1"/>
  <c r="P22" i="1"/>
  <c r="P23" i="1"/>
  <c r="P24" i="1"/>
  <c r="P25" i="1"/>
  <c r="P26" i="1"/>
  <c r="P27" i="1"/>
  <c r="P28" i="1"/>
  <c r="P29" i="1"/>
  <c r="P30" i="1"/>
  <c r="P31" i="1"/>
  <c r="P32" i="1"/>
  <c r="Q32" i="1" s="1"/>
  <c r="R32" i="1" s="1"/>
  <c r="P33" i="1"/>
  <c r="P34" i="1"/>
  <c r="P35" i="1"/>
  <c r="P36" i="1"/>
  <c r="P37" i="1"/>
  <c r="P38" i="1"/>
  <c r="P39" i="1"/>
  <c r="P40" i="1"/>
  <c r="P41" i="1"/>
  <c r="P42" i="1"/>
  <c r="P43" i="1"/>
  <c r="P44" i="1"/>
  <c r="Q44" i="1" s="1"/>
  <c r="R44" i="1" s="1"/>
  <c r="P45" i="1"/>
  <c r="P46" i="1"/>
  <c r="P47" i="1"/>
  <c r="P48" i="1"/>
  <c r="P49" i="1"/>
  <c r="P50" i="1"/>
  <c r="AJ12" i="1"/>
  <c r="AJ13" i="1"/>
  <c r="AR13" i="1" s="1"/>
  <c r="AJ14" i="1"/>
  <c r="AJ15" i="1"/>
  <c r="AR15" i="1" s="1"/>
  <c r="AJ16" i="1"/>
  <c r="AJ17" i="1"/>
  <c r="AR17" i="1" s="1"/>
  <c r="AJ18" i="1"/>
  <c r="AR18" i="1" s="1"/>
  <c r="AJ19" i="1"/>
  <c r="AR19" i="1" s="1"/>
  <c r="AJ20" i="1"/>
  <c r="AR20" i="1" s="1"/>
  <c r="AJ21" i="1"/>
  <c r="AR21" i="1" s="1"/>
  <c r="AJ22" i="1"/>
  <c r="AR22" i="1" s="1"/>
  <c r="AJ23" i="1"/>
  <c r="AJ24" i="1"/>
  <c r="AJ25" i="1"/>
  <c r="AJ26" i="1"/>
  <c r="AJ27" i="1"/>
  <c r="AJ28" i="1"/>
  <c r="AJ29" i="1"/>
  <c r="AR29" i="1" s="1"/>
  <c r="AJ30" i="1"/>
  <c r="AR30" i="1" s="1"/>
  <c r="AJ31" i="1"/>
  <c r="AR31" i="1" s="1"/>
  <c r="AJ32" i="1"/>
  <c r="AR32" i="1" s="1"/>
  <c r="AJ33" i="1"/>
  <c r="AR33" i="1" s="1"/>
  <c r="AJ34" i="1"/>
  <c r="AR34" i="1" s="1"/>
  <c r="AJ35" i="1"/>
  <c r="AJ36" i="1"/>
  <c r="AJ37" i="1"/>
  <c r="AR37" i="1" s="1"/>
  <c r="AJ38" i="1"/>
  <c r="AR38" i="1" s="1"/>
  <c r="AJ39" i="1"/>
  <c r="AJ40" i="1"/>
  <c r="AR40" i="1" s="1"/>
  <c r="AJ41" i="1"/>
  <c r="AR41" i="1" s="1"/>
  <c r="AJ42" i="1"/>
  <c r="AR42" i="1" s="1"/>
  <c r="AJ43" i="1"/>
  <c r="AR43" i="1" s="1"/>
  <c r="AJ44" i="1"/>
  <c r="AR44" i="1" s="1"/>
  <c r="AJ45" i="1"/>
  <c r="AJ46" i="1"/>
  <c r="AR46" i="1" s="1"/>
  <c r="AJ47" i="1"/>
  <c r="AJ48" i="1"/>
  <c r="AJ49" i="1"/>
  <c r="AR49" i="1" s="1"/>
  <c r="AJ50" i="1"/>
  <c r="AR50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L12" i="1"/>
  <c r="AL13" i="1"/>
  <c r="AL14" i="1"/>
  <c r="AL15" i="1"/>
  <c r="AL16" i="1"/>
  <c r="AL17" i="1"/>
  <c r="AL18" i="1"/>
  <c r="AM18" i="1" s="1"/>
  <c r="AN18" i="1" s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R45" i="1"/>
  <c r="AP198" i="1" l="1"/>
  <c r="AQ181" i="1"/>
  <c r="AO193" i="1"/>
  <c r="AQ193" i="1"/>
  <c r="AP181" i="1"/>
  <c r="AP193" i="1"/>
  <c r="AQ190" i="1"/>
  <c r="S188" i="1"/>
  <c r="D172" i="1"/>
  <c r="AU172" i="1" s="1"/>
  <c r="T198" i="1"/>
  <c r="T188" i="1"/>
  <c r="F171" i="1"/>
  <c r="F172" i="1" s="1"/>
  <c r="F173" i="1" s="1"/>
  <c r="AU171" i="1"/>
  <c r="S200" i="1"/>
  <c r="T184" i="1"/>
  <c r="U184" i="1"/>
  <c r="U176" i="1"/>
  <c r="T176" i="1"/>
  <c r="S176" i="1"/>
  <c r="U198" i="1"/>
  <c r="S174" i="1"/>
  <c r="T174" i="1"/>
  <c r="T186" i="1"/>
  <c r="AC171" i="1"/>
  <c r="AC172" i="1" s="1"/>
  <c r="AC173" i="1" s="1"/>
  <c r="AC174" i="1" s="1"/>
  <c r="AC175" i="1" s="1"/>
  <c r="AC176" i="1" s="1"/>
  <c r="AC177" i="1" s="1"/>
  <c r="AC178" i="1" s="1"/>
  <c r="AC179" i="1" s="1"/>
  <c r="AC180" i="1" s="1"/>
  <c r="AE171" i="1"/>
  <c r="AE172" i="1" s="1"/>
  <c r="AE173" i="1" s="1"/>
  <c r="AE174" i="1" s="1"/>
  <c r="AE175" i="1" s="1"/>
  <c r="AE176" i="1" s="1"/>
  <c r="AE177" i="1" s="1"/>
  <c r="AE178" i="1" s="1"/>
  <c r="AE179" i="1" s="1"/>
  <c r="AE180" i="1" s="1"/>
  <c r="U180" i="1"/>
  <c r="S180" i="1"/>
  <c r="E172" i="1"/>
  <c r="H172" i="1"/>
  <c r="H173" i="1" s="1"/>
  <c r="G171" i="1"/>
  <c r="G172" i="1" s="1"/>
  <c r="G173" i="1" s="1"/>
  <c r="G174" i="1" s="1"/>
  <c r="G175" i="1" s="1"/>
  <c r="G176" i="1" s="1"/>
  <c r="G177" i="1" s="1"/>
  <c r="G178" i="1" s="1"/>
  <c r="G179" i="1" s="1"/>
  <c r="I171" i="1"/>
  <c r="Z173" i="1"/>
  <c r="AA173" i="1" s="1"/>
  <c r="U192" i="1"/>
  <c r="S192" i="1"/>
  <c r="AD171" i="1"/>
  <c r="AD172" i="1" s="1"/>
  <c r="AD173" i="1" s="1"/>
  <c r="AD174" i="1" s="1"/>
  <c r="AD175" i="1" s="1"/>
  <c r="AD176" i="1" s="1"/>
  <c r="AD177" i="1" s="1"/>
  <c r="AD178" i="1" s="1"/>
  <c r="AD179" i="1" s="1"/>
  <c r="AD180" i="1" s="1"/>
  <c r="AB171" i="1"/>
  <c r="T192" i="1"/>
  <c r="AQ129" i="1"/>
  <c r="AP156" i="1"/>
  <c r="AO153" i="1"/>
  <c r="AQ152" i="1"/>
  <c r="AP148" i="1"/>
  <c r="AO129" i="1"/>
  <c r="Z129" i="1" s="1"/>
  <c r="AA129" i="1" s="1"/>
  <c r="AO136" i="1"/>
  <c r="AQ138" i="1"/>
  <c r="AO138" i="1"/>
  <c r="AP150" i="1"/>
  <c r="AO150" i="1"/>
  <c r="AP136" i="1"/>
  <c r="T141" i="1"/>
  <c r="U141" i="1"/>
  <c r="T165" i="1"/>
  <c r="U133" i="1"/>
  <c r="U165" i="1"/>
  <c r="S133" i="1"/>
  <c r="T169" i="1"/>
  <c r="T163" i="1"/>
  <c r="S163" i="1"/>
  <c r="T153" i="1"/>
  <c r="U153" i="1"/>
  <c r="S157" i="1"/>
  <c r="T157" i="1"/>
  <c r="U139" i="1"/>
  <c r="U169" i="1"/>
  <c r="AC128" i="1"/>
  <c r="AC129" i="1" s="1"/>
  <c r="AC130" i="1" s="1"/>
  <c r="AC131" i="1" s="1"/>
  <c r="AC132" i="1" s="1"/>
  <c r="AC133" i="1" s="1"/>
  <c r="AC134" i="1" s="1"/>
  <c r="AC135" i="1" s="1"/>
  <c r="AC136" i="1" s="1"/>
  <c r="AC137" i="1" s="1"/>
  <c r="AE128" i="1"/>
  <c r="AE129" i="1" s="1"/>
  <c r="AE130" i="1" s="1"/>
  <c r="AE131" i="1" s="1"/>
  <c r="AE132" i="1" s="1"/>
  <c r="AE133" i="1" s="1"/>
  <c r="AE134" i="1" s="1"/>
  <c r="AE135" i="1" s="1"/>
  <c r="AE136" i="1" s="1"/>
  <c r="AE137" i="1" s="1"/>
  <c r="AB128" i="1"/>
  <c r="AD128" i="1"/>
  <c r="AD129" i="1" s="1"/>
  <c r="AD130" i="1" s="1"/>
  <c r="AD131" i="1" s="1"/>
  <c r="AD132" i="1" s="1"/>
  <c r="AD133" i="1" s="1"/>
  <c r="AD134" i="1" s="1"/>
  <c r="AD135" i="1" s="1"/>
  <c r="G128" i="1"/>
  <c r="G129" i="1" s="1"/>
  <c r="I128" i="1"/>
  <c r="F130" i="1"/>
  <c r="AP139" i="1"/>
  <c r="AO139" i="1"/>
  <c r="AQ139" i="1"/>
  <c r="E128" i="1"/>
  <c r="AU128" i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D129" i="1"/>
  <c r="AM112" i="1"/>
  <c r="AN112" i="1" s="1"/>
  <c r="AM100" i="1"/>
  <c r="AN100" i="1" s="1"/>
  <c r="AP100" i="1" s="1"/>
  <c r="AM117" i="1"/>
  <c r="AN117" i="1" s="1"/>
  <c r="AO117" i="1" s="1"/>
  <c r="AM105" i="1"/>
  <c r="AN105" i="1" s="1"/>
  <c r="AO105" i="1" s="1"/>
  <c r="AM123" i="1"/>
  <c r="AN123" i="1" s="1"/>
  <c r="AQ123" i="1" s="1"/>
  <c r="AM69" i="1"/>
  <c r="AN69" i="1" s="1"/>
  <c r="AO69" i="1" s="1"/>
  <c r="AP91" i="1"/>
  <c r="Q30" i="1"/>
  <c r="R30" i="1" s="1"/>
  <c r="U30" i="1" s="1"/>
  <c r="AM92" i="1"/>
  <c r="AN92" i="1" s="1"/>
  <c r="AP92" i="1" s="1"/>
  <c r="AM68" i="1"/>
  <c r="AN68" i="1" s="1"/>
  <c r="AP68" i="1" s="1"/>
  <c r="Q104" i="1"/>
  <c r="R104" i="1" s="1"/>
  <c r="Q80" i="1"/>
  <c r="R80" i="1" s="1"/>
  <c r="U80" i="1" s="1"/>
  <c r="Q41" i="1"/>
  <c r="R41" i="1" s="1"/>
  <c r="Q29" i="1"/>
  <c r="R29" i="1" s="1"/>
  <c r="Q17" i="1"/>
  <c r="R17" i="1" s="1"/>
  <c r="AM127" i="1"/>
  <c r="AN127" i="1" s="1"/>
  <c r="AO127" i="1" s="1"/>
  <c r="AM107" i="1"/>
  <c r="AN107" i="1" s="1"/>
  <c r="AO107" i="1" s="1"/>
  <c r="AM95" i="1"/>
  <c r="AN95" i="1" s="1"/>
  <c r="AP95" i="1" s="1"/>
  <c r="AM83" i="1"/>
  <c r="AN83" i="1" s="1"/>
  <c r="AO83" i="1" s="1"/>
  <c r="AM71" i="1"/>
  <c r="AN71" i="1" s="1"/>
  <c r="AO71" i="1" s="1"/>
  <c r="AM59" i="1"/>
  <c r="AN59" i="1" s="1"/>
  <c r="AQ59" i="1" s="1"/>
  <c r="AM119" i="1"/>
  <c r="AN119" i="1" s="1"/>
  <c r="AO119" i="1" s="1"/>
  <c r="AM38" i="1"/>
  <c r="AN38" i="1" s="1"/>
  <c r="AM118" i="1"/>
  <c r="AN118" i="1" s="1"/>
  <c r="AQ118" i="1" s="1"/>
  <c r="AM106" i="1"/>
  <c r="AN106" i="1" s="1"/>
  <c r="AQ106" i="1" s="1"/>
  <c r="AM94" i="1"/>
  <c r="AN94" i="1" s="1"/>
  <c r="AQ94" i="1" s="1"/>
  <c r="AM82" i="1"/>
  <c r="AN82" i="1" s="1"/>
  <c r="AQ82" i="1" s="1"/>
  <c r="AM58" i="1"/>
  <c r="AN58" i="1" s="1"/>
  <c r="AO58" i="1" s="1"/>
  <c r="AM124" i="1"/>
  <c r="AN124" i="1" s="1"/>
  <c r="AP124" i="1" s="1"/>
  <c r="AM88" i="1"/>
  <c r="AN88" i="1" s="1"/>
  <c r="AP88" i="1" s="1"/>
  <c r="AM76" i="1"/>
  <c r="AN76" i="1" s="1"/>
  <c r="AP76" i="1" s="1"/>
  <c r="AM64" i="1"/>
  <c r="AN64" i="1" s="1"/>
  <c r="AP64" i="1" s="1"/>
  <c r="AM93" i="1"/>
  <c r="AN93" i="1" s="1"/>
  <c r="AQ93" i="1" s="1"/>
  <c r="AM81" i="1"/>
  <c r="AN81" i="1" s="1"/>
  <c r="AO81" i="1" s="1"/>
  <c r="T98" i="1"/>
  <c r="Q73" i="1"/>
  <c r="R73" i="1" s="1"/>
  <c r="T73" i="1" s="1"/>
  <c r="Q61" i="1"/>
  <c r="R61" i="1" s="1"/>
  <c r="Q119" i="1"/>
  <c r="R119" i="1" s="1"/>
  <c r="U119" i="1" s="1"/>
  <c r="Q107" i="1"/>
  <c r="R107" i="1" s="1"/>
  <c r="U107" i="1" s="1"/>
  <c r="Q83" i="1"/>
  <c r="R83" i="1" s="1"/>
  <c r="S83" i="1" s="1"/>
  <c r="Q71" i="1"/>
  <c r="R71" i="1" s="1"/>
  <c r="Q59" i="1"/>
  <c r="R59" i="1" s="1"/>
  <c r="T59" i="1" s="1"/>
  <c r="AM111" i="1"/>
  <c r="AN111" i="1" s="1"/>
  <c r="AP111" i="1" s="1"/>
  <c r="AM51" i="1"/>
  <c r="AN51" i="1" s="1"/>
  <c r="AQ51" i="1" s="1"/>
  <c r="AQ104" i="1"/>
  <c r="U63" i="1"/>
  <c r="AO106" i="1"/>
  <c r="AO70" i="1"/>
  <c r="AQ70" i="1"/>
  <c r="AP70" i="1"/>
  <c r="AQ119" i="1"/>
  <c r="AP82" i="1"/>
  <c r="S112" i="1"/>
  <c r="U100" i="1"/>
  <c r="U88" i="1"/>
  <c r="T76" i="1"/>
  <c r="U64" i="1"/>
  <c r="T52" i="1"/>
  <c r="Q117" i="1"/>
  <c r="R117" i="1" s="1"/>
  <c r="U117" i="1" s="1"/>
  <c r="Q105" i="1"/>
  <c r="R105" i="1" s="1"/>
  <c r="U105" i="1" s="1"/>
  <c r="Q93" i="1"/>
  <c r="R93" i="1" s="1"/>
  <c r="S93" i="1" s="1"/>
  <c r="Q81" i="1"/>
  <c r="R81" i="1" s="1"/>
  <c r="T81" i="1" s="1"/>
  <c r="Q69" i="1"/>
  <c r="R69" i="1" s="1"/>
  <c r="U69" i="1" s="1"/>
  <c r="Q57" i="1"/>
  <c r="R57" i="1" s="1"/>
  <c r="Q45" i="1"/>
  <c r="R45" i="1" s="1"/>
  <c r="T45" i="1" s="1"/>
  <c r="Q33" i="1"/>
  <c r="R33" i="1" s="1"/>
  <c r="S33" i="1" s="1"/>
  <c r="Q21" i="1"/>
  <c r="R21" i="1" s="1"/>
  <c r="AM99" i="1"/>
  <c r="AN99" i="1" s="1"/>
  <c r="AQ99" i="1" s="1"/>
  <c r="AM63" i="1"/>
  <c r="AN63" i="1" s="1"/>
  <c r="AQ63" i="1" s="1"/>
  <c r="AM116" i="1"/>
  <c r="AN116" i="1" s="1"/>
  <c r="AO116" i="1" s="1"/>
  <c r="AM80" i="1"/>
  <c r="AN80" i="1" s="1"/>
  <c r="AP80" i="1" s="1"/>
  <c r="Q35" i="1"/>
  <c r="R35" i="1" s="1"/>
  <c r="AQ91" i="1"/>
  <c r="AM115" i="1"/>
  <c r="AN115" i="1" s="1"/>
  <c r="AO115" i="1" s="1"/>
  <c r="AM103" i="1"/>
  <c r="AN103" i="1" s="1"/>
  <c r="AO103" i="1" s="1"/>
  <c r="AM79" i="1"/>
  <c r="AN79" i="1" s="1"/>
  <c r="AO79" i="1" s="1"/>
  <c r="AM67" i="1"/>
  <c r="AN67" i="1" s="1"/>
  <c r="AQ67" i="1" s="1"/>
  <c r="Q43" i="1"/>
  <c r="R43" i="1" s="1"/>
  <c r="T43" i="1" s="1"/>
  <c r="Q31" i="1"/>
  <c r="R31" i="1" s="1"/>
  <c r="U31" i="1" s="1"/>
  <c r="Q19" i="1"/>
  <c r="R19" i="1" s="1"/>
  <c r="AR91" i="1"/>
  <c r="AM121" i="1"/>
  <c r="AN121" i="1" s="1"/>
  <c r="AQ121" i="1" s="1"/>
  <c r="AM109" i="1"/>
  <c r="AN109" i="1" s="1"/>
  <c r="AO109" i="1" s="1"/>
  <c r="AM97" i="1"/>
  <c r="AN97" i="1" s="1"/>
  <c r="AO97" i="1" s="1"/>
  <c r="AM85" i="1"/>
  <c r="AN85" i="1" s="1"/>
  <c r="AM73" i="1"/>
  <c r="AN73" i="1" s="1"/>
  <c r="AP73" i="1" s="1"/>
  <c r="AM61" i="1"/>
  <c r="AN61" i="1" s="1"/>
  <c r="AQ61" i="1" s="1"/>
  <c r="AM126" i="1"/>
  <c r="AN126" i="1" s="1"/>
  <c r="AO126" i="1" s="1"/>
  <c r="AM114" i="1"/>
  <c r="AN114" i="1" s="1"/>
  <c r="AQ114" i="1" s="1"/>
  <c r="AM102" i="1"/>
  <c r="AN102" i="1" s="1"/>
  <c r="AO102" i="1" s="1"/>
  <c r="AM90" i="1"/>
  <c r="AN90" i="1" s="1"/>
  <c r="AM78" i="1"/>
  <c r="AN78" i="1" s="1"/>
  <c r="AP78" i="1" s="1"/>
  <c r="AM66" i="1"/>
  <c r="AN66" i="1" s="1"/>
  <c r="AP66" i="1" s="1"/>
  <c r="AM54" i="1"/>
  <c r="AN54" i="1" s="1"/>
  <c r="Q109" i="1"/>
  <c r="R109" i="1" s="1"/>
  <c r="Q90" i="1"/>
  <c r="R90" i="1" s="1"/>
  <c r="U90" i="1" s="1"/>
  <c r="Q78" i="1"/>
  <c r="R78" i="1" s="1"/>
  <c r="U78" i="1" s="1"/>
  <c r="AM65" i="1"/>
  <c r="AN65" i="1" s="1"/>
  <c r="AO65" i="1" s="1"/>
  <c r="AM125" i="1"/>
  <c r="AN125" i="1" s="1"/>
  <c r="AP125" i="1" s="1"/>
  <c r="AM113" i="1"/>
  <c r="AN113" i="1" s="1"/>
  <c r="AO113" i="1" s="1"/>
  <c r="AM101" i="1"/>
  <c r="AN101" i="1" s="1"/>
  <c r="AO101" i="1" s="1"/>
  <c r="AM89" i="1"/>
  <c r="AN89" i="1" s="1"/>
  <c r="AQ89" i="1" s="1"/>
  <c r="AM77" i="1"/>
  <c r="AN77" i="1" s="1"/>
  <c r="AM53" i="1"/>
  <c r="AN53" i="1" s="1"/>
  <c r="AO53" i="1" s="1"/>
  <c r="AM19" i="1"/>
  <c r="AN19" i="1" s="1"/>
  <c r="AQ19" i="1" s="1"/>
  <c r="AR106" i="1"/>
  <c r="AQ55" i="1"/>
  <c r="S75" i="1"/>
  <c r="T63" i="1"/>
  <c r="AM40" i="1"/>
  <c r="AN40" i="1" s="1"/>
  <c r="AO40" i="1" s="1"/>
  <c r="AP112" i="1"/>
  <c r="AR82" i="1"/>
  <c r="S55" i="1"/>
  <c r="Q120" i="1"/>
  <c r="R120" i="1" s="1"/>
  <c r="T120" i="1" s="1"/>
  <c r="Q108" i="1"/>
  <c r="R108" i="1" s="1"/>
  <c r="U108" i="1" s="1"/>
  <c r="Q96" i="1"/>
  <c r="R96" i="1" s="1"/>
  <c r="U96" i="1" s="1"/>
  <c r="Q84" i="1"/>
  <c r="R84" i="1" s="1"/>
  <c r="Q72" i="1"/>
  <c r="R72" i="1" s="1"/>
  <c r="Q60" i="1"/>
  <c r="R60" i="1" s="1"/>
  <c r="AR113" i="1"/>
  <c r="AP52" i="1"/>
  <c r="AR81" i="1"/>
  <c r="AR65" i="1"/>
  <c r="T54" i="1"/>
  <c r="U54" i="1"/>
  <c r="S54" i="1"/>
  <c r="U61" i="1"/>
  <c r="S61" i="1"/>
  <c r="T61" i="1"/>
  <c r="S126" i="1"/>
  <c r="Q95" i="1"/>
  <c r="R95" i="1" s="1"/>
  <c r="U95" i="1" s="1"/>
  <c r="Q118" i="1"/>
  <c r="R118" i="1" s="1"/>
  <c r="S118" i="1" s="1"/>
  <c r="Q106" i="1"/>
  <c r="R106" i="1" s="1"/>
  <c r="S106" i="1" s="1"/>
  <c r="Q94" i="1"/>
  <c r="R94" i="1" s="1"/>
  <c r="S94" i="1" s="1"/>
  <c r="Q82" i="1"/>
  <c r="R82" i="1" s="1"/>
  <c r="U82" i="1" s="1"/>
  <c r="Q70" i="1"/>
  <c r="R70" i="1" s="1"/>
  <c r="U70" i="1" s="1"/>
  <c r="Q58" i="1"/>
  <c r="R58" i="1" s="1"/>
  <c r="S58" i="1" s="1"/>
  <c r="T102" i="1"/>
  <c r="S102" i="1"/>
  <c r="U102" i="1"/>
  <c r="S71" i="1"/>
  <c r="T71" i="1"/>
  <c r="U71" i="1"/>
  <c r="U97" i="1"/>
  <c r="T97" i="1"/>
  <c r="S97" i="1"/>
  <c r="T66" i="1"/>
  <c r="U66" i="1"/>
  <c r="S66" i="1"/>
  <c r="U75" i="1"/>
  <c r="U73" i="1"/>
  <c r="S73" i="1"/>
  <c r="U83" i="1"/>
  <c r="T83" i="1"/>
  <c r="Q125" i="1"/>
  <c r="R125" i="1" s="1"/>
  <c r="T125" i="1" s="1"/>
  <c r="Q113" i="1"/>
  <c r="R113" i="1" s="1"/>
  <c r="T113" i="1" s="1"/>
  <c r="Q89" i="1"/>
  <c r="R89" i="1" s="1"/>
  <c r="S89" i="1" s="1"/>
  <c r="Q77" i="1"/>
  <c r="R77" i="1" s="1"/>
  <c r="S77" i="1" s="1"/>
  <c r="Q53" i="1"/>
  <c r="R53" i="1" s="1"/>
  <c r="T53" i="1" s="1"/>
  <c r="S116" i="1"/>
  <c r="T126" i="1"/>
  <c r="T112" i="1"/>
  <c r="AP121" i="1"/>
  <c r="AP85" i="1"/>
  <c r="AQ85" i="1"/>
  <c r="AQ126" i="1"/>
  <c r="AO114" i="1"/>
  <c r="AO90" i="1"/>
  <c r="AP90" i="1"/>
  <c r="AQ90" i="1"/>
  <c r="AO54" i="1"/>
  <c r="AQ54" i="1"/>
  <c r="AP54" i="1"/>
  <c r="AP116" i="1"/>
  <c r="AQ116" i="1"/>
  <c r="AP101" i="1"/>
  <c r="AQ101" i="1"/>
  <c r="AP56" i="1"/>
  <c r="AO56" i="1"/>
  <c r="AQ56" i="1"/>
  <c r="AP63" i="1"/>
  <c r="AP87" i="1"/>
  <c r="AQ87" i="1"/>
  <c r="AO87" i="1"/>
  <c r="AP99" i="1"/>
  <c r="AO99" i="1"/>
  <c r="AO111" i="1"/>
  <c r="AO51" i="1"/>
  <c r="AO75" i="1"/>
  <c r="AP75" i="1"/>
  <c r="AQ75" i="1"/>
  <c r="T96" i="1"/>
  <c r="S96" i="1"/>
  <c r="AO121" i="1"/>
  <c r="AO85" i="1"/>
  <c r="AO104" i="1"/>
  <c r="T118" i="1"/>
  <c r="U118" i="1"/>
  <c r="U106" i="1"/>
  <c r="T82" i="1"/>
  <c r="U58" i="1"/>
  <c r="T58" i="1"/>
  <c r="T123" i="1"/>
  <c r="S123" i="1"/>
  <c r="S111" i="1"/>
  <c r="T111" i="1"/>
  <c r="U111" i="1"/>
  <c r="U99" i="1"/>
  <c r="T99" i="1"/>
  <c r="S87" i="1"/>
  <c r="U87" i="1"/>
  <c r="T51" i="1"/>
  <c r="U51" i="1"/>
  <c r="S51" i="1"/>
  <c r="T116" i="1"/>
  <c r="U116" i="1"/>
  <c r="U104" i="1"/>
  <c r="S104" i="1"/>
  <c r="S92" i="1"/>
  <c r="U92" i="1"/>
  <c r="T92" i="1"/>
  <c r="S80" i="1"/>
  <c r="U68" i="1"/>
  <c r="S68" i="1"/>
  <c r="S56" i="1"/>
  <c r="T56" i="1"/>
  <c r="U56" i="1"/>
  <c r="AP57" i="1"/>
  <c r="AQ57" i="1"/>
  <c r="U103" i="1"/>
  <c r="T103" i="1"/>
  <c r="S103" i="1"/>
  <c r="AR84" i="1"/>
  <c r="AP59" i="1"/>
  <c r="AO82" i="1"/>
  <c r="T87" i="1"/>
  <c r="S99" i="1"/>
  <c r="T117" i="1"/>
  <c r="S117" i="1"/>
  <c r="U127" i="1"/>
  <c r="T127" i="1"/>
  <c r="S127" i="1"/>
  <c r="U115" i="1"/>
  <c r="S115" i="1"/>
  <c r="T115" i="1"/>
  <c r="U79" i="1"/>
  <c r="S79" i="1"/>
  <c r="T79" i="1"/>
  <c r="U67" i="1"/>
  <c r="S67" i="1"/>
  <c r="S108" i="1"/>
  <c r="T84" i="1"/>
  <c r="S84" i="1"/>
  <c r="U84" i="1"/>
  <c r="T72" i="1"/>
  <c r="S72" i="1"/>
  <c r="U72" i="1"/>
  <c r="T60" i="1"/>
  <c r="S60" i="1"/>
  <c r="U60" i="1"/>
  <c r="U125" i="1"/>
  <c r="S101" i="1"/>
  <c r="U101" i="1"/>
  <c r="T101" i="1"/>
  <c r="U77" i="1"/>
  <c r="T77" i="1"/>
  <c r="S65" i="1"/>
  <c r="U65" i="1"/>
  <c r="S53" i="1"/>
  <c r="AR120" i="1"/>
  <c r="AR108" i="1"/>
  <c r="AR96" i="1"/>
  <c r="AP55" i="1"/>
  <c r="T75" i="1"/>
  <c r="T100" i="1"/>
  <c r="S100" i="1"/>
  <c r="U91" i="1"/>
  <c r="T91" i="1"/>
  <c r="S91" i="1"/>
  <c r="AR119" i="1"/>
  <c r="AR107" i="1"/>
  <c r="AP69" i="1"/>
  <c r="AQ69" i="1"/>
  <c r="AM122" i="1"/>
  <c r="AN122" i="1" s="1"/>
  <c r="AM110" i="1"/>
  <c r="AN110" i="1" s="1"/>
  <c r="AM98" i="1"/>
  <c r="AN98" i="1" s="1"/>
  <c r="AM86" i="1"/>
  <c r="AN86" i="1" s="1"/>
  <c r="AM74" i="1"/>
  <c r="AN74" i="1" s="1"/>
  <c r="AM62" i="1"/>
  <c r="AN62" i="1" s="1"/>
  <c r="AO91" i="1"/>
  <c r="AO55" i="1"/>
  <c r="U123" i="1"/>
  <c r="AQ84" i="1"/>
  <c r="AP53" i="1"/>
  <c r="S119" i="1"/>
  <c r="T119" i="1"/>
  <c r="AQ83" i="1"/>
  <c r="AO57" i="1"/>
  <c r="AM120" i="1"/>
  <c r="AN120" i="1" s="1"/>
  <c r="AP120" i="1" s="1"/>
  <c r="AM108" i="1"/>
  <c r="AN108" i="1" s="1"/>
  <c r="AP108" i="1" s="1"/>
  <c r="AM96" i="1"/>
  <c r="AN96" i="1" s="1"/>
  <c r="AO96" i="1" s="1"/>
  <c r="AM84" i="1"/>
  <c r="AN84" i="1" s="1"/>
  <c r="AO84" i="1" s="1"/>
  <c r="AM72" i="1"/>
  <c r="AN72" i="1" s="1"/>
  <c r="AP72" i="1" s="1"/>
  <c r="AM60" i="1"/>
  <c r="AN60" i="1" s="1"/>
  <c r="AP60" i="1" s="1"/>
  <c r="T65" i="1"/>
  <c r="AP83" i="1"/>
  <c r="AQ112" i="1"/>
  <c r="AO112" i="1"/>
  <c r="AQ88" i="1"/>
  <c r="AR88" i="1"/>
  <c r="AQ76" i="1"/>
  <c r="AR76" i="1"/>
  <c r="AR64" i="1"/>
  <c r="AQ52" i="1"/>
  <c r="AO52" i="1"/>
  <c r="AR52" i="1"/>
  <c r="S63" i="1"/>
  <c r="AP117" i="1"/>
  <c r="S64" i="1"/>
  <c r="T64" i="1"/>
  <c r="T104" i="1"/>
  <c r="T109" i="1"/>
  <c r="U109" i="1"/>
  <c r="S109" i="1"/>
  <c r="T124" i="1"/>
  <c r="S124" i="1"/>
  <c r="T88" i="1"/>
  <c r="S88" i="1"/>
  <c r="U52" i="1"/>
  <c r="S52" i="1"/>
  <c r="T105" i="1"/>
  <c r="S105" i="1"/>
  <c r="T69" i="1"/>
  <c r="S69" i="1"/>
  <c r="S122" i="1"/>
  <c r="T122" i="1"/>
  <c r="U122" i="1"/>
  <c r="S110" i="1"/>
  <c r="T110" i="1"/>
  <c r="U110" i="1"/>
  <c r="S98" i="1"/>
  <c r="U98" i="1"/>
  <c r="S86" i="1"/>
  <c r="T86" i="1"/>
  <c r="U86" i="1"/>
  <c r="S74" i="1"/>
  <c r="T74" i="1"/>
  <c r="U74" i="1"/>
  <c r="S62" i="1"/>
  <c r="T62" i="1"/>
  <c r="U62" i="1"/>
  <c r="U112" i="1"/>
  <c r="T121" i="1"/>
  <c r="S121" i="1"/>
  <c r="U121" i="1"/>
  <c r="T114" i="1"/>
  <c r="S114" i="1"/>
  <c r="S85" i="1"/>
  <c r="U85" i="1"/>
  <c r="T70" i="1"/>
  <c r="U76" i="1"/>
  <c r="S76" i="1"/>
  <c r="S59" i="1"/>
  <c r="U59" i="1"/>
  <c r="T85" i="1"/>
  <c r="U124" i="1"/>
  <c r="T67" i="1"/>
  <c r="U55" i="1"/>
  <c r="T55" i="1"/>
  <c r="Q199" i="8"/>
  <c r="R199" i="8" s="1"/>
  <c r="S192" i="8"/>
  <c r="T189" i="8"/>
  <c r="S189" i="8"/>
  <c r="U189" i="8"/>
  <c r="Q186" i="8"/>
  <c r="R186" i="8" s="1"/>
  <c r="S186" i="8" s="1"/>
  <c r="Q195" i="8"/>
  <c r="R195" i="8" s="1"/>
  <c r="T195" i="8" s="1"/>
  <c r="Q185" i="8"/>
  <c r="R185" i="8" s="1"/>
  <c r="S185" i="8" s="1"/>
  <c r="S194" i="8"/>
  <c r="S201" i="8"/>
  <c r="Q197" i="8"/>
  <c r="R197" i="8" s="1"/>
  <c r="Q187" i="8"/>
  <c r="R187" i="8" s="1"/>
  <c r="T187" i="8" s="1"/>
  <c r="Q184" i="8"/>
  <c r="R184" i="8" s="1"/>
  <c r="Q200" i="8"/>
  <c r="R200" i="8" s="1"/>
  <c r="T200" i="8" s="1"/>
  <c r="S158" i="8"/>
  <c r="T158" i="8"/>
  <c r="U158" i="8"/>
  <c r="S131" i="8"/>
  <c r="T131" i="8"/>
  <c r="S202" i="8"/>
  <c r="U202" i="8"/>
  <c r="T196" i="8"/>
  <c r="S196" i="8"/>
  <c r="T201" i="8"/>
  <c r="T136" i="8"/>
  <c r="S136" i="8"/>
  <c r="U136" i="8"/>
  <c r="S169" i="8"/>
  <c r="T169" i="8"/>
  <c r="U169" i="8"/>
  <c r="U167" i="8"/>
  <c r="S167" i="8"/>
  <c r="T167" i="8"/>
  <c r="Q159" i="8"/>
  <c r="R159" i="8" s="1"/>
  <c r="S159" i="8" s="1"/>
  <c r="S195" i="8"/>
  <c r="T163" i="8"/>
  <c r="U163" i="8"/>
  <c r="S163" i="8"/>
  <c r="U191" i="8"/>
  <c r="S191" i="8"/>
  <c r="T202" i="8"/>
  <c r="U194" i="8"/>
  <c r="S180" i="8"/>
  <c r="U180" i="8"/>
  <c r="S172" i="8"/>
  <c r="T165" i="8"/>
  <c r="U165" i="8"/>
  <c r="T155" i="8"/>
  <c r="S155" i="8"/>
  <c r="T115" i="8"/>
  <c r="U115" i="8"/>
  <c r="S115" i="8"/>
  <c r="T194" i="8"/>
  <c r="U192" i="8"/>
  <c r="S157" i="8"/>
  <c r="T157" i="8"/>
  <c r="U157" i="8"/>
  <c r="U141" i="8"/>
  <c r="T141" i="8"/>
  <c r="S141" i="8"/>
  <c r="U190" i="8"/>
  <c r="T198" i="8"/>
  <c r="U193" i="8"/>
  <c r="T192" i="8"/>
  <c r="T177" i="8"/>
  <c r="U177" i="8"/>
  <c r="S177" i="8"/>
  <c r="T175" i="8"/>
  <c r="S175" i="8"/>
  <c r="T153" i="8"/>
  <c r="U153" i="8"/>
  <c r="U135" i="8"/>
  <c r="U129" i="8"/>
  <c r="T129" i="8"/>
  <c r="S129" i="8"/>
  <c r="Q145" i="8"/>
  <c r="R145" i="8" s="1"/>
  <c r="S145" i="8" s="1"/>
  <c r="S143" i="8"/>
  <c r="T143" i="8"/>
  <c r="S140" i="8"/>
  <c r="U140" i="8"/>
  <c r="T140" i="8"/>
  <c r="S133" i="8"/>
  <c r="T133" i="8"/>
  <c r="S112" i="8"/>
  <c r="U112" i="8"/>
  <c r="U148" i="8"/>
  <c r="T148" i="8"/>
  <c r="U196" i="8"/>
  <c r="S156" i="8"/>
  <c r="U156" i="8"/>
  <c r="T156" i="8"/>
  <c r="S119" i="8"/>
  <c r="T119" i="8"/>
  <c r="Q188" i="8"/>
  <c r="R188" i="8" s="1"/>
  <c r="T188" i="8" s="1"/>
  <c r="S171" i="8"/>
  <c r="S149" i="8"/>
  <c r="T124" i="8"/>
  <c r="S124" i="8"/>
  <c r="T193" i="8"/>
  <c r="Q160" i="8"/>
  <c r="R160" i="8" s="1"/>
  <c r="S160" i="8" s="1"/>
  <c r="T146" i="8"/>
  <c r="U146" i="8"/>
  <c r="T134" i="8"/>
  <c r="S178" i="8"/>
  <c r="U178" i="8"/>
  <c r="U143" i="8"/>
  <c r="I110" i="8"/>
  <c r="G110" i="8"/>
  <c r="J110" i="8" s="1"/>
  <c r="K110" i="8" s="1"/>
  <c r="T191" i="8"/>
  <c r="S190" i="8"/>
  <c r="T190" i="8"/>
  <c r="Q179" i="8"/>
  <c r="R179" i="8" s="1"/>
  <c r="S148" i="8"/>
  <c r="S126" i="8"/>
  <c r="S198" i="8"/>
  <c r="U198" i="8"/>
  <c r="S116" i="8"/>
  <c r="U116" i="8"/>
  <c r="T116" i="8"/>
  <c r="T162" i="8"/>
  <c r="U162" i="8"/>
  <c r="Q120" i="8"/>
  <c r="R120" i="8" s="1"/>
  <c r="S166" i="8"/>
  <c r="U166" i="8"/>
  <c r="U184" i="8"/>
  <c r="T183" i="8"/>
  <c r="U183" i="8"/>
  <c r="S181" i="8"/>
  <c r="T181" i="8"/>
  <c r="S154" i="8"/>
  <c r="U154" i="8"/>
  <c r="U117" i="8"/>
  <c r="S117" i="8"/>
  <c r="T170" i="8"/>
  <c r="U170" i="8"/>
  <c r="S162" i="8"/>
  <c r="U149" i="8"/>
  <c r="S128" i="8"/>
  <c r="U128" i="8"/>
  <c r="T128" i="8"/>
  <c r="Q111" i="8"/>
  <c r="R111" i="8" s="1"/>
  <c r="T111" i="8" s="1"/>
  <c r="S176" i="8"/>
  <c r="U176" i="8"/>
  <c r="T159" i="8"/>
  <c r="S152" i="8"/>
  <c r="U152" i="8"/>
  <c r="Q133" i="8"/>
  <c r="R133" i="8" s="1"/>
  <c r="U133" i="8" s="1"/>
  <c r="Q132" i="8"/>
  <c r="R132" i="8" s="1"/>
  <c r="Q123" i="8"/>
  <c r="R123" i="8" s="1"/>
  <c r="U123" i="8" s="1"/>
  <c r="T114" i="8"/>
  <c r="U114" i="8"/>
  <c r="T113" i="8"/>
  <c r="U179" i="8"/>
  <c r="Q168" i="8"/>
  <c r="R168" i="8" s="1"/>
  <c r="U155" i="8"/>
  <c r="U137" i="8"/>
  <c r="U131" i="8"/>
  <c r="U130" i="8"/>
  <c r="U127" i="8"/>
  <c r="S121" i="8"/>
  <c r="T121" i="8"/>
  <c r="T112" i="8"/>
  <c r="U125" i="8"/>
  <c r="U119" i="8"/>
  <c r="U118" i="8"/>
  <c r="T171" i="8"/>
  <c r="S164" i="8"/>
  <c r="U164" i="8"/>
  <c r="T147" i="8"/>
  <c r="T176" i="8"/>
  <c r="T174" i="8"/>
  <c r="U174" i="8"/>
  <c r="U159" i="8"/>
  <c r="T152" i="8"/>
  <c r="T150" i="8"/>
  <c r="U150" i="8"/>
  <c r="T138" i="8"/>
  <c r="U138" i="8"/>
  <c r="T137" i="8"/>
  <c r="S114" i="8"/>
  <c r="S113" i="8"/>
  <c r="Q144" i="8"/>
  <c r="R144" i="8" s="1"/>
  <c r="Q135" i="8"/>
  <c r="R135" i="8" s="1"/>
  <c r="S135" i="8" s="1"/>
  <c r="T126" i="8"/>
  <c r="U126" i="8"/>
  <c r="T125" i="8"/>
  <c r="S142" i="8"/>
  <c r="S130" i="8"/>
  <c r="S118" i="8"/>
  <c r="AM50" i="1"/>
  <c r="AN50" i="1" s="1"/>
  <c r="AP50" i="1" s="1"/>
  <c r="AM31" i="1"/>
  <c r="AN31" i="1" s="1"/>
  <c r="AQ31" i="1" s="1"/>
  <c r="AP19" i="1"/>
  <c r="AM42" i="1"/>
  <c r="AN42" i="1" s="1"/>
  <c r="AQ42" i="1" s="1"/>
  <c r="AM30" i="1"/>
  <c r="AN30" i="1" s="1"/>
  <c r="AP30" i="1" s="1"/>
  <c r="AM28" i="1"/>
  <c r="AN28" i="1" s="1"/>
  <c r="AQ28" i="1" s="1"/>
  <c r="AM16" i="1"/>
  <c r="AN16" i="1" s="1"/>
  <c r="AP16" i="1" s="1"/>
  <c r="AM39" i="1"/>
  <c r="AN39" i="1" s="1"/>
  <c r="AP39" i="1" s="1"/>
  <c r="AM27" i="1"/>
  <c r="AN27" i="1" s="1"/>
  <c r="AO27" i="1" s="1"/>
  <c r="AM15" i="1"/>
  <c r="AN15" i="1" s="1"/>
  <c r="AO15" i="1" s="1"/>
  <c r="AM47" i="1"/>
  <c r="AN47" i="1" s="1"/>
  <c r="AO47" i="1" s="1"/>
  <c r="AM35" i="1"/>
  <c r="AN35" i="1" s="1"/>
  <c r="AQ35" i="1" s="1"/>
  <c r="AM23" i="1"/>
  <c r="AN23" i="1" s="1"/>
  <c r="AQ23" i="1" s="1"/>
  <c r="AM14" i="1"/>
  <c r="AN14" i="1" s="1"/>
  <c r="AO14" i="1" s="1"/>
  <c r="AM43" i="1"/>
  <c r="AN43" i="1" s="1"/>
  <c r="AP43" i="1" s="1"/>
  <c r="Q42" i="1"/>
  <c r="R42" i="1" s="1"/>
  <c r="Q18" i="1"/>
  <c r="R18" i="1" s="1"/>
  <c r="S18" i="1" s="1"/>
  <c r="AM26" i="1"/>
  <c r="AN26" i="1" s="1"/>
  <c r="AP26" i="1" s="1"/>
  <c r="AM49" i="1"/>
  <c r="AN49" i="1" s="1"/>
  <c r="AQ49" i="1" s="1"/>
  <c r="AM37" i="1"/>
  <c r="AN37" i="1" s="1"/>
  <c r="AQ37" i="1" s="1"/>
  <c r="AM25" i="1"/>
  <c r="AN25" i="1" s="1"/>
  <c r="AQ25" i="1" s="1"/>
  <c r="AM13" i="1"/>
  <c r="AN13" i="1" s="1"/>
  <c r="AM48" i="1"/>
  <c r="AN48" i="1" s="1"/>
  <c r="AQ48" i="1" s="1"/>
  <c r="AM36" i="1"/>
  <c r="AN36" i="1" s="1"/>
  <c r="AO36" i="1" s="1"/>
  <c r="AM24" i="1"/>
  <c r="AN24" i="1" s="1"/>
  <c r="AQ24" i="1" s="1"/>
  <c r="AM12" i="1"/>
  <c r="AN12" i="1" s="1"/>
  <c r="AO12" i="1" s="1"/>
  <c r="AO19" i="1"/>
  <c r="AM45" i="1"/>
  <c r="AN45" i="1" s="1"/>
  <c r="AP45" i="1" s="1"/>
  <c r="AM33" i="1"/>
  <c r="AN33" i="1" s="1"/>
  <c r="AQ33" i="1" s="1"/>
  <c r="AM21" i="1"/>
  <c r="AN21" i="1" s="1"/>
  <c r="AQ21" i="1" s="1"/>
  <c r="Q40" i="1"/>
  <c r="R40" i="1" s="1"/>
  <c r="S40" i="1" s="1"/>
  <c r="AM41" i="1"/>
  <c r="AN41" i="1" s="1"/>
  <c r="AP41" i="1" s="1"/>
  <c r="AM29" i="1"/>
  <c r="AN29" i="1" s="1"/>
  <c r="AP29" i="1" s="1"/>
  <c r="AM17" i="1"/>
  <c r="AN17" i="1" s="1"/>
  <c r="AO17" i="1" s="1"/>
  <c r="AM44" i="1"/>
  <c r="AN44" i="1" s="1"/>
  <c r="AO44" i="1" s="1"/>
  <c r="AM32" i="1"/>
  <c r="AN32" i="1" s="1"/>
  <c r="AQ32" i="1" s="1"/>
  <c r="AM20" i="1"/>
  <c r="AN20" i="1" s="1"/>
  <c r="AQ20" i="1" s="1"/>
  <c r="U34" i="1"/>
  <c r="Q47" i="1"/>
  <c r="R47" i="1" s="1"/>
  <c r="U47" i="1" s="1"/>
  <c r="Q23" i="1"/>
  <c r="R23" i="1" s="1"/>
  <c r="U23" i="1" s="1"/>
  <c r="Q46" i="1"/>
  <c r="R46" i="1" s="1"/>
  <c r="T46" i="1" s="1"/>
  <c r="Q22" i="1"/>
  <c r="R22" i="1" s="1"/>
  <c r="S22" i="1" s="1"/>
  <c r="AP40" i="1"/>
  <c r="AR28" i="1"/>
  <c r="AR14" i="1"/>
  <c r="AQ50" i="1"/>
  <c r="AR27" i="1"/>
  <c r="AR26" i="1"/>
  <c r="AR39" i="1"/>
  <c r="AR25" i="1"/>
  <c r="AR16" i="1"/>
  <c r="AQ40" i="1"/>
  <c r="S21" i="1"/>
  <c r="T21" i="1"/>
  <c r="U21" i="1"/>
  <c r="U33" i="1"/>
  <c r="Q28" i="1"/>
  <c r="R28" i="1" s="1"/>
  <c r="T28" i="1" s="1"/>
  <c r="Q16" i="1"/>
  <c r="R16" i="1" s="1"/>
  <c r="S16" i="1" s="1"/>
  <c r="Q39" i="1"/>
  <c r="R39" i="1" s="1"/>
  <c r="S39" i="1" s="1"/>
  <c r="Q27" i="1"/>
  <c r="R27" i="1" s="1"/>
  <c r="S27" i="1" s="1"/>
  <c r="Q15" i="1"/>
  <c r="R15" i="1" s="1"/>
  <c r="S15" i="1" s="1"/>
  <c r="AO18" i="1"/>
  <c r="AP18" i="1"/>
  <c r="AQ18" i="1"/>
  <c r="AR47" i="1"/>
  <c r="T22" i="1"/>
  <c r="U22" i="1"/>
  <c r="AQ38" i="1"/>
  <c r="AO38" i="1"/>
  <c r="AR36" i="1"/>
  <c r="AR48" i="1"/>
  <c r="AR23" i="1"/>
  <c r="AR24" i="1"/>
  <c r="AR35" i="1"/>
  <c r="AP38" i="1"/>
  <c r="AQ39" i="1"/>
  <c r="S46" i="1"/>
  <c r="AR12" i="1"/>
  <c r="S45" i="1"/>
  <c r="U45" i="1"/>
  <c r="T41" i="1"/>
  <c r="U41" i="1"/>
  <c r="S41" i="1"/>
  <c r="T29" i="1"/>
  <c r="U29" i="1"/>
  <c r="S29" i="1"/>
  <c r="T17" i="1"/>
  <c r="U17" i="1"/>
  <c r="S17" i="1"/>
  <c r="S44" i="1"/>
  <c r="T44" i="1"/>
  <c r="U44" i="1"/>
  <c r="S32" i="1"/>
  <c r="T32" i="1"/>
  <c r="U32" i="1"/>
  <c r="S20" i="1"/>
  <c r="T20" i="1"/>
  <c r="U20" i="1"/>
  <c r="S43" i="1"/>
  <c r="S19" i="1"/>
  <c r="T19" i="1"/>
  <c r="S35" i="1"/>
  <c r="T35" i="1"/>
  <c r="S42" i="1"/>
  <c r="T42" i="1"/>
  <c r="S30" i="1"/>
  <c r="T30" i="1"/>
  <c r="Q26" i="1"/>
  <c r="R26" i="1" s="1"/>
  <c r="T26" i="1" s="1"/>
  <c r="T34" i="1"/>
  <c r="Q49" i="1"/>
  <c r="R49" i="1" s="1"/>
  <c r="Q37" i="1"/>
  <c r="R37" i="1" s="1"/>
  <c r="Q25" i="1"/>
  <c r="R25" i="1" s="1"/>
  <c r="Q13" i="1"/>
  <c r="R13" i="1" s="1"/>
  <c r="Q38" i="1"/>
  <c r="R38" i="1" s="1"/>
  <c r="T38" i="1" s="1"/>
  <c r="T33" i="1"/>
  <c r="Q48" i="1"/>
  <c r="R48" i="1" s="1"/>
  <c r="Q36" i="1"/>
  <c r="R36" i="1" s="1"/>
  <c r="Q24" i="1"/>
  <c r="R24" i="1" s="1"/>
  <c r="Q12" i="1"/>
  <c r="R12" i="1" s="1"/>
  <c r="U19" i="1"/>
  <c r="U18" i="1"/>
  <c r="U43" i="1"/>
  <c r="S31" i="1"/>
  <c r="T31" i="1"/>
  <c r="U42" i="1"/>
  <c r="S47" i="1"/>
  <c r="Q50" i="1"/>
  <c r="R50" i="1" s="1"/>
  <c r="T50" i="1" s="1"/>
  <c r="Q14" i="1"/>
  <c r="R14" i="1" s="1"/>
  <c r="T14" i="1" s="1"/>
  <c r="AM46" i="1"/>
  <c r="AN46" i="1" s="1"/>
  <c r="AM34" i="1"/>
  <c r="AN34" i="1" s="1"/>
  <c r="AM22" i="1"/>
  <c r="AN22" i="1" s="1"/>
  <c r="U35" i="1"/>
  <c r="AE181" i="1" l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C181" i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D181" i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Z174" i="1"/>
  <c r="AA174" i="1" s="1"/>
  <c r="D173" i="1"/>
  <c r="F174" i="1"/>
  <c r="J174" i="1" s="1"/>
  <c r="K174" i="1" s="1"/>
  <c r="L174" i="1" s="1"/>
  <c r="J171" i="1"/>
  <c r="K171" i="1" s="1"/>
  <c r="L171" i="1" s="1"/>
  <c r="H174" i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AF171" i="1"/>
  <c r="AG171" i="1" s="1"/>
  <c r="AH171" i="1" s="1"/>
  <c r="AB172" i="1"/>
  <c r="G180" i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J172" i="1"/>
  <c r="K172" i="1" s="1"/>
  <c r="L172" i="1" s="1"/>
  <c r="I172" i="1"/>
  <c r="AT171" i="1"/>
  <c r="AV171" i="1"/>
  <c r="J173" i="1"/>
  <c r="K173" i="1" s="1"/>
  <c r="L173" i="1" s="1"/>
  <c r="AD136" i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E138" i="1"/>
  <c r="AC138" i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F128" i="1"/>
  <c r="AG128" i="1" s="1"/>
  <c r="AH128" i="1" s="1"/>
  <c r="AB129" i="1"/>
  <c r="AF129" i="1" s="1"/>
  <c r="AG129" i="1" s="1"/>
  <c r="AH129" i="1" s="1"/>
  <c r="Z130" i="1"/>
  <c r="AA130" i="1" s="1"/>
  <c r="H153" i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J128" i="1"/>
  <c r="K128" i="1" s="1"/>
  <c r="L128" i="1" s="1"/>
  <c r="G130" i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J129" i="1"/>
  <c r="K129" i="1" s="1"/>
  <c r="L129" i="1" s="1"/>
  <c r="E129" i="1"/>
  <c r="AU129" i="1"/>
  <c r="I129" i="1"/>
  <c r="AT128" i="1"/>
  <c r="AV128" i="1"/>
  <c r="AE139" i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J130" i="1"/>
  <c r="K130" i="1" s="1"/>
  <c r="L130" i="1" s="1"/>
  <c r="F131" i="1"/>
  <c r="D130" i="1"/>
  <c r="AP118" i="1"/>
  <c r="AQ97" i="1"/>
  <c r="AO118" i="1"/>
  <c r="AQ125" i="1"/>
  <c r="AQ109" i="1"/>
  <c r="AO100" i="1"/>
  <c r="AQ117" i="1"/>
  <c r="AQ100" i="1"/>
  <c r="AO95" i="1"/>
  <c r="AQ102" i="1"/>
  <c r="AP109" i="1"/>
  <c r="AQ115" i="1"/>
  <c r="AQ124" i="1"/>
  <c r="AO125" i="1"/>
  <c r="AP94" i="1"/>
  <c r="AO94" i="1"/>
  <c r="AP89" i="1"/>
  <c r="AO92" i="1"/>
  <c r="AO89" i="1"/>
  <c r="AQ92" i="1"/>
  <c r="AQ78" i="1"/>
  <c r="AO80" i="1"/>
  <c r="AO68" i="1"/>
  <c r="AO78" i="1"/>
  <c r="AQ80" i="1"/>
  <c r="AP58" i="1"/>
  <c r="AQ58" i="1"/>
  <c r="AO59" i="1"/>
  <c r="AQ127" i="1"/>
  <c r="AQ105" i="1"/>
  <c r="AQ107" i="1"/>
  <c r="AP123" i="1"/>
  <c r="AO123" i="1"/>
  <c r="AP127" i="1"/>
  <c r="AP105" i="1"/>
  <c r="AP107" i="1"/>
  <c r="AO124" i="1"/>
  <c r="AQ111" i="1"/>
  <c r="AP106" i="1"/>
  <c r="AO67" i="1"/>
  <c r="AO93" i="1"/>
  <c r="AQ95" i="1"/>
  <c r="AO64" i="1"/>
  <c r="AQ68" i="1"/>
  <c r="AP67" i="1"/>
  <c r="AQ64" i="1"/>
  <c r="AQ81" i="1"/>
  <c r="AO76" i="1"/>
  <c r="AP81" i="1"/>
  <c r="AQ72" i="1"/>
  <c r="AP93" i="1"/>
  <c r="AQ53" i="1"/>
  <c r="AQ60" i="1"/>
  <c r="U27" i="1"/>
  <c r="S81" i="1"/>
  <c r="AP71" i="1"/>
  <c r="S125" i="1"/>
  <c r="T108" i="1"/>
  <c r="T80" i="1"/>
  <c r="T94" i="1"/>
  <c r="AP51" i="1"/>
  <c r="AO63" i="1"/>
  <c r="AP102" i="1"/>
  <c r="AP114" i="1"/>
  <c r="AQ113" i="1"/>
  <c r="AP119" i="1"/>
  <c r="AO32" i="1"/>
  <c r="AQ27" i="1"/>
  <c r="AO88" i="1"/>
  <c r="U81" i="1"/>
  <c r="AQ71" i="1"/>
  <c r="U94" i="1"/>
  <c r="AP126" i="1"/>
  <c r="AQ79" i="1"/>
  <c r="T27" i="1"/>
  <c r="T39" i="1"/>
  <c r="AO50" i="1"/>
  <c r="T106" i="1"/>
  <c r="AQ66" i="1"/>
  <c r="AP115" i="1"/>
  <c r="T107" i="1"/>
  <c r="AP61" i="1"/>
  <c r="S107" i="1"/>
  <c r="AP97" i="1"/>
  <c r="U15" i="1"/>
  <c r="U39" i="1"/>
  <c r="S23" i="1"/>
  <c r="AP113" i="1"/>
  <c r="AP79" i="1"/>
  <c r="T57" i="1"/>
  <c r="S57" i="1"/>
  <c r="U120" i="1"/>
  <c r="AO73" i="1"/>
  <c r="AQ73" i="1"/>
  <c r="AQ103" i="1"/>
  <c r="S90" i="1"/>
  <c r="AO61" i="1"/>
  <c r="S78" i="1"/>
  <c r="S120" i="1"/>
  <c r="AP103" i="1"/>
  <c r="T93" i="1"/>
  <c r="U93" i="1"/>
  <c r="T78" i="1"/>
  <c r="AO45" i="1"/>
  <c r="AP23" i="1"/>
  <c r="AP77" i="1"/>
  <c r="AO77" i="1"/>
  <c r="AQ77" i="1"/>
  <c r="AP14" i="1"/>
  <c r="U57" i="1"/>
  <c r="AQ15" i="1"/>
  <c r="AP15" i="1"/>
  <c r="AQ96" i="1"/>
  <c r="AO66" i="1"/>
  <c r="AO23" i="1"/>
  <c r="T15" i="1"/>
  <c r="U46" i="1"/>
  <c r="AP27" i="1"/>
  <c r="T90" i="1"/>
  <c r="AQ65" i="1"/>
  <c r="AP65" i="1"/>
  <c r="S95" i="1"/>
  <c r="S70" i="1"/>
  <c r="S82" i="1"/>
  <c r="U113" i="1"/>
  <c r="S113" i="1"/>
  <c r="T95" i="1"/>
  <c r="T89" i="1"/>
  <c r="U89" i="1"/>
  <c r="U53" i="1"/>
  <c r="AO122" i="1"/>
  <c r="AP122" i="1"/>
  <c r="AQ122" i="1"/>
  <c r="AO72" i="1"/>
  <c r="AP84" i="1"/>
  <c r="AP96" i="1"/>
  <c r="AQ108" i="1"/>
  <c r="AO110" i="1"/>
  <c r="AP110" i="1"/>
  <c r="AQ110" i="1"/>
  <c r="AO60" i="1"/>
  <c r="AO120" i="1"/>
  <c r="AQ120" i="1"/>
  <c r="AO62" i="1"/>
  <c r="AP62" i="1"/>
  <c r="AQ62" i="1"/>
  <c r="AO108" i="1"/>
  <c r="AO74" i="1"/>
  <c r="AP74" i="1"/>
  <c r="AQ74" i="1"/>
  <c r="AO86" i="1"/>
  <c r="AP86" i="1"/>
  <c r="AQ86" i="1"/>
  <c r="AO98" i="1"/>
  <c r="AP98" i="1"/>
  <c r="AQ98" i="1"/>
  <c r="U200" i="8"/>
  <c r="S200" i="8"/>
  <c r="U188" i="8"/>
  <c r="U185" i="8"/>
  <c r="T186" i="8"/>
  <c r="U186" i="8"/>
  <c r="T199" i="8"/>
  <c r="U199" i="8"/>
  <c r="S199" i="8"/>
  <c r="S188" i="8"/>
  <c r="U187" i="8"/>
  <c r="S187" i="8"/>
  <c r="S197" i="8"/>
  <c r="U197" i="8"/>
  <c r="T197" i="8"/>
  <c r="S184" i="8"/>
  <c r="T184" i="8"/>
  <c r="U195" i="8"/>
  <c r="T185" i="8"/>
  <c r="F111" i="8"/>
  <c r="H111" i="8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T160" i="8"/>
  <c r="U160" i="8"/>
  <c r="F112" i="8"/>
  <c r="S144" i="8"/>
  <c r="U144" i="8"/>
  <c r="T144" i="8"/>
  <c r="T145" i="8"/>
  <c r="T135" i="8"/>
  <c r="T179" i="8"/>
  <c r="S179" i="8"/>
  <c r="G112" i="8"/>
  <c r="G113" i="8" s="1"/>
  <c r="G114" i="8" s="1"/>
  <c r="G115" i="8" s="1"/>
  <c r="G116" i="8" s="1"/>
  <c r="G117" i="8" s="1"/>
  <c r="G118" i="8" s="1"/>
  <c r="G119" i="8" s="1"/>
  <c r="U145" i="8"/>
  <c r="T123" i="8"/>
  <c r="S120" i="8"/>
  <c r="U120" i="8"/>
  <c r="T120" i="8"/>
  <c r="S123" i="8"/>
  <c r="S132" i="8"/>
  <c r="U132" i="8"/>
  <c r="T132" i="8"/>
  <c r="S168" i="8"/>
  <c r="U168" i="8"/>
  <c r="T168" i="8"/>
  <c r="S111" i="8"/>
  <c r="D111" i="8" s="1"/>
  <c r="U111" i="8"/>
  <c r="G111" i="8" s="1"/>
  <c r="AO41" i="1"/>
  <c r="AP33" i="1"/>
  <c r="AO39" i="1"/>
  <c r="AP47" i="1"/>
  <c r="AP31" i="1"/>
  <c r="AO42" i="1"/>
  <c r="AP44" i="1"/>
  <c r="AO49" i="1"/>
  <c r="AP42" i="1"/>
  <c r="AQ44" i="1"/>
  <c r="AO31" i="1"/>
  <c r="AQ45" i="1"/>
  <c r="AQ26" i="1"/>
  <c r="AQ16" i="1"/>
  <c r="AO26" i="1"/>
  <c r="AO16" i="1"/>
  <c r="AQ41" i="1"/>
  <c r="AP37" i="1"/>
  <c r="AP32" i="1"/>
  <c r="AQ47" i="1"/>
  <c r="AO43" i="1"/>
  <c r="AQ43" i="1"/>
  <c r="AP12" i="1"/>
  <c r="AQ12" i="1"/>
  <c r="AO29" i="1"/>
  <c r="AQ17" i="1"/>
  <c r="AQ29" i="1"/>
  <c r="AP17" i="1"/>
  <c r="U28" i="1"/>
  <c r="AP25" i="1"/>
  <c r="AO24" i="1"/>
  <c r="AP20" i="1"/>
  <c r="AP28" i="1"/>
  <c r="U40" i="1"/>
  <c r="AO25" i="1"/>
  <c r="AO33" i="1"/>
  <c r="AP24" i="1"/>
  <c r="AO37" i="1"/>
  <c r="AO20" i="1"/>
  <c r="AO30" i="1"/>
  <c r="AP49" i="1"/>
  <c r="AP35" i="1"/>
  <c r="T40" i="1"/>
  <c r="S28" i="1"/>
  <c r="T23" i="1"/>
  <c r="AO35" i="1"/>
  <c r="AQ14" i="1"/>
  <c r="AQ30" i="1"/>
  <c r="T18" i="1"/>
  <c r="T47" i="1"/>
  <c r="AO28" i="1"/>
  <c r="U16" i="1"/>
  <c r="AQ36" i="1"/>
  <c r="AO13" i="1"/>
  <c r="AQ13" i="1"/>
  <c r="AP13" i="1"/>
  <c r="AP21" i="1"/>
  <c r="AP36" i="1"/>
  <c r="AO21" i="1"/>
  <c r="AP48" i="1"/>
  <c r="AO48" i="1"/>
  <c r="S50" i="1"/>
  <c r="S38" i="1"/>
  <c r="T16" i="1"/>
  <c r="S14" i="1"/>
  <c r="U48" i="1"/>
  <c r="T48" i="1"/>
  <c r="S48" i="1"/>
  <c r="U25" i="1"/>
  <c r="T25" i="1"/>
  <c r="S25" i="1"/>
  <c r="U12" i="1"/>
  <c r="S12" i="1"/>
  <c r="T12" i="1"/>
  <c r="AO46" i="1"/>
  <c r="AP46" i="1"/>
  <c r="AQ46" i="1"/>
  <c r="S26" i="1"/>
  <c r="U13" i="1"/>
  <c r="S13" i="1"/>
  <c r="T13" i="1"/>
  <c r="U49" i="1"/>
  <c r="T49" i="1"/>
  <c r="S49" i="1"/>
  <c r="U37" i="1"/>
  <c r="S37" i="1"/>
  <c r="T37" i="1"/>
  <c r="U26" i="1"/>
  <c r="U38" i="1"/>
  <c r="U36" i="1"/>
  <c r="S36" i="1"/>
  <c r="T36" i="1"/>
  <c r="U14" i="1"/>
  <c r="U24" i="1"/>
  <c r="S24" i="1"/>
  <c r="T24" i="1"/>
  <c r="AO22" i="1"/>
  <c r="AP22" i="1"/>
  <c r="AQ22" i="1"/>
  <c r="U50" i="1"/>
  <c r="AO34" i="1"/>
  <c r="AP34" i="1"/>
  <c r="AQ34" i="1"/>
  <c r="H10" i="2"/>
  <c r="H9" i="2"/>
  <c r="Z175" i="1" l="1"/>
  <c r="E173" i="1"/>
  <c r="AU173" i="1"/>
  <c r="F175" i="1"/>
  <c r="D174" i="1"/>
  <c r="AT172" i="1"/>
  <c r="AV172" i="1"/>
  <c r="I173" i="1"/>
  <c r="J175" i="1"/>
  <c r="K175" i="1" s="1"/>
  <c r="L175" i="1" s="1"/>
  <c r="F176" i="1"/>
  <c r="AF172" i="1"/>
  <c r="AG172" i="1" s="1"/>
  <c r="AH172" i="1" s="1"/>
  <c r="AB173" i="1"/>
  <c r="AA175" i="1"/>
  <c r="Z176" i="1"/>
  <c r="AB130" i="1"/>
  <c r="AF130" i="1" s="1"/>
  <c r="AG130" i="1" s="1"/>
  <c r="AH130" i="1" s="1"/>
  <c r="Z131" i="1"/>
  <c r="AA131" i="1" s="1"/>
  <c r="I130" i="1"/>
  <c r="AT129" i="1"/>
  <c r="AV129" i="1"/>
  <c r="E130" i="1"/>
  <c r="AU130" i="1"/>
  <c r="D131" i="1"/>
  <c r="J131" i="1"/>
  <c r="K131" i="1" s="1"/>
  <c r="L131" i="1" s="1"/>
  <c r="F132" i="1"/>
  <c r="D112" i="8"/>
  <c r="I111" i="8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G120" i="8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J112" i="8"/>
  <c r="K112" i="8" s="1"/>
  <c r="F113" i="8"/>
  <c r="H123" i="8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G132" i="8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J111" i="8"/>
  <c r="K111" i="8" s="1"/>
  <c r="X53" i="8"/>
  <c r="P4" i="2"/>
  <c r="H11" i="2"/>
  <c r="H8" i="2"/>
  <c r="H7" i="2"/>
  <c r="H6" i="2"/>
  <c r="H5" i="2"/>
  <c r="H16" i="2" s="1"/>
  <c r="H4" i="2"/>
  <c r="H3" i="2"/>
  <c r="C11" i="2"/>
  <c r="C10" i="2"/>
  <c r="C9" i="2"/>
  <c r="C8" i="2"/>
  <c r="C7" i="2"/>
  <c r="C6" i="2"/>
  <c r="C5" i="2"/>
  <c r="C4" i="2"/>
  <c r="C3" i="2"/>
  <c r="E174" i="1" l="1"/>
  <c r="D175" i="1"/>
  <c r="AU174" i="1"/>
  <c r="AA176" i="1"/>
  <c r="Z177" i="1"/>
  <c r="AF173" i="1"/>
  <c r="AG173" i="1" s="1"/>
  <c r="AH173" i="1" s="1"/>
  <c r="AB174" i="1"/>
  <c r="J176" i="1"/>
  <c r="K176" i="1" s="1"/>
  <c r="L176" i="1" s="1"/>
  <c r="F177" i="1"/>
  <c r="AV173" i="1"/>
  <c r="AT173" i="1"/>
  <c r="I174" i="1"/>
  <c r="AB131" i="1"/>
  <c r="AF131" i="1" s="1"/>
  <c r="AG131" i="1" s="1"/>
  <c r="AH131" i="1" s="1"/>
  <c r="Z132" i="1"/>
  <c r="AA132" i="1" s="1"/>
  <c r="J132" i="1"/>
  <c r="K132" i="1" s="1"/>
  <c r="L132" i="1" s="1"/>
  <c r="F133" i="1"/>
  <c r="E131" i="1"/>
  <c r="AU131" i="1"/>
  <c r="D132" i="1"/>
  <c r="I131" i="1"/>
  <c r="AT130" i="1"/>
  <c r="AV130" i="1"/>
  <c r="J113" i="8"/>
  <c r="K113" i="8" s="1"/>
  <c r="F114" i="8"/>
  <c r="D113" i="8"/>
  <c r="C16" i="2"/>
  <c r="F16" i="2"/>
  <c r="BN3" i="1"/>
  <c r="BM3" i="1"/>
  <c r="BL3" i="1"/>
  <c r="D176" i="1" l="1"/>
  <c r="E175" i="1"/>
  <c r="AU175" i="1"/>
  <c r="I175" i="1"/>
  <c r="AT174" i="1"/>
  <c r="AV174" i="1"/>
  <c r="AA177" i="1"/>
  <c r="Z178" i="1"/>
  <c r="J177" i="1"/>
  <c r="K177" i="1" s="1"/>
  <c r="L177" i="1" s="1"/>
  <c r="F178" i="1"/>
  <c r="AF174" i="1"/>
  <c r="AG174" i="1" s="1"/>
  <c r="AH174" i="1" s="1"/>
  <c r="AB175" i="1"/>
  <c r="AB132" i="1"/>
  <c r="AB133" i="1" s="1"/>
  <c r="Z133" i="1"/>
  <c r="AA133" i="1" s="1"/>
  <c r="E132" i="1"/>
  <c r="AU132" i="1"/>
  <c r="D133" i="1"/>
  <c r="I132" i="1"/>
  <c r="AT131" i="1"/>
  <c r="AV131" i="1"/>
  <c r="J133" i="1"/>
  <c r="K133" i="1" s="1"/>
  <c r="L133" i="1" s="1"/>
  <c r="F134" i="1"/>
  <c r="J114" i="8"/>
  <c r="K114" i="8" s="1"/>
  <c r="F115" i="8"/>
  <c r="D114" i="8"/>
  <c r="H8" i="1"/>
  <c r="I8" i="1"/>
  <c r="BJ3" i="1"/>
  <c r="P68" i="11"/>
  <c r="O68" i="11"/>
  <c r="Q68" i="11" s="1"/>
  <c r="R68" i="11" s="1"/>
  <c r="N68" i="11"/>
  <c r="P67" i="11"/>
  <c r="O67" i="11"/>
  <c r="N67" i="11"/>
  <c r="P66" i="11"/>
  <c r="O66" i="11"/>
  <c r="N66" i="11"/>
  <c r="P65" i="11"/>
  <c r="O65" i="11"/>
  <c r="N65" i="11"/>
  <c r="P64" i="11"/>
  <c r="O64" i="11"/>
  <c r="N64" i="11"/>
  <c r="P63" i="11"/>
  <c r="O63" i="11"/>
  <c r="N63" i="11"/>
  <c r="P62" i="11"/>
  <c r="O62" i="11"/>
  <c r="N62" i="11"/>
  <c r="P61" i="11"/>
  <c r="O61" i="11"/>
  <c r="Q61" i="11" s="1"/>
  <c r="R61" i="11" s="1"/>
  <c r="N61" i="11"/>
  <c r="P60" i="11"/>
  <c r="O60" i="11"/>
  <c r="Q60" i="11" s="1"/>
  <c r="R60" i="11" s="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Q54" i="11" s="1"/>
  <c r="R54" i="11" s="1"/>
  <c r="N54" i="11"/>
  <c r="P53" i="11"/>
  <c r="O53" i="11"/>
  <c r="Q53" i="11" s="1"/>
  <c r="R53" i="11" s="1"/>
  <c r="N53" i="11"/>
  <c r="P52" i="11"/>
  <c r="O52" i="11"/>
  <c r="Q52" i="11" s="1"/>
  <c r="R52" i="11" s="1"/>
  <c r="S52" i="11" s="1"/>
  <c r="N52" i="11"/>
  <c r="P51" i="11"/>
  <c r="O51" i="11"/>
  <c r="N51" i="11"/>
  <c r="P50" i="11"/>
  <c r="Q50" i="11" s="1"/>
  <c r="R50" i="11" s="1"/>
  <c r="O50" i="11"/>
  <c r="N50" i="11"/>
  <c r="P49" i="11"/>
  <c r="O49" i="11"/>
  <c r="Q49" i="11" s="1"/>
  <c r="R49" i="11" s="1"/>
  <c r="N49" i="11"/>
  <c r="P48" i="11"/>
  <c r="O48" i="11"/>
  <c r="Q48" i="11" s="1"/>
  <c r="R48" i="11" s="1"/>
  <c r="S48" i="11" s="1"/>
  <c r="N48" i="11"/>
  <c r="P47" i="11"/>
  <c r="O47" i="11"/>
  <c r="Q47" i="11" s="1"/>
  <c r="R47" i="11" s="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Q42" i="11" s="1"/>
  <c r="R42" i="11" s="1"/>
  <c r="T42" i="11" s="1"/>
  <c r="N42" i="11"/>
  <c r="P41" i="11"/>
  <c r="O41" i="11"/>
  <c r="Q41" i="11" s="1"/>
  <c r="R41" i="11" s="1"/>
  <c r="N41" i="11"/>
  <c r="Q40" i="11"/>
  <c r="R40" i="11" s="1"/>
  <c r="P40" i="11"/>
  <c r="O40" i="11"/>
  <c r="N40" i="11"/>
  <c r="P39" i="11"/>
  <c r="O39" i="11"/>
  <c r="N39" i="11"/>
  <c r="P38" i="11"/>
  <c r="O38" i="11"/>
  <c r="N38" i="11"/>
  <c r="P37" i="11"/>
  <c r="O37" i="11"/>
  <c r="N37" i="11"/>
  <c r="P36" i="11"/>
  <c r="O36" i="11"/>
  <c r="N36" i="11"/>
  <c r="P35" i="11"/>
  <c r="O35" i="11"/>
  <c r="N35" i="11"/>
  <c r="P34" i="11"/>
  <c r="O34" i="11"/>
  <c r="N34" i="11"/>
  <c r="P33" i="11"/>
  <c r="O33" i="11"/>
  <c r="N33" i="11"/>
  <c r="P32" i="11"/>
  <c r="O32" i="11"/>
  <c r="Q32" i="11" s="1"/>
  <c r="R32" i="11" s="1"/>
  <c r="N32" i="11"/>
  <c r="P31" i="11"/>
  <c r="O31" i="11"/>
  <c r="N31" i="11"/>
  <c r="Q30" i="11"/>
  <c r="R30" i="11" s="1"/>
  <c r="T30" i="11" s="1"/>
  <c r="P30" i="11"/>
  <c r="O30" i="11"/>
  <c r="N30" i="11"/>
  <c r="P29" i="11"/>
  <c r="O29" i="11"/>
  <c r="N29" i="11"/>
  <c r="P28" i="11"/>
  <c r="O28" i="11"/>
  <c r="N28" i="11"/>
  <c r="P27" i="11"/>
  <c r="O27" i="11"/>
  <c r="N27" i="11"/>
  <c r="P26" i="11"/>
  <c r="O26" i="11"/>
  <c r="N26" i="11"/>
  <c r="P25" i="11"/>
  <c r="O25" i="11"/>
  <c r="N25" i="11"/>
  <c r="P24" i="11"/>
  <c r="O24" i="11"/>
  <c r="N24" i="11"/>
  <c r="P23" i="11"/>
  <c r="Q23" i="11" s="1"/>
  <c r="R23" i="11" s="1"/>
  <c r="S23" i="11" s="1"/>
  <c r="O23" i="11"/>
  <c r="N23" i="11"/>
  <c r="P22" i="11"/>
  <c r="O22" i="11"/>
  <c r="N22" i="11"/>
  <c r="P21" i="11"/>
  <c r="O21" i="11"/>
  <c r="N21" i="11"/>
  <c r="P20" i="11"/>
  <c r="O20" i="11"/>
  <c r="N20" i="11"/>
  <c r="P19" i="11"/>
  <c r="O19" i="11"/>
  <c r="Q19" i="11" s="1"/>
  <c r="R19" i="11" s="1"/>
  <c r="N19" i="11"/>
  <c r="P18" i="11"/>
  <c r="O18" i="11"/>
  <c r="N18" i="11"/>
  <c r="P17" i="11"/>
  <c r="O17" i="11"/>
  <c r="N17" i="11"/>
  <c r="P16" i="11"/>
  <c r="O16" i="11"/>
  <c r="N16" i="11"/>
  <c r="P15" i="11"/>
  <c r="O15" i="11"/>
  <c r="N15" i="11"/>
  <c r="P14" i="11"/>
  <c r="O14" i="11"/>
  <c r="Q14" i="11" s="1"/>
  <c r="R14" i="11" s="1"/>
  <c r="N14" i="11"/>
  <c r="P13" i="11"/>
  <c r="O13" i="11"/>
  <c r="Q13" i="11" s="1"/>
  <c r="R13" i="11" s="1"/>
  <c r="T13" i="11" s="1"/>
  <c r="N13" i="11"/>
  <c r="P12" i="11"/>
  <c r="O12" i="11"/>
  <c r="N12" i="11"/>
  <c r="P11" i="11"/>
  <c r="O11" i="11"/>
  <c r="N11" i="11"/>
  <c r="U10" i="11"/>
  <c r="P10" i="11"/>
  <c r="O10" i="11"/>
  <c r="Q10" i="11" s="1"/>
  <c r="R10" i="11" s="1"/>
  <c r="T10" i="11" s="1"/>
  <c r="N10" i="11"/>
  <c r="P9" i="11"/>
  <c r="O9" i="11"/>
  <c r="N9" i="11"/>
  <c r="P8" i="11"/>
  <c r="O8" i="11"/>
  <c r="N8" i="11"/>
  <c r="P7" i="11"/>
  <c r="O7" i="11"/>
  <c r="N7" i="11"/>
  <c r="P6" i="11"/>
  <c r="O6" i="11"/>
  <c r="N6" i="11"/>
  <c r="K5" i="11"/>
  <c r="J5" i="11"/>
  <c r="B1" i="11"/>
  <c r="W48" i="8"/>
  <c r="E176" i="1" l="1"/>
  <c r="AU176" i="1"/>
  <c r="D177" i="1"/>
  <c r="I176" i="1"/>
  <c r="AT175" i="1"/>
  <c r="AV175" i="1"/>
  <c r="AF175" i="1"/>
  <c r="AG175" i="1" s="1"/>
  <c r="AH175" i="1" s="1"/>
  <c r="AB176" i="1"/>
  <c r="J178" i="1"/>
  <c r="K178" i="1" s="1"/>
  <c r="L178" i="1" s="1"/>
  <c r="F179" i="1"/>
  <c r="AA178" i="1"/>
  <c r="Z179" i="1"/>
  <c r="Z134" i="1"/>
  <c r="AA134" i="1" s="1"/>
  <c r="AF132" i="1"/>
  <c r="AG132" i="1" s="1"/>
  <c r="AH132" i="1" s="1"/>
  <c r="J134" i="1"/>
  <c r="K134" i="1" s="1"/>
  <c r="L134" i="1" s="1"/>
  <c r="F135" i="1"/>
  <c r="I133" i="1"/>
  <c r="AV132" i="1"/>
  <c r="AT132" i="1"/>
  <c r="AF133" i="1"/>
  <c r="AG133" i="1" s="1"/>
  <c r="AH133" i="1" s="1"/>
  <c r="AB134" i="1"/>
  <c r="E133" i="1"/>
  <c r="AU133" i="1"/>
  <c r="D134" i="1"/>
  <c r="D115" i="8"/>
  <c r="J115" i="8"/>
  <c r="K115" i="8" s="1"/>
  <c r="F116" i="8"/>
  <c r="Q6" i="11"/>
  <c r="R6" i="11" s="1"/>
  <c r="T6" i="11" s="1"/>
  <c r="Q11" i="11"/>
  <c r="R11" i="11" s="1"/>
  <c r="Q16" i="11"/>
  <c r="R16" i="11" s="1"/>
  <c r="Q24" i="11"/>
  <c r="R24" i="11" s="1"/>
  <c r="U24" i="11" s="1"/>
  <c r="Q34" i="11"/>
  <c r="R34" i="11" s="1"/>
  <c r="Q39" i="11"/>
  <c r="R39" i="11" s="1"/>
  <c r="U42" i="11"/>
  <c r="U52" i="11"/>
  <c r="Q57" i="11"/>
  <c r="R57" i="11" s="1"/>
  <c r="Q65" i="11"/>
  <c r="R65" i="11" s="1"/>
  <c r="Q18" i="11"/>
  <c r="R18" i="11" s="1"/>
  <c r="T18" i="11" s="1"/>
  <c r="Q22" i="11"/>
  <c r="R22" i="11" s="1"/>
  <c r="S10" i="11"/>
  <c r="Q12" i="11"/>
  <c r="R12" i="11" s="1"/>
  <c r="U12" i="11" s="1"/>
  <c r="Q25" i="11"/>
  <c r="R25" i="11" s="1"/>
  <c r="Q35" i="11"/>
  <c r="R35" i="11" s="1"/>
  <c r="Q45" i="11"/>
  <c r="R45" i="11" s="1"/>
  <c r="T45" i="11" s="1"/>
  <c r="Q28" i="11"/>
  <c r="R28" i="11" s="1"/>
  <c r="S28" i="11" s="1"/>
  <c r="Q56" i="11"/>
  <c r="R56" i="11" s="1"/>
  <c r="S56" i="11" s="1"/>
  <c r="Q64" i="11"/>
  <c r="R64" i="11" s="1"/>
  <c r="S64" i="11" s="1"/>
  <c r="T40" i="11"/>
  <c r="U48" i="11"/>
  <c r="S40" i="11"/>
  <c r="U40" i="11"/>
  <c r="Q8" i="11"/>
  <c r="R8" i="11" s="1"/>
  <c r="Q17" i="11"/>
  <c r="R17" i="11" s="1"/>
  <c r="Q20" i="11"/>
  <c r="R20" i="11" s="1"/>
  <c r="Q26" i="11"/>
  <c r="R26" i="11" s="1"/>
  <c r="U26" i="11" s="1"/>
  <c r="Q55" i="11"/>
  <c r="R55" i="11" s="1"/>
  <c r="S24" i="11"/>
  <c r="S49" i="11"/>
  <c r="Q9" i="11"/>
  <c r="R9" i="11" s="1"/>
  <c r="U9" i="11" s="1"/>
  <c r="T24" i="11"/>
  <c r="Q29" i="11"/>
  <c r="R29" i="11" s="1"/>
  <c r="Q31" i="11"/>
  <c r="R31" i="11" s="1"/>
  <c r="Q33" i="11"/>
  <c r="R33" i="11" s="1"/>
  <c r="Q38" i="11"/>
  <c r="R38" i="11" s="1"/>
  <c r="Q7" i="11"/>
  <c r="R7" i="11" s="1"/>
  <c r="T7" i="11" s="1"/>
  <c r="T12" i="11"/>
  <c r="Q27" i="11"/>
  <c r="R27" i="11" s="1"/>
  <c r="T27" i="11" s="1"/>
  <c r="Q66" i="11"/>
  <c r="R66" i="11" s="1"/>
  <c r="S66" i="11" s="1"/>
  <c r="S60" i="11"/>
  <c r="Q62" i="11"/>
  <c r="R62" i="11" s="1"/>
  <c r="Q36" i="11"/>
  <c r="R36" i="11" s="1"/>
  <c r="U36" i="11" s="1"/>
  <c r="Q44" i="11"/>
  <c r="R44" i="11" s="1"/>
  <c r="S44" i="11" s="1"/>
  <c r="Q46" i="11"/>
  <c r="R46" i="11" s="1"/>
  <c r="U46" i="11" s="1"/>
  <c r="Q58" i="11"/>
  <c r="R58" i="11" s="1"/>
  <c r="T58" i="11" s="1"/>
  <c r="Q67" i="11"/>
  <c r="R67" i="11" s="1"/>
  <c r="D1" i="11"/>
  <c r="E5" i="11" s="1"/>
  <c r="T33" i="11"/>
  <c r="S33" i="11"/>
  <c r="U8" i="11"/>
  <c r="S8" i="11"/>
  <c r="L5" i="11"/>
  <c r="U13" i="11"/>
  <c r="Q15" i="11"/>
  <c r="R15" i="11" s="1"/>
  <c r="U25" i="11"/>
  <c r="T25" i="11"/>
  <c r="S25" i="11"/>
  <c r="T34" i="11"/>
  <c r="U29" i="11"/>
  <c r="T29" i="11"/>
  <c r="S26" i="11"/>
  <c r="S32" i="11"/>
  <c r="T32" i="11"/>
  <c r="U34" i="11"/>
  <c r="S34" i="11"/>
  <c r="T39" i="11"/>
  <c r="U39" i="11"/>
  <c r="S39" i="11"/>
  <c r="T41" i="11"/>
  <c r="S41" i="11"/>
  <c r="U50" i="11"/>
  <c r="T50" i="11"/>
  <c r="S50" i="11"/>
  <c r="U11" i="11"/>
  <c r="U7" i="11"/>
  <c r="S7" i="11"/>
  <c r="S11" i="11"/>
  <c r="T17" i="11"/>
  <c r="S17" i="11"/>
  <c r="U20" i="11"/>
  <c r="U32" i="11"/>
  <c r="U47" i="11"/>
  <c r="T47" i="11"/>
  <c r="S47" i="11"/>
  <c r="U14" i="11"/>
  <c r="T14" i="11"/>
  <c r="S14" i="11"/>
  <c r="U31" i="11"/>
  <c r="S31" i="11"/>
  <c r="T11" i="11"/>
  <c r="S12" i="11"/>
  <c r="U16" i="11"/>
  <c r="T16" i="11"/>
  <c r="S16" i="11"/>
  <c r="U23" i="11"/>
  <c r="U35" i="11"/>
  <c r="T35" i="11"/>
  <c r="S35" i="11"/>
  <c r="U15" i="11"/>
  <c r="T8" i="11"/>
  <c r="T9" i="11"/>
  <c r="U17" i="11"/>
  <c r="S19" i="11"/>
  <c r="U19" i="11"/>
  <c r="T19" i="11"/>
  <c r="U22" i="11"/>
  <c r="S13" i="11"/>
  <c r="S22" i="11"/>
  <c r="T23" i="11"/>
  <c r="U30" i="11"/>
  <c r="Q43" i="11"/>
  <c r="R43" i="11" s="1"/>
  <c r="S43" i="11" s="1"/>
  <c r="T55" i="11"/>
  <c r="S55" i="11"/>
  <c r="S20" i="11"/>
  <c r="T22" i="11"/>
  <c r="T28" i="11"/>
  <c r="T36" i="11"/>
  <c r="S36" i="11"/>
  <c r="T49" i="11"/>
  <c r="S53" i="11"/>
  <c r="U53" i="11"/>
  <c r="T53" i="11"/>
  <c r="S15" i="11"/>
  <c r="T20" i="11"/>
  <c r="T26" i="11"/>
  <c r="S42" i="11"/>
  <c r="U49" i="11"/>
  <c r="T52" i="11"/>
  <c r="T65" i="11"/>
  <c r="S65" i="11"/>
  <c r="U65" i="11"/>
  <c r="T15" i="11"/>
  <c r="U54" i="11"/>
  <c r="S54" i="11"/>
  <c r="T61" i="11"/>
  <c r="S61" i="11"/>
  <c r="U61" i="11"/>
  <c r="S30" i="11"/>
  <c r="T31" i="11"/>
  <c r="U33" i="11"/>
  <c r="Q37" i="11"/>
  <c r="R37" i="11" s="1"/>
  <c r="S37" i="11" s="1"/>
  <c r="U38" i="11"/>
  <c r="U41" i="11"/>
  <c r="U45" i="11"/>
  <c r="T54" i="11"/>
  <c r="T57" i="11"/>
  <c r="S57" i="11"/>
  <c r="U57" i="11"/>
  <c r="T66" i="11"/>
  <c r="Q21" i="11"/>
  <c r="R21" i="11" s="1"/>
  <c r="U27" i="11"/>
  <c r="S27" i="11"/>
  <c r="S29" i="11"/>
  <c r="U66" i="11"/>
  <c r="U43" i="11"/>
  <c r="U55" i="11"/>
  <c r="U68" i="11"/>
  <c r="T68" i="11"/>
  <c r="S45" i="11"/>
  <c r="T48" i="11"/>
  <c r="U56" i="11"/>
  <c r="T56" i="11"/>
  <c r="U67" i="11"/>
  <c r="T44" i="11"/>
  <c r="Q51" i="11"/>
  <c r="R51" i="11" s="1"/>
  <c r="T51" i="11" s="1"/>
  <c r="Q59" i="11"/>
  <c r="R59" i="11" s="1"/>
  <c r="U60" i="11"/>
  <c r="T60" i="11"/>
  <c r="Q63" i="11"/>
  <c r="R63" i="11" s="1"/>
  <c r="U63" i="11" s="1"/>
  <c r="U64" i="11"/>
  <c r="T64" i="11"/>
  <c r="S68" i="11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Q25" i="10" s="1"/>
  <c r="R25" i="10" s="1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Q33" i="10" s="1"/>
  <c r="R33" i="10" s="1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Q41" i="10" s="1"/>
  <c r="R41" i="10" s="1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Q49" i="10" s="1"/>
  <c r="R49" i="10" s="1"/>
  <c r="P49" i="10"/>
  <c r="N50" i="10"/>
  <c r="O50" i="10"/>
  <c r="P50" i="10"/>
  <c r="N51" i="10"/>
  <c r="O51" i="10"/>
  <c r="Q51" i="10" s="1"/>
  <c r="R51" i="10" s="1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Q56" i="10" s="1"/>
  <c r="R56" i="10" s="1"/>
  <c r="P56" i="10"/>
  <c r="N57" i="10"/>
  <c r="O57" i="10"/>
  <c r="Q57" i="10" s="1"/>
  <c r="R57" i="10" s="1"/>
  <c r="P57" i="10"/>
  <c r="N58" i="10"/>
  <c r="O58" i="10"/>
  <c r="P58" i="10"/>
  <c r="N59" i="10"/>
  <c r="O59" i="10"/>
  <c r="Q59" i="10" s="1"/>
  <c r="R59" i="10" s="1"/>
  <c r="P59" i="10"/>
  <c r="N60" i="10"/>
  <c r="O60" i="10"/>
  <c r="P60" i="10"/>
  <c r="N61" i="10"/>
  <c r="O61" i="10"/>
  <c r="P61" i="10"/>
  <c r="N62" i="10"/>
  <c r="O62" i="10"/>
  <c r="P62" i="10"/>
  <c r="N63" i="10"/>
  <c r="O63" i="10"/>
  <c r="Q63" i="10" s="1"/>
  <c r="R63" i="10" s="1"/>
  <c r="P63" i="10"/>
  <c r="N64" i="10"/>
  <c r="O64" i="10"/>
  <c r="Q64" i="10" s="1"/>
  <c r="R64" i="10" s="1"/>
  <c r="P64" i="10"/>
  <c r="N65" i="10"/>
  <c r="O65" i="10"/>
  <c r="P65" i="10"/>
  <c r="N66" i="10"/>
  <c r="O66" i="10"/>
  <c r="P66" i="10"/>
  <c r="N67" i="10"/>
  <c r="O67" i="10"/>
  <c r="P67" i="10"/>
  <c r="Q67" i="10" s="1"/>
  <c r="R67" i="10" s="1"/>
  <c r="U67" i="10" s="1"/>
  <c r="O10" i="4"/>
  <c r="Q10" i="4" s="1"/>
  <c r="O2" i="4"/>
  <c r="B1" i="10"/>
  <c r="D1" i="10"/>
  <c r="E5" i="10" s="1"/>
  <c r="W2" i="10"/>
  <c r="X2" i="10"/>
  <c r="J5" i="10"/>
  <c r="K5" i="10" s="1"/>
  <c r="N6" i="10"/>
  <c r="O6" i="10"/>
  <c r="P6" i="10"/>
  <c r="W5" i="10"/>
  <c r="W6" i="10" s="1"/>
  <c r="W7" i="10" s="1"/>
  <c r="X5" i="10"/>
  <c r="X6" i="10" s="1"/>
  <c r="X7" i="10" s="1"/>
  <c r="N7" i="10"/>
  <c r="O7" i="10"/>
  <c r="P7" i="10"/>
  <c r="N8" i="10"/>
  <c r="O8" i="10"/>
  <c r="Q8" i="10" s="1"/>
  <c r="R8" i="10" s="1"/>
  <c r="S8" i="10" s="1"/>
  <c r="P8" i="10"/>
  <c r="N9" i="10"/>
  <c r="O9" i="10"/>
  <c r="P9" i="10"/>
  <c r="W8" i="10"/>
  <c r="W9" i="10" s="1"/>
  <c r="W10" i="10" s="1"/>
  <c r="X8" i="10"/>
  <c r="X9" i="10" s="1"/>
  <c r="X10" i="10" s="1"/>
  <c r="N10" i="10"/>
  <c r="O10" i="10"/>
  <c r="P10" i="10"/>
  <c r="W11" i="10"/>
  <c r="W12" i="10" s="1"/>
  <c r="W13" i="10" s="1"/>
  <c r="X11" i="10"/>
  <c r="X12" i="10" s="1"/>
  <c r="X13" i="10" s="1"/>
  <c r="W14" i="10"/>
  <c r="W15" i="10" s="1"/>
  <c r="W16" i="10" s="1"/>
  <c r="X14" i="10"/>
  <c r="X15" i="10" s="1"/>
  <c r="X16" i="10" s="1"/>
  <c r="W17" i="10"/>
  <c r="W18" i="10" s="1"/>
  <c r="W19" i="10" s="1"/>
  <c r="X17" i="10"/>
  <c r="X18" i="10" s="1"/>
  <c r="X19" i="10" s="1"/>
  <c r="W20" i="10"/>
  <c r="W21" i="10" s="1"/>
  <c r="W22" i="10" s="1"/>
  <c r="X20" i="10"/>
  <c r="X21" i="10" s="1"/>
  <c r="X22" i="10" s="1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W34" i="10"/>
  <c r="X34" i="10"/>
  <c r="W35" i="10"/>
  <c r="X35" i="10"/>
  <c r="W36" i="10"/>
  <c r="X36" i="10"/>
  <c r="W37" i="10"/>
  <c r="X37" i="10"/>
  <c r="W38" i="10"/>
  <c r="X38" i="10"/>
  <c r="W39" i="10"/>
  <c r="X39" i="10"/>
  <c r="W40" i="10"/>
  <c r="X40" i="10"/>
  <c r="W41" i="10"/>
  <c r="X41" i="10"/>
  <c r="W42" i="10"/>
  <c r="X42" i="10"/>
  <c r="W43" i="10"/>
  <c r="X43" i="10"/>
  <c r="W44" i="10"/>
  <c r="X44" i="10"/>
  <c r="W45" i="10"/>
  <c r="X45" i="10"/>
  <c r="W46" i="10"/>
  <c r="X46" i="10"/>
  <c r="W47" i="10"/>
  <c r="X47" i="10"/>
  <c r="W48" i="10"/>
  <c r="X48" i="10"/>
  <c r="W49" i="10"/>
  <c r="X49" i="10"/>
  <c r="W50" i="10"/>
  <c r="X50" i="10"/>
  <c r="W51" i="10"/>
  <c r="X51" i="10"/>
  <c r="W52" i="10"/>
  <c r="X52" i="10"/>
  <c r="W53" i="10"/>
  <c r="X53" i="10"/>
  <c r="W54" i="10"/>
  <c r="X54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D178" i="1" l="1"/>
  <c r="E177" i="1"/>
  <c r="AU177" i="1"/>
  <c r="AA179" i="1"/>
  <c r="Z180" i="1"/>
  <c r="AV176" i="1"/>
  <c r="I177" i="1"/>
  <c r="AT176" i="1"/>
  <c r="J179" i="1"/>
  <c r="K179" i="1" s="1"/>
  <c r="L179" i="1" s="1"/>
  <c r="F180" i="1"/>
  <c r="AF176" i="1"/>
  <c r="AG176" i="1" s="1"/>
  <c r="AH176" i="1" s="1"/>
  <c r="AB177" i="1"/>
  <c r="Z135" i="1"/>
  <c r="AA135" i="1" s="1"/>
  <c r="E134" i="1"/>
  <c r="AU134" i="1"/>
  <c r="D135" i="1"/>
  <c r="AF134" i="1"/>
  <c r="AG134" i="1" s="1"/>
  <c r="AH134" i="1" s="1"/>
  <c r="AB135" i="1"/>
  <c r="I134" i="1"/>
  <c r="AV133" i="1"/>
  <c r="AT133" i="1"/>
  <c r="J135" i="1"/>
  <c r="K135" i="1" s="1"/>
  <c r="L135" i="1" s="1"/>
  <c r="F136" i="1"/>
  <c r="J116" i="8"/>
  <c r="K116" i="8" s="1"/>
  <c r="F117" i="8"/>
  <c r="D116" i="8"/>
  <c r="U6" i="11"/>
  <c r="G6" i="11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F6" i="11"/>
  <c r="Q47" i="10"/>
  <c r="R47" i="10" s="1"/>
  <c r="U47" i="10" s="1"/>
  <c r="Q39" i="10"/>
  <c r="R39" i="10" s="1"/>
  <c r="U39" i="10" s="1"/>
  <c r="Q31" i="10"/>
  <c r="R31" i="10" s="1"/>
  <c r="U31" i="10" s="1"/>
  <c r="Q23" i="10"/>
  <c r="R23" i="10" s="1"/>
  <c r="U23" i="10" s="1"/>
  <c r="Q15" i="10"/>
  <c r="R15" i="10" s="1"/>
  <c r="U15" i="10" s="1"/>
  <c r="S18" i="11"/>
  <c r="S6" i="11"/>
  <c r="D6" i="11" s="1"/>
  <c r="E6" i="11" s="1"/>
  <c r="U28" i="11"/>
  <c r="U18" i="11"/>
  <c r="U51" i="10"/>
  <c r="Q45" i="10"/>
  <c r="R45" i="10" s="1"/>
  <c r="U45" i="10" s="1"/>
  <c r="Q37" i="10"/>
  <c r="R37" i="10" s="1"/>
  <c r="U37" i="10" s="1"/>
  <c r="Q29" i="10"/>
  <c r="R29" i="10" s="1"/>
  <c r="U29" i="10" s="1"/>
  <c r="Q21" i="10"/>
  <c r="R21" i="10" s="1"/>
  <c r="U21" i="10" s="1"/>
  <c r="Q13" i="10"/>
  <c r="R13" i="10" s="1"/>
  <c r="U13" i="10" s="1"/>
  <c r="T38" i="11"/>
  <c r="S38" i="11"/>
  <c r="S46" i="11"/>
  <c r="T46" i="11"/>
  <c r="S9" i="11"/>
  <c r="S62" i="11"/>
  <c r="U62" i="11"/>
  <c r="T43" i="11"/>
  <c r="U51" i="11"/>
  <c r="U44" i="11"/>
  <c r="S67" i="11"/>
  <c r="T67" i="11"/>
  <c r="S51" i="11"/>
  <c r="S58" i="11"/>
  <c r="U58" i="11"/>
  <c r="T62" i="11"/>
  <c r="Q35" i="10"/>
  <c r="R35" i="10" s="1"/>
  <c r="U35" i="10" s="1"/>
  <c r="Q11" i="10"/>
  <c r="R11" i="10" s="1"/>
  <c r="U11" i="10" s="1"/>
  <c r="Q53" i="10"/>
  <c r="R53" i="10" s="1"/>
  <c r="U53" i="10" s="1"/>
  <c r="Q6" i="10"/>
  <c r="R6" i="10" s="1"/>
  <c r="Q61" i="10"/>
  <c r="R61" i="10" s="1"/>
  <c r="U61" i="10" s="1"/>
  <c r="Q27" i="10"/>
  <c r="R27" i="10" s="1"/>
  <c r="U27" i="10" s="1"/>
  <c r="P10" i="4"/>
  <c r="Q65" i="10"/>
  <c r="R65" i="10" s="1"/>
  <c r="Q55" i="10"/>
  <c r="R55" i="10" s="1"/>
  <c r="Q43" i="10"/>
  <c r="R43" i="10" s="1"/>
  <c r="U43" i="10" s="1"/>
  <c r="Q19" i="10"/>
  <c r="R19" i="10" s="1"/>
  <c r="U19" i="10" s="1"/>
  <c r="U49" i="10"/>
  <c r="U41" i="10"/>
  <c r="U33" i="10"/>
  <c r="U25" i="10"/>
  <c r="Q17" i="10"/>
  <c r="R17" i="10" s="1"/>
  <c r="U17" i="10" s="1"/>
  <c r="T59" i="11"/>
  <c r="S59" i="11"/>
  <c r="U37" i="11"/>
  <c r="T37" i="11"/>
  <c r="U21" i="11"/>
  <c r="T21" i="11"/>
  <c r="S21" i="1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I6" i="1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F7" i="11"/>
  <c r="T63" i="11"/>
  <c r="S63" i="11"/>
  <c r="U59" i="11"/>
  <c r="Q2" i="4"/>
  <c r="U59" i="10"/>
  <c r="Q54" i="10"/>
  <c r="R54" i="10" s="1"/>
  <c r="U54" i="10" s="1"/>
  <c r="Q44" i="10"/>
  <c r="R44" i="10" s="1"/>
  <c r="U44" i="10" s="1"/>
  <c r="Q36" i="10"/>
  <c r="R36" i="10" s="1"/>
  <c r="U36" i="10" s="1"/>
  <c r="Q28" i="10"/>
  <c r="R28" i="10" s="1"/>
  <c r="U28" i="10" s="1"/>
  <c r="Q20" i="10"/>
  <c r="R20" i="10" s="1"/>
  <c r="U20" i="10" s="1"/>
  <c r="Q12" i="10"/>
  <c r="R12" i="10" s="1"/>
  <c r="U12" i="10" s="1"/>
  <c r="Q60" i="10"/>
  <c r="R60" i="10" s="1"/>
  <c r="U60" i="10" s="1"/>
  <c r="Q58" i="10"/>
  <c r="R58" i="10" s="1"/>
  <c r="U58" i="10" s="1"/>
  <c r="U56" i="10"/>
  <c r="Q46" i="10"/>
  <c r="R46" i="10" s="1"/>
  <c r="U46" i="10" s="1"/>
  <c r="Q38" i="10"/>
  <c r="R38" i="10" s="1"/>
  <c r="U38" i="10" s="1"/>
  <c r="Q30" i="10"/>
  <c r="R30" i="10" s="1"/>
  <c r="U30" i="10" s="1"/>
  <c r="Q22" i="10"/>
  <c r="R22" i="10" s="1"/>
  <c r="U22" i="10" s="1"/>
  <c r="Q14" i="10"/>
  <c r="R14" i="10" s="1"/>
  <c r="U14" i="10" s="1"/>
  <c r="L5" i="10"/>
  <c r="Q62" i="10"/>
  <c r="R62" i="10" s="1"/>
  <c r="U62" i="10" s="1"/>
  <c r="Q48" i="10"/>
  <c r="R48" i="10" s="1"/>
  <c r="U48" i="10" s="1"/>
  <c r="Q40" i="10"/>
  <c r="R40" i="10" s="1"/>
  <c r="U40" i="10" s="1"/>
  <c r="Q32" i="10"/>
  <c r="R32" i="10" s="1"/>
  <c r="U32" i="10" s="1"/>
  <c r="Q24" i="10"/>
  <c r="R24" i="10" s="1"/>
  <c r="U24" i="10" s="1"/>
  <c r="Q16" i="10"/>
  <c r="R16" i="10" s="1"/>
  <c r="U16" i="10" s="1"/>
  <c r="Q66" i="10"/>
  <c r="R66" i="10" s="1"/>
  <c r="U66" i="10" s="1"/>
  <c r="U64" i="10"/>
  <c r="Q52" i="10"/>
  <c r="R52" i="10" s="1"/>
  <c r="U52" i="10" s="1"/>
  <c r="Q50" i="10"/>
  <c r="R50" i="10" s="1"/>
  <c r="U50" i="10" s="1"/>
  <c r="Q42" i="10"/>
  <c r="R42" i="10" s="1"/>
  <c r="U42" i="10" s="1"/>
  <c r="Q34" i="10"/>
  <c r="R34" i="10" s="1"/>
  <c r="U34" i="10" s="1"/>
  <c r="Q26" i="10"/>
  <c r="R26" i="10" s="1"/>
  <c r="U26" i="10" s="1"/>
  <c r="Q18" i="10"/>
  <c r="R18" i="10" s="1"/>
  <c r="U18" i="10" s="1"/>
  <c r="U57" i="10"/>
  <c r="U65" i="10"/>
  <c r="S60" i="10"/>
  <c r="T60" i="10"/>
  <c r="S66" i="10"/>
  <c r="T50" i="10"/>
  <c r="S61" i="10"/>
  <c r="T61" i="10"/>
  <c r="S53" i="10"/>
  <c r="T53" i="10"/>
  <c r="S48" i="10"/>
  <c r="S46" i="10"/>
  <c r="S38" i="10"/>
  <c r="S36" i="10"/>
  <c r="S34" i="10"/>
  <c r="S32" i="10"/>
  <c r="S30" i="10"/>
  <c r="S24" i="10"/>
  <c r="S20" i="10"/>
  <c r="S18" i="10"/>
  <c r="S14" i="10"/>
  <c r="S12" i="10"/>
  <c r="S63" i="10"/>
  <c r="T63" i="10"/>
  <c r="S55" i="10"/>
  <c r="T55" i="10"/>
  <c r="S64" i="10"/>
  <c r="T64" i="10"/>
  <c r="S56" i="10"/>
  <c r="T56" i="10"/>
  <c r="S67" i="10"/>
  <c r="T67" i="10"/>
  <c r="U63" i="10"/>
  <c r="S59" i="10"/>
  <c r="T59" i="10"/>
  <c r="U55" i="10"/>
  <c r="S51" i="10"/>
  <c r="T51" i="10"/>
  <c r="T54" i="10"/>
  <c r="S65" i="10"/>
  <c r="T65" i="10"/>
  <c r="S57" i="10"/>
  <c r="T57" i="10"/>
  <c r="S49" i="10"/>
  <c r="S47" i="10"/>
  <c r="S45" i="10"/>
  <c r="S43" i="10"/>
  <c r="S41" i="10"/>
  <c r="S39" i="10"/>
  <c r="S37" i="10"/>
  <c r="S35" i="10"/>
  <c r="S33" i="10"/>
  <c r="S31" i="10"/>
  <c r="S29" i="10"/>
  <c r="S27" i="10"/>
  <c r="S25" i="10"/>
  <c r="S23" i="10"/>
  <c r="S21" i="10"/>
  <c r="S19" i="10"/>
  <c r="S17" i="10"/>
  <c r="S15" i="10"/>
  <c r="S13" i="10"/>
  <c r="S11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7" i="10"/>
  <c r="T26" i="10"/>
  <c r="T25" i="10"/>
  <c r="T24" i="10"/>
  <c r="T23" i="10"/>
  <c r="T22" i="10"/>
  <c r="T21" i="10"/>
  <c r="T20" i="10"/>
  <c r="T19" i="10"/>
  <c r="T18" i="10"/>
  <c r="T17" i="10"/>
  <c r="T15" i="10"/>
  <c r="T14" i="10"/>
  <c r="T13" i="10"/>
  <c r="T12" i="10"/>
  <c r="T11" i="10"/>
  <c r="Q7" i="10"/>
  <c r="R7" i="10" s="1"/>
  <c r="S7" i="10" s="1"/>
  <c r="Q9" i="10"/>
  <c r="R9" i="10" s="1"/>
  <c r="U9" i="10" s="1"/>
  <c r="Q10" i="10"/>
  <c r="R10" i="10" s="1"/>
  <c r="U10" i="10" s="1"/>
  <c r="U8" i="10"/>
  <c r="T8" i="10"/>
  <c r="S6" i="10"/>
  <c r="D6" i="10" s="1"/>
  <c r="E6" i="10" s="1"/>
  <c r="U6" i="10"/>
  <c r="G6" i="10" s="1"/>
  <c r="T6" i="10"/>
  <c r="E178" i="1" l="1"/>
  <c r="D179" i="1"/>
  <c r="AU178" i="1"/>
  <c r="AF177" i="1"/>
  <c r="AG177" i="1" s="1"/>
  <c r="AH177" i="1" s="1"/>
  <c r="AB178" i="1"/>
  <c r="J180" i="1"/>
  <c r="K180" i="1" s="1"/>
  <c r="L180" i="1" s="1"/>
  <c r="F181" i="1"/>
  <c r="I178" i="1"/>
  <c r="AT177" i="1"/>
  <c r="AV177" i="1"/>
  <c r="AA180" i="1"/>
  <c r="Z181" i="1"/>
  <c r="Z136" i="1"/>
  <c r="AA136" i="1" s="1"/>
  <c r="J136" i="1"/>
  <c r="K136" i="1" s="1"/>
  <c r="L136" i="1" s="1"/>
  <c r="F137" i="1"/>
  <c r="AF135" i="1"/>
  <c r="AG135" i="1" s="1"/>
  <c r="AH135" i="1" s="1"/>
  <c r="AB136" i="1"/>
  <c r="E135" i="1"/>
  <c r="AU135" i="1"/>
  <c r="D136" i="1"/>
  <c r="I135" i="1"/>
  <c r="AT134" i="1"/>
  <c r="AV134" i="1"/>
  <c r="D117" i="8"/>
  <c r="J117" i="8"/>
  <c r="K117" i="8" s="1"/>
  <c r="F118" i="8"/>
  <c r="J6" i="11"/>
  <c r="K6" i="11" s="1"/>
  <c r="L6" i="11" s="1"/>
  <c r="D7" i="11"/>
  <c r="T9" i="10"/>
  <c r="S42" i="10"/>
  <c r="T66" i="10"/>
  <c r="I21" i="1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S40" i="10"/>
  <c r="S52" i="10"/>
  <c r="S54" i="10"/>
  <c r="S26" i="10"/>
  <c r="S44" i="10"/>
  <c r="S50" i="10"/>
  <c r="T62" i="10"/>
  <c r="T58" i="10"/>
  <c r="S62" i="10"/>
  <c r="S58" i="10"/>
  <c r="T52" i="10"/>
  <c r="G21" i="1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J7" i="11"/>
  <c r="K7" i="11" s="1"/>
  <c r="L7" i="11" s="1"/>
  <c r="H21" i="1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F8" i="11"/>
  <c r="S10" i="10"/>
  <c r="S9" i="10"/>
  <c r="S16" i="10"/>
  <c r="T10" i="10"/>
  <c r="T16" i="10"/>
  <c r="S22" i="10"/>
  <c r="S28" i="10"/>
  <c r="T28" i="10"/>
  <c r="U7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T7" i="10"/>
  <c r="F6" i="10"/>
  <c r="J6" i="10" s="1"/>
  <c r="K6" i="10" s="1"/>
  <c r="L6" i="10" s="1"/>
  <c r="H6" i="10"/>
  <c r="I6" i="10"/>
  <c r="D7" i="10"/>
  <c r="E179" i="1" l="1"/>
  <c r="D180" i="1"/>
  <c r="AU179" i="1"/>
  <c r="AA181" i="1"/>
  <c r="Z182" i="1"/>
  <c r="AT178" i="1"/>
  <c r="I179" i="1"/>
  <c r="AV178" i="1"/>
  <c r="J181" i="1"/>
  <c r="K181" i="1" s="1"/>
  <c r="L181" i="1" s="1"/>
  <c r="F182" i="1"/>
  <c r="AF178" i="1"/>
  <c r="AG178" i="1" s="1"/>
  <c r="AH178" i="1" s="1"/>
  <c r="AB179" i="1"/>
  <c r="Z137" i="1"/>
  <c r="AA137" i="1"/>
  <c r="Z138" i="1"/>
  <c r="I136" i="1"/>
  <c r="AT135" i="1"/>
  <c r="AV135" i="1"/>
  <c r="E136" i="1"/>
  <c r="AU136" i="1"/>
  <c r="D137" i="1"/>
  <c r="AF136" i="1"/>
  <c r="AG136" i="1" s="1"/>
  <c r="AH136" i="1" s="1"/>
  <c r="AB137" i="1"/>
  <c r="J137" i="1"/>
  <c r="K137" i="1" s="1"/>
  <c r="L137" i="1" s="1"/>
  <c r="F138" i="1"/>
  <c r="J118" i="8"/>
  <c r="K118" i="8" s="1"/>
  <c r="F119" i="8"/>
  <c r="D118" i="8"/>
  <c r="E7" i="11"/>
  <c r="D8" i="11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J8" i="11"/>
  <c r="K8" i="11" s="1"/>
  <c r="L8" i="11" s="1"/>
  <c r="F9" i="11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F7" i="10"/>
  <c r="F8" i="10" s="1"/>
  <c r="F9" i="10" s="1"/>
  <c r="J9" i="10" s="1"/>
  <c r="K9" i="10" s="1"/>
  <c r="L9" i="10" s="1"/>
  <c r="E7" i="10"/>
  <c r="D8" i="10"/>
  <c r="D181" i="1" l="1"/>
  <c r="AU180" i="1"/>
  <c r="E180" i="1"/>
  <c r="AF179" i="1"/>
  <c r="AG179" i="1" s="1"/>
  <c r="AH179" i="1" s="1"/>
  <c r="AB180" i="1"/>
  <c r="J182" i="1"/>
  <c r="K182" i="1" s="1"/>
  <c r="L182" i="1" s="1"/>
  <c r="F183" i="1"/>
  <c r="AV179" i="1"/>
  <c r="I180" i="1"/>
  <c r="AT179" i="1"/>
  <c r="AA182" i="1"/>
  <c r="Z183" i="1"/>
  <c r="E137" i="1"/>
  <c r="AU137" i="1"/>
  <c r="D138" i="1"/>
  <c r="J138" i="1"/>
  <c r="K138" i="1" s="1"/>
  <c r="L138" i="1" s="1"/>
  <c r="F139" i="1"/>
  <c r="AF137" i="1"/>
  <c r="AG137" i="1" s="1"/>
  <c r="AH137" i="1" s="1"/>
  <c r="AB138" i="1"/>
  <c r="I137" i="1"/>
  <c r="AT136" i="1"/>
  <c r="AV136" i="1"/>
  <c r="AA138" i="1"/>
  <c r="Z139" i="1"/>
  <c r="D119" i="8"/>
  <c r="J119" i="8"/>
  <c r="K119" i="8" s="1"/>
  <c r="F120" i="8"/>
  <c r="E8" i="11"/>
  <c r="D9" i="11"/>
  <c r="J8" i="10"/>
  <c r="K8" i="10" s="1"/>
  <c r="L8" i="10" s="1"/>
  <c r="F10" i="10"/>
  <c r="J10" i="10" s="1"/>
  <c r="K10" i="10" s="1"/>
  <c r="L10" i="10" s="1"/>
  <c r="J9" i="11"/>
  <c r="K9" i="11" s="1"/>
  <c r="L9" i="11" s="1"/>
  <c r="F10" i="11"/>
  <c r="J7" i="10"/>
  <c r="K7" i="10" s="1"/>
  <c r="L7" i="10" s="1"/>
  <c r="E8" i="10"/>
  <c r="D9" i="10"/>
  <c r="D10" i="10" s="1"/>
  <c r="E181" i="1" l="1"/>
  <c r="D182" i="1"/>
  <c r="AU181" i="1"/>
  <c r="AA183" i="1"/>
  <c r="Z184" i="1"/>
  <c r="J183" i="1"/>
  <c r="K183" i="1" s="1"/>
  <c r="L183" i="1" s="1"/>
  <c r="F184" i="1"/>
  <c r="AV180" i="1"/>
  <c r="I181" i="1"/>
  <c r="AT180" i="1"/>
  <c r="AF180" i="1"/>
  <c r="AG180" i="1" s="1"/>
  <c r="AH180" i="1" s="1"/>
  <c r="AB181" i="1"/>
  <c r="AF138" i="1"/>
  <c r="AG138" i="1" s="1"/>
  <c r="AH138" i="1" s="1"/>
  <c r="AB139" i="1"/>
  <c r="J139" i="1"/>
  <c r="K139" i="1" s="1"/>
  <c r="L139" i="1" s="1"/>
  <c r="F140" i="1"/>
  <c r="AA139" i="1"/>
  <c r="Z140" i="1"/>
  <c r="I138" i="1"/>
  <c r="AT137" i="1"/>
  <c r="AV137" i="1"/>
  <c r="E138" i="1"/>
  <c r="AU138" i="1"/>
  <c r="D139" i="1"/>
  <c r="J120" i="8"/>
  <c r="K120" i="8" s="1"/>
  <c r="F121" i="8"/>
  <c r="D120" i="8"/>
  <c r="F11" i="10"/>
  <c r="F12" i="10" s="1"/>
  <c r="E9" i="11"/>
  <c r="D10" i="11"/>
  <c r="J10" i="11"/>
  <c r="K10" i="11" s="1"/>
  <c r="L10" i="11" s="1"/>
  <c r="F11" i="11"/>
  <c r="E10" i="10"/>
  <c r="D11" i="10"/>
  <c r="E9" i="10"/>
  <c r="E182" i="1" l="1"/>
  <c r="AU182" i="1"/>
  <c r="D183" i="1"/>
  <c r="AF181" i="1"/>
  <c r="AG181" i="1" s="1"/>
  <c r="AH181" i="1" s="1"/>
  <c r="AB182" i="1"/>
  <c r="AT181" i="1"/>
  <c r="AV181" i="1"/>
  <c r="I182" i="1"/>
  <c r="J184" i="1"/>
  <c r="K184" i="1" s="1"/>
  <c r="L184" i="1" s="1"/>
  <c r="F185" i="1"/>
  <c r="AA184" i="1"/>
  <c r="Z185" i="1"/>
  <c r="E139" i="1"/>
  <c r="AU139" i="1"/>
  <c r="D140" i="1"/>
  <c r="I139" i="1"/>
  <c r="AV138" i="1"/>
  <c r="AT138" i="1"/>
  <c r="J140" i="1"/>
  <c r="K140" i="1" s="1"/>
  <c r="L140" i="1" s="1"/>
  <c r="F141" i="1"/>
  <c r="AA140" i="1"/>
  <c r="Z141" i="1"/>
  <c r="AF139" i="1"/>
  <c r="AG139" i="1" s="1"/>
  <c r="AH139" i="1" s="1"/>
  <c r="AB140" i="1"/>
  <c r="D121" i="8"/>
  <c r="J121" i="8"/>
  <c r="K121" i="8" s="1"/>
  <c r="F122" i="8"/>
  <c r="J11" i="10"/>
  <c r="K11" i="10" s="1"/>
  <c r="L11" i="10" s="1"/>
  <c r="E10" i="11"/>
  <c r="D11" i="11"/>
  <c r="J11" i="11"/>
  <c r="K11" i="11" s="1"/>
  <c r="L11" i="11" s="1"/>
  <c r="F12" i="11"/>
  <c r="E11" i="10"/>
  <c r="D12" i="10"/>
  <c r="F13" i="10"/>
  <c r="J12" i="10"/>
  <c r="K12" i="10" s="1"/>
  <c r="L12" i="10" s="1"/>
  <c r="E183" i="1" l="1"/>
  <c r="D184" i="1"/>
  <c r="AU183" i="1"/>
  <c r="AA185" i="1"/>
  <c r="Z186" i="1"/>
  <c r="AT182" i="1"/>
  <c r="AV182" i="1"/>
  <c r="I183" i="1"/>
  <c r="J185" i="1"/>
  <c r="K185" i="1" s="1"/>
  <c r="L185" i="1" s="1"/>
  <c r="F186" i="1"/>
  <c r="AF182" i="1"/>
  <c r="AG182" i="1" s="1"/>
  <c r="AH182" i="1" s="1"/>
  <c r="AB183" i="1"/>
  <c r="AF140" i="1"/>
  <c r="AG140" i="1" s="1"/>
  <c r="AH140" i="1" s="1"/>
  <c r="AB141" i="1"/>
  <c r="AA141" i="1"/>
  <c r="Z142" i="1"/>
  <c r="J141" i="1"/>
  <c r="K141" i="1" s="1"/>
  <c r="L141" i="1" s="1"/>
  <c r="F142" i="1"/>
  <c r="I140" i="1"/>
  <c r="AV139" i="1"/>
  <c r="AT139" i="1"/>
  <c r="E140" i="1"/>
  <c r="AU140" i="1"/>
  <c r="D141" i="1"/>
  <c r="J122" i="8"/>
  <c r="K122" i="8" s="1"/>
  <c r="F123" i="8"/>
  <c r="D122" i="8"/>
  <c r="E11" i="11"/>
  <c r="D12" i="11"/>
  <c r="J12" i="11"/>
  <c r="K12" i="11" s="1"/>
  <c r="L12" i="11" s="1"/>
  <c r="F13" i="11"/>
  <c r="E12" i="10"/>
  <c r="D13" i="10"/>
  <c r="F14" i="10"/>
  <c r="J13" i="10"/>
  <c r="K13" i="10" s="1"/>
  <c r="L13" i="10" s="1"/>
  <c r="AU184" i="1" l="1"/>
  <c r="D185" i="1"/>
  <c r="E184" i="1"/>
  <c r="I184" i="1"/>
  <c r="AT183" i="1"/>
  <c r="AV183" i="1"/>
  <c r="AA186" i="1"/>
  <c r="Z187" i="1"/>
  <c r="J186" i="1"/>
  <c r="K186" i="1" s="1"/>
  <c r="L186" i="1" s="1"/>
  <c r="F187" i="1"/>
  <c r="AF183" i="1"/>
  <c r="AG183" i="1" s="1"/>
  <c r="AH183" i="1" s="1"/>
  <c r="AB184" i="1"/>
  <c r="AA142" i="1"/>
  <c r="Z143" i="1"/>
  <c r="I141" i="1"/>
  <c r="AT140" i="1"/>
  <c r="AV140" i="1"/>
  <c r="AF141" i="1"/>
  <c r="AG141" i="1" s="1"/>
  <c r="AH141" i="1" s="1"/>
  <c r="AB142" i="1"/>
  <c r="E141" i="1"/>
  <c r="AU141" i="1"/>
  <c r="D142" i="1"/>
  <c r="J142" i="1"/>
  <c r="K142" i="1" s="1"/>
  <c r="L142" i="1" s="1"/>
  <c r="F143" i="1"/>
  <c r="D123" i="8"/>
  <c r="J123" i="8"/>
  <c r="K123" i="8" s="1"/>
  <c r="F124" i="8"/>
  <c r="E12" i="11"/>
  <c r="D13" i="11"/>
  <c r="J13" i="11"/>
  <c r="K13" i="11" s="1"/>
  <c r="L13" i="11" s="1"/>
  <c r="F14" i="11"/>
  <c r="E13" i="10"/>
  <c r="D14" i="10"/>
  <c r="J14" i="10"/>
  <c r="K14" i="10" s="1"/>
  <c r="L14" i="10" s="1"/>
  <c r="F15" i="10"/>
  <c r="E185" i="1" l="1"/>
  <c r="D186" i="1"/>
  <c r="AU185" i="1"/>
  <c r="AF184" i="1"/>
  <c r="AG184" i="1" s="1"/>
  <c r="AH184" i="1" s="1"/>
  <c r="AB185" i="1"/>
  <c r="AA187" i="1"/>
  <c r="Z188" i="1"/>
  <c r="J187" i="1"/>
  <c r="K187" i="1" s="1"/>
  <c r="L187" i="1" s="1"/>
  <c r="F188" i="1"/>
  <c r="AT184" i="1"/>
  <c r="AV184" i="1"/>
  <c r="I185" i="1"/>
  <c r="E142" i="1"/>
  <c r="AU142" i="1"/>
  <c r="D143" i="1"/>
  <c r="J143" i="1"/>
  <c r="K143" i="1" s="1"/>
  <c r="L143" i="1" s="1"/>
  <c r="F144" i="1"/>
  <c r="AF142" i="1"/>
  <c r="AG142" i="1" s="1"/>
  <c r="AH142" i="1" s="1"/>
  <c r="AB143" i="1"/>
  <c r="I142" i="1"/>
  <c r="AT141" i="1"/>
  <c r="AV141" i="1"/>
  <c r="AA143" i="1"/>
  <c r="Z144" i="1"/>
  <c r="J124" i="8"/>
  <c r="K124" i="8" s="1"/>
  <c r="F125" i="8"/>
  <c r="D124" i="8"/>
  <c r="D14" i="11"/>
  <c r="E13" i="11"/>
  <c r="J14" i="11"/>
  <c r="K14" i="11" s="1"/>
  <c r="L14" i="11" s="1"/>
  <c r="F15" i="11"/>
  <c r="E14" i="10"/>
  <c r="D15" i="10"/>
  <c r="F16" i="10"/>
  <c r="J15" i="10"/>
  <c r="K15" i="10" s="1"/>
  <c r="L15" i="10" s="1"/>
  <c r="D187" i="1" l="1"/>
  <c r="E186" i="1"/>
  <c r="AU186" i="1"/>
  <c r="AF185" i="1"/>
  <c r="AG185" i="1" s="1"/>
  <c r="AH185" i="1" s="1"/>
  <c r="AB186" i="1"/>
  <c r="AV185" i="1"/>
  <c r="AT185" i="1"/>
  <c r="I186" i="1"/>
  <c r="J188" i="1"/>
  <c r="K188" i="1" s="1"/>
  <c r="L188" i="1" s="1"/>
  <c r="F189" i="1"/>
  <c r="AA188" i="1"/>
  <c r="Z189" i="1"/>
  <c r="AA144" i="1"/>
  <c r="Z145" i="1"/>
  <c r="I143" i="1"/>
  <c r="AT142" i="1"/>
  <c r="AV142" i="1"/>
  <c r="AF143" i="1"/>
  <c r="AG143" i="1" s="1"/>
  <c r="AH143" i="1" s="1"/>
  <c r="AB144" i="1"/>
  <c r="E143" i="1"/>
  <c r="AU143" i="1"/>
  <c r="D144" i="1"/>
  <c r="J144" i="1"/>
  <c r="K144" i="1" s="1"/>
  <c r="L144" i="1" s="1"/>
  <c r="F145" i="1"/>
  <c r="D125" i="8"/>
  <c r="J125" i="8"/>
  <c r="K125" i="8" s="1"/>
  <c r="F126" i="8"/>
  <c r="E14" i="11"/>
  <c r="D15" i="11"/>
  <c r="J15" i="11"/>
  <c r="K15" i="11" s="1"/>
  <c r="L15" i="11" s="1"/>
  <c r="F16" i="11"/>
  <c r="E15" i="10"/>
  <c r="D16" i="10"/>
  <c r="J16" i="10"/>
  <c r="K16" i="10" s="1"/>
  <c r="L16" i="10" s="1"/>
  <c r="F17" i="10"/>
  <c r="D188" i="1" l="1"/>
  <c r="E187" i="1"/>
  <c r="AU187" i="1"/>
  <c r="AA189" i="1"/>
  <c r="Z190" i="1"/>
  <c r="I187" i="1"/>
  <c r="AT186" i="1"/>
  <c r="AV186" i="1"/>
  <c r="AF186" i="1"/>
  <c r="AG186" i="1" s="1"/>
  <c r="AH186" i="1" s="1"/>
  <c r="AB187" i="1"/>
  <c r="J189" i="1"/>
  <c r="K189" i="1" s="1"/>
  <c r="L189" i="1" s="1"/>
  <c r="F190" i="1"/>
  <c r="J145" i="1"/>
  <c r="K145" i="1" s="1"/>
  <c r="L145" i="1" s="1"/>
  <c r="F146" i="1"/>
  <c r="I144" i="1"/>
  <c r="AT143" i="1"/>
  <c r="AV143" i="1"/>
  <c r="E144" i="1"/>
  <c r="AU144" i="1"/>
  <c r="D145" i="1"/>
  <c r="AF144" i="1"/>
  <c r="AG144" i="1" s="1"/>
  <c r="AH144" i="1" s="1"/>
  <c r="AB145" i="1"/>
  <c r="AA145" i="1"/>
  <c r="Z146" i="1"/>
  <c r="J126" i="8"/>
  <c r="K126" i="8" s="1"/>
  <c r="F127" i="8"/>
  <c r="D126" i="8"/>
  <c r="E15" i="11"/>
  <c r="D16" i="11"/>
  <c r="J16" i="11"/>
  <c r="K16" i="11" s="1"/>
  <c r="L16" i="11" s="1"/>
  <c r="F17" i="11"/>
  <c r="F18" i="10"/>
  <c r="J17" i="10"/>
  <c r="K17" i="10" s="1"/>
  <c r="L17" i="10" s="1"/>
  <c r="E16" i="10"/>
  <c r="D17" i="10"/>
  <c r="AU188" i="1" l="1"/>
  <c r="D189" i="1"/>
  <c r="E188" i="1"/>
  <c r="J190" i="1"/>
  <c r="K190" i="1" s="1"/>
  <c r="L190" i="1" s="1"/>
  <c r="F191" i="1"/>
  <c r="AF187" i="1"/>
  <c r="AG187" i="1" s="1"/>
  <c r="AH187" i="1" s="1"/>
  <c r="AB188" i="1"/>
  <c r="I188" i="1"/>
  <c r="AT187" i="1"/>
  <c r="AV187" i="1"/>
  <c r="AA190" i="1"/>
  <c r="Z191" i="1"/>
  <c r="AA146" i="1"/>
  <c r="Z147" i="1"/>
  <c r="E145" i="1"/>
  <c r="AU145" i="1"/>
  <c r="D146" i="1"/>
  <c r="AF145" i="1"/>
  <c r="AG145" i="1" s="1"/>
  <c r="AH145" i="1" s="1"/>
  <c r="AB146" i="1"/>
  <c r="I145" i="1"/>
  <c r="AV144" i="1"/>
  <c r="AT144" i="1"/>
  <c r="J146" i="1"/>
  <c r="K146" i="1" s="1"/>
  <c r="L146" i="1" s="1"/>
  <c r="F147" i="1"/>
  <c r="D127" i="8"/>
  <c r="J127" i="8"/>
  <c r="K127" i="8" s="1"/>
  <c r="F128" i="8"/>
  <c r="E16" i="11"/>
  <c r="D17" i="11"/>
  <c r="J17" i="11"/>
  <c r="K17" i="11" s="1"/>
  <c r="L17" i="11" s="1"/>
  <c r="F18" i="11"/>
  <c r="D18" i="10"/>
  <c r="E17" i="10"/>
  <c r="F19" i="10"/>
  <c r="J18" i="10"/>
  <c r="K18" i="10" s="1"/>
  <c r="L18" i="10" s="1"/>
  <c r="E189" i="1" l="1"/>
  <c r="D190" i="1"/>
  <c r="AU189" i="1"/>
  <c r="AV188" i="1"/>
  <c r="I189" i="1"/>
  <c r="AT188" i="1"/>
  <c r="AA191" i="1"/>
  <c r="Z192" i="1"/>
  <c r="J191" i="1"/>
  <c r="K191" i="1" s="1"/>
  <c r="L191" i="1" s="1"/>
  <c r="F192" i="1"/>
  <c r="AF188" i="1"/>
  <c r="AG188" i="1" s="1"/>
  <c r="AH188" i="1" s="1"/>
  <c r="AB189" i="1"/>
  <c r="I146" i="1"/>
  <c r="AT145" i="1"/>
  <c r="AV145" i="1"/>
  <c r="J147" i="1"/>
  <c r="K147" i="1" s="1"/>
  <c r="L147" i="1" s="1"/>
  <c r="F148" i="1"/>
  <c r="AF146" i="1"/>
  <c r="AG146" i="1" s="1"/>
  <c r="AH146" i="1" s="1"/>
  <c r="AB147" i="1"/>
  <c r="E146" i="1"/>
  <c r="AU146" i="1"/>
  <c r="D147" i="1"/>
  <c r="AA147" i="1"/>
  <c r="Z148" i="1"/>
  <c r="J128" i="8"/>
  <c r="K128" i="8" s="1"/>
  <c r="F129" i="8"/>
  <c r="D128" i="8"/>
  <c r="E17" i="11"/>
  <c r="D18" i="11"/>
  <c r="J18" i="11"/>
  <c r="K18" i="11" s="1"/>
  <c r="L18" i="11" s="1"/>
  <c r="F19" i="11"/>
  <c r="J19" i="10"/>
  <c r="K19" i="10" s="1"/>
  <c r="L19" i="10" s="1"/>
  <c r="F20" i="10"/>
  <c r="D19" i="10"/>
  <c r="E18" i="10"/>
  <c r="E190" i="1" l="1"/>
  <c r="D191" i="1"/>
  <c r="AU190" i="1"/>
  <c r="AF189" i="1"/>
  <c r="AG189" i="1" s="1"/>
  <c r="AH189" i="1" s="1"/>
  <c r="AB190" i="1"/>
  <c r="I190" i="1"/>
  <c r="AV189" i="1"/>
  <c r="AT189" i="1"/>
  <c r="J192" i="1"/>
  <c r="K192" i="1" s="1"/>
  <c r="L192" i="1" s="1"/>
  <c r="F193" i="1"/>
  <c r="AA192" i="1"/>
  <c r="Z193" i="1"/>
  <c r="AF147" i="1"/>
  <c r="AG147" i="1" s="1"/>
  <c r="AH147" i="1" s="1"/>
  <c r="AB148" i="1"/>
  <c r="J148" i="1"/>
  <c r="K148" i="1" s="1"/>
  <c r="L148" i="1" s="1"/>
  <c r="F149" i="1"/>
  <c r="AA148" i="1"/>
  <c r="Z149" i="1"/>
  <c r="E147" i="1"/>
  <c r="AU147" i="1"/>
  <c r="D148" i="1"/>
  <c r="I147" i="1"/>
  <c r="AT146" i="1"/>
  <c r="AV146" i="1"/>
  <c r="D129" i="8"/>
  <c r="J129" i="8"/>
  <c r="K129" i="8" s="1"/>
  <c r="F130" i="8"/>
  <c r="E18" i="11"/>
  <c r="D19" i="11"/>
  <c r="J19" i="11"/>
  <c r="K19" i="11" s="1"/>
  <c r="L19" i="11" s="1"/>
  <c r="F20" i="11"/>
  <c r="D20" i="10"/>
  <c r="E19" i="10"/>
  <c r="F21" i="10"/>
  <c r="J20" i="10"/>
  <c r="K20" i="10" s="1"/>
  <c r="L20" i="10" s="1"/>
  <c r="E191" i="1" l="1"/>
  <c r="D192" i="1"/>
  <c r="AU191" i="1"/>
  <c r="AA193" i="1"/>
  <c r="Z194" i="1"/>
  <c r="J193" i="1"/>
  <c r="K193" i="1" s="1"/>
  <c r="L193" i="1" s="1"/>
  <c r="F194" i="1"/>
  <c r="AT190" i="1"/>
  <c r="I191" i="1"/>
  <c r="AV190" i="1"/>
  <c r="AF190" i="1"/>
  <c r="AG190" i="1" s="1"/>
  <c r="AH190" i="1" s="1"/>
  <c r="AB191" i="1"/>
  <c r="E148" i="1"/>
  <c r="AU148" i="1"/>
  <c r="D149" i="1"/>
  <c r="AA149" i="1"/>
  <c r="Z150" i="1"/>
  <c r="J149" i="1"/>
  <c r="K149" i="1" s="1"/>
  <c r="L149" i="1" s="1"/>
  <c r="F150" i="1"/>
  <c r="I148" i="1"/>
  <c r="AT147" i="1"/>
  <c r="AV147" i="1"/>
  <c r="AF148" i="1"/>
  <c r="AG148" i="1" s="1"/>
  <c r="AH148" i="1" s="1"/>
  <c r="AB149" i="1"/>
  <c r="J130" i="8"/>
  <c r="K130" i="8" s="1"/>
  <c r="F131" i="8"/>
  <c r="D130" i="8"/>
  <c r="E19" i="11"/>
  <c r="D20" i="11"/>
  <c r="J20" i="11"/>
  <c r="K20" i="11" s="1"/>
  <c r="L20" i="11" s="1"/>
  <c r="F21" i="11"/>
  <c r="J21" i="10"/>
  <c r="K21" i="10" s="1"/>
  <c r="L21" i="10" s="1"/>
  <c r="F22" i="10"/>
  <c r="D21" i="10"/>
  <c r="E20" i="10"/>
  <c r="E192" i="1" l="1"/>
  <c r="AU192" i="1"/>
  <c r="D193" i="1"/>
  <c r="J194" i="1"/>
  <c r="K194" i="1" s="1"/>
  <c r="L194" i="1" s="1"/>
  <c r="F195" i="1"/>
  <c r="AF191" i="1"/>
  <c r="AG191" i="1" s="1"/>
  <c r="AH191" i="1" s="1"/>
  <c r="AB192" i="1"/>
  <c r="AA194" i="1"/>
  <c r="Z195" i="1"/>
  <c r="AV191" i="1"/>
  <c r="I192" i="1"/>
  <c r="AT191" i="1"/>
  <c r="AF149" i="1"/>
  <c r="AG149" i="1" s="1"/>
  <c r="AH149" i="1" s="1"/>
  <c r="AB150" i="1"/>
  <c r="I149" i="1"/>
  <c r="AT148" i="1"/>
  <c r="AV148" i="1"/>
  <c r="J150" i="1"/>
  <c r="K150" i="1" s="1"/>
  <c r="L150" i="1" s="1"/>
  <c r="F151" i="1"/>
  <c r="AA150" i="1"/>
  <c r="Z151" i="1"/>
  <c r="E149" i="1"/>
  <c r="AU149" i="1"/>
  <c r="D150" i="1"/>
  <c r="D131" i="8"/>
  <c r="J131" i="8"/>
  <c r="K131" i="8" s="1"/>
  <c r="F132" i="8"/>
  <c r="E20" i="11"/>
  <c r="D21" i="11"/>
  <c r="J21" i="11"/>
  <c r="K21" i="11" s="1"/>
  <c r="L21" i="11" s="1"/>
  <c r="F22" i="11"/>
  <c r="E21" i="10"/>
  <c r="D22" i="10"/>
  <c r="J22" i="10"/>
  <c r="K22" i="10" s="1"/>
  <c r="L22" i="10" s="1"/>
  <c r="F23" i="10"/>
  <c r="AU193" i="1" l="1"/>
  <c r="D194" i="1"/>
  <c r="E193" i="1"/>
  <c r="AV192" i="1"/>
  <c r="I193" i="1"/>
  <c r="AT192" i="1"/>
  <c r="AF192" i="1"/>
  <c r="AG192" i="1" s="1"/>
  <c r="AH192" i="1" s="1"/>
  <c r="AB193" i="1"/>
  <c r="AA195" i="1"/>
  <c r="Z196" i="1"/>
  <c r="J195" i="1"/>
  <c r="K195" i="1" s="1"/>
  <c r="L195" i="1" s="1"/>
  <c r="F196" i="1"/>
  <c r="E150" i="1"/>
  <c r="AU150" i="1"/>
  <c r="D151" i="1"/>
  <c r="AA151" i="1"/>
  <c r="Z152" i="1"/>
  <c r="J151" i="1"/>
  <c r="K151" i="1" s="1"/>
  <c r="L151" i="1" s="1"/>
  <c r="F152" i="1"/>
  <c r="I150" i="1"/>
  <c r="AT149" i="1"/>
  <c r="AV149" i="1"/>
  <c r="AF150" i="1"/>
  <c r="AG150" i="1" s="1"/>
  <c r="AH150" i="1" s="1"/>
  <c r="AB151" i="1"/>
  <c r="J132" i="8"/>
  <c r="K132" i="8" s="1"/>
  <c r="F133" i="8"/>
  <c r="D132" i="8"/>
  <c r="E21" i="11"/>
  <c r="D22" i="11"/>
  <c r="J22" i="11"/>
  <c r="K22" i="11" s="1"/>
  <c r="L22" i="11" s="1"/>
  <c r="F23" i="11"/>
  <c r="J23" i="10"/>
  <c r="K23" i="10" s="1"/>
  <c r="L23" i="10" s="1"/>
  <c r="F24" i="10"/>
  <c r="E22" i="10"/>
  <c r="D23" i="10"/>
  <c r="E194" i="1" l="1"/>
  <c r="D195" i="1"/>
  <c r="AU194" i="1"/>
  <c r="J196" i="1"/>
  <c r="K196" i="1" s="1"/>
  <c r="L196" i="1" s="1"/>
  <c r="F197" i="1"/>
  <c r="AF193" i="1"/>
  <c r="AG193" i="1" s="1"/>
  <c r="AH193" i="1" s="1"/>
  <c r="AB194" i="1"/>
  <c r="AT193" i="1"/>
  <c r="AV193" i="1"/>
  <c r="I194" i="1"/>
  <c r="AA196" i="1"/>
  <c r="Z197" i="1"/>
  <c r="I151" i="1"/>
  <c r="AV150" i="1"/>
  <c r="AT150" i="1"/>
  <c r="J152" i="1"/>
  <c r="K152" i="1" s="1"/>
  <c r="L152" i="1" s="1"/>
  <c r="F153" i="1"/>
  <c r="AF151" i="1"/>
  <c r="AG151" i="1" s="1"/>
  <c r="AH151" i="1" s="1"/>
  <c r="AB152" i="1"/>
  <c r="AA152" i="1"/>
  <c r="Z153" i="1"/>
  <c r="E151" i="1"/>
  <c r="AU151" i="1"/>
  <c r="D152" i="1"/>
  <c r="D133" i="8"/>
  <c r="J133" i="8"/>
  <c r="K133" i="8" s="1"/>
  <c r="F134" i="8"/>
  <c r="E22" i="11"/>
  <c r="D23" i="11"/>
  <c r="J23" i="11"/>
  <c r="K23" i="11" s="1"/>
  <c r="L23" i="11" s="1"/>
  <c r="F24" i="11"/>
  <c r="D24" i="10"/>
  <c r="E23" i="10"/>
  <c r="F25" i="10"/>
  <c r="J24" i="10"/>
  <c r="K24" i="10" s="1"/>
  <c r="L24" i="10" s="1"/>
  <c r="AU195" i="1" l="1"/>
  <c r="E195" i="1"/>
  <c r="D196" i="1"/>
  <c r="AT194" i="1"/>
  <c r="AV194" i="1"/>
  <c r="I195" i="1"/>
  <c r="AA197" i="1"/>
  <c r="Z198" i="1"/>
  <c r="AF194" i="1"/>
  <c r="AG194" i="1" s="1"/>
  <c r="AH194" i="1" s="1"/>
  <c r="AB195" i="1"/>
  <c r="J197" i="1"/>
  <c r="K197" i="1" s="1"/>
  <c r="L197" i="1" s="1"/>
  <c r="F198" i="1"/>
  <c r="AA153" i="1"/>
  <c r="Z154" i="1"/>
  <c r="E152" i="1"/>
  <c r="AU152" i="1"/>
  <c r="D153" i="1"/>
  <c r="J153" i="1"/>
  <c r="K153" i="1" s="1"/>
  <c r="L153" i="1" s="1"/>
  <c r="F154" i="1"/>
  <c r="AF152" i="1"/>
  <c r="AG152" i="1" s="1"/>
  <c r="AH152" i="1" s="1"/>
  <c r="AB153" i="1"/>
  <c r="AV151" i="1"/>
  <c r="I152" i="1"/>
  <c r="AT151" i="1"/>
  <c r="J134" i="8"/>
  <c r="K134" i="8" s="1"/>
  <c r="F135" i="8"/>
  <c r="D134" i="8"/>
  <c r="E23" i="11"/>
  <c r="D24" i="11"/>
  <c r="J24" i="11"/>
  <c r="K24" i="11" s="1"/>
  <c r="L24" i="11" s="1"/>
  <c r="F25" i="11"/>
  <c r="E24" i="10"/>
  <c r="D25" i="10"/>
  <c r="J25" i="10"/>
  <c r="K25" i="10" s="1"/>
  <c r="L25" i="10" s="1"/>
  <c r="F26" i="10"/>
  <c r="X5" i="8"/>
  <c r="W5" i="8"/>
  <c r="D197" i="1" l="1"/>
  <c r="E196" i="1"/>
  <c r="AU196" i="1"/>
  <c r="J198" i="1"/>
  <c r="K198" i="1" s="1"/>
  <c r="L198" i="1" s="1"/>
  <c r="F199" i="1"/>
  <c r="AF195" i="1"/>
  <c r="AG195" i="1" s="1"/>
  <c r="AH195" i="1" s="1"/>
  <c r="AB196" i="1"/>
  <c r="AA198" i="1"/>
  <c r="Z199" i="1"/>
  <c r="I196" i="1"/>
  <c r="AT195" i="1"/>
  <c r="AV195" i="1"/>
  <c r="E153" i="1"/>
  <c r="AU153" i="1"/>
  <c r="D154" i="1"/>
  <c r="AA154" i="1"/>
  <c r="Z155" i="1"/>
  <c r="I153" i="1"/>
  <c r="AT152" i="1"/>
  <c r="AV152" i="1"/>
  <c r="AF153" i="1"/>
  <c r="AG153" i="1" s="1"/>
  <c r="AH153" i="1" s="1"/>
  <c r="AB154" i="1"/>
  <c r="J154" i="1"/>
  <c r="K154" i="1" s="1"/>
  <c r="L154" i="1" s="1"/>
  <c r="F155" i="1"/>
  <c r="D135" i="8"/>
  <c r="J135" i="8"/>
  <c r="K135" i="8" s="1"/>
  <c r="F136" i="8"/>
  <c r="E24" i="11"/>
  <c r="D25" i="11"/>
  <c r="J25" i="11"/>
  <c r="K25" i="11" s="1"/>
  <c r="L25" i="11" s="1"/>
  <c r="F26" i="11"/>
  <c r="J26" i="10"/>
  <c r="K26" i="10" s="1"/>
  <c r="L26" i="10" s="1"/>
  <c r="F27" i="10"/>
  <c r="E25" i="10"/>
  <c r="D26" i="10"/>
  <c r="AU197" i="1" l="1"/>
  <c r="D198" i="1"/>
  <c r="E197" i="1"/>
  <c r="AT196" i="1"/>
  <c r="AV196" i="1"/>
  <c r="I197" i="1"/>
  <c r="AF196" i="1"/>
  <c r="AG196" i="1" s="1"/>
  <c r="AH196" i="1" s="1"/>
  <c r="AB197" i="1"/>
  <c r="J199" i="1"/>
  <c r="K199" i="1" s="1"/>
  <c r="L199" i="1" s="1"/>
  <c r="F200" i="1"/>
  <c r="AA199" i="1"/>
  <c r="Z200" i="1"/>
  <c r="J155" i="1"/>
  <c r="K155" i="1" s="1"/>
  <c r="L155" i="1" s="1"/>
  <c r="F156" i="1"/>
  <c r="AF154" i="1"/>
  <c r="AG154" i="1" s="1"/>
  <c r="AH154" i="1" s="1"/>
  <c r="AB155" i="1"/>
  <c r="I154" i="1"/>
  <c r="AT153" i="1"/>
  <c r="AV153" i="1"/>
  <c r="AA155" i="1"/>
  <c r="Z156" i="1"/>
  <c r="AU154" i="1"/>
  <c r="E154" i="1"/>
  <c r="D155" i="1"/>
  <c r="J136" i="8"/>
  <c r="K136" i="8" s="1"/>
  <c r="F137" i="8"/>
  <c r="D136" i="8"/>
  <c r="E25" i="11"/>
  <c r="D26" i="11"/>
  <c r="J26" i="11"/>
  <c r="K26" i="11" s="1"/>
  <c r="L26" i="11" s="1"/>
  <c r="F27" i="11"/>
  <c r="D27" i="10"/>
  <c r="E26" i="10"/>
  <c r="J27" i="10"/>
  <c r="K27" i="10" s="1"/>
  <c r="L27" i="10" s="1"/>
  <c r="F28" i="10"/>
  <c r="AU198" i="1" l="1"/>
  <c r="D199" i="1"/>
  <c r="E198" i="1"/>
  <c r="AA200" i="1"/>
  <c r="Z201" i="1"/>
  <c r="AA201" i="1" s="1"/>
  <c r="AF197" i="1"/>
  <c r="AG197" i="1" s="1"/>
  <c r="AH197" i="1" s="1"/>
  <c r="AB198" i="1"/>
  <c r="J200" i="1"/>
  <c r="K200" i="1" s="1"/>
  <c r="L200" i="1" s="1"/>
  <c r="F201" i="1"/>
  <c r="J201" i="1" s="1"/>
  <c r="K201" i="1" s="1"/>
  <c r="L201" i="1" s="1"/>
  <c r="AV197" i="1"/>
  <c r="I198" i="1"/>
  <c r="AT197" i="1"/>
  <c r="E155" i="1"/>
  <c r="AU155" i="1"/>
  <c r="D156" i="1"/>
  <c r="J156" i="1"/>
  <c r="K156" i="1" s="1"/>
  <c r="L156" i="1" s="1"/>
  <c r="F157" i="1"/>
  <c r="AA156" i="1"/>
  <c r="Z157" i="1"/>
  <c r="I155" i="1"/>
  <c r="AT154" i="1"/>
  <c r="AV154" i="1"/>
  <c r="AF155" i="1"/>
  <c r="AG155" i="1" s="1"/>
  <c r="AH155" i="1" s="1"/>
  <c r="AB156" i="1"/>
  <c r="D137" i="8"/>
  <c r="J137" i="8"/>
  <c r="K137" i="8" s="1"/>
  <c r="F138" i="8"/>
  <c r="D27" i="11"/>
  <c r="E26" i="11"/>
  <c r="J27" i="11"/>
  <c r="K27" i="11" s="1"/>
  <c r="L27" i="11" s="1"/>
  <c r="F28" i="11"/>
  <c r="J28" i="10"/>
  <c r="K28" i="10" s="1"/>
  <c r="L28" i="10" s="1"/>
  <c r="F29" i="10"/>
  <c r="D28" i="10"/>
  <c r="E27" i="10"/>
  <c r="D200" i="1" l="1"/>
  <c r="E199" i="1"/>
  <c r="AU199" i="1"/>
  <c r="I199" i="1"/>
  <c r="AT198" i="1"/>
  <c r="AV198" i="1"/>
  <c r="AF198" i="1"/>
  <c r="AG198" i="1" s="1"/>
  <c r="AH198" i="1" s="1"/>
  <c r="AB199" i="1"/>
  <c r="AF156" i="1"/>
  <c r="AG156" i="1" s="1"/>
  <c r="AH156" i="1" s="1"/>
  <c r="AB157" i="1"/>
  <c r="I156" i="1"/>
  <c r="AT155" i="1"/>
  <c r="AV155" i="1"/>
  <c r="J157" i="1"/>
  <c r="K157" i="1" s="1"/>
  <c r="L157" i="1" s="1"/>
  <c r="F158" i="1"/>
  <c r="AA157" i="1"/>
  <c r="Z158" i="1"/>
  <c r="E156" i="1"/>
  <c r="AU156" i="1"/>
  <c r="D157" i="1"/>
  <c r="J138" i="8"/>
  <c r="K138" i="8" s="1"/>
  <c r="F139" i="8"/>
  <c r="D138" i="8"/>
  <c r="D28" i="11"/>
  <c r="E27" i="11"/>
  <c r="J28" i="11"/>
  <c r="K28" i="11" s="1"/>
  <c r="L28" i="11" s="1"/>
  <c r="F29" i="11"/>
  <c r="D29" i="10"/>
  <c r="E28" i="10"/>
  <c r="J29" i="10"/>
  <c r="K29" i="10" s="1"/>
  <c r="L29" i="10" s="1"/>
  <c r="F30" i="10"/>
  <c r="E200" i="1" l="1"/>
  <c r="D201" i="1"/>
  <c r="AU200" i="1"/>
  <c r="AF199" i="1"/>
  <c r="AG199" i="1" s="1"/>
  <c r="AH199" i="1" s="1"/>
  <c r="AB200" i="1"/>
  <c r="I200" i="1"/>
  <c r="AT199" i="1"/>
  <c r="AV199" i="1"/>
  <c r="E157" i="1"/>
  <c r="AU157" i="1"/>
  <c r="D158" i="1"/>
  <c r="I157" i="1"/>
  <c r="AT156" i="1"/>
  <c r="AV156" i="1"/>
  <c r="AF157" i="1"/>
  <c r="AG157" i="1" s="1"/>
  <c r="AH157" i="1" s="1"/>
  <c r="AB158" i="1"/>
  <c r="AA158" i="1"/>
  <c r="Z159" i="1"/>
  <c r="J158" i="1"/>
  <c r="K158" i="1" s="1"/>
  <c r="L158" i="1" s="1"/>
  <c r="F159" i="1"/>
  <c r="D139" i="8"/>
  <c r="J139" i="8"/>
  <c r="K139" i="8" s="1"/>
  <c r="F140" i="8"/>
  <c r="E28" i="11"/>
  <c r="D29" i="11"/>
  <c r="J29" i="11"/>
  <c r="K29" i="11" s="1"/>
  <c r="L29" i="11" s="1"/>
  <c r="F30" i="11"/>
  <c r="J30" i="10"/>
  <c r="K30" i="10" s="1"/>
  <c r="L30" i="10" s="1"/>
  <c r="F31" i="10"/>
  <c r="E29" i="10"/>
  <c r="D30" i="10"/>
  <c r="E201" i="1" l="1"/>
  <c r="AU201" i="1"/>
  <c r="AV200" i="1"/>
  <c r="I201" i="1"/>
  <c r="AT200" i="1"/>
  <c r="AF200" i="1"/>
  <c r="AG200" i="1" s="1"/>
  <c r="AH200" i="1" s="1"/>
  <c r="AB201" i="1"/>
  <c r="AF201" i="1" s="1"/>
  <c r="AG201" i="1" s="1"/>
  <c r="AH201" i="1" s="1"/>
  <c r="J159" i="1"/>
  <c r="K159" i="1" s="1"/>
  <c r="L159" i="1" s="1"/>
  <c r="F160" i="1"/>
  <c r="AF158" i="1"/>
  <c r="AG158" i="1" s="1"/>
  <c r="AH158" i="1" s="1"/>
  <c r="AB159" i="1"/>
  <c r="AA159" i="1"/>
  <c r="Z160" i="1"/>
  <c r="I158" i="1"/>
  <c r="AV157" i="1"/>
  <c r="AT157" i="1"/>
  <c r="E158" i="1"/>
  <c r="AU158" i="1"/>
  <c r="D159" i="1"/>
  <c r="J140" i="8"/>
  <c r="K140" i="8" s="1"/>
  <c r="F141" i="8"/>
  <c r="D140" i="8"/>
  <c r="E29" i="11"/>
  <c r="D30" i="11"/>
  <c r="J30" i="11"/>
  <c r="K30" i="11" s="1"/>
  <c r="L30" i="11" s="1"/>
  <c r="F31" i="11"/>
  <c r="D31" i="10"/>
  <c r="E30" i="10"/>
  <c r="F32" i="10"/>
  <c r="J31" i="10"/>
  <c r="K31" i="10" s="1"/>
  <c r="L31" i="10" s="1"/>
  <c r="AT201" i="1" l="1"/>
  <c r="AV201" i="1"/>
  <c r="E159" i="1"/>
  <c r="AU159" i="1"/>
  <c r="D160" i="1"/>
  <c r="AF159" i="1"/>
  <c r="AG159" i="1" s="1"/>
  <c r="AH159" i="1" s="1"/>
  <c r="AB160" i="1"/>
  <c r="AA160" i="1"/>
  <c r="Z161" i="1"/>
  <c r="J160" i="1"/>
  <c r="K160" i="1" s="1"/>
  <c r="L160" i="1" s="1"/>
  <c r="F161" i="1"/>
  <c r="I159" i="1"/>
  <c r="AT158" i="1"/>
  <c r="AV158" i="1"/>
  <c r="D141" i="8"/>
  <c r="J141" i="8"/>
  <c r="K141" i="8" s="1"/>
  <c r="F142" i="8"/>
  <c r="E30" i="11"/>
  <c r="D31" i="11"/>
  <c r="J31" i="11"/>
  <c r="K31" i="11" s="1"/>
  <c r="L31" i="11" s="1"/>
  <c r="F32" i="11"/>
  <c r="F33" i="10"/>
  <c r="J32" i="10"/>
  <c r="K32" i="10" s="1"/>
  <c r="L32" i="10" s="1"/>
  <c r="E31" i="10"/>
  <c r="D32" i="10"/>
  <c r="I160" i="1" l="1"/>
  <c r="AT159" i="1"/>
  <c r="AV159" i="1"/>
  <c r="AF160" i="1"/>
  <c r="AG160" i="1" s="1"/>
  <c r="AH160" i="1" s="1"/>
  <c r="AB161" i="1"/>
  <c r="E160" i="1"/>
  <c r="AU160" i="1"/>
  <c r="D161" i="1"/>
  <c r="J161" i="1"/>
  <c r="K161" i="1" s="1"/>
  <c r="L161" i="1" s="1"/>
  <c r="F162" i="1"/>
  <c r="AA161" i="1"/>
  <c r="Z162" i="1"/>
  <c r="J142" i="8"/>
  <c r="K142" i="8" s="1"/>
  <c r="F143" i="8"/>
  <c r="D142" i="8"/>
  <c r="E31" i="11"/>
  <c r="D32" i="11"/>
  <c r="J32" i="11"/>
  <c r="K32" i="11" s="1"/>
  <c r="L32" i="11" s="1"/>
  <c r="F33" i="11"/>
  <c r="E32" i="10"/>
  <c r="D33" i="10"/>
  <c r="F34" i="10"/>
  <c r="J33" i="10"/>
  <c r="K33" i="10" s="1"/>
  <c r="L33" i="10" s="1"/>
  <c r="AA162" i="1" l="1"/>
  <c r="Z163" i="1"/>
  <c r="I161" i="1"/>
  <c r="AT160" i="1"/>
  <c r="AV160" i="1"/>
  <c r="J162" i="1"/>
  <c r="K162" i="1" s="1"/>
  <c r="L162" i="1" s="1"/>
  <c r="F163" i="1"/>
  <c r="E161" i="1"/>
  <c r="AU161" i="1"/>
  <c r="D162" i="1"/>
  <c r="AF161" i="1"/>
  <c r="AG161" i="1" s="1"/>
  <c r="AH161" i="1" s="1"/>
  <c r="AB162" i="1"/>
  <c r="D143" i="8"/>
  <c r="J143" i="8"/>
  <c r="K143" i="8" s="1"/>
  <c r="F144" i="8"/>
  <c r="E32" i="11"/>
  <c r="D33" i="11"/>
  <c r="J33" i="11"/>
  <c r="K33" i="11" s="1"/>
  <c r="L33" i="11" s="1"/>
  <c r="F34" i="11"/>
  <c r="F35" i="10"/>
  <c r="J34" i="10"/>
  <c r="K34" i="10" s="1"/>
  <c r="L34" i="10" s="1"/>
  <c r="E33" i="10"/>
  <c r="D34" i="10"/>
  <c r="E162" i="1" l="1"/>
  <c r="AU162" i="1"/>
  <c r="D163" i="1"/>
  <c r="J163" i="1"/>
  <c r="K163" i="1" s="1"/>
  <c r="L163" i="1" s="1"/>
  <c r="F164" i="1"/>
  <c r="I162" i="1"/>
  <c r="AT161" i="1"/>
  <c r="AV161" i="1"/>
  <c r="AA163" i="1"/>
  <c r="Z164" i="1"/>
  <c r="AF162" i="1"/>
  <c r="AG162" i="1" s="1"/>
  <c r="AH162" i="1" s="1"/>
  <c r="AB163" i="1"/>
  <c r="J144" i="8"/>
  <c r="K144" i="8" s="1"/>
  <c r="F145" i="8"/>
  <c r="D144" i="8"/>
  <c r="E33" i="11"/>
  <c r="D34" i="11"/>
  <c r="J34" i="11"/>
  <c r="K34" i="11" s="1"/>
  <c r="L34" i="11" s="1"/>
  <c r="F35" i="11"/>
  <c r="E34" i="10"/>
  <c r="D35" i="10"/>
  <c r="F36" i="10"/>
  <c r="J35" i="10"/>
  <c r="K35" i="10" s="1"/>
  <c r="L35" i="10" s="1"/>
  <c r="AF163" i="1" l="1"/>
  <c r="AG163" i="1" s="1"/>
  <c r="AH163" i="1" s="1"/>
  <c r="AB164" i="1"/>
  <c r="J164" i="1"/>
  <c r="K164" i="1" s="1"/>
  <c r="L164" i="1" s="1"/>
  <c r="F165" i="1"/>
  <c r="AA164" i="1"/>
  <c r="Z165" i="1"/>
  <c r="I163" i="1"/>
  <c r="AV162" i="1"/>
  <c r="AT162" i="1"/>
  <c r="E163" i="1"/>
  <c r="AU163" i="1"/>
  <c r="D164" i="1"/>
  <c r="D145" i="8"/>
  <c r="J145" i="8"/>
  <c r="K145" i="8" s="1"/>
  <c r="F146" i="8"/>
  <c r="E34" i="11"/>
  <c r="D35" i="11"/>
  <c r="J35" i="11"/>
  <c r="K35" i="11" s="1"/>
  <c r="L35" i="11" s="1"/>
  <c r="F36" i="11"/>
  <c r="J36" i="10"/>
  <c r="K36" i="10" s="1"/>
  <c r="L36" i="10" s="1"/>
  <c r="F37" i="10"/>
  <c r="E35" i="10"/>
  <c r="D36" i="10"/>
  <c r="E164" i="1" l="1"/>
  <c r="AU164" i="1"/>
  <c r="D165" i="1"/>
  <c r="AV163" i="1"/>
  <c r="I164" i="1"/>
  <c r="AT163" i="1"/>
  <c r="AA165" i="1"/>
  <c r="Z166" i="1"/>
  <c r="J165" i="1"/>
  <c r="K165" i="1" s="1"/>
  <c r="L165" i="1" s="1"/>
  <c r="F166" i="1"/>
  <c r="AF164" i="1"/>
  <c r="AG164" i="1" s="1"/>
  <c r="AH164" i="1" s="1"/>
  <c r="AB165" i="1"/>
  <c r="J146" i="8"/>
  <c r="K146" i="8" s="1"/>
  <c r="F147" i="8"/>
  <c r="E145" i="8"/>
  <c r="D146" i="8"/>
  <c r="E35" i="11"/>
  <c r="D36" i="11"/>
  <c r="J36" i="11"/>
  <c r="K36" i="11" s="1"/>
  <c r="L36" i="11" s="1"/>
  <c r="F37" i="11"/>
  <c r="D37" i="10"/>
  <c r="E36" i="10"/>
  <c r="J37" i="10"/>
  <c r="K37" i="10" s="1"/>
  <c r="L37" i="10" s="1"/>
  <c r="F38" i="10"/>
  <c r="D1" i="8"/>
  <c r="B1" i="8"/>
  <c r="X109" i="8"/>
  <c r="W109" i="8"/>
  <c r="P109" i="8"/>
  <c r="O109" i="8"/>
  <c r="N109" i="8"/>
  <c r="X108" i="8"/>
  <c r="W108" i="8"/>
  <c r="P108" i="8"/>
  <c r="O108" i="8"/>
  <c r="N108" i="8"/>
  <c r="X107" i="8"/>
  <c r="W107" i="8"/>
  <c r="P107" i="8"/>
  <c r="O107" i="8"/>
  <c r="N107" i="8"/>
  <c r="X106" i="8"/>
  <c r="W106" i="8"/>
  <c r="P106" i="8"/>
  <c r="O106" i="8"/>
  <c r="N106" i="8"/>
  <c r="X105" i="8"/>
  <c r="W105" i="8"/>
  <c r="P105" i="8"/>
  <c r="O105" i="8"/>
  <c r="N105" i="8"/>
  <c r="X104" i="8"/>
  <c r="W104" i="8"/>
  <c r="P104" i="8"/>
  <c r="O104" i="8"/>
  <c r="N104" i="8"/>
  <c r="X103" i="8"/>
  <c r="W103" i="8"/>
  <c r="P103" i="8"/>
  <c r="O103" i="8"/>
  <c r="Q103" i="8" s="1"/>
  <c r="R103" i="8" s="1"/>
  <c r="N103" i="8"/>
  <c r="X102" i="8"/>
  <c r="W102" i="8"/>
  <c r="P102" i="8"/>
  <c r="O102" i="8"/>
  <c r="N102" i="8"/>
  <c r="X101" i="8"/>
  <c r="W101" i="8"/>
  <c r="P101" i="8"/>
  <c r="O101" i="8"/>
  <c r="N101" i="8"/>
  <c r="X100" i="8"/>
  <c r="W100" i="8"/>
  <c r="P100" i="8"/>
  <c r="O100" i="8"/>
  <c r="N100" i="8"/>
  <c r="X99" i="8"/>
  <c r="W99" i="8"/>
  <c r="P99" i="8"/>
  <c r="O99" i="8"/>
  <c r="N99" i="8"/>
  <c r="X98" i="8"/>
  <c r="W98" i="8"/>
  <c r="P98" i="8"/>
  <c r="O98" i="8"/>
  <c r="N98" i="8"/>
  <c r="X97" i="8"/>
  <c r="W97" i="8"/>
  <c r="P97" i="8"/>
  <c r="O97" i="8"/>
  <c r="N97" i="8"/>
  <c r="X96" i="8"/>
  <c r="W96" i="8"/>
  <c r="P96" i="8"/>
  <c r="O96" i="8"/>
  <c r="N96" i="8"/>
  <c r="X95" i="8"/>
  <c r="W95" i="8"/>
  <c r="P95" i="8"/>
  <c r="O95" i="8"/>
  <c r="N95" i="8"/>
  <c r="X94" i="8"/>
  <c r="W94" i="8"/>
  <c r="P94" i="8"/>
  <c r="O94" i="8"/>
  <c r="N94" i="8"/>
  <c r="X93" i="8"/>
  <c r="W93" i="8"/>
  <c r="P93" i="8"/>
  <c r="O93" i="8"/>
  <c r="N93" i="8"/>
  <c r="X92" i="8"/>
  <c r="W92" i="8"/>
  <c r="P92" i="8"/>
  <c r="O92" i="8"/>
  <c r="N92" i="8"/>
  <c r="X91" i="8"/>
  <c r="W91" i="8"/>
  <c r="P91" i="8"/>
  <c r="O91" i="8"/>
  <c r="N91" i="8"/>
  <c r="X90" i="8"/>
  <c r="W90" i="8"/>
  <c r="P90" i="8"/>
  <c r="O90" i="8"/>
  <c r="N90" i="8"/>
  <c r="X89" i="8"/>
  <c r="W89" i="8"/>
  <c r="P89" i="8"/>
  <c r="O89" i="8"/>
  <c r="N89" i="8"/>
  <c r="X88" i="8"/>
  <c r="W88" i="8"/>
  <c r="P88" i="8"/>
  <c r="O88" i="8"/>
  <c r="N88" i="8"/>
  <c r="X87" i="8"/>
  <c r="W87" i="8"/>
  <c r="P87" i="8"/>
  <c r="O87" i="8"/>
  <c r="N87" i="8"/>
  <c r="X86" i="8"/>
  <c r="W86" i="8"/>
  <c r="P86" i="8"/>
  <c r="O86" i="8"/>
  <c r="N86" i="8"/>
  <c r="X85" i="8"/>
  <c r="W85" i="8"/>
  <c r="P85" i="8"/>
  <c r="O85" i="8"/>
  <c r="N85" i="8"/>
  <c r="X84" i="8"/>
  <c r="W84" i="8"/>
  <c r="P84" i="8"/>
  <c r="O84" i="8"/>
  <c r="Q84" i="8" s="1"/>
  <c r="R84" i="8" s="1"/>
  <c r="N84" i="8"/>
  <c r="X83" i="8"/>
  <c r="W83" i="8"/>
  <c r="P83" i="8"/>
  <c r="O83" i="8"/>
  <c r="N83" i="8"/>
  <c r="X82" i="8"/>
  <c r="W82" i="8"/>
  <c r="P82" i="8"/>
  <c r="O82" i="8"/>
  <c r="N82" i="8"/>
  <c r="X81" i="8"/>
  <c r="W81" i="8"/>
  <c r="P81" i="8"/>
  <c r="O81" i="8"/>
  <c r="N81" i="8"/>
  <c r="X80" i="8"/>
  <c r="W80" i="8"/>
  <c r="P80" i="8"/>
  <c r="O80" i="8"/>
  <c r="N80" i="8"/>
  <c r="X79" i="8"/>
  <c r="W79" i="8"/>
  <c r="P79" i="8"/>
  <c r="O79" i="8"/>
  <c r="N79" i="8"/>
  <c r="X78" i="8"/>
  <c r="W78" i="8"/>
  <c r="P78" i="8"/>
  <c r="O78" i="8"/>
  <c r="N78" i="8"/>
  <c r="X77" i="8"/>
  <c r="W77" i="8"/>
  <c r="P77" i="8"/>
  <c r="O77" i="8"/>
  <c r="N77" i="8"/>
  <c r="X76" i="8"/>
  <c r="W76" i="8"/>
  <c r="P76" i="8"/>
  <c r="O76" i="8"/>
  <c r="N76" i="8"/>
  <c r="X75" i="8"/>
  <c r="W75" i="8"/>
  <c r="P75" i="8"/>
  <c r="O75" i="8"/>
  <c r="N75" i="8"/>
  <c r="X74" i="8"/>
  <c r="W74" i="8"/>
  <c r="P74" i="8"/>
  <c r="O74" i="8"/>
  <c r="N74" i="8"/>
  <c r="X73" i="8"/>
  <c r="W73" i="8"/>
  <c r="P73" i="8"/>
  <c r="O73" i="8"/>
  <c r="Q73" i="8" s="1"/>
  <c r="R73" i="8" s="1"/>
  <c r="T73" i="8" s="1"/>
  <c r="N73" i="8"/>
  <c r="X72" i="8"/>
  <c r="W72" i="8"/>
  <c r="P72" i="8"/>
  <c r="O72" i="8"/>
  <c r="N72" i="8"/>
  <c r="X71" i="8"/>
  <c r="W71" i="8"/>
  <c r="P71" i="8"/>
  <c r="O71" i="8"/>
  <c r="N71" i="8"/>
  <c r="X70" i="8"/>
  <c r="W70" i="8"/>
  <c r="P70" i="8"/>
  <c r="O70" i="8"/>
  <c r="N70" i="8"/>
  <c r="X69" i="8"/>
  <c r="W69" i="8"/>
  <c r="P69" i="8"/>
  <c r="O69" i="8"/>
  <c r="N69" i="8"/>
  <c r="X68" i="8"/>
  <c r="W68" i="8"/>
  <c r="P68" i="8"/>
  <c r="O68" i="8"/>
  <c r="N68" i="8"/>
  <c r="X67" i="8"/>
  <c r="W67" i="8"/>
  <c r="P67" i="8"/>
  <c r="O67" i="8"/>
  <c r="N67" i="8"/>
  <c r="X66" i="8"/>
  <c r="W66" i="8"/>
  <c r="P66" i="8"/>
  <c r="O66" i="8"/>
  <c r="N66" i="8"/>
  <c r="X65" i="8"/>
  <c r="W65" i="8"/>
  <c r="P65" i="8"/>
  <c r="O65" i="8"/>
  <c r="N65" i="8"/>
  <c r="X64" i="8"/>
  <c r="W64" i="8"/>
  <c r="P64" i="8"/>
  <c r="O64" i="8"/>
  <c r="N64" i="8"/>
  <c r="X63" i="8"/>
  <c r="W63" i="8"/>
  <c r="P63" i="8"/>
  <c r="O63" i="8"/>
  <c r="N63" i="8"/>
  <c r="X62" i="8"/>
  <c r="W62" i="8"/>
  <c r="P62" i="8"/>
  <c r="O62" i="8"/>
  <c r="N62" i="8"/>
  <c r="X61" i="8"/>
  <c r="W61" i="8"/>
  <c r="P61" i="8"/>
  <c r="O61" i="8"/>
  <c r="N61" i="8"/>
  <c r="X60" i="8"/>
  <c r="W60" i="8"/>
  <c r="P60" i="8"/>
  <c r="O60" i="8"/>
  <c r="N60" i="8"/>
  <c r="X59" i="8"/>
  <c r="W59" i="8"/>
  <c r="P59" i="8"/>
  <c r="O59" i="8"/>
  <c r="N59" i="8"/>
  <c r="X58" i="8"/>
  <c r="W58" i="8"/>
  <c r="P58" i="8"/>
  <c r="O58" i="8"/>
  <c r="N58" i="8"/>
  <c r="X57" i="8"/>
  <c r="W57" i="8"/>
  <c r="P57" i="8"/>
  <c r="O57" i="8"/>
  <c r="N57" i="8"/>
  <c r="X56" i="8"/>
  <c r="W56" i="8"/>
  <c r="P56" i="8"/>
  <c r="O56" i="8"/>
  <c r="N56" i="8"/>
  <c r="X55" i="8"/>
  <c r="W55" i="8"/>
  <c r="P55" i="8"/>
  <c r="O55" i="8"/>
  <c r="N55" i="8"/>
  <c r="X54" i="8"/>
  <c r="W54" i="8"/>
  <c r="P54" i="8"/>
  <c r="O54" i="8"/>
  <c r="N54" i="8"/>
  <c r="W53" i="8"/>
  <c r="P53" i="8"/>
  <c r="O53" i="8"/>
  <c r="N53" i="8"/>
  <c r="X52" i="8"/>
  <c r="W52" i="8"/>
  <c r="P52" i="8"/>
  <c r="O52" i="8"/>
  <c r="N52" i="8"/>
  <c r="X51" i="8"/>
  <c r="W51" i="8"/>
  <c r="P51" i="8"/>
  <c r="O51" i="8"/>
  <c r="N51" i="8"/>
  <c r="X50" i="8"/>
  <c r="W50" i="8"/>
  <c r="P50" i="8"/>
  <c r="O50" i="8"/>
  <c r="N50" i="8"/>
  <c r="X49" i="8"/>
  <c r="W49" i="8"/>
  <c r="P49" i="8"/>
  <c r="O49" i="8"/>
  <c r="N49" i="8"/>
  <c r="X48" i="8"/>
  <c r="P48" i="8"/>
  <c r="O48" i="8"/>
  <c r="N48" i="8"/>
  <c r="X47" i="8"/>
  <c r="W47" i="8"/>
  <c r="P47" i="8"/>
  <c r="O47" i="8"/>
  <c r="N47" i="8"/>
  <c r="X46" i="8"/>
  <c r="W46" i="8"/>
  <c r="P46" i="8"/>
  <c r="O46" i="8"/>
  <c r="N46" i="8"/>
  <c r="X45" i="8"/>
  <c r="W45" i="8"/>
  <c r="P45" i="8"/>
  <c r="O45" i="8"/>
  <c r="N45" i="8"/>
  <c r="X44" i="8"/>
  <c r="W44" i="8"/>
  <c r="P44" i="8"/>
  <c r="O44" i="8"/>
  <c r="N44" i="8"/>
  <c r="X43" i="8"/>
  <c r="W43" i="8"/>
  <c r="P43" i="8"/>
  <c r="O43" i="8"/>
  <c r="N43" i="8"/>
  <c r="X42" i="8"/>
  <c r="W42" i="8"/>
  <c r="P42" i="8"/>
  <c r="O42" i="8"/>
  <c r="N42" i="8"/>
  <c r="X41" i="8"/>
  <c r="W41" i="8"/>
  <c r="P41" i="8"/>
  <c r="O41" i="8"/>
  <c r="N41" i="8"/>
  <c r="X40" i="8"/>
  <c r="W40" i="8"/>
  <c r="P40" i="8"/>
  <c r="O40" i="8"/>
  <c r="N40" i="8"/>
  <c r="X39" i="8"/>
  <c r="W39" i="8"/>
  <c r="P39" i="8"/>
  <c r="O39" i="8"/>
  <c r="N39" i="8"/>
  <c r="X38" i="8"/>
  <c r="W38" i="8"/>
  <c r="P38" i="8"/>
  <c r="O38" i="8"/>
  <c r="N38" i="8"/>
  <c r="X37" i="8"/>
  <c r="W37" i="8"/>
  <c r="P37" i="8"/>
  <c r="O37" i="8"/>
  <c r="N37" i="8"/>
  <c r="X36" i="8"/>
  <c r="W36" i="8"/>
  <c r="P36" i="8"/>
  <c r="O36" i="8"/>
  <c r="N36" i="8"/>
  <c r="X35" i="8"/>
  <c r="W35" i="8"/>
  <c r="P35" i="8"/>
  <c r="O35" i="8"/>
  <c r="N35" i="8"/>
  <c r="X34" i="8"/>
  <c r="W34" i="8"/>
  <c r="P34" i="8"/>
  <c r="O34" i="8"/>
  <c r="N34" i="8"/>
  <c r="X33" i="8"/>
  <c r="W33" i="8"/>
  <c r="P33" i="8"/>
  <c r="O33" i="8"/>
  <c r="N33" i="8"/>
  <c r="X32" i="8"/>
  <c r="W32" i="8"/>
  <c r="P32" i="8"/>
  <c r="O32" i="8"/>
  <c r="N32" i="8"/>
  <c r="X31" i="8"/>
  <c r="W31" i="8"/>
  <c r="P31" i="8"/>
  <c r="O31" i="8"/>
  <c r="N31" i="8"/>
  <c r="X30" i="8"/>
  <c r="W30" i="8"/>
  <c r="P30" i="8"/>
  <c r="O30" i="8"/>
  <c r="N30" i="8"/>
  <c r="X29" i="8"/>
  <c r="W29" i="8"/>
  <c r="P29" i="8"/>
  <c r="O29" i="8"/>
  <c r="Q29" i="8" s="1"/>
  <c r="R29" i="8" s="1"/>
  <c r="N29" i="8"/>
  <c r="X28" i="8"/>
  <c r="W28" i="8"/>
  <c r="P28" i="8"/>
  <c r="O28" i="8"/>
  <c r="N28" i="8"/>
  <c r="X27" i="8"/>
  <c r="W27" i="8"/>
  <c r="P27" i="8"/>
  <c r="O27" i="8"/>
  <c r="N27" i="8"/>
  <c r="X26" i="8"/>
  <c r="W26" i="8"/>
  <c r="P26" i="8"/>
  <c r="O26" i="8"/>
  <c r="N26" i="8"/>
  <c r="X25" i="8"/>
  <c r="W25" i="8"/>
  <c r="P25" i="8"/>
  <c r="O25" i="8"/>
  <c r="Q25" i="8" s="1"/>
  <c r="R25" i="8" s="1"/>
  <c r="U25" i="8" s="1"/>
  <c r="N25" i="8"/>
  <c r="X24" i="8"/>
  <c r="W24" i="8"/>
  <c r="P24" i="8"/>
  <c r="O24" i="8"/>
  <c r="N24" i="8"/>
  <c r="X23" i="8"/>
  <c r="W23" i="8"/>
  <c r="P23" i="8"/>
  <c r="O23" i="8"/>
  <c r="N23" i="8"/>
  <c r="P22" i="8"/>
  <c r="O22" i="8"/>
  <c r="N22" i="8"/>
  <c r="P21" i="8"/>
  <c r="O21" i="8"/>
  <c r="Q21" i="8" s="1"/>
  <c r="R21" i="8" s="1"/>
  <c r="N21" i="8"/>
  <c r="X20" i="8"/>
  <c r="X21" i="8" s="1"/>
  <c r="X22" i="8" s="1"/>
  <c r="W20" i="8"/>
  <c r="W21" i="8" s="1"/>
  <c r="W22" i="8" s="1"/>
  <c r="P20" i="8"/>
  <c r="O20" i="8"/>
  <c r="N20" i="8"/>
  <c r="P19" i="8"/>
  <c r="O19" i="8"/>
  <c r="Q19" i="8" s="1"/>
  <c r="R19" i="8" s="1"/>
  <c r="U19" i="8" s="1"/>
  <c r="N19" i="8"/>
  <c r="P18" i="8"/>
  <c r="O18" i="8"/>
  <c r="N18" i="8"/>
  <c r="X17" i="8"/>
  <c r="X18" i="8" s="1"/>
  <c r="X19" i="8" s="1"/>
  <c r="W17" i="8"/>
  <c r="W18" i="8" s="1"/>
  <c r="W19" i="8" s="1"/>
  <c r="P17" i="8"/>
  <c r="O17" i="8"/>
  <c r="N17" i="8"/>
  <c r="P16" i="8"/>
  <c r="O16" i="8"/>
  <c r="N16" i="8"/>
  <c r="P15" i="8"/>
  <c r="O15" i="8"/>
  <c r="N15" i="8"/>
  <c r="X14" i="8"/>
  <c r="X15" i="8" s="1"/>
  <c r="X16" i="8" s="1"/>
  <c r="W14" i="8"/>
  <c r="W15" i="8" s="1"/>
  <c r="W16" i="8" s="1"/>
  <c r="P14" i="8"/>
  <c r="O14" i="8"/>
  <c r="N14" i="8"/>
  <c r="P13" i="8"/>
  <c r="O13" i="8"/>
  <c r="N13" i="8"/>
  <c r="P12" i="8"/>
  <c r="O12" i="8"/>
  <c r="N12" i="8"/>
  <c r="X11" i="8"/>
  <c r="X12" i="8" s="1"/>
  <c r="X13" i="8" s="1"/>
  <c r="W11" i="8"/>
  <c r="W12" i="8" s="1"/>
  <c r="W13" i="8" s="1"/>
  <c r="P11" i="8"/>
  <c r="O11" i="8"/>
  <c r="N11" i="8"/>
  <c r="P10" i="8"/>
  <c r="O10" i="8"/>
  <c r="N10" i="8"/>
  <c r="P9" i="8"/>
  <c r="O9" i="8"/>
  <c r="N9" i="8"/>
  <c r="X8" i="8"/>
  <c r="X9" i="8" s="1"/>
  <c r="X10" i="8" s="1"/>
  <c r="W8" i="8"/>
  <c r="W9" i="8" s="1"/>
  <c r="W10" i="8" s="1"/>
  <c r="P8" i="8"/>
  <c r="O8" i="8"/>
  <c r="N8" i="8"/>
  <c r="P7" i="8"/>
  <c r="O7" i="8"/>
  <c r="N7" i="8"/>
  <c r="P6" i="8"/>
  <c r="O6" i="8"/>
  <c r="N6" i="8"/>
  <c r="X6" i="8"/>
  <c r="X7" i="8" s="1"/>
  <c r="W6" i="8"/>
  <c r="W7" i="8" s="1"/>
  <c r="P5" i="8"/>
  <c r="O5" i="8"/>
  <c r="N5" i="8"/>
  <c r="J4" i="8"/>
  <c r="K4" i="8" s="1"/>
  <c r="X2" i="8"/>
  <c r="W2" i="8"/>
  <c r="J166" i="1" l="1"/>
  <c r="K166" i="1" s="1"/>
  <c r="L166" i="1" s="1"/>
  <c r="F167" i="1"/>
  <c r="AF165" i="1"/>
  <c r="AG165" i="1" s="1"/>
  <c r="AH165" i="1" s="1"/>
  <c r="AB166" i="1"/>
  <c r="AA166" i="1"/>
  <c r="Z167" i="1"/>
  <c r="I165" i="1"/>
  <c r="AT164" i="1"/>
  <c r="AV164" i="1"/>
  <c r="E165" i="1"/>
  <c r="AU165" i="1"/>
  <c r="D166" i="1"/>
  <c r="L110" i="8"/>
  <c r="L112" i="8"/>
  <c r="L111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L146" i="8"/>
  <c r="L145" i="8"/>
  <c r="E146" i="8"/>
  <c r="D147" i="8"/>
  <c r="J147" i="8"/>
  <c r="K147" i="8" s="1"/>
  <c r="L147" i="8" s="1"/>
  <c r="F148" i="8"/>
  <c r="Q40" i="8"/>
  <c r="R40" i="8" s="1"/>
  <c r="Q65" i="8"/>
  <c r="R65" i="8" s="1"/>
  <c r="E36" i="11"/>
  <c r="D37" i="11"/>
  <c r="Q64" i="8"/>
  <c r="R64" i="8" s="1"/>
  <c r="Q72" i="8"/>
  <c r="R72" i="8" s="1"/>
  <c r="Q20" i="8"/>
  <c r="R20" i="8" s="1"/>
  <c r="U20" i="8" s="1"/>
  <c r="Q53" i="8"/>
  <c r="R53" i="8" s="1"/>
  <c r="Q18" i="8"/>
  <c r="R18" i="8" s="1"/>
  <c r="Q26" i="8"/>
  <c r="R26" i="8" s="1"/>
  <c r="S26" i="8" s="1"/>
  <c r="Q62" i="8"/>
  <c r="R62" i="8" s="1"/>
  <c r="J37" i="11"/>
  <c r="K37" i="11" s="1"/>
  <c r="L37" i="11" s="1"/>
  <c r="F38" i="11"/>
  <c r="Q15" i="8"/>
  <c r="R15" i="8" s="1"/>
  <c r="Q75" i="8"/>
  <c r="R75" i="8" s="1"/>
  <c r="Q83" i="8"/>
  <c r="R83" i="8" s="1"/>
  <c r="S83" i="8" s="1"/>
  <c r="Q91" i="8"/>
  <c r="R91" i="8" s="1"/>
  <c r="Q5" i="8"/>
  <c r="R5" i="8" s="1"/>
  <c r="U5" i="8" s="1"/>
  <c r="G5" i="8" s="1"/>
  <c r="Q9" i="8"/>
  <c r="R9" i="8" s="1"/>
  <c r="T9" i="8" s="1"/>
  <c r="Q74" i="8"/>
  <c r="R74" i="8" s="1"/>
  <c r="Q71" i="8"/>
  <c r="R71" i="8" s="1"/>
  <c r="S71" i="8" s="1"/>
  <c r="Q8" i="8"/>
  <c r="R8" i="8" s="1"/>
  <c r="U8" i="8" s="1"/>
  <c r="Q28" i="8"/>
  <c r="R28" i="8" s="1"/>
  <c r="U28" i="8" s="1"/>
  <c r="Q100" i="8"/>
  <c r="R100" i="8" s="1"/>
  <c r="S100" i="8" s="1"/>
  <c r="Q94" i="8"/>
  <c r="R94" i="8" s="1"/>
  <c r="Q102" i="8"/>
  <c r="R102" i="8" s="1"/>
  <c r="U102" i="8" s="1"/>
  <c r="J38" i="10"/>
  <c r="K38" i="10" s="1"/>
  <c r="L38" i="10" s="1"/>
  <c r="F39" i="10"/>
  <c r="D38" i="10"/>
  <c r="E37" i="10"/>
  <c r="Q56" i="8"/>
  <c r="R56" i="8" s="1"/>
  <c r="Q68" i="8"/>
  <c r="R68" i="8" s="1"/>
  <c r="T68" i="8" s="1"/>
  <c r="T29" i="8"/>
  <c r="Q6" i="8"/>
  <c r="R6" i="8" s="1"/>
  <c r="T6" i="8" s="1"/>
  <c r="Q54" i="8"/>
  <c r="R54" i="8" s="1"/>
  <c r="S54" i="8" s="1"/>
  <c r="Q66" i="8"/>
  <c r="R66" i="8" s="1"/>
  <c r="U66" i="8" s="1"/>
  <c r="Q85" i="8"/>
  <c r="R85" i="8" s="1"/>
  <c r="T85" i="8" s="1"/>
  <c r="Q104" i="8"/>
  <c r="R104" i="8" s="1"/>
  <c r="Q109" i="8"/>
  <c r="R109" i="8" s="1"/>
  <c r="T40" i="8"/>
  <c r="Q47" i="8"/>
  <c r="R47" i="8" s="1"/>
  <c r="S47" i="8" s="1"/>
  <c r="Q7" i="8"/>
  <c r="R7" i="8" s="1"/>
  <c r="S7" i="8" s="1"/>
  <c r="Q17" i="8"/>
  <c r="R17" i="8" s="1"/>
  <c r="Q31" i="8"/>
  <c r="R31" i="8" s="1"/>
  <c r="U31" i="8" s="1"/>
  <c r="Q43" i="8"/>
  <c r="R43" i="8" s="1"/>
  <c r="Q55" i="8"/>
  <c r="R55" i="8" s="1"/>
  <c r="S55" i="8" s="1"/>
  <c r="Q67" i="8"/>
  <c r="R67" i="8" s="1"/>
  <c r="U67" i="8" s="1"/>
  <c r="Q98" i="8"/>
  <c r="R98" i="8" s="1"/>
  <c r="U98" i="8" s="1"/>
  <c r="T21" i="8"/>
  <c r="Q77" i="8"/>
  <c r="R77" i="8" s="1"/>
  <c r="S77" i="8" s="1"/>
  <c r="Q82" i="8"/>
  <c r="R82" i="8" s="1"/>
  <c r="U82" i="8" s="1"/>
  <c r="Q89" i="8"/>
  <c r="R89" i="8" s="1"/>
  <c r="S89" i="8" s="1"/>
  <c r="T15" i="8"/>
  <c r="Q12" i="8"/>
  <c r="R12" i="8" s="1"/>
  <c r="S12" i="8" s="1"/>
  <c r="Q80" i="8"/>
  <c r="R80" i="8" s="1"/>
  <c r="T80" i="8" s="1"/>
  <c r="Q97" i="8"/>
  <c r="R97" i="8" s="1"/>
  <c r="U97" i="8" s="1"/>
  <c r="Q10" i="8"/>
  <c r="R10" i="8" s="1"/>
  <c r="T10" i="8" s="1"/>
  <c r="Q13" i="8"/>
  <c r="R13" i="8" s="1"/>
  <c r="U13" i="8" s="1"/>
  <c r="Q22" i="8"/>
  <c r="R22" i="8" s="1"/>
  <c r="U22" i="8" s="1"/>
  <c r="Q44" i="8"/>
  <c r="R44" i="8" s="1"/>
  <c r="U91" i="8"/>
  <c r="U103" i="8"/>
  <c r="L4" i="8"/>
  <c r="Q37" i="8"/>
  <c r="R37" i="8" s="1"/>
  <c r="U37" i="8" s="1"/>
  <c r="Q49" i="8"/>
  <c r="R49" i="8" s="1"/>
  <c r="S49" i="8" s="1"/>
  <c r="Q61" i="8"/>
  <c r="R61" i="8" s="1"/>
  <c r="U61" i="8" s="1"/>
  <c r="Q11" i="8"/>
  <c r="R11" i="8" s="1"/>
  <c r="U11" i="8" s="1"/>
  <c r="Q14" i="8"/>
  <c r="R14" i="8" s="1"/>
  <c r="U14" i="8" s="1"/>
  <c r="Q35" i="8"/>
  <c r="R35" i="8" s="1"/>
  <c r="S35" i="8" s="1"/>
  <c r="Q101" i="8"/>
  <c r="R101" i="8" s="1"/>
  <c r="T101" i="8" s="1"/>
  <c r="Q106" i="8"/>
  <c r="R106" i="8" s="1"/>
  <c r="U106" i="8" s="1"/>
  <c r="Q57" i="8"/>
  <c r="R57" i="8" s="1"/>
  <c r="U57" i="8" s="1"/>
  <c r="Q36" i="8"/>
  <c r="R36" i="8" s="1"/>
  <c r="S36" i="8" s="1"/>
  <c r="Q48" i="8"/>
  <c r="R48" i="8" s="1"/>
  <c r="T65" i="8"/>
  <c r="Q107" i="8"/>
  <c r="R107" i="8" s="1"/>
  <c r="S107" i="8" s="1"/>
  <c r="Q34" i="8"/>
  <c r="R34" i="8" s="1"/>
  <c r="U34" i="8" s="1"/>
  <c r="Q46" i="8"/>
  <c r="R46" i="8" s="1"/>
  <c r="U46" i="8" s="1"/>
  <c r="Q58" i="8"/>
  <c r="R58" i="8" s="1"/>
  <c r="U58" i="8" s="1"/>
  <c r="Q70" i="8"/>
  <c r="R70" i="8" s="1"/>
  <c r="U70" i="8" s="1"/>
  <c r="Q79" i="8"/>
  <c r="R79" i="8" s="1"/>
  <c r="U79" i="8" s="1"/>
  <c r="Q93" i="8"/>
  <c r="R93" i="8" s="1"/>
  <c r="U93" i="8" s="1"/>
  <c r="Q50" i="8"/>
  <c r="R50" i="8" s="1"/>
  <c r="S50" i="8" s="1"/>
  <c r="S104" i="8"/>
  <c r="Q92" i="8"/>
  <c r="R92" i="8" s="1"/>
  <c r="S92" i="8" s="1"/>
  <c r="Q41" i="8"/>
  <c r="R41" i="8" s="1"/>
  <c r="S41" i="8" s="1"/>
  <c r="S62" i="8"/>
  <c r="T18" i="8"/>
  <c r="Q23" i="8"/>
  <c r="R23" i="8" s="1"/>
  <c r="S23" i="8" s="1"/>
  <c r="U73" i="8"/>
  <c r="Q86" i="8"/>
  <c r="R86" i="8" s="1"/>
  <c r="T86" i="8" s="1"/>
  <c r="Q95" i="8"/>
  <c r="R95" i="8" s="1"/>
  <c r="U95" i="8" s="1"/>
  <c r="S9" i="8"/>
  <c r="Q16" i="8"/>
  <c r="R16" i="8" s="1"/>
  <c r="U16" i="8" s="1"/>
  <c r="S21" i="8"/>
  <c r="Q59" i="8"/>
  <c r="R59" i="8" s="1"/>
  <c r="S59" i="8" s="1"/>
  <c r="Q108" i="8"/>
  <c r="R108" i="8" s="1"/>
  <c r="S108" i="8" s="1"/>
  <c r="U55" i="8"/>
  <c r="T53" i="8"/>
  <c r="S72" i="8"/>
  <c r="Q76" i="8"/>
  <c r="R76" i="8" s="1"/>
  <c r="T76" i="8" s="1"/>
  <c r="Q38" i="8"/>
  <c r="R38" i="8" s="1"/>
  <c r="U38" i="8" s="1"/>
  <c r="T104" i="8"/>
  <c r="Q30" i="8"/>
  <c r="R30" i="8" s="1"/>
  <c r="U30" i="8" s="1"/>
  <c r="Q32" i="8"/>
  <c r="R32" i="8" s="1"/>
  <c r="U32" i="8" s="1"/>
  <c r="T83" i="8"/>
  <c r="S37" i="8"/>
  <c r="S15" i="8"/>
  <c r="S73" i="8"/>
  <c r="S53" i="8"/>
  <c r="Q39" i="8"/>
  <c r="R39" i="8" s="1"/>
  <c r="Q90" i="8"/>
  <c r="R90" i="8" s="1"/>
  <c r="U90" i="8" s="1"/>
  <c r="U101" i="8"/>
  <c r="U6" i="8"/>
  <c r="U18" i="8"/>
  <c r="Q52" i="8"/>
  <c r="R52" i="8" s="1"/>
  <c r="S52" i="8" s="1"/>
  <c r="Q88" i="8"/>
  <c r="R88" i="8" s="1"/>
  <c r="U88" i="8" s="1"/>
  <c r="U17" i="8"/>
  <c r="U94" i="8"/>
  <c r="T94" i="8"/>
  <c r="U48" i="8"/>
  <c r="S48" i="8"/>
  <c r="E4" i="8"/>
  <c r="S28" i="8"/>
  <c r="T28" i="8"/>
  <c r="U65" i="8"/>
  <c r="S65" i="8"/>
  <c r="U44" i="8"/>
  <c r="T44" i="8"/>
  <c r="U43" i="8"/>
  <c r="U74" i="8"/>
  <c r="T74" i="8"/>
  <c r="S74" i="8"/>
  <c r="S109" i="8"/>
  <c r="U109" i="8"/>
  <c r="U75" i="8"/>
  <c r="S75" i="8"/>
  <c r="S102" i="8"/>
  <c r="S64" i="8"/>
  <c r="T64" i="8"/>
  <c r="S44" i="8"/>
  <c r="T91" i="8"/>
  <c r="T98" i="8"/>
  <c r="T7" i="8"/>
  <c r="T13" i="8"/>
  <c r="T17" i="8"/>
  <c r="T19" i="8"/>
  <c r="T26" i="8"/>
  <c r="S20" i="8"/>
  <c r="S8" i="8"/>
  <c r="S18" i="8"/>
  <c r="T57" i="8"/>
  <c r="U62" i="8"/>
  <c r="T62" i="8"/>
  <c r="U64" i="8"/>
  <c r="T77" i="8"/>
  <c r="U100" i="8"/>
  <c r="S5" i="8"/>
  <c r="D5" i="8" s="1"/>
  <c r="E5" i="8" s="1"/>
  <c r="S46" i="8"/>
  <c r="S17" i="8"/>
  <c r="S13" i="8"/>
  <c r="U83" i="8"/>
  <c r="U84" i="8"/>
  <c r="S84" i="8"/>
  <c r="T89" i="8"/>
  <c r="U9" i="8"/>
  <c r="U15" i="8"/>
  <c r="S19" i="8"/>
  <c r="U7" i="8"/>
  <c r="T47" i="8"/>
  <c r="U56" i="8"/>
  <c r="T56" i="8"/>
  <c r="S56" i="8"/>
  <c r="S57" i="8"/>
  <c r="T103" i="8"/>
  <c r="U21" i="8"/>
  <c r="T8" i="8"/>
  <c r="T16" i="8"/>
  <c r="T20" i="8"/>
  <c r="U29" i="8"/>
  <c r="S29" i="8"/>
  <c r="U72" i="8"/>
  <c r="T75" i="8"/>
  <c r="U23" i="8"/>
  <c r="Q33" i="8"/>
  <c r="R33" i="8" s="1"/>
  <c r="Q69" i="8"/>
  <c r="R69" i="8" s="1"/>
  <c r="T69" i="8" s="1"/>
  <c r="Q105" i="8"/>
  <c r="R105" i="8" s="1"/>
  <c r="S91" i="8"/>
  <c r="Q24" i="8"/>
  <c r="R24" i="8" s="1"/>
  <c r="T24" i="8" s="1"/>
  <c r="S40" i="8"/>
  <c r="T43" i="8"/>
  <c r="Q60" i="8"/>
  <c r="R60" i="8" s="1"/>
  <c r="Q96" i="8"/>
  <c r="R96" i="8" s="1"/>
  <c r="S25" i="8"/>
  <c r="Q45" i="8"/>
  <c r="R45" i="8" s="1"/>
  <c r="U71" i="8"/>
  <c r="Q81" i="8"/>
  <c r="R81" i="8" s="1"/>
  <c r="T81" i="8" s="1"/>
  <c r="S97" i="8"/>
  <c r="T102" i="8"/>
  <c r="U107" i="8"/>
  <c r="S82" i="8"/>
  <c r="Q51" i="8"/>
  <c r="R51" i="8" s="1"/>
  <c r="T72" i="8"/>
  <c r="U77" i="8"/>
  <c r="Q87" i="8"/>
  <c r="R87" i="8" s="1"/>
  <c r="T87" i="8" s="1"/>
  <c r="S101" i="8"/>
  <c r="S103" i="8"/>
  <c r="T109" i="8"/>
  <c r="T25" i="8"/>
  <c r="T35" i="8"/>
  <c r="U40" i="8"/>
  <c r="Q42" i="8"/>
  <c r="R42" i="8" s="1"/>
  <c r="S58" i="8"/>
  <c r="Q78" i="8"/>
  <c r="R78" i="8" s="1"/>
  <c r="T78" i="8" s="1"/>
  <c r="S94" i="8"/>
  <c r="T97" i="8"/>
  <c r="U104" i="8"/>
  <c r="T107" i="8"/>
  <c r="Q27" i="8"/>
  <c r="R27" i="8" s="1"/>
  <c r="T27" i="8" s="1"/>
  <c r="S43" i="8"/>
  <c r="T48" i="8"/>
  <c r="U53" i="8"/>
  <c r="Q63" i="8"/>
  <c r="R63" i="8" s="1"/>
  <c r="T84" i="8"/>
  <c r="U89" i="8"/>
  <c r="Q99" i="8"/>
  <c r="R99" i="8" s="1"/>
  <c r="I166" i="1" l="1"/>
  <c r="AT165" i="1"/>
  <c r="AV165" i="1"/>
  <c r="AA167" i="1"/>
  <c r="Z168" i="1"/>
  <c r="E166" i="1"/>
  <c r="AU166" i="1"/>
  <c r="D167" i="1"/>
  <c r="AF166" i="1"/>
  <c r="AG166" i="1" s="1"/>
  <c r="AH166" i="1" s="1"/>
  <c r="AB167" i="1"/>
  <c r="J167" i="1"/>
  <c r="K167" i="1" s="1"/>
  <c r="L167" i="1" s="1"/>
  <c r="F168" i="1"/>
  <c r="J148" i="8"/>
  <c r="K148" i="8" s="1"/>
  <c r="L148" i="8" s="1"/>
  <c r="F149" i="8"/>
  <c r="E147" i="8"/>
  <c r="D148" i="8"/>
  <c r="S66" i="8"/>
  <c r="T66" i="8"/>
  <c r="T58" i="8"/>
  <c r="S22" i="8"/>
  <c r="T52" i="8"/>
  <c r="U10" i="8"/>
  <c r="U52" i="8"/>
  <c r="T46" i="8"/>
  <c r="T37" i="8"/>
  <c r="T22" i="8"/>
  <c r="S67" i="8"/>
  <c r="T5" i="8"/>
  <c r="F5" i="8" s="1"/>
  <c r="J5" i="8" s="1"/>
  <c r="K5" i="8" s="1"/>
  <c r="L5" i="8" s="1"/>
  <c r="D38" i="11"/>
  <c r="E37" i="11"/>
  <c r="T41" i="8"/>
  <c r="T100" i="8"/>
  <c r="T106" i="8"/>
  <c r="S10" i="8"/>
  <c r="S68" i="8"/>
  <c r="S6" i="8"/>
  <c r="D6" i="8" s="1"/>
  <c r="E6" i="8" s="1"/>
  <c r="U26" i="8"/>
  <c r="U41" i="8"/>
  <c r="S88" i="8"/>
  <c r="U80" i="8"/>
  <c r="U47" i="8"/>
  <c r="S106" i="8"/>
  <c r="U68" i="8"/>
  <c r="J38" i="11"/>
  <c r="K38" i="11" s="1"/>
  <c r="L38" i="11" s="1"/>
  <c r="F39" i="11"/>
  <c r="T34" i="8"/>
  <c r="U35" i="8"/>
  <c r="S34" i="8"/>
  <c r="T71" i="8"/>
  <c r="T30" i="8"/>
  <c r="T67" i="8"/>
  <c r="T92" i="8"/>
  <c r="S80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E38" i="10"/>
  <c r="D39" i="10"/>
  <c r="F40" i="10"/>
  <c r="J39" i="10"/>
  <c r="K39" i="10" s="1"/>
  <c r="L39" i="10" s="1"/>
  <c r="T55" i="8"/>
  <c r="T31" i="8"/>
  <c r="T82" i="8"/>
  <c r="S31" i="8"/>
  <c r="S86" i="8"/>
  <c r="U86" i="8"/>
  <c r="T11" i="8"/>
  <c r="T108" i="8"/>
  <c r="U12" i="8"/>
  <c r="S11" i="8"/>
  <c r="U85" i="8"/>
  <c r="S85" i="8"/>
  <c r="U54" i="8"/>
  <c r="T12" i="8"/>
  <c r="U76" i="8"/>
  <c r="T54" i="8"/>
  <c r="S76" i="8"/>
  <c r="S98" i="8"/>
  <c r="U36" i="8"/>
  <c r="S30" i="8"/>
  <c r="S14" i="8"/>
  <c r="T90" i="8"/>
  <c r="T36" i="8"/>
  <c r="S90" i="8"/>
  <c r="T88" i="8"/>
  <c r="T14" i="8"/>
  <c r="T61" i="8"/>
  <c r="T93" i="8"/>
  <c r="S79" i="8"/>
  <c r="S93" i="8"/>
  <c r="T79" i="8"/>
  <c r="T49" i="8"/>
  <c r="T70" i="8"/>
  <c r="U50" i="8"/>
  <c r="U59" i="8"/>
  <c r="S70" i="8"/>
  <c r="S16" i="8"/>
  <c r="U49" i="8"/>
  <c r="S95" i="8"/>
  <c r="U108" i="8"/>
  <c r="T50" i="8"/>
  <c r="S61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T95" i="8"/>
  <c r="U92" i="8"/>
  <c r="T38" i="8"/>
  <c r="S38" i="8"/>
  <c r="S32" i="8"/>
  <c r="T32" i="8"/>
  <c r="U39" i="8"/>
  <c r="S39" i="8"/>
  <c r="T23" i="8"/>
  <c r="T39" i="8"/>
  <c r="T59" i="8"/>
  <c r="S96" i="8"/>
  <c r="U96" i="8"/>
  <c r="T96" i="8"/>
  <c r="U51" i="8"/>
  <c r="S51" i="8"/>
  <c r="T51" i="8"/>
  <c r="U33" i="8"/>
  <c r="S33" i="8"/>
  <c r="T33" i="8"/>
  <c r="U81" i="8"/>
  <c r="S81" i="8"/>
  <c r="U27" i="8"/>
  <c r="S27" i="8"/>
  <c r="S42" i="8"/>
  <c r="U42" i="8"/>
  <c r="T99" i="8"/>
  <c r="U99" i="8"/>
  <c r="S99" i="8"/>
  <c r="U87" i="8"/>
  <c r="S87" i="8"/>
  <c r="U45" i="8"/>
  <c r="S45" i="8"/>
  <c r="S60" i="8"/>
  <c r="U60" i="8"/>
  <c r="U105" i="8"/>
  <c r="S105" i="8"/>
  <c r="S78" i="8"/>
  <c r="U78" i="8"/>
  <c r="T45" i="8"/>
  <c r="T63" i="8"/>
  <c r="U63" i="8"/>
  <c r="S63" i="8"/>
  <c r="S24" i="8"/>
  <c r="U24" i="8"/>
  <c r="U69" i="8"/>
  <c r="S69" i="8"/>
  <c r="T60" i="8"/>
  <c r="T105" i="8"/>
  <c r="T42" i="8"/>
  <c r="I167" i="1" l="1"/>
  <c r="AT166" i="1"/>
  <c r="AV166" i="1"/>
  <c r="J168" i="1"/>
  <c r="K168" i="1" s="1"/>
  <c r="L168" i="1" s="1"/>
  <c r="F169" i="1"/>
  <c r="E167" i="1"/>
  <c r="AU167" i="1"/>
  <c r="D168" i="1"/>
  <c r="AF167" i="1"/>
  <c r="AG167" i="1" s="1"/>
  <c r="AH167" i="1" s="1"/>
  <c r="AB168" i="1"/>
  <c r="AA168" i="1"/>
  <c r="Z169" i="1"/>
  <c r="E148" i="8"/>
  <c r="D149" i="8"/>
  <c r="J149" i="8"/>
  <c r="K149" i="8" s="1"/>
  <c r="L149" i="8" s="1"/>
  <c r="F150" i="8"/>
  <c r="H5" i="8"/>
  <c r="H6" i="8" s="1"/>
  <c r="H7" i="8" s="1"/>
  <c r="H8" i="8" s="1"/>
  <c r="H9" i="8" s="1"/>
  <c r="H10" i="8" s="1"/>
  <c r="F6" i="8"/>
  <c r="J6" i="8" s="1"/>
  <c r="K6" i="8" s="1"/>
  <c r="L6" i="8" s="1"/>
  <c r="E38" i="11"/>
  <c r="D39" i="11"/>
  <c r="H11" i="8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J39" i="11"/>
  <c r="K39" i="11" s="1"/>
  <c r="L39" i="11" s="1"/>
  <c r="F40" i="11"/>
  <c r="J40" i="10"/>
  <c r="K40" i="10" s="1"/>
  <c r="L40" i="10" s="1"/>
  <c r="F41" i="10"/>
  <c r="E39" i="10"/>
  <c r="D40" i="10"/>
  <c r="D7" i="8"/>
  <c r="E7" i="8" s="1"/>
  <c r="I24" i="8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F7" i="8"/>
  <c r="G24" i="8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AA169" i="1" l="1"/>
  <c r="Z170" i="1"/>
  <c r="AA170" i="1" s="1"/>
  <c r="E168" i="1"/>
  <c r="AU168" i="1"/>
  <c r="D169" i="1"/>
  <c r="AF168" i="1"/>
  <c r="AG168" i="1" s="1"/>
  <c r="AH168" i="1" s="1"/>
  <c r="AB169" i="1"/>
  <c r="J169" i="1"/>
  <c r="K169" i="1" s="1"/>
  <c r="L169" i="1" s="1"/>
  <c r="F170" i="1"/>
  <c r="J170" i="1" s="1"/>
  <c r="K170" i="1" s="1"/>
  <c r="L170" i="1" s="1"/>
  <c r="I168" i="1"/>
  <c r="AT167" i="1"/>
  <c r="AV167" i="1"/>
  <c r="J150" i="8"/>
  <c r="K150" i="8" s="1"/>
  <c r="L150" i="8" s="1"/>
  <c r="F151" i="8"/>
  <c r="E149" i="8"/>
  <c r="D150" i="8"/>
  <c r="D8" i="8"/>
  <c r="D40" i="11"/>
  <c r="E39" i="11"/>
  <c r="J40" i="11"/>
  <c r="K40" i="11" s="1"/>
  <c r="L40" i="11" s="1"/>
  <c r="F41" i="11"/>
  <c r="E40" i="10"/>
  <c r="D41" i="10"/>
  <c r="F42" i="10"/>
  <c r="J41" i="10"/>
  <c r="K41" i="10" s="1"/>
  <c r="L41" i="10" s="1"/>
  <c r="J7" i="8"/>
  <c r="K7" i="8" s="1"/>
  <c r="L7" i="8" s="1"/>
  <c r="F8" i="8"/>
  <c r="E8" i="8"/>
  <c r="D9" i="8"/>
  <c r="I169" i="1" l="1"/>
  <c r="AV168" i="1"/>
  <c r="AT168" i="1"/>
  <c r="AF169" i="1"/>
  <c r="AG169" i="1" s="1"/>
  <c r="AH169" i="1" s="1"/>
  <c r="AB170" i="1"/>
  <c r="AF170" i="1" s="1"/>
  <c r="AG170" i="1" s="1"/>
  <c r="AH170" i="1" s="1"/>
  <c r="E169" i="1"/>
  <c r="AU169" i="1"/>
  <c r="D170" i="1"/>
  <c r="E150" i="8"/>
  <c r="D151" i="8"/>
  <c r="J151" i="8"/>
  <c r="K151" i="8" s="1"/>
  <c r="L151" i="8" s="1"/>
  <c r="F152" i="8"/>
  <c r="E40" i="11"/>
  <c r="D41" i="11"/>
  <c r="J41" i="11"/>
  <c r="K41" i="11" s="1"/>
  <c r="L41" i="11" s="1"/>
  <c r="F42" i="11"/>
  <c r="F43" i="10"/>
  <c r="J42" i="10"/>
  <c r="K42" i="10" s="1"/>
  <c r="L42" i="10" s="1"/>
  <c r="E41" i="10"/>
  <c r="D42" i="10"/>
  <c r="E9" i="8"/>
  <c r="D10" i="8"/>
  <c r="J8" i="8"/>
  <c r="K8" i="8" s="1"/>
  <c r="L8" i="8" s="1"/>
  <c r="F9" i="8"/>
  <c r="E170" i="1" l="1"/>
  <c r="AU170" i="1"/>
  <c r="I170" i="1"/>
  <c r="AT169" i="1"/>
  <c r="AV169" i="1"/>
  <c r="J152" i="8"/>
  <c r="K152" i="8" s="1"/>
  <c r="L152" i="8" s="1"/>
  <c r="F153" i="8"/>
  <c r="E151" i="8"/>
  <c r="D152" i="8"/>
  <c r="E41" i="11"/>
  <c r="D42" i="11"/>
  <c r="J42" i="11"/>
  <c r="K42" i="11" s="1"/>
  <c r="L42" i="11" s="1"/>
  <c r="F43" i="11"/>
  <c r="E42" i="10"/>
  <c r="D43" i="10"/>
  <c r="F44" i="10"/>
  <c r="J43" i="10"/>
  <c r="K43" i="10" s="1"/>
  <c r="L43" i="10" s="1"/>
  <c r="J9" i="8"/>
  <c r="K9" i="8" s="1"/>
  <c r="L9" i="8" s="1"/>
  <c r="F10" i="8"/>
  <c r="E10" i="8"/>
  <c r="D11" i="8"/>
  <c r="AT170" i="1" l="1"/>
  <c r="AV170" i="1"/>
  <c r="E152" i="8"/>
  <c r="D153" i="8"/>
  <c r="J153" i="8"/>
  <c r="K153" i="8" s="1"/>
  <c r="L153" i="8" s="1"/>
  <c r="F154" i="8"/>
  <c r="D43" i="11"/>
  <c r="E42" i="11"/>
  <c r="J43" i="11"/>
  <c r="K43" i="11" s="1"/>
  <c r="L43" i="11" s="1"/>
  <c r="F44" i="11"/>
  <c r="E43" i="10"/>
  <c r="D44" i="10"/>
  <c r="J44" i="10"/>
  <c r="K44" i="10" s="1"/>
  <c r="L44" i="10" s="1"/>
  <c r="F45" i="10"/>
  <c r="E11" i="8"/>
  <c r="D12" i="8"/>
  <c r="J10" i="8"/>
  <c r="K10" i="8" s="1"/>
  <c r="L10" i="8" s="1"/>
  <c r="F11" i="8"/>
  <c r="J154" i="8" l="1"/>
  <c r="K154" i="8" s="1"/>
  <c r="L154" i="8" s="1"/>
  <c r="F155" i="8"/>
  <c r="E153" i="8"/>
  <c r="D154" i="8"/>
  <c r="E43" i="11"/>
  <c r="D44" i="11"/>
  <c r="J44" i="11"/>
  <c r="K44" i="11" s="1"/>
  <c r="L44" i="11" s="1"/>
  <c r="F45" i="11"/>
  <c r="J45" i="10"/>
  <c r="K45" i="10" s="1"/>
  <c r="L45" i="10" s="1"/>
  <c r="F46" i="10"/>
  <c r="E44" i="10"/>
  <c r="D45" i="10"/>
  <c r="J11" i="8"/>
  <c r="K11" i="8" s="1"/>
  <c r="L11" i="8" s="1"/>
  <c r="F12" i="8"/>
  <c r="E12" i="8"/>
  <c r="D13" i="8"/>
  <c r="E154" i="8" l="1"/>
  <c r="D155" i="8"/>
  <c r="J155" i="8"/>
  <c r="K155" i="8" s="1"/>
  <c r="L155" i="8" s="1"/>
  <c r="F156" i="8"/>
  <c r="E44" i="11"/>
  <c r="D45" i="11"/>
  <c r="J45" i="11"/>
  <c r="K45" i="11" s="1"/>
  <c r="L45" i="11" s="1"/>
  <c r="F46" i="11"/>
  <c r="E45" i="10"/>
  <c r="D46" i="10"/>
  <c r="J46" i="10"/>
  <c r="K46" i="10" s="1"/>
  <c r="L46" i="10" s="1"/>
  <c r="F47" i="10"/>
  <c r="E13" i="8"/>
  <c r="D14" i="8"/>
  <c r="J12" i="8"/>
  <c r="K12" i="8" s="1"/>
  <c r="L12" i="8" s="1"/>
  <c r="F13" i="8"/>
  <c r="J156" i="8" l="1"/>
  <c r="K156" i="8" s="1"/>
  <c r="L156" i="8" s="1"/>
  <c r="F157" i="8"/>
  <c r="E155" i="8"/>
  <c r="D156" i="8"/>
  <c r="D46" i="11"/>
  <c r="E45" i="11"/>
  <c r="J46" i="11"/>
  <c r="K46" i="11" s="1"/>
  <c r="L46" i="11" s="1"/>
  <c r="F47" i="11"/>
  <c r="F48" i="10"/>
  <c r="J47" i="10"/>
  <c r="K47" i="10" s="1"/>
  <c r="L47" i="10" s="1"/>
  <c r="E46" i="10"/>
  <c r="D47" i="10"/>
  <c r="J13" i="8"/>
  <c r="K13" i="8" s="1"/>
  <c r="L13" i="8" s="1"/>
  <c r="F14" i="8"/>
  <c r="E14" i="8"/>
  <c r="D15" i="8"/>
  <c r="E156" i="8" l="1"/>
  <c r="D157" i="8"/>
  <c r="J157" i="8"/>
  <c r="K157" i="8" s="1"/>
  <c r="L157" i="8" s="1"/>
  <c r="F158" i="8"/>
  <c r="E46" i="11"/>
  <c r="D47" i="11"/>
  <c r="J47" i="11"/>
  <c r="K47" i="11" s="1"/>
  <c r="L47" i="11" s="1"/>
  <c r="F48" i="11"/>
  <c r="E47" i="10"/>
  <c r="D48" i="10"/>
  <c r="F49" i="10"/>
  <c r="J48" i="10"/>
  <c r="K48" i="10" s="1"/>
  <c r="L48" i="10" s="1"/>
  <c r="E15" i="8"/>
  <c r="D16" i="8"/>
  <c r="J14" i="8"/>
  <c r="K14" i="8" s="1"/>
  <c r="L14" i="8" s="1"/>
  <c r="F15" i="8"/>
  <c r="J158" i="8" l="1"/>
  <c r="K158" i="8" s="1"/>
  <c r="L158" i="8" s="1"/>
  <c r="F159" i="8"/>
  <c r="E157" i="8"/>
  <c r="D158" i="8"/>
  <c r="E47" i="11"/>
  <c r="D48" i="11"/>
  <c r="J48" i="11"/>
  <c r="K48" i="11" s="1"/>
  <c r="L48" i="11" s="1"/>
  <c r="F49" i="11"/>
  <c r="E48" i="10"/>
  <c r="D49" i="10"/>
  <c r="F50" i="10"/>
  <c r="J49" i="10"/>
  <c r="K49" i="10" s="1"/>
  <c r="L49" i="10" s="1"/>
  <c r="J15" i="8"/>
  <c r="K15" i="8" s="1"/>
  <c r="L15" i="8" s="1"/>
  <c r="F16" i="8"/>
  <c r="E16" i="8"/>
  <c r="D17" i="8"/>
  <c r="E158" i="8" l="1"/>
  <c r="D159" i="8"/>
  <c r="J159" i="8"/>
  <c r="K159" i="8" s="1"/>
  <c r="L159" i="8" s="1"/>
  <c r="F160" i="8"/>
  <c r="D49" i="11"/>
  <c r="E48" i="11"/>
  <c r="J49" i="11"/>
  <c r="K49" i="11" s="1"/>
  <c r="L49" i="11" s="1"/>
  <c r="F50" i="11"/>
  <c r="F51" i="10"/>
  <c r="J50" i="10"/>
  <c r="K50" i="10" s="1"/>
  <c r="L50" i="10" s="1"/>
  <c r="E49" i="10"/>
  <c r="D50" i="10"/>
  <c r="E17" i="8"/>
  <c r="D18" i="8"/>
  <c r="J16" i="8"/>
  <c r="K16" i="8" s="1"/>
  <c r="L16" i="8" s="1"/>
  <c r="F17" i="8"/>
  <c r="J160" i="8" l="1"/>
  <c r="K160" i="8" s="1"/>
  <c r="L160" i="8" s="1"/>
  <c r="F161" i="8"/>
  <c r="E159" i="8"/>
  <c r="D160" i="8"/>
  <c r="E49" i="11"/>
  <c r="D50" i="11"/>
  <c r="J50" i="11"/>
  <c r="K50" i="11" s="1"/>
  <c r="L50" i="11" s="1"/>
  <c r="F51" i="11"/>
  <c r="E50" i="10"/>
  <c r="D51" i="10"/>
  <c r="J51" i="10"/>
  <c r="K51" i="10" s="1"/>
  <c r="L51" i="10" s="1"/>
  <c r="F52" i="10"/>
  <c r="J17" i="8"/>
  <c r="K17" i="8" s="1"/>
  <c r="L17" i="8" s="1"/>
  <c r="F18" i="8"/>
  <c r="E18" i="8"/>
  <c r="D19" i="8"/>
  <c r="E160" i="8" l="1"/>
  <c r="D161" i="8"/>
  <c r="J161" i="8"/>
  <c r="K161" i="8" s="1"/>
  <c r="L161" i="8" s="1"/>
  <c r="F162" i="8"/>
  <c r="E50" i="11"/>
  <c r="D51" i="11"/>
  <c r="J51" i="11"/>
  <c r="K51" i="11" s="1"/>
  <c r="L51" i="11" s="1"/>
  <c r="F52" i="11"/>
  <c r="J52" i="10"/>
  <c r="K52" i="10" s="1"/>
  <c r="L52" i="10" s="1"/>
  <c r="F53" i="10"/>
  <c r="E51" i="10"/>
  <c r="D52" i="10"/>
  <c r="E19" i="8"/>
  <c r="D20" i="8"/>
  <c r="J18" i="8"/>
  <c r="K18" i="8" s="1"/>
  <c r="L18" i="8" s="1"/>
  <c r="F19" i="8"/>
  <c r="J162" i="8" l="1"/>
  <c r="K162" i="8" s="1"/>
  <c r="L162" i="8" s="1"/>
  <c r="F163" i="8"/>
  <c r="E161" i="8"/>
  <c r="D162" i="8"/>
  <c r="D52" i="11"/>
  <c r="E51" i="11"/>
  <c r="J52" i="11"/>
  <c r="K52" i="11" s="1"/>
  <c r="L52" i="11" s="1"/>
  <c r="F53" i="11"/>
  <c r="E52" i="10"/>
  <c r="D53" i="10"/>
  <c r="J53" i="10"/>
  <c r="K53" i="10" s="1"/>
  <c r="L53" i="10" s="1"/>
  <c r="F54" i="10"/>
  <c r="J19" i="8"/>
  <c r="K19" i="8" s="1"/>
  <c r="L19" i="8" s="1"/>
  <c r="F20" i="8"/>
  <c r="E20" i="8"/>
  <c r="D21" i="8"/>
  <c r="E162" i="8" l="1"/>
  <c r="D163" i="8"/>
  <c r="J163" i="8"/>
  <c r="K163" i="8" s="1"/>
  <c r="L163" i="8" s="1"/>
  <c r="F164" i="8"/>
  <c r="E52" i="11"/>
  <c r="D53" i="11"/>
  <c r="J53" i="11"/>
  <c r="K53" i="11" s="1"/>
  <c r="L53" i="11" s="1"/>
  <c r="F54" i="11"/>
  <c r="J54" i="10"/>
  <c r="K54" i="10" s="1"/>
  <c r="L54" i="10" s="1"/>
  <c r="F55" i="10"/>
  <c r="E53" i="10"/>
  <c r="D54" i="10"/>
  <c r="J20" i="8"/>
  <c r="K20" i="8" s="1"/>
  <c r="L20" i="8" s="1"/>
  <c r="F21" i="8"/>
  <c r="E21" i="8"/>
  <c r="D22" i="8"/>
  <c r="J164" i="8" l="1"/>
  <c r="K164" i="8" s="1"/>
  <c r="L164" i="8" s="1"/>
  <c r="F165" i="8"/>
  <c r="E163" i="8"/>
  <c r="D164" i="8"/>
  <c r="E53" i="11"/>
  <c r="D54" i="11"/>
  <c r="J54" i="11"/>
  <c r="K54" i="11" s="1"/>
  <c r="L54" i="11" s="1"/>
  <c r="F55" i="11"/>
  <c r="E54" i="10"/>
  <c r="D55" i="10"/>
  <c r="F56" i="10"/>
  <c r="J55" i="10"/>
  <c r="K55" i="10" s="1"/>
  <c r="L55" i="10" s="1"/>
  <c r="J21" i="8"/>
  <c r="K21" i="8" s="1"/>
  <c r="L21" i="8" s="1"/>
  <c r="F22" i="8"/>
  <c r="E22" i="8"/>
  <c r="D23" i="8"/>
  <c r="E164" i="8" l="1"/>
  <c r="D165" i="8"/>
  <c r="J165" i="8"/>
  <c r="K165" i="8" s="1"/>
  <c r="L165" i="8" s="1"/>
  <c r="F166" i="8"/>
  <c r="E54" i="11"/>
  <c r="D55" i="11"/>
  <c r="J55" i="11"/>
  <c r="K55" i="11" s="1"/>
  <c r="L55" i="11" s="1"/>
  <c r="F56" i="11"/>
  <c r="J56" i="10"/>
  <c r="K56" i="10" s="1"/>
  <c r="L56" i="10" s="1"/>
  <c r="F57" i="10"/>
  <c r="E55" i="10"/>
  <c r="D56" i="10"/>
  <c r="E23" i="8"/>
  <c r="D24" i="8"/>
  <c r="J22" i="8"/>
  <c r="K22" i="8" s="1"/>
  <c r="L22" i="8" s="1"/>
  <c r="F23" i="8"/>
  <c r="J166" i="8" l="1"/>
  <c r="K166" i="8" s="1"/>
  <c r="L166" i="8" s="1"/>
  <c r="F167" i="8"/>
  <c r="E165" i="8"/>
  <c r="D166" i="8"/>
  <c r="D56" i="11"/>
  <c r="E55" i="11"/>
  <c r="J56" i="11"/>
  <c r="K56" i="11" s="1"/>
  <c r="L56" i="11" s="1"/>
  <c r="F57" i="11"/>
  <c r="E56" i="10"/>
  <c r="D57" i="10"/>
  <c r="F58" i="10"/>
  <c r="J57" i="10"/>
  <c r="K57" i="10" s="1"/>
  <c r="L57" i="10" s="1"/>
  <c r="J23" i="8"/>
  <c r="K23" i="8" s="1"/>
  <c r="L23" i="8" s="1"/>
  <c r="F24" i="8"/>
  <c r="E24" i="8"/>
  <c r="D25" i="8"/>
  <c r="E166" i="8" l="1"/>
  <c r="D167" i="8"/>
  <c r="J167" i="8"/>
  <c r="K167" i="8" s="1"/>
  <c r="L167" i="8" s="1"/>
  <c r="F168" i="8"/>
  <c r="E56" i="11"/>
  <c r="D57" i="11"/>
  <c r="J57" i="11"/>
  <c r="K57" i="11" s="1"/>
  <c r="L57" i="11" s="1"/>
  <c r="F58" i="11"/>
  <c r="E57" i="10"/>
  <c r="D58" i="10"/>
  <c r="F59" i="10"/>
  <c r="J58" i="10"/>
  <c r="K58" i="10" s="1"/>
  <c r="L58" i="10" s="1"/>
  <c r="J24" i="8"/>
  <c r="K24" i="8" s="1"/>
  <c r="L24" i="8" s="1"/>
  <c r="F25" i="8"/>
  <c r="E25" i="8"/>
  <c r="D26" i="8"/>
  <c r="J168" i="8" l="1"/>
  <c r="K168" i="8" s="1"/>
  <c r="L168" i="8" s="1"/>
  <c r="F169" i="8"/>
  <c r="E167" i="8"/>
  <c r="D168" i="8"/>
  <c r="E57" i="11"/>
  <c r="D58" i="11"/>
  <c r="J58" i="11"/>
  <c r="K58" i="11" s="1"/>
  <c r="L58" i="11" s="1"/>
  <c r="F59" i="11"/>
  <c r="D59" i="10"/>
  <c r="E58" i="10"/>
  <c r="J59" i="10"/>
  <c r="K59" i="10" s="1"/>
  <c r="L59" i="10" s="1"/>
  <c r="F60" i="10"/>
  <c r="E26" i="8"/>
  <c r="D27" i="8"/>
  <c r="J25" i="8"/>
  <c r="K25" i="8" s="1"/>
  <c r="L25" i="8" s="1"/>
  <c r="F26" i="8"/>
  <c r="E168" i="8" l="1"/>
  <c r="D169" i="8"/>
  <c r="J169" i="8"/>
  <c r="K169" i="8" s="1"/>
  <c r="L169" i="8" s="1"/>
  <c r="F170" i="8"/>
  <c r="E58" i="11"/>
  <c r="D59" i="11"/>
  <c r="J59" i="11"/>
  <c r="K59" i="11" s="1"/>
  <c r="L59" i="11" s="1"/>
  <c r="F60" i="11"/>
  <c r="J60" i="10"/>
  <c r="K60" i="10" s="1"/>
  <c r="L60" i="10" s="1"/>
  <c r="F61" i="10"/>
  <c r="E59" i="10"/>
  <c r="D60" i="10"/>
  <c r="J26" i="8"/>
  <c r="K26" i="8" s="1"/>
  <c r="L26" i="8" s="1"/>
  <c r="F27" i="8"/>
  <c r="E27" i="8"/>
  <c r="D28" i="8"/>
  <c r="J170" i="8" l="1"/>
  <c r="K170" i="8" s="1"/>
  <c r="L170" i="8" s="1"/>
  <c r="F171" i="8"/>
  <c r="E169" i="8"/>
  <c r="D170" i="8"/>
  <c r="E59" i="11"/>
  <c r="D60" i="11"/>
  <c r="J60" i="11"/>
  <c r="K60" i="11" s="1"/>
  <c r="L60" i="11" s="1"/>
  <c r="F61" i="11"/>
  <c r="E60" i="10"/>
  <c r="D61" i="10"/>
  <c r="J61" i="10"/>
  <c r="K61" i="10" s="1"/>
  <c r="L61" i="10" s="1"/>
  <c r="F62" i="10"/>
  <c r="E28" i="8"/>
  <c r="D29" i="8"/>
  <c r="J27" i="8"/>
  <c r="K27" i="8" s="1"/>
  <c r="L27" i="8" s="1"/>
  <c r="F28" i="8"/>
  <c r="E170" i="8" l="1"/>
  <c r="D171" i="8"/>
  <c r="J171" i="8"/>
  <c r="K171" i="8" s="1"/>
  <c r="L171" i="8" s="1"/>
  <c r="F172" i="8"/>
  <c r="E60" i="11"/>
  <c r="D61" i="11"/>
  <c r="J61" i="11"/>
  <c r="K61" i="11" s="1"/>
  <c r="L61" i="11" s="1"/>
  <c r="F62" i="11"/>
  <c r="F63" i="10"/>
  <c r="J62" i="10"/>
  <c r="K62" i="10" s="1"/>
  <c r="L62" i="10" s="1"/>
  <c r="E61" i="10"/>
  <c r="D62" i="10"/>
  <c r="J28" i="8"/>
  <c r="K28" i="8" s="1"/>
  <c r="L28" i="8" s="1"/>
  <c r="F29" i="8"/>
  <c r="E29" i="8"/>
  <c r="D30" i="8"/>
  <c r="J172" i="8" l="1"/>
  <c r="K172" i="8" s="1"/>
  <c r="L172" i="8" s="1"/>
  <c r="F173" i="8"/>
  <c r="E171" i="8"/>
  <c r="D172" i="8"/>
  <c r="E61" i="11"/>
  <c r="D62" i="11"/>
  <c r="J62" i="11"/>
  <c r="K62" i="11" s="1"/>
  <c r="L62" i="11" s="1"/>
  <c r="F63" i="11"/>
  <c r="E62" i="10"/>
  <c r="D63" i="10"/>
  <c r="F64" i="10"/>
  <c r="J63" i="10"/>
  <c r="K63" i="10" s="1"/>
  <c r="L63" i="10" s="1"/>
  <c r="E30" i="8"/>
  <c r="D31" i="8"/>
  <c r="J29" i="8"/>
  <c r="K29" i="8" s="1"/>
  <c r="L29" i="8" s="1"/>
  <c r="F30" i="8"/>
  <c r="E172" i="8" l="1"/>
  <c r="D173" i="8"/>
  <c r="J173" i="8"/>
  <c r="K173" i="8" s="1"/>
  <c r="L173" i="8" s="1"/>
  <c r="F174" i="8"/>
  <c r="E62" i="11"/>
  <c r="D63" i="11"/>
  <c r="J63" i="11"/>
  <c r="K63" i="11" s="1"/>
  <c r="L63" i="11" s="1"/>
  <c r="F64" i="11"/>
  <c r="J64" i="10"/>
  <c r="K64" i="10" s="1"/>
  <c r="L64" i="10" s="1"/>
  <c r="F65" i="10"/>
  <c r="E63" i="10"/>
  <c r="D64" i="10"/>
  <c r="J30" i="8"/>
  <c r="K30" i="8" s="1"/>
  <c r="L30" i="8" s="1"/>
  <c r="F31" i="8"/>
  <c r="D32" i="8"/>
  <c r="E31" i="8"/>
  <c r="J174" i="8" l="1"/>
  <c r="K174" i="8" s="1"/>
  <c r="L174" i="8" s="1"/>
  <c r="F175" i="8"/>
  <c r="E173" i="8"/>
  <c r="D174" i="8"/>
  <c r="D64" i="11"/>
  <c r="E63" i="11"/>
  <c r="J64" i="11"/>
  <c r="K64" i="11" s="1"/>
  <c r="L64" i="11" s="1"/>
  <c r="F65" i="11"/>
  <c r="E64" i="10"/>
  <c r="D65" i="10"/>
  <c r="J65" i="10"/>
  <c r="K65" i="10" s="1"/>
  <c r="L65" i="10" s="1"/>
  <c r="F66" i="10"/>
  <c r="E32" i="8"/>
  <c r="D33" i="8"/>
  <c r="J31" i="8"/>
  <c r="K31" i="8" s="1"/>
  <c r="L31" i="8" s="1"/>
  <c r="F32" i="8"/>
  <c r="E174" i="8" l="1"/>
  <c r="D175" i="8"/>
  <c r="J175" i="8"/>
  <c r="K175" i="8" s="1"/>
  <c r="L175" i="8" s="1"/>
  <c r="F176" i="8"/>
  <c r="E64" i="11"/>
  <c r="D65" i="11"/>
  <c r="J65" i="11"/>
  <c r="K65" i="11" s="1"/>
  <c r="L65" i="11" s="1"/>
  <c r="F66" i="11"/>
  <c r="F67" i="10"/>
  <c r="J66" i="10"/>
  <c r="K66" i="10" s="1"/>
  <c r="L66" i="10" s="1"/>
  <c r="E65" i="10"/>
  <c r="D66" i="10"/>
  <c r="J32" i="8"/>
  <c r="K32" i="8" s="1"/>
  <c r="L32" i="8" s="1"/>
  <c r="F33" i="8"/>
  <c r="E33" i="8"/>
  <c r="D34" i="8"/>
  <c r="J176" i="8" l="1"/>
  <c r="K176" i="8" s="1"/>
  <c r="L176" i="8" s="1"/>
  <c r="F177" i="8"/>
  <c r="E175" i="8"/>
  <c r="D176" i="8"/>
  <c r="E65" i="11"/>
  <c r="D66" i="11"/>
  <c r="J66" i="11"/>
  <c r="K66" i="11" s="1"/>
  <c r="L66" i="11" s="1"/>
  <c r="F67" i="11"/>
  <c r="D67" i="10"/>
  <c r="E66" i="10"/>
  <c r="J67" i="10"/>
  <c r="K67" i="10" s="1"/>
  <c r="L67" i="10" s="1"/>
  <c r="E34" i="8"/>
  <c r="D35" i="8"/>
  <c r="J33" i="8"/>
  <c r="K33" i="8" s="1"/>
  <c r="L33" i="8" s="1"/>
  <c r="F34" i="8"/>
  <c r="E176" i="8" l="1"/>
  <c r="D177" i="8"/>
  <c r="J177" i="8"/>
  <c r="K177" i="8" s="1"/>
  <c r="L177" i="8" s="1"/>
  <c r="F178" i="8"/>
  <c r="D67" i="11"/>
  <c r="E66" i="11"/>
  <c r="J67" i="11"/>
  <c r="K67" i="11" s="1"/>
  <c r="L67" i="11" s="1"/>
  <c r="F68" i="11"/>
  <c r="E67" i="10"/>
  <c r="J34" i="8"/>
  <c r="K34" i="8" s="1"/>
  <c r="L34" i="8" s="1"/>
  <c r="F35" i="8"/>
  <c r="E35" i="8"/>
  <c r="D36" i="8"/>
  <c r="J178" i="8" l="1"/>
  <c r="K178" i="8" s="1"/>
  <c r="L178" i="8" s="1"/>
  <c r="F179" i="8"/>
  <c r="E177" i="8"/>
  <c r="D178" i="8"/>
  <c r="E67" i="11"/>
  <c r="P9" i="4" s="1"/>
  <c r="D68" i="11"/>
  <c r="E68" i="11" s="1"/>
  <c r="J68" i="11"/>
  <c r="K68" i="11" s="1"/>
  <c r="L68" i="11" s="1"/>
  <c r="D37" i="8"/>
  <c r="E36" i="8"/>
  <c r="J35" i="8"/>
  <c r="K35" i="8" s="1"/>
  <c r="L35" i="8" s="1"/>
  <c r="F36" i="8"/>
  <c r="E178" i="8" l="1"/>
  <c r="D179" i="8"/>
  <c r="J179" i="8"/>
  <c r="K179" i="8" s="1"/>
  <c r="L179" i="8" s="1"/>
  <c r="F180" i="8"/>
  <c r="J36" i="8"/>
  <c r="K36" i="8" s="1"/>
  <c r="L36" i="8" s="1"/>
  <c r="F37" i="8"/>
  <c r="E37" i="8"/>
  <c r="D38" i="8"/>
  <c r="J180" i="8" l="1"/>
  <c r="K180" i="8" s="1"/>
  <c r="L180" i="8" s="1"/>
  <c r="F181" i="8"/>
  <c r="E179" i="8"/>
  <c r="D180" i="8"/>
  <c r="D39" i="8"/>
  <c r="E38" i="8"/>
  <c r="J37" i="8"/>
  <c r="K37" i="8" s="1"/>
  <c r="L37" i="8" s="1"/>
  <c r="F38" i="8"/>
  <c r="E180" i="8" l="1"/>
  <c r="D181" i="8"/>
  <c r="J181" i="8"/>
  <c r="K181" i="8" s="1"/>
  <c r="L181" i="8" s="1"/>
  <c r="F182" i="8"/>
  <c r="J38" i="8"/>
  <c r="K38" i="8" s="1"/>
  <c r="L38" i="8" s="1"/>
  <c r="F39" i="8"/>
  <c r="E39" i="8"/>
  <c r="D40" i="8"/>
  <c r="J182" i="8" l="1"/>
  <c r="K182" i="8" s="1"/>
  <c r="L182" i="8" s="1"/>
  <c r="F183" i="8"/>
  <c r="E181" i="8"/>
  <c r="D182" i="8"/>
  <c r="D41" i="8"/>
  <c r="E40" i="8"/>
  <c r="J39" i="8"/>
  <c r="K39" i="8" s="1"/>
  <c r="L39" i="8" s="1"/>
  <c r="F40" i="8"/>
  <c r="E182" i="8" l="1"/>
  <c r="D183" i="8"/>
  <c r="J183" i="8"/>
  <c r="K183" i="8" s="1"/>
  <c r="L183" i="8" s="1"/>
  <c r="F184" i="8"/>
  <c r="J40" i="8"/>
  <c r="K40" i="8" s="1"/>
  <c r="L40" i="8" s="1"/>
  <c r="F41" i="8"/>
  <c r="E41" i="8"/>
  <c r="D42" i="8"/>
  <c r="J184" i="8" l="1"/>
  <c r="K184" i="8" s="1"/>
  <c r="L184" i="8" s="1"/>
  <c r="F185" i="8"/>
  <c r="E183" i="8"/>
  <c r="D184" i="8"/>
  <c r="E42" i="8"/>
  <c r="D43" i="8"/>
  <c r="J41" i="8"/>
  <c r="K41" i="8" s="1"/>
  <c r="L41" i="8" s="1"/>
  <c r="F42" i="8"/>
  <c r="J185" i="8" l="1"/>
  <c r="K185" i="8" s="1"/>
  <c r="L185" i="8" s="1"/>
  <c r="F186" i="8"/>
  <c r="E184" i="8"/>
  <c r="D185" i="8"/>
  <c r="J42" i="8"/>
  <c r="K42" i="8" s="1"/>
  <c r="L42" i="8" s="1"/>
  <c r="F43" i="8"/>
  <c r="E43" i="8"/>
  <c r="D44" i="8"/>
  <c r="E185" i="8" l="1"/>
  <c r="D186" i="8"/>
  <c r="J186" i="8"/>
  <c r="K186" i="8" s="1"/>
  <c r="L186" i="8" s="1"/>
  <c r="F187" i="8"/>
  <c r="J43" i="8"/>
  <c r="K43" i="8" s="1"/>
  <c r="L43" i="8" s="1"/>
  <c r="F44" i="8"/>
  <c r="E44" i="8"/>
  <c r="D45" i="8"/>
  <c r="J187" i="8" l="1"/>
  <c r="K187" i="8" s="1"/>
  <c r="L187" i="8" s="1"/>
  <c r="F188" i="8"/>
  <c r="E186" i="8"/>
  <c r="D187" i="8"/>
  <c r="E45" i="8"/>
  <c r="D46" i="8"/>
  <c r="J44" i="8"/>
  <c r="K44" i="8" s="1"/>
  <c r="L44" i="8" s="1"/>
  <c r="F45" i="8"/>
  <c r="E187" i="8" l="1"/>
  <c r="D188" i="8"/>
  <c r="J188" i="8"/>
  <c r="K188" i="8" s="1"/>
  <c r="L188" i="8" s="1"/>
  <c r="F189" i="8"/>
  <c r="J45" i="8"/>
  <c r="K45" i="8" s="1"/>
  <c r="L45" i="8" s="1"/>
  <c r="F46" i="8"/>
  <c r="E46" i="8"/>
  <c r="D47" i="8"/>
  <c r="J189" i="8" l="1"/>
  <c r="K189" i="8" s="1"/>
  <c r="L189" i="8" s="1"/>
  <c r="F190" i="8"/>
  <c r="E188" i="8"/>
  <c r="D189" i="8"/>
  <c r="E47" i="8"/>
  <c r="D48" i="8"/>
  <c r="J46" i="8"/>
  <c r="K46" i="8" s="1"/>
  <c r="L46" i="8" s="1"/>
  <c r="F47" i="8"/>
  <c r="E189" i="8" l="1"/>
  <c r="D190" i="8"/>
  <c r="J190" i="8"/>
  <c r="K190" i="8" s="1"/>
  <c r="L190" i="8" s="1"/>
  <c r="F191" i="8"/>
  <c r="J47" i="8"/>
  <c r="K47" i="8" s="1"/>
  <c r="L47" i="8" s="1"/>
  <c r="F48" i="8"/>
  <c r="E48" i="8"/>
  <c r="D49" i="8"/>
  <c r="J191" i="8" l="1"/>
  <c r="K191" i="8" s="1"/>
  <c r="L191" i="8" s="1"/>
  <c r="F192" i="8"/>
  <c r="E190" i="8"/>
  <c r="D191" i="8"/>
  <c r="E49" i="8"/>
  <c r="D50" i="8"/>
  <c r="J48" i="8"/>
  <c r="K48" i="8" s="1"/>
  <c r="L48" i="8" s="1"/>
  <c r="F49" i="8"/>
  <c r="E191" i="8" l="1"/>
  <c r="D192" i="8"/>
  <c r="J192" i="8"/>
  <c r="K192" i="8" s="1"/>
  <c r="L192" i="8" s="1"/>
  <c r="F193" i="8"/>
  <c r="J49" i="8"/>
  <c r="K49" i="8" s="1"/>
  <c r="L49" i="8" s="1"/>
  <c r="F50" i="8"/>
  <c r="E50" i="8"/>
  <c r="D51" i="8"/>
  <c r="J193" i="8" l="1"/>
  <c r="K193" i="8" s="1"/>
  <c r="L193" i="8" s="1"/>
  <c r="F194" i="8"/>
  <c r="E192" i="8"/>
  <c r="D193" i="8"/>
  <c r="E51" i="8"/>
  <c r="D52" i="8"/>
  <c r="J50" i="8"/>
  <c r="K50" i="8" s="1"/>
  <c r="L50" i="8" s="1"/>
  <c r="F51" i="8"/>
  <c r="E193" i="8" l="1"/>
  <c r="D194" i="8"/>
  <c r="J194" i="8"/>
  <c r="K194" i="8" s="1"/>
  <c r="L194" i="8" s="1"/>
  <c r="F195" i="8"/>
  <c r="J51" i="8"/>
  <c r="K51" i="8" s="1"/>
  <c r="L51" i="8" s="1"/>
  <c r="F52" i="8"/>
  <c r="E52" i="8"/>
  <c r="D53" i="8"/>
  <c r="J195" i="8" l="1"/>
  <c r="K195" i="8" s="1"/>
  <c r="L195" i="8" s="1"/>
  <c r="F196" i="8"/>
  <c r="E194" i="8"/>
  <c r="D195" i="8"/>
  <c r="E53" i="8"/>
  <c r="D54" i="8"/>
  <c r="J52" i="8"/>
  <c r="K52" i="8" s="1"/>
  <c r="L52" i="8" s="1"/>
  <c r="F53" i="8"/>
  <c r="E195" i="8" l="1"/>
  <c r="D196" i="8"/>
  <c r="J196" i="8"/>
  <c r="K196" i="8" s="1"/>
  <c r="L196" i="8" s="1"/>
  <c r="F197" i="8"/>
  <c r="J53" i="8"/>
  <c r="K53" i="8" s="1"/>
  <c r="L53" i="8" s="1"/>
  <c r="F54" i="8"/>
  <c r="E54" i="8"/>
  <c r="D55" i="8"/>
  <c r="J197" i="8" l="1"/>
  <c r="K197" i="8" s="1"/>
  <c r="L197" i="8" s="1"/>
  <c r="F198" i="8"/>
  <c r="E196" i="8"/>
  <c r="D197" i="8"/>
  <c r="E55" i="8"/>
  <c r="D56" i="8"/>
  <c r="J54" i="8"/>
  <c r="K54" i="8" s="1"/>
  <c r="L54" i="8" s="1"/>
  <c r="F55" i="8"/>
  <c r="E197" i="8" l="1"/>
  <c r="D198" i="8"/>
  <c r="J198" i="8"/>
  <c r="K198" i="8" s="1"/>
  <c r="L198" i="8" s="1"/>
  <c r="F199" i="8"/>
  <c r="J55" i="8"/>
  <c r="K55" i="8" s="1"/>
  <c r="L55" i="8" s="1"/>
  <c r="F56" i="8"/>
  <c r="E56" i="8"/>
  <c r="D57" i="8"/>
  <c r="J199" i="8" l="1"/>
  <c r="K199" i="8" s="1"/>
  <c r="L199" i="8" s="1"/>
  <c r="F200" i="8"/>
  <c r="E198" i="8"/>
  <c r="D199" i="8"/>
  <c r="E57" i="8"/>
  <c r="D58" i="8"/>
  <c r="J56" i="8"/>
  <c r="K56" i="8" s="1"/>
  <c r="L56" i="8" s="1"/>
  <c r="F57" i="8"/>
  <c r="E199" i="8" l="1"/>
  <c r="D200" i="8"/>
  <c r="J200" i="8"/>
  <c r="K200" i="8" s="1"/>
  <c r="L200" i="8" s="1"/>
  <c r="F201" i="8"/>
  <c r="J57" i="8"/>
  <c r="K57" i="8" s="1"/>
  <c r="L57" i="8" s="1"/>
  <c r="F58" i="8"/>
  <c r="D59" i="8"/>
  <c r="E58" i="8"/>
  <c r="J201" i="8" l="1"/>
  <c r="K201" i="8" s="1"/>
  <c r="L201" i="8" s="1"/>
  <c r="F202" i="8"/>
  <c r="J202" i="8" s="1"/>
  <c r="K202" i="8" s="1"/>
  <c r="L202" i="8" s="1"/>
  <c r="E200" i="8"/>
  <c r="D201" i="8"/>
  <c r="E59" i="8"/>
  <c r="D60" i="8"/>
  <c r="J58" i="8"/>
  <c r="K58" i="8" s="1"/>
  <c r="L58" i="8" s="1"/>
  <c r="F59" i="8"/>
  <c r="E201" i="8" l="1"/>
  <c r="D202" i="8"/>
  <c r="E202" i="8" s="1"/>
  <c r="J59" i="8"/>
  <c r="K59" i="8" s="1"/>
  <c r="L59" i="8" s="1"/>
  <c r="F60" i="8"/>
  <c r="E60" i="8"/>
  <c r="D61" i="8"/>
  <c r="E61" i="8" l="1"/>
  <c r="D62" i="8"/>
  <c r="J60" i="8"/>
  <c r="K60" i="8" s="1"/>
  <c r="L60" i="8" s="1"/>
  <c r="F61" i="8"/>
  <c r="J61" i="8" l="1"/>
  <c r="K61" i="8" s="1"/>
  <c r="L61" i="8" s="1"/>
  <c r="F62" i="8"/>
  <c r="E62" i="8"/>
  <c r="D63" i="8"/>
  <c r="E63" i="8" l="1"/>
  <c r="D64" i="8"/>
  <c r="J62" i="8"/>
  <c r="K62" i="8" s="1"/>
  <c r="L62" i="8" s="1"/>
  <c r="F63" i="8"/>
  <c r="J63" i="8" l="1"/>
  <c r="K63" i="8" s="1"/>
  <c r="L63" i="8" s="1"/>
  <c r="F64" i="8"/>
  <c r="E64" i="8"/>
  <c r="D65" i="8"/>
  <c r="J64" i="8" l="1"/>
  <c r="K64" i="8" s="1"/>
  <c r="L64" i="8" s="1"/>
  <c r="F65" i="8"/>
  <c r="E65" i="8"/>
  <c r="D66" i="8"/>
  <c r="E66" i="8" l="1"/>
  <c r="D67" i="8"/>
  <c r="J65" i="8"/>
  <c r="K65" i="8" s="1"/>
  <c r="L65" i="8" s="1"/>
  <c r="F66" i="8"/>
  <c r="J66" i="8" l="1"/>
  <c r="K66" i="8" s="1"/>
  <c r="L66" i="8" s="1"/>
  <c r="F67" i="8"/>
  <c r="E67" i="8"/>
  <c r="D68" i="8"/>
  <c r="E68" i="8" l="1"/>
  <c r="D69" i="8"/>
  <c r="J67" i="8"/>
  <c r="K67" i="8" s="1"/>
  <c r="L67" i="8" s="1"/>
  <c r="F68" i="8"/>
  <c r="J68" i="8" l="1"/>
  <c r="K68" i="8" s="1"/>
  <c r="L68" i="8" s="1"/>
  <c r="F69" i="8"/>
  <c r="E69" i="8"/>
  <c r="D70" i="8"/>
  <c r="E70" i="8" l="1"/>
  <c r="D71" i="8"/>
  <c r="J69" i="8"/>
  <c r="K69" i="8" s="1"/>
  <c r="L69" i="8" s="1"/>
  <c r="F70" i="8"/>
  <c r="J70" i="8" l="1"/>
  <c r="K70" i="8" s="1"/>
  <c r="L70" i="8" s="1"/>
  <c r="F71" i="8"/>
  <c r="D72" i="8"/>
  <c r="E71" i="8"/>
  <c r="D73" i="8" l="1"/>
  <c r="E72" i="8"/>
  <c r="J71" i="8"/>
  <c r="K71" i="8" s="1"/>
  <c r="L71" i="8" s="1"/>
  <c r="F72" i="8"/>
  <c r="E73" i="8" l="1"/>
  <c r="D74" i="8"/>
  <c r="J72" i="8"/>
  <c r="K72" i="8" s="1"/>
  <c r="L72" i="8" s="1"/>
  <c r="F73" i="8"/>
  <c r="J73" i="8" l="1"/>
  <c r="K73" i="8" s="1"/>
  <c r="L73" i="8" s="1"/>
  <c r="F74" i="8"/>
  <c r="E74" i="8"/>
  <c r="D75" i="8"/>
  <c r="E75" i="8" l="1"/>
  <c r="D76" i="8"/>
  <c r="J74" i="8"/>
  <c r="K74" i="8" s="1"/>
  <c r="L74" i="8" s="1"/>
  <c r="F75" i="8"/>
  <c r="J75" i="8" l="1"/>
  <c r="K75" i="8" s="1"/>
  <c r="L75" i="8" s="1"/>
  <c r="F76" i="8"/>
  <c r="D77" i="8"/>
  <c r="E76" i="8"/>
  <c r="E77" i="8" l="1"/>
  <c r="D78" i="8"/>
  <c r="J76" i="8"/>
  <c r="K76" i="8" s="1"/>
  <c r="L76" i="8" s="1"/>
  <c r="F77" i="8"/>
  <c r="J77" i="8" l="1"/>
  <c r="K77" i="8" s="1"/>
  <c r="L77" i="8" s="1"/>
  <c r="F78" i="8"/>
  <c r="E78" i="8"/>
  <c r="D79" i="8"/>
  <c r="E79" i="8" l="1"/>
  <c r="D80" i="8"/>
  <c r="J78" i="8"/>
  <c r="K78" i="8" s="1"/>
  <c r="L78" i="8" s="1"/>
  <c r="F79" i="8"/>
  <c r="J79" i="8" l="1"/>
  <c r="K79" i="8" s="1"/>
  <c r="L79" i="8" s="1"/>
  <c r="F80" i="8"/>
  <c r="E80" i="8"/>
  <c r="D81" i="8"/>
  <c r="E81" i="8" l="1"/>
  <c r="D82" i="8"/>
  <c r="J80" i="8"/>
  <c r="K80" i="8" s="1"/>
  <c r="L80" i="8" s="1"/>
  <c r="F81" i="8"/>
  <c r="J81" i="8" l="1"/>
  <c r="K81" i="8" s="1"/>
  <c r="L81" i="8" s="1"/>
  <c r="F82" i="8"/>
  <c r="E82" i="8"/>
  <c r="D83" i="8"/>
  <c r="E83" i="8" l="1"/>
  <c r="D84" i="8"/>
  <c r="J82" i="8"/>
  <c r="K82" i="8" s="1"/>
  <c r="L82" i="8" s="1"/>
  <c r="F83" i="8"/>
  <c r="J83" i="8" l="1"/>
  <c r="K83" i="8" s="1"/>
  <c r="L83" i="8" s="1"/>
  <c r="F84" i="8"/>
  <c r="E84" i="8"/>
  <c r="D85" i="8"/>
  <c r="E85" i="8" l="1"/>
  <c r="D86" i="8"/>
  <c r="J84" i="8"/>
  <c r="K84" i="8" s="1"/>
  <c r="L84" i="8" s="1"/>
  <c r="F85" i="8"/>
  <c r="J85" i="8" l="1"/>
  <c r="K85" i="8" s="1"/>
  <c r="L85" i="8" s="1"/>
  <c r="F86" i="8"/>
  <c r="E86" i="8"/>
  <c r="D87" i="8"/>
  <c r="E87" i="8" l="1"/>
  <c r="D88" i="8"/>
  <c r="J86" i="8"/>
  <c r="K86" i="8" s="1"/>
  <c r="L86" i="8" s="1"/>
  <c r="F87" i="8"/>
  <c r="J87" i="8" l="1"/>
  <c r="K87" i="8" s="1"/>
  <c r="L87" i="8" s="1"/>
  <c r="F88" i="8"/>
  <c r="D89" i="8"/>
  <c r="E88" i="8"/>
  <c r="O9" i="4" l="1"/>
  <c r="O12" i="4" s="1"/>
  <c r="E89" i="8"/>
  <c r="D90" i="8"/>
  <c r="J88" i="8"/>
  <c r="K88" i="8" s="1"/>
  <c r="L88" i="8" s="1"/>
  <c r="F89" i="8"/>
  <c r="J89" i="8" l="1"/>
  <c r="K89" i="8" s="1"/>
  <c r="L89" i="8" s="1"/>
  <c r="F90" i="8"/>
  <c r="E90" i="8"/>
  <c r="D91" i="8"/>
  <c r="E91" i="8" l="1"/>
  <c r="D92" i="8"/>
  <c r="J90" i="8"/>
  <c r="K90" i="8" s="1"/>
  <c r="L90" i="8" s="1"/>
  <c r="F91" i="8"/>
  <c r="J91" i="8" l="1"/>
  <c r="K91" i="8" s="1"/>
  <c r="L91" i="8" s="1"/>
  <c r="F92" i="8"/>
  <c r="D93" i="8"/>
  <c r="E92" i="8"/>
  <c r="E93" i="8" l="1"/>
  <c r="D94" i="8"/>
  <c r="J92" i="8"/>
  <c r="K92" i="8" s="1"/>
  <c r="L92" i="8" s="1"/>
  <c r="F93" i="8"/>
  <c r="J93" i="8" l="1"/>
  <c r="K93" i="8" s="1"/>
  <c r="L93" i="8" s="1"/>
  <c r="F94" i="8"/>
  <c r="E94" i="8"/>
  <c r="D95" i="8"/>
  <c r="E95" i="8" l="1"/>
  <c r="D96" i="8"/>
  <c r="J94" i="8"/>
  <c r="K94" i="8" s="1"/>
  <c r="L94" i="8" s="1"/>
  <c r="F95" i="8"/>
  <c r="J95" i="8" l="1"/>
  <c r="K95" i="8" s="1"/>
  <c r="L95" i="8" s="1"/>
  <c r="F96" i="8"/>
  <c r="E96" i="8"/>
  <c r="D97" i="8"/>
  <c r="D98" i="8" l="1"/>
  <c r="E97" i="8"/>
  <c r="J96" i="8"/>
  <c r="K96" i="8" s="1"/>
  <c r="L96" i="8" s="1"/>
  <c r="F97" i="8"/>
  <c r="J97" i="8" l="1"/>
  <c r="K97" i="8" s="1"/>
  <c r="L97" i="8" s="1"/>
  <c r="F98" i="8"/>
  <c r="E98" i="8"/>
  <c r="D99" i="8"/>
  <c r="E99" i="8" l="1"/>
  <c r="D100" i="8"/>
  <c r="J98" i="8"/>
  <c r="K98" i="8" s="1"/>
  <c r="L98" i="8" s="1"/>
  <c r="F99" i="8"/>
  <c r="J99" i="8" l="1"/>
  <c r="K99" i="8" s="1"/>
  <c r="L99" i="8" s="1"/>
  <c r="F100" i="8"/>
  <c r="E100" i="8"/>
  <c r="D101" i="8"/>
  <c r="E101" i="8" l="1"/>
  <c r="D102" i="8"/>
  <c r="J100" i="8"/>
  <c r="K100" i="8" s="1"/>
  <c r="L100" i="8" s="1"/>
  <c r="F101" i="8"/>
  <c r="J101" i="8" l="1"/>
  <c r="K101" i="8" s="1"/>
  <c r="L101" i="8" s="1"/>
  <c r="F102" i="8"/>
  <c r="E102" i="8"/>
  <c r="D103" i="8"/>
  <c r="E103" i="8" l="1"/>
  <c r="D104" i="8"/>
  <c r="J102" i="8"/>
  <c r="K102" i="8" s="1"/>
  <c r="L102" i="8" s="1"/>
  <c r="F103" i="8"/>
  <c r="J103" i="8" l="1"/>
  <c r="K103" i="8" s="1"/>
  <c r="L103" i="8" s="1"/>
  <c r="F104" i="8"/>
  <c r="E104" i="8"/>
  <c r="D105" i="8"/>
  <c r="E105" i="8" l="1"/>
  <c r="D106" i="8"/>
  <c r="J104" i="8"/>
  <c r="K104" i="8" s="1"/>
  <c r="L104" i="8" s="1"/>
  <c r="F105" i="8"/>
  <c r="J105" i="8" l="1"/>
  <c r="K105" i="8" s="1"/>
  <c r="L105" i="8" s="1"/>
  <c r="F106" i="8"/>
  <c r="E106" i="8"/>
  <c r="D107" i="8"/>
  <c r="D108" i="8" l="1"/>
  <c r="E107" i="8"/>
  <c r="J106" i="8"/>
  <c r="K106" i="8" s="1"/>
  <c r="L106" i="8" s="1"/>
  <c r="F107" i="8"/>
  <c r="J107" i="8" l="1"/>
  <c r="K107" i="8" s="1"/>
  <c r="L107" i="8" s="1"/>
  <c r="F108" i="8"/>
  <c r="E108" i="8"/>
  <c r="D109" i="8"/>
  <c r="E109" i="8" l="1"/>
  <c r="J108" i="8"/>
  <c r="K108" i="8" s="1"/>
  <c r="L108" i="8" s="1"/>
  <c r="F109" i="8"/>
  <c r="J109" i="8" l="1"/>
  <c r="K109" i="8" s="1"/>
  <c r="L109" i="8" s="1"/>
  <c r="Q11" i="4" l="1"/>
  <c r="Q9" i="4"/>
  <c r="Q12" i="4" l="1"/>
  <c r="A19" i="2"/>
  <c r="B19" i="2"/>
  <c r="C19" i="2"/>
  <c r="E19" i="2"/>
  <c r="F19" i="2"/>
  <c r="L19" i="2"/>
  <c r="A20" i="2"/>
  <c r="B20" i="2"/>
  <c r="C20" i="2"/>
  <c r="E20" i="2"/>
  <c r="F20" i="2"/>
  <c r="L20" i="2"/>
  <c r="N11" i="1"/>
  <c r="O11" i="1"/>
  <c r="P11" i="1"/>
  <c r="AJ11" i="1"/>
  <c r="AR11" i="1" s="1"/>
  <c r="AK11" i="1"/>
  <c r="AL11" i="1"/>
  <c r="AM11" i="1" l="1"/>
  <c r="AN11" i="1" s="1"/>
  <c r="AP11" i="1" s="1"/>
  <c r="H20" i="2"/>
  <c r="H19" i="2"/>
  <c r="G20" i="2"/>
  <c r="G19" i="2"/>
  <c r="Q11" i="1"/>
  <c r="R11" i="1" s="1"/>
  <c r="T11" i="1" s="1"/>
  <c r="AO11" i="1" l="1"/>
  <c r="AQ11" i="1"/>
  <c r="S11" i="1"/>
  <c r="U11" i="1"/>
  <c r="D20" i="2" l="1"/>
  <c r="D19" i="2"/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3" i="5"/>
  <c r="E4" i="5"/>
  <c r="E5" i="5"/>
  <c r="E6" i="5"/>
  <c r="E7" i="5"/>
  <c r="E8" i="5"/>
  <c r="E9" i="5"/>
  <c r="E2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L18" i="2" l="1"/>
  <c r="O2" i="3" l="1"/>
  <c r="O1" i="3" l="1"/>
  <c r="Q2" i="3"/>
  <c r="F18" i="2"/>
  <c r="E18" i="2"/>
  <c r="C18" i="2"/>
  <c r="D18" i="2" s="1"/>
  <c r="B18" i="2"/>
  <c r="A18" i="2"/>
  <c r="G18" i="2" l="1"/>
  <c r="H18" i="2"/>
  <c r="AJ9" i="1" l="1"/>
  <c r="AR9" i="1" s="1"/>
  <c r="AA8" i="1" l="1"/>
  <c r="N10" i="1" l="1"/>
  <c r="N9" i="1"/>
  <c r="O10" i="1"/>
  <c r="P10" i="1"/>
  <c r="AK9" i="1"/>
  <c r="AL9" i="1"/>
  <c r="AJ10" i="1"/>
  <c r="AR10" i="1" s="1"/>
  <c r="AK10" i="1"/>
  <c r="AL10" i="1"/>
  <c r="J8" i="1"/>
  <c r="K8" i="1" s="1"/>
  <c r="L8" i="1" s="1"/>
  <c r="AU8" i="1"/>
  <c r="AD8" i="1"/>
  <c r="AE8" i="1"/>
  <c r="E8" i="1"/>
  <c r="AV8" i="1" l="1"/>
  <c r="AM9" i="1"/>
  <c r="AN9" i="1" s="1"/>
  <c r="AO9" i="1" s="1"/>
  <c r="Z9" i="1" s="1"/>
  <c r="AA9" i="1" s="1"/>
  <c r="Q10" i="1"/>
  <c r="R10" i="1" s="1"/>
  <c r="U10" i="1" s="1"/>
  <c r="AT8" i="1"/>
  <c r="AM10" i="1"/>
  <c r="AN10" i="1" s="1"/>
  <c r="AP10" i="1" s="1"/>
  <c r="T10" i="1" l="1"/>
  <c r="AQ10" i="1"/>
  <c r="AQ9" i="1"/>
  <c r="AP9" i="1"/>
  <c r="S10" i="1"/>
  <c r="AO10" i="1"/>
  <c r="Z10" i="1" s="1"/>
  <c r="AC9" i="1" l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E9" i="1"/>
  <c r="AA10" i="1"/>
  <c r="Z11" i="1"/>
  <c r="Z12" i="1" s="1"/>
  <c r="Z13" i="1" l="1"/>
  <c r="AA12" i="1"/>
  <c r="AA11" i="1"/>
  <c r="AF8" i="1"/>
  <c r="AG8" i="1" s="1"/>
  <c r="AH8" i="1" s="1"/>
  <c r="P9" i="1"/>
  <c r="O9" i="1"/>
  <c r="Z14" i="1" l="1"/>
  <c r="AA13" i="1"/>
  <c r="Q9" i="1"/>
  <c r="R9" i="1" s="1"/>
  <c r="S9" i="1" s="1"/>
  <c r="D9" i="1" s="1"/>
  <c r="E9" i="1" s="1"/>
  <c r="Z15" i="1" l="1"/>
  <c r="AA14" i="1"/>
  <c r="U9" i="1"/>
  <c r="I9" i="1" s="1"/>
  <c r="I10" i="1" s="1"/>
  <c r="I11" i="1" s="1"/>
  <c r="I12" i="1" s="1"/>
  <c r="T9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AU9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B9" i="1"/>
  <c r="AF9" i="1" s="1"/>
  <c r="AG9" i="1" s="1"/>
  <c r="AH9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D10" i="1"/>
  <c r="I13" i="1" l="1"/>
  <c r="AT12" i="1"/>
  <c r="Z16" i="1"/>
  <c r="AA15" i="1"/>
  <c r="E10" i="1"/>
  <c r="D11" i="1"/>
  <c r="D12" i="1" s="1"/>
  <c r="AT11" i="1"/>
  <c r="I20" i="2" s="1"/>
  <c r="J18" i="2"/>
  <c r="AT10" i="1"/>
  <c r="I19" i="2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F9" i="1"/>
  <c r="AB10" i="1"/>
  <c r="AU10" i="1"/>
  <c r="J19" i="2" s="1"/>
  <c r="AV10" i="1"/>
  <c r="K19" i="2" s="1"/>
  <c r="AT9" i="1"/>
  <c r="I18" i="2" s="1"/>
  <c r="AV9" i="1"/>
  <c r="K18" i="2" s="1"/>
  <c r="AU12" i="1" l="1"/>
  <c r="D13" i="1"/>
  <c r="E12" i="1"/>
  <c r="Z17" i="1"/>
  <c r="AA16" i="1"/>
  <c r="AV12" i="1"/>
  <c r="I14" i="1"/>
  <c r="AT13" i="1"/>
  <c r="AV13" i="1"/>
  <c r="AV11" i="1"/>
  <c r="K20" i="2" s="1"/>
  <c r="AF10" i="1"/>
  <c r="AG10" i="1" s="1"/>
  <c r="AH10" i="1" s="1"/>
  <c r="AB11" i="1"/>
  <c r="AB12" i="1" s="1"/>
  <c r="E11" i="1"/>
  <c r="AU11" i="1"/>
  <c r="J20" i="2" s="1"/>
  <c r="P7" i="3"/>
  <c r="J9" i="1"/>
  <c r="K9" i="1" s="1"/>
  <c r="L9" i="1" s="1"/>
  <c r="F10" i="1"/>
  <c r="F11" i="1" s="1"/>
  <c r="F12" i="1" s="1"/>
  <c r="I15" i="1" l="1"/>
  <c r="AT14" i="1"/>
  <c r="AF12" i="1"/>
  <c r="AG12" i="1" s="1"/>
  <c r="AH12" i="1" s="1"/>
  <c r="AB13" i="1"/>
  <c r="J12" i="1"/>
  <c r="K12" i="1" s="1"/>
  <c r="L12" i="1" s="1"/>
  <c r="F13" i="1"/>
  <c r="Z18" i="1"/>
  <c r="AA17" i="1"/>
  <c r="AU13" i="1"/>
  <c r="D14" i="1"/>
  <c r="E13" i="1"/>
  <c r="AF11" i="1"/>
  <c r="AG11" i="1" s="1"/>
  <c r="AH11" i="1" s="1"/>
  <c r="J11" i="1"/>
  <c r="K11" i="1" s="1"/>
  <c r="L11" i="1" s="1"/>
  <c r="J10" i="1"/>
  <c r="K10" i="1" s="1"/>
  <c r="L10" i="1" s="1"/>
  <c r="AU14" i="1" l="1"/>
  <c r="D15" i="1"/>
  <c r="E14" i="1"/>
  <c r="J13" i="1"/>
  <c r="K13" i="1" s="1"/>
  <c r="L13" i="1" s="1"/>
  <c r="F14" i="1"/>
  <c r="Z19" i="1"/>
  <c r="AA18" i="1"/>
  <c r="AF13" i="1"/>
  <c r="AG13" i="1" s="1"/>
  <c r="AH13" i="1" s="1"/>
  <c r="AB14" i="1"/>
  <c r="AV14" i="1"/>
  <c r="I16" i="1"/>
  <c r="AV15" i="1"/>
  <c r="AT15" i="1"/>
  <c r="O7" i="3"/>
  <c r="I17" i="1" l="1"/>
  <c r="AT16" i="1"/>
  <c r="Z20" i="1"/>
  <c r="AA19" i="1"/>
  <c r="J14" i="1"/>
  <c r="K14" i="1" s="1"/>
  <c r="L14" i="1" s="1"/>
  <c r="F15" i="1"/>
  <c r="AU15" i="1"/>
  <c r="D16" i="1"/>
  <c r="E15" i="1"/>
  <c r="AF14" i="1"/>
  <c r="AG14" i="1" s="1"/>
  <c r="AH14" i="1" s="1"/>
  <c r="AB15" i="1"/>
  <c r="AU16" i="1" l="1"/>
  <c r="D17" i="1"/>
  <c r="E16" i="1"/>
  <c r="AF15" i="1"/>
  <c r="AG15" i="1" s="1"/>
  <c r="AH15" i="1" s="1"/>
  <c r="AB16" i="1"/>
  <c r="Z21" i="1"/>
  <c r="AA20" i="1"/>
  <c r="AV16" i="1"/>
  <c r="J15" i="1"/>
  <c r="K15" i="1" s="1"/>
  <c r="L15" i="1" s="1"/>
  <c r="F16" i="1"/>
  <c r="I18" i="1"/>
  <c r="AV17" i="1"/>
  <c r="AT17" i="1"/>
  <c r="I19" i="1" l="1"/>
  <c r="AT18" i="1"/>
  <c r="J16" i="1"/>
  <c r="K16" i="1" s="1"/>
  <c r="L16" i="1" s="1"/>
  <c r="F17" i="1"/>
  <c r="Z22" i="1"/>
  <c r="AA21" i="1"/>
  <c r="AF16" i="1"/>
  <c r="AG16" i="1" s="1"/>
  <c r="AH16" i="1" s="1"/>
  <c r="AB17" i="1"/>
  <c r="AU17" i="1"/>
  <c r="D18" i="1"/>
  <c r="E17" i="1"/>
  <c r="AU18" i="1" l="1"/>
  <c r="D19" i="1"/>
  <c r="E18" i="1"/>
  <c r="AV18" i="1"/>
  <c r="AF17" i="1"/>
  <c r="AG17" i="1" s="1"/>
  <c r="AH17" i="1" s="1"/>
  <c r="AB18" i="1"/>
  <c r="Z23" i="1"/>
  <c r="AA22" i="1"/>
  <c r="J17" i="1"/>
  <c r="K17" i="1" s="1"/>
  <c r="L17" i="1" s="1"/>
  <c r="F18" i="1"/>
  <c r="I20" i="1"/>
  <c r="AV19" i="1"/>
  <c r="AT19" i="1"/>
  <c r="J18" i="1" l="1"/>
  <c r="K18" i="1" s="1"/>
  <c r="L18" i="1" s="1"/>
  <c r="F19" i="1"/>
  <c r="AF18" i="1"/>
  <c r="AG18" i="1" s="1"/>
  <c r="AH18" i="1" s="1"/>
  <c r="AB19" i="1"/>
  <c r="I21" i="1"/>
  <c r="AT20" i="1"/>
  <c r="Z24" i="1"/>
  <c r="AA23" i="1"/>
  <c r="AU19" i="1"/>
  <c r="D20" i="1"/>
  <c r="AV20" i="1" s="1"/>
  <c r="E19" i="1"/>
  <c r="Z25" i="1" l="1"/>
  <c r="AA24" i="1"/>
  <c r="I22" i="1"/>
  <c r="AT21" i="1"/>
  <c r="AF19" i="1"/>
  <c r="AG19" i="1" s="1"/>
  <c r="AH19" i="1" s="1"/>
  <c r="AB20" i="1"/>
  <c r="J19" i="1"/>
  <c r="K19" i="1" s="1"/>
  <c r="L19" i="1" s="1"/>
  <c r="F20" i="1"/>
  <c r="AU20" i="1"/>
  <c r="D21" i="1"/>
  <c r="E20" i="1"/>
  <c r="AU21" i="1" l="1"/>
  <c r="D22" i="1"/>
  <c r="E21" i="1"/>
  <c r="J20" i="1"/>
  <c r="K20" i="1" s="1"/>
  <c r="L20" i="1" s="1"/>
  <c r="F21" i="1"/>
  <c r="AF20" i="1"/>
  <c r="AG20" i="1" s="1"/>
  <c r="AH20" i="1" s="1"/>
  <c r="AB21" i="1"/>
  <c r="AV21" i="1"/>
  <c r="I23" i="1"/>
  <c r="AT22" i="1"/>
  <c r="AV22" i="1"/>
  <c r="Z26" i="1"/>
  <c r="AA25" i="1"/>
  <c r="Z27" i="1" l="1"/>
  <c r="AA26" i="1"/>
  <c r="I24" i="1"/>
  <c r="AT23" i="1"/>
  <c r="AF21" i="1"/>
  <c r="AG21" i="1" s="1"/>
  <c r="AH21" i="1" s="1"/>
  <c r="AB22" i="1"/>
  <c r="J21" i="1"/>
  <c r="K21" i="1" s="1"/>
  <c r="L21" i="1" s="1"/>
  <c r="F22" i="1"/>
  <c r="AU22" i="1"/>
  <c r="D23" i="1"/>
  <c r="AV23" i="1" s="1"/>
  <c r="E22" i="1"/>
  <c r="AF22" i="1" l="1"/>
  <c r="AG22" i="1" s="1"/>
  <c r="AH22" i="1" s="1"/>
  <c r="AB23" i="1"/>
  <c r="J22" i="1"/>
  <c r="K22" i="1" s="1"/>
  <c r="L22" i="1" s="1"/>
  <c r="F23" i="1"/>
  <c r="I25" i="1"/>
  <c r="AT24" i="1"/>
  <c r="AU23" i="1"/>
  <c r="D24" i="1"/>
  <c r="E23" i="1"/>
  <c r="Z28" i="1"/>
  <c r="AA27" i="1"/>
  <c r="Z29" i="1" l="1"/>
  <c r="AA28" i="1"/>
  <c r="AU24" i="1"/>
  <c r="D25" i="1"/>
  <c r="E24" i="1"/>
  <c r="AV24" i="1"/>
  <c r="J23" i="1"/>
  <c r="K23" i="1" s="1"/>
  <c r="L23" i="1" s="1"/>
  <c r="F24" i="1"/>
  <c r="I26" i="1"/>
  <c r="AT25" i="1"/>
  <c r="AV25" i="1"/>
  <c r="AF23" i="1"/>
  <c r="AG23" i="1" s="1"/>
  <c r="AH23" i="1" s="1"/>
  <c r="AB24" i="1"/>
  <c r="I27" i="1" l="1"/>
  <c r="AT26" i="1"/>
  <c r="J24" i="1"/>
  <c r="K24" i="1" s="1"/>
  <c r="L24" i="1" s="1"/>
  <c r="F25" i="1"/>
  <c r="AU25" i="1"/>
  <c r="D26" i="1"/>
  <c r="E25" i="1"/>
  <c r="AF24" i="1"/>
  <c r="AG24" i="1" s="1"/>
  <c r="AH24" i="1" s="1"/>
  <c r="AB25" i="1"/>
  <c r="Z30" i="1"/>
  <c r="AA29" i="1"/>
  <c r="Z31" i="1" l="1"/>
  <c r="AA30" i="1"/>
  <c r="AU26" i="1"/>
  <c r="D27" i="1"/>
  <c r="E26" i="1"/>
  <c r="J25" i="1"/>
  <c r="K25" i="1" s="1"/>
  <c r="L25" i="1" s="1"/>
  <c r="F26" i="1"/>
  <c r="AV26" i="1"/>
  <c r="AF25" i="1"/>
  <c r="AG25" i="1" s="1"/>
  <c r="AH25" i="1" s="1"/>
  <c r="AB26" i="1"/>
  <c r="I28" i="1"/>
  <c r="AV27" i="1"/>
  <c r="AT27" i="1"/>
  <c r="I29" i="1" l="1"/>
  <c r="AT28" i="1"/>
  <c r="AF26" i="1"/>
  <c r="AG26" i="1" s="1"/>
  <c r="AH26" i="1" s="1"/>
  <c r="AB27" i="1"/>
  <c r="J26" i="1"/>
  <c r="K26" i="1" s="1"/>
  <c r="L26" i="1" s="1"/>
  <c r="F27" i="1"/>
  <c r="AU27" i="1"/>
  <c r="D28" i="1"/>
  <c r="E27" i="1"/>
  <c r="Z32" i="1"/>
  <c r="AA31" i="1"/>
  <c r="AU28" i="1" l="1"/>
  <c r="D29" i="1"/>
  <c r="E28" i="1"/>
  <c r="Z33" i="1"/>
  <c r="AA32" i="1"/>
  <c r="J27" i="1"/>
  <c r="K27" i="1" s="1"/>
  <c r="L27" i="1" s="1"/>
  <c r="F28" i="1"/>
  <c r="AF27" i="1"/>
  <c r="AG27" i="1" s="1"/>
  <c r="AH27" i="1" s="1"/>
  <c r="AB28" i="1"/>
  <c r="AV28" i="1"/>
  <c r="AV29" i="1"/>
  <c r="I30" i="1"/>
  <c r="AT29" i="1"/>
  <c r="I31" i="1" l="1"/>
  <c r="AT30" i="1"/>
  <c r="AF28" i="1"/>
  <c r="AG28" i="1" s="1"/>
  <c r="AH28" i="1" s="1"/>
  <c r="AB29" i="1"/>
  <c r="Z34" i="1"/>
  <c r="AA33" i="1"/>
  <c r="AU29" i="1"/>
  <c r="D30" i="1"/>
  <c r="E29" i="1"/>
  <c r="J28" i="1"/>
  <c r="K28" i="1" s="1"/>
  <c r="L28" i="1" s="1"/>
  <c r="F29" i="1"/>
  <c r="AU30" i="1" l="1"/>
  <c r="D31" i="1"/>
  <c r="E30" i="1"/>
  <c r="J29" i="1"/>
  <c r="K29" i="1" s="1"/>
  <c r="L29" i="1" s="1"/>
  <c r="F30" i="1"/>
  <c r="Z35" i="1"/>
  <c r="AA34" i="1"/>
  <c r="AF29" i="1"/>
  <c r="AG29" i="1" s="1"/>
  <c r="AH29" i="1" s="1"/>
  <c r="AB30" i="1"/>
  <c r="AV31" i="1"/>
  <c r="I32" i="1"/>
  <c r="AT31" i="1"/>
  <c r="AV30" i="1"/>
  <c r="AF30" i="1" l="1"/>
  <c r="AG30" i="1" s="1"/>
  <c r="AH30" i="1" s="1"/>
  <c r="AB31" i="1"/>
  <c r="Z36" i="1"/>
  <c r="AA35" i="1"/>
  <c r="J30" i="1"/>
  <c r="K30" i="1" s="1"/>
  <c r="L30" i="1" s="1"/>
  <c r="F31" i="1"/>
  <c r="AU31" i="1"/>
  <c r="D32" i="1"/>
  <c r="E31" i="1"/>
  <c r="I33" i="1"/>
  <c r="AT32" i="1"/>
  <c r="AV32" i="1"/>
  <c r="Z37" i="1" l="1"/>
  <c r="AA36" i="1"/>
  <c r="I34" i="1"/>
  <c r="AT33" i="1"/>
  <c r="AU32" i="1"/>
  <c r="D33" i="1"/>
  <c r="E32" i="1"/>
  <c r="J31" i="1"/>
  <c r="K31" i="1" s="1"/>
  <c r="L31" i="1" s="1"/>
  <c r="F32" i="1"/>
  <c r="AF31" i="1"/>
  <c r="AG31" i="1" s="1"/>
  <c r="AH31" i="1" s="1"/>
  <c r="AB32" i="1"/>
  <c r="J32" i="1" l="1"/>
  <c r="K32" i="1" s="1"/>
  <c r="L32" i="1" s="1"/>
  <c r="F33" i="1"/>
  <c r="AU33" i="1"/>
  <c r="D34" i="1"/>
  <c r="E33" i="1"/>
  <c r="AF32" i="1"/>
  <c r="AG32" i="1" s="1"/>
  <c r="AH32" i="1" s="1"/>
  <c r="AB33" i="1"/>
  <c r="AV33" i="1"/>
  <c r="I35" i="1"/>
  <c r="AT34" i="1"/>
  <c r="AV34" i="1"/>
  <c r="Z38" i="1"/>
  <c r="AA37" i="1"/>
  <c r="Z39" i="1" l="1"/>
  <c r="AA38" i="1"/>
  <c r="I36" i="1"/>
  <c r="AT35" i="1"/>
  <c r="AF33" i="1"/>
  <c r="AG33" i="1" s="1"/>
  <c r="AH33" i="1" s="1"/>
  <c r="AB34" i="1"/>
  <c r="AU34" i="1"/>
  <c r="D35" i="1"/>
  <c r="E34" i="1"/>
  <c r="J33" i="1"/>
  <c r="K33" i="1" s="1"/>
  <c r="L33" i="1" s="1"/>
  <c r="F34" i="1"/>
  <c r="J34" i="1" l="1"/>
  <c r="K34" i="1" s="1"/>
  <c r="L34" i="1" s="1"/>
  <c r="F35" i="1"/>
  <c r="AU35" i="1"/>
  <c r="D36" i="1"/>
  <c r="E35" i="1"/>
  <c r="AV35" i="1"/>
  <c r="AF34" i="1"/>
  <c r="AG34" i="1" s="1"/>
  <c r="AH34" i="1" s="1"/>
  <c r="AB35" i="1"/>
  <c r="I37" i="1"/>
  <c r="AT36" i="1"/>
  <c r="AV36" i="1"/>
  <c r="Z40" i="1"/>
  <c r="AA39" i="1"/>
  <c r="Z41" i="1" l="1"/>
  <c r="AA40" i="1"/>
  <c r="I38" i="1"/>
  <c r="AT37" i="1"/>
  <c r="AF35" i="1"/>
  <c r="AG35" i="1" s="1"/>
  <c r="AH35" i="1" s="1"/>
  <c r="AB36" i="1"/>
  <c r="AU36" i="1"/>
  <c r="D37" i="1"/>
  <c r="AV37" i="1" s="1"/>
  <c r="E36" i="1"/>
  <c r="J35" i="1"/>
  <c r="K35" i="1" s="1"/>
  <c r="L35" i="1" s="1"/>
  <c r="F36" i="1"/>
  <c r="J36" i="1" l="1"/>
  <c r="K36" i="1" s="1"/>
  <c r="L36" i="1" s="1"/>
  <c r="F37" i="1"/>
  <c r="AU37" i="1"/>
  <c r="D38" i="1"/>
  <c r="E37" i="1"/>
  <c r="AF36" i="1"/>
  <c r="AG36" i="1" s="1"/>
  <c r="AH36" i="1" s="1"/>
  <c r="AB37" i="1"/>
  <c r="I39" i="1"/>
  <c r="AV38" i="1"/>
  <c r="AT38" i="1"/>
  <c r="Z42" i="1"/>
  <c r="AA41" i="1"/>
  <c r="AF37" i="1" l="1"/>
  <c r="AG37" i="1" s="1"/>
  <c r="AH37" i="1" s="1"/>
  <c r="AB38" i="1"/>
  <c r="AU38" i="1"/>
  <c r="D39" i="1"/>
  <c r="E38" i="1"/>
  <c r="J37" i="1"/>
  <c r="K37" i="1" s="1"/>
  <c r="L37" i="1" s="1"/>
  <c r="F38" i="1"/>
  <c r="Z43" i="1"/>
  <c r="AA42" i="1"/>
  <c r="AV39" i="1"/>
  <c r="I40" i="1"/>
  <c r="AT39" i="1"/>
  <c r="J38" i="1" l="1"/>
  <c r="K38" i="1" s="1"/>
  <c r="L38" i="1" s="1"/>
  <c r="F39" i="1"/>
  <c r="AU39" i="1"/>
  <c r="D40" i="1"/>
  <c r="E39" i="1"/>
  <c r="AF38" i="1"/>
  <c r="AG38" i="1" s="1"/>
  <c r="AH38" i="1" s="1"/>
  <c r="AB39" i="1"/>
  <c r="I41" i="1"/>
  <c r="AV40" i="1"/>
  <c r="AT40" i="1"/>
  <c r="Z44" i="1"/>
  <c r="AA43" i="1"/>
  <c r="Z45" i="1" l="1"/>
  <c r="AA44" i="1"/>
  <c r="I42" i="1"/>
  <c r="AT41" i="1"/>
  <c r="AU40" i="1"/>
  <c r="D41" i="1"/>
  <c r="AV41" i="1" s="1"/>
  <c r="E40" i="1"/>
  <c r="J39" i="1"/>
  <c r="K39" i="1" s="1"/>
  <c r="L39" i="1" s="1"/>
  <c r="F40" i="1"/>
  <c r="AF39" i="1"/>
  <c r="AG39" i="1" s="1"/>
  <c r="AH39" i="1" s="1"/>
  <c r="AB40" i="1"/>
  <c r="AF40" i="1" l="1"/>
  <c r="AG40" i="1" s="1"/>
  <c r="AH40" i="1" s="1"/>
  <c r="AB41" i="1"/>
  <c r="J40" i="1"/>
  <c r="K40" i="1" s="1"/>
  <c r="L40" i="1" s="1"/>
  <c r="F41" i="1"/>
  <c r="AU41" i="1"/>
  <c r="D42" i="1"/>
  <c r="E41" i="1"/>
  <c r="AV42" i="1"/>
  <c r="I43" i="1"/>
  <c r="AT42" i="1"/>
  <c r="Z46" i="1"/>
  <c r="AA45" i="1"/>
  <c r="I44" i="1" l="1"/>
  <c r="AT43" i="1"/>
  <c r="AF41" i="1"/>
  <c r="AG41" i="1" s="1"/>
  <c r="AH41" i="1" s="1"/>
  <c r="AB42" i="1"/>
  <c r="Z47" i="1"/>
  <c r="AA46" i="1"/>
  <c r="AU42" i="1"/>
  <c r="D43" i="1"/>
  <c r="E42" i="1"/>
  <c r="J41" i="1"/>
  <c r="K41" i="1" s="1"/>
  <c r="L41" i="1" s="1"/>
  <c r="F42" i="1"/>
  <c r="J42" i="1" l="1"/>
  <c r="K42" i="1" s="1"/>
  <c r="L42" i="1" s="1"/>
  <c r="F43" i="1"/>
  <c r="AU43" i="1"/>
  <c r="D44" i="1"/>
  <c r="E43" i="1"/>
  <c r="AF42" i="1"/>
  <c r="AG42" i="1" s="1"/>
  <c r="AH42" i="1" s="1"/>
  <c r="AB43" i="1"/>
  <c r="Z48" i="1"/>
  <c r="AA47" i="1"/>
  <c r="I45" i="1"/>
  <c r="AT44" i="1"/>
  <c r="AV44" i="1"/>
  <c r="AV43" i="1"/>
  <c r="AF43" i="1" l="1"/>
  <c r="AG43" i="1" s="1"/>
  <c r="AH43" i="1" s="1"/>
  <c r="AB44" i="1"/>
  <c r="Z49" i="1"/>
  <c r="AA48" i="1"/>
  <c r="AU44" i="1"/>
  <c r="D45" i="1"/>
  <c r="E44" i="1"/>
  <c r="J43" i="1"/>
  <c r="K43" i="1" s="1"/>
  <c r="L43" i="1" s="1"/>
  <c r="F44" i="1"/>
  <c r="I46" i="1"/>
  <c r="AT45" i="1"/>
  <c r="AV45" i="1"/>
  <c r="I47" i="1" l="1"/>
  <c r="AT46" i="1"/>
  <c r="Z50" i="1"/>
  <c r="AA49" i="1"/>
  <c r="AU45" i="1"/>
  <c r="D46" i="1"/>
  <c r="E45" i="1"/>
  <c r="AF44" i="1"/>
  <c r="AG44" i="1" s="1"/>
  <c r="AH44" i="1" s="1"/>
  <c r="AB45" i="1"/>
  <c r="J44" i="1"/>
  <c r="K44" i="1" s="1"/>
  <c r="L44" i="1" s="1"/>
  <c r="F45" i="1"/>
  <c r="AA50" i="1" l="1"/>
  <c r="Z51" i="1"/>
  <c r="J45" i="1"/>
  <c r="K45" i="1" s="1"/>
  <c r="L45" i="1" s="1"/>
  <c r="F46" i="1"/>
  <c r="AF45" i="1"/>
  <c r="AG45" i="1" s="1"/>
  <c r="AH45" i="1" s="1"/>
  <c r="AB46" i="1"/>
  <c r="AU46" i="1"/>
  <c r="D47" i="1"/>
  <c r="AV47" i="1" s="1"/>
  <c r="E46" i="1"/>
  <c r="AV46" i="1"/>
  <c r="I48" i="1"/>
  <c r="AT47" i="1"/>
  <c r="AA51" i="1" l="1"/>
  <c r="Z52" i="1"/>
  <c r="J46" i="1"/>
  <c r="K46" i="1" s="1"/>
  <c r="L46" i="1" s="1"/>
  <c r="F47" i="1"/>
  <c r="I49" i="1"/>
  <c r="AT48" i="1"/>
  <c r="AU47" i="1"/>
  <c r="D48" i="1"/>
  <c r="E47" i="1"/>
  <c r="AF46" i="1"/>
  <c r="AG46" i="1" s="1"/>
  <c r="AH46" i="1" s="1"/>
  <c r="AB47" i="1"/>
  <c r="Z53" i="1" l="1"/>
  <c r="AA52" i="1"/>
  <c r="AU48" i="1"/>
  <c r="D49" i="1"/>
  <c r="E48" i="1"/>
  <c r="I50" i="1"/>
  <c r="I51" i="1" s="1"/>
  <c r="AT49" i="1"/>
  <c r="AV49" i="1"/>
  <c r="J47" i="1"/>
  <c r="K47" i="1" s="1"/>
  <c r="L47" i="1" s="1"/>
  <c r="F48" i="1"/>
  <c r="AF47" i="1"/>
  <c r="AG47" i="1" s="1"/>
  <c r="AH47" i="1" s="1"/>
  <c r="AB48" i="1"/>
  <c r="AV48" i="1"/>
  <c r="I52" i="1" l="1"/>
  <c r="AT51" i="1"/>
  <c r="Z54" i="1"/>
  <c r="AA53" i="1"/>
  <c r="AU49" i="1"/>
  <c r="D50" i="1"/>
  <c r="D51" i="1" s="1"/>
  <c r="E49" i="1"/>
  <c r="AF48" i="1"/>
  <c r="AG48" i="1" s="1"/>
  <c r="AH48" i="1" s="1"/>
  <c r="AB49" i="1"/>
  <c r="J48" i="1"/>
  <c r="K48" i="1" s="1"/>
  <c r="L48" i="1" s="1"/>
  <c r="F49" i="1"/>
  <c r="AT50" i="1"/>
  <c r="AU51" i="1" l="1"/>
  <c r="D52" i="1"/>
  <c r="E51" i="1"/>
  <c r="Z55" i="1"/>
  <c r="AA54" i="1"/>
  <c r="AV51" i="1"/>
  <c r="AV50" i="1"/>
  <c r="I53" i="1"/>
  <c r="AV52" i="1"/>
  <c r="AT52" i="1"/>
  <c r="J49" i="1"/>
  <c r="K49" i="1" s="1"/>
  <c r="L49" i="1" s="1"/>
  <c r="F50" i="1"/>
  <c r="F51" i="1" s="1"/>
  <c r="AF49" i="1"/>
  <c r="AG49" i="1" s="1"/>
  <c r="AH49" i="1" s="1"/>
  <c r="AB50" i="1"/>
  <c r="AB51" i="1" s="1"/>
  <c r="AU50" i="1"/>
  <c r="E50" i="1"/>
  <c r="I54" i="1" l="1"/>
  <c r="AT53" i="1"/>
  <c r="AF51" i="1"/>
  <c r="AG51" i="1" s="1"/>
  <c r="AH51" i="1" s="1"/>
  <c r="AB52" i="1"/>
  <c r="Z56" i="1"/>
  <c r="AA55" i="1"/>
  <c r="AU52" i="1"/>
  <c r="D53" i="1"/>
  <c r="E52" i="1"/>
  <c r="J51" i="1"/>
  <c r="K51" i="1" s="1"/>
  <c r="L51" i="1" s="1"/>
  <c r="F52" i="1"/>
  <c r="J50" i="1"/>
  <c r="K50" i="1" s="1"/>
  <c r="L50" i="1" s="1"/>
  <c r="AF50" i="1"/>
  <c r="AG50" i="1" s="1"/>
  <c r="AH50" i="1" s="1"/>
  <c r="Z57" i="1" l="1"/>
  <c r="AA56" i="1"/>
  <c r="AF52" i="1"/>
  <c r="AG52" i="1" s="1"/>
  <c r="AH52" i="1" s="1"/>
  <c r="AB53" i="1"/>
  <c r="AU53" i="1"/>
  <c r="D54" i="1"/>
  <c r="E53" i="1"/>
  <c r="J52" i="1"/>
  <c r="K52" i="1" s="1"/>
  <c r="L52" i="1" s="1"/>
  <c r="F53" i="1"/>
  <c r="AV53" i="1"/>
  <c r="I55" i="1"/>
  <c r="AV54" i="1"/>
  <c r="AT54" i="1"/>
  <c r="F54" i="1" l="1"/>
  <c r="J53" i="1"/>
  <c r="K53" i="1" s="1"/>
  <c r="L53" i="1" s="1"/>
  <c r="AU54" i="1"/>
  <c r="D55" i="1"/>
  <c r="E54" i="1"/>
  <c r="AF53" i="1"/>
  <c r="AG53" i="1" s="1"/>
  <c r="AH53" i="1" s="1"/>
  <c r="AB54" i="1"/>
  <c r="AT55" i="1"/>
  <c r="I56" i="1"/>
  <c r="AV55" i="1"/>
  <c r="AA57" i="1"/>
  <c r="Z58" i="1"/>
  <c r="Z59" i="1" l="1"/>
  <c r="AA58" i="1"/>
  <c r="I57" i="1"/>
  <c r="AT56" i="1"/>
  <c r="AF54" i="1"/>
  <c r="AG54" i="1" s="1"/>
  <c r="AH54" i="1" s="1"/>
  <c r="AB55" i="1"/>
  <c r="E55" i="1"/>
  <c r="AU55" i="1"/>
  <c r="D56" i="1"/>
  <c r="AV56" i="1" s="1"/>
  <c r="F55" i="1"/>
  <c r="J54" i="1"/>
  <c r="K54" i="1" s="1"/>
  <c r="L54" i="1" s="1"/>
  <c r="J55" i="1" l="1"/>
  <c r="K55" i="1" s="1"/>
  <c r="L55" i="1" s="1"/>
  <c r="F56" i="1"/>
  <c r="AT57" i="1"/>
  <c r="I58" i="1"/>
  <c r="AA59" i="1"/>
  <c r="Z60" i="1"/>
  <c r="D57" i="1"/>
  <c r="E56" i="1"/>
  <c r="AU56" i="1"/>
  <c r="AF55" i="1"/>
  <c r="AG55" i="1" s="1"/>
  <c r="AH55" i="1" s="1"/>
  <c r="AB56" i="1"/>
  <c r="D58" i="1" l="1"/>
  <c r="E57" i="1"/>
  <c r="AU57" i="1"/>
  <c r="AF56" i="1"/>
  <c r="AG56" i="1" s="1"/>
  <c r="AH56" i="1" s="1"/>
  <c r="AB57" i="1"/>
  <c r="AA60" i="1"/>
  <c r="Z61" i="1"/>
  <c r="AV57" i="1"/>
  <c r="I59" i="1"/>
  <c r="AV58" i="1"/>
  <c r="AT58" i="1"/>
  <c r="F57" i="1"/>
  <c r="J56" i="1"/>
  <c r="K56" i="1" s="1"/>
  <c r="L56" i="1" s="1"/>
  <c r="J57" i="1" l="1"/>
  <c r="K57" i="1" s="1"/>
  <c r="L57" i="1" s="1"/>
  <c r="F58" i="1"/>
  <c r="AA61" i="1"/>
  <c r="Z62" i="1"/>
  <c r="AF57" i="1"/>
  <c r="AG57" i="1" s="1"/>
  <c r="AH57" i="1" s="1"/>
  <c r="AB58" i="1"/>
  <c r="AT59" i="1"/>
  <c r="I60" i="1"/>
  <c r="E58" i="1"/>
  <c r="D59" i="1"/>
  <c r="AU58" i="1"/>
  <c r="I61" i="1" l="1"/>
  <c r="AT60" i="1"/>
  <c r="AF58" i="1"/>
  <c r="AG58" i="1" s="1"/>
  <c r="AH58" i="1" s="1"/>
  <c r="AB59" i="1"/>
  <c r="Z63" i="1"/>
  <c r="AA62" i="1"/>
  <c r="J58" i="1"/>
  <c r="K58" i="1" s="1"/>
  <c r="L58" i="1" s="1"/>
  <c r="F59" i="1"/>
  <c r="E59" i="1"/>
  <c r="D60" i="1"/>
  <c r="AU59" i="1"/>
  <c r="AV59" i="1"/>
  <c r="E60" i="1" l="1"/>
  <c r="AU60" i="1"/>
  <c r="D61" i="1"/>
  <c r="J59" i="1"/>
  <c r="K59" i="1" s="1"/>
  <c r="L59" i="1" s="1"/>
  <c r="F60" i="1"/>
  <c r="AA63" i="1"/>
  <c r="Z64" i="1"/>
  <c r="AB60" i="1"/>
  <c r="AF59" i="1"/>
  <c r="AG59" i="1" s="1"/>
  <c r="AH59" i="1" s="1"/>
  <c r="AV60" i="1"/>
  <c r="I62" i="1"/>
  <c r="AT61" i="1"/>
  <c r="AT62" i="1" l="1"/>
  <c r="I63" i="1"/>
  <c r="AB61" i="1"/>
  <c r="AF60" i="1"/>
  <c r="AG60" i="1" s="1"/>
  <c r="AH60" i="1" s="1"/>
  <c r="AA64" i="1"/>
  <c r="Z65" i="1"/>
  <c r="J60" i="1"/>
  <c r="K60" i="1" s="1"/>
  <c r="L60" i="1" s="1"/>
  <c r="F61" i="1"/>
  <c r="D62" i="1"/>
  <c r="E61" i="1"/>
  <c r="AU61" i="1"/>
  <c r="AV61" i="1"/>
  <c r="D63" i="1" l="1"/>
  <c r="E62" i="1"/>
  <c r="AU62" i="1"/>
  <c r="F62" i="1"/>
  <c r="J61" i="1"/>
  <c r="K61" i="1" s="1"/>
  <c r="L61" i="1" s="1"/>
  <c r="AT63" i="1"/>
  <c r="AV63" i="1"/>
  <c r="I64" i="1"/>
  <c r="AA65" i="1"/>
  <c r="Z66" i="1"/>
  <c r="AB62" i="1"/>
  <c r="AF61" i="1"/>
  <c r="AG61" i="1" s="1"/>
  <c r="AH61" i="1" s="1"/>
  <c r="AV62" i="1"/>
  <c r="AF62" i="1" l="1"/>
  <c r="AG62" i="1" s="1"/>
  <c r="AH62" i="1" s="1"/>
  <c r="AB63" i="1"/>
  <c r="I65" i="1"/>
  <c r="AT64" i="1"/>
  <c r="J62" i="1"/>
  <c r="K62" i="1" s="1"/>
  <c r="L62" i="1" s="1"/>
  <c r="F63" i="1"/>
  <c r="Z67" i="1"/>
  <c r="AA66" i="1"/>
  <c r="AU63" i="1"/>
  <c r="D64" i="1"/>
  <c r="E63" i="1"/>
  <c r="AA67" i="1" l="1"/>
  <c r="Z68" i="1"/>
  <c r="J63" i="1"/>
  <c r="K63" i="1" s="1"/>
  <c r="L63" i="1" s="1"/>
  <c r="F64" i="1"/>
  <c r="I66" i="1"/>
  <c r="AT65" i="1"/>
  <c r="E64" i="1"/>
  <c r="AU64" i="1"/>
  <c r="D65" i="1"/>
  <c r="AV64" i="1"/>
  <c r="AF63" i="1"/>
  <c r="AG63" i="1" s="1"/>
  <c r="AH63" i="1" s="1"/>
  <c r="AB64" i="1"/>
  <c r="E65" i="1" l="1"/>
  <c r="D66" i="1"/>
  <c r="AU65" i="1"/>
  <c r="AV65" i="1"/>
  <c r="I67" i="1"/>
  <c r="AV66" i="1"/>
  <c r="AT66" i="1"/>
  <c r="J64" i="1"/>
  <c r="K64" i="1" s="1"/>
  <c r="L64" i="1" s="1"/>
  <c r="F65" i="1"/>
  <c r="AA68" i="1"/>
  <c r="Z69" i="1"/>
  <c r="AB65" i="1"/>
  <c r="AF64" i="1"/>
  <c r="AG64" i="1" s="1"/>
  <c r="AH64" i="1" s="1"/>
  <c r="F66" i="1" l="1"/>
  <c r="J65" i="1"/>
  <c r="K65" i="1" s="1"/>
  <c r="L65" i="1" s="1"/>
  <c r="AF65" i="1"/>
  <c r="AG65" i="1" s="1"/>
  <c r="AH65" i="1" s="1"/>
  <c r="AB66" i="1"/>
  <c r="AA69" i="1"/>
  <c r="Z70" i="1"/>
  <c r="E66" i="1"/>
  <c r="AU66" i="1"/>
  <c r="D67" i="1"/>
  <c r="AV67" i="1"/>
  <c r="I68" i="1"/>
  <c r="AT67" i="1"/>
  <c r="AF66" i="1" l="1"/>
  <c r="AG66" i="1" s="1"/>
  <c r="AH66" i="1" s="1"/>
  <c r="AB67" i="1"/>
  <c r="E67" i="1"/>
  <c r="AU67" i="1"/>
  <c r="D68" i="1"/>
  <c r="I69" i="1"/>
  <c r="AT68" i="1"/>
  <c r="AV68" i="1"/>
  <c r="AA70" i="1"/>
  <c r="Z71" i="1"/>
  <c r="J66" i="1"/>
  <c r="K66" i="1" s="1"/>
  <c r="L66" i="1" s="1"/>
  <c r="F67" i="1"/>
  <c r="J67" i="1" l="1"/>
  <c r="K67" i="1" s="1"/>
  <c r="L67" i="1" s="1"/>
  <c r="F68" i="1"/>
  <c r="AA71" i="1"/>
  <c r="Z72" i="1"/>
  <c r="AT69" i="1"/>
  <c r="I70" i="1"/>
  <c r="D69" i="1"/>
  <c r="AV69" i="1" s="1"/>
  <c r="E68" i="1"/>
  <c r="AU68" i="1"/>
  <c r="AF67" i="1"/>
  <c r="AG67" i="1" s="1"/>
  <c r="AH67" i="1" s="1"/>
  <c r="AB68" i="1"/>
  <c r="AF68" i="1" l="1"/>
  <c r="AG68" i="1" s="1"/>
  <c r="AH68" i="1" s="1"/>
  <c r="AB69" i="1"/>
  <c r="AA72" i="1"/>
  <c r="Z73" i="1"/>
  <c r="F69" i="1"/>
  <c r="J68" i="1"/>
  <c r="K68" i="1" s="1"/>
  <c r="L68" i="1" s="1"/>
  <c r="E69" i="1"/>
  <c r="AU69" i="1"/>
  <c r="D70" i="1"/>
  <c r="I71" i="1"/>
  <c r="AT70" i="1"/>
  <c r="AV70" i="1"/>
  <c r="AT71" i="1" l="1"/>
  <c r="I72" i="1"/>
  <c r="F70" i="1"/>
  <c r="J69" i="1"/>
  <c r="K69" i="1" s="1"/>
  <c r="L69" i="1" s="1"/>
  <c r="AF69" i="1"/>
  <c r="AG69" i="1" s="1"/>
  <c r="AH69" i="1" s="1"/>
  <c r="AB70" i="1"/>
  <c r="AU70" i="1"/>
  <c r="D71" i="1"/>
  <c r="E70" i="1"/>
  <c r="Z74" i="1"/>
  <c r="AA73" i="1"/>
  <c r="E71" i="1" l="1"/>
  <c r="AU71" i="1"/>
  <c r="D72" i="1"/>
  <c r="AF70" i="1"/>
  <c r="AG70" i="1" s="1"/>
  <c r="AH70" i="1" s="1"/>
  <c r="AB71" i="1"/>
  <c r="I73" i="1"/>
  <c r="AT72" i="1"/>
  <c r="AV72" i="1"/>
  <c r="AA74" i="1"/>
  <c r="Z75" i="1"/>
  <c r="J70" i="1"/>
  <c r="K70" i="1" s="1"/>
  <c r="L70" i="1" s="1"/>
  <c r="F71" i="1"/>
  <c r="AV71" i="1"/>
  <c r="F72" i="1" l="1"/>
  <c r="J71" i="1"/>
  <c r="K71" i="1" s="1"/>
  <c r="L71" i="1" s="1"/>
  <c r="AF71" i="1"/>
  <c r="AG71" i="1" s="1"/>
  <c r="AH71" i="1" s="1"/>
  <c r="AB72" i="1"/>
  <c r="Z76" i="1"/>
  <c r="AA75" i="1"/>
  <c r="I74" i="1"/>
  <c r="AT73" i="1"/>
  <c r="D73" i="1"/>
  <c r="E72" i="1"/>
  <c r="AU72" i="1"/>
  <c r="E73" i="1" l="1"/>
  <c r="AU73" i="1"/>
  <c r="D74" i="1"/>
  <c r="AV73" i="1"/>
  <c r="I75" i="1"/>
  <c r="AT74" i="1"/>
  <c r="AV74" i="1"/>
  <c r="AF72" i="1"/>
  <c r="AG72" i="1" s="1"/>
  <c r="AH72" i="1" s="1"/>
  <c r="AB73" i="1"/>
  <c r="AA76" i="1"/>
  <c r="Z77" i="1"/>
  <c r="J72" i="1"/>
  <c r="K72" i="1" s="1"/>
  <c r="L72" i="1" s="1"/>
  <c r="F73" i="1"/>
  <c r="AA77" i="1" l="1"/>
  <c r="Z78" i="1"/>
  <c r="AF73" i="1"/>
  <c r="AG73" i="1" s="1"/>
  <c r="AH73" i="1" s="1"/>
  <c r="AB74" i="1"/>
  <c r="I76" i="1"/>
  <c r="AT75" i="1"/>
  <c r="D75" i="1"/>
  <c r="AU74" i="1"/>
  <c r="E74" i="1"/>
  <c r="F74" i="1"/>
  <c r="J73" i="1"/>
  <c r="K73" i="1" s="1"/>
  <c r="L73" i="1" s="1"/>
  <c r="E75" i="1" l="1"/>
  <c r="AU75" i="1"/>
  <c r="D76" i="1"/>
  <c r="AV76" i="1"/>
  <c r="I77" i="1"/>
  <c r="AT76" i="1"/>
  <c r="J74" i="1"/>
  <c r="K74" i="1" s="1"/>
  <c r="L74" i="1" s="1"/>
  <c r="F75" i="1"/>
  <c r="AV75" i="1"/>
  <c r="AF74" i="1"/>
  <c r="AG74" i="1" s="1"/>
  <c r="AH74" i="1" s="1"/>
  <c r="AB75" i="1"/>
  <c r="Z79" i="1"/>
  <c r="AA78" i="1"/>
  <c r="AA79" i="1" l="1"/>
  <c r="Z80" i="1"/>
  <c r="J75" i="1"/>
  <c r="K75" i="1" s="1"/>
  <c r="L75" i="1" s="1"/>
  <c r="F76" i="1"/>
  <c r="I78" i="1"/>
  <c r="AT77" i="1"/>
  <c r="AB76" i="1"/>
  <c r="AF75" i="1"/>
  <c r="AG75" i="1" s="1"/>
  <c r="AH75" i="1" s="1"/>
  <c r="D77" i="1"/>
  <c r="AU76" i="1"/>
  <c r="E76" i="1"/>
  <c r="E77" i="1" l="1"/>
  <c r="AU77" i="1"/>
  <c r="D78" i="1"/>
  <c r="AB77" i="1"/>
  <c r="AF76" i="1"/>
  <c r="AG76" i="1" s="1"/>
  <c r="AH76" i="1" s="1"/>
  <c r="AV77" i="1"/>
  <c r="I79" i="1"/>
  <c r="AV78" i="1"/>
  <c r="AT78" i="1"/>
  <c r="J76" i="1"/>
  <c r="K76" i="1" s="1"/>
  <c r="L76" i="1" s="1"/>
  <c r="F77" i="1"/>
  <c r="Z81" i="1"/>
  <c r="AA80" i="1"/>
  <c r="F78" i="1" l="1"/>
  <c r="J77" i="1"/>
  <c r="K77" i="1" s="1"/>
  <c r="L77" i="1" s="1"/>
  <c r="AA81" i="1"/>
  <c r="Z82" i="1"/>
  <c r="I80" i="1"/>
  <c r="AT79" i="1"/>
  <c r="AF77" i="1"/>
  <c r="AG77" i="1" s="1"/>
  <c r="AH77" i="1" s="1"/>
  <c r="AB78" i="1"/>
  <c r="E78" i="1"/>
  <c r="D79" i="1"/>
  <c r="AU78" i="1"/>
  <c r="AT80" i="1" l="1"/>
  <c r="I81" i="1"/>
  <c r="E79" i="1"/>
  <c r="AU79" i="1"/>
  <c r="D80" i="1"/>
  <c r="AB79" i="1"/>
  <c r="AF78" i="1"/>
  <c r="AG78" i="1" s="1"/>
  <c r="AH78" i="1" s="1"/>
  <c r="AV79" i="1"/>
  <c r="AA82" i="1"/>
  <c r="Z83" i="1"/>
  <c r="J78" i="1"/>
  <c r="K78" i="1" s="1"/>
  <c r="L78" i="1" s="1"/>
  <c r="F79" i="1"/>
  <c r="E80" i="1" l="1"/>
  <c r="D81" i="1"/>
  <c r="AU80" i="1"/>
  <c r="I82" i="1"/>
  <c r="AV81" i="1"/>
  <c r="AT81" i="1"/>
  <c r="Z84" i="1"/>
  <c r="AA83" i="1"/>
  <c r="AF79" i="1"/>
  <c r="AG79" i="1" s="1"/>
  <c r="AH79" i="1" s="1"/>
  <c r="AB80" i="1"/>
  <c r="AV80" i="1"/>
  <c r="J79" i="1"/>
  <c r="K79" i="1" s="1"/>
  <c r="L79" i="1" s="1"/>
  <c r="F80" i="1"/>
  <c r="AB81" i="1" l="1"/>
  <c r="AF80" i="1"/>
  <c r="AG80" i="1" s="1"/>
  <c r="AH80" i="1" s="1"/>
  <c r="Z85" i="1"/>
  <c r="AA84" i="1"/>
  <c r="AU81" i="1"/>
  <c r="D82" i="1"/>
  <c r="E81" i="1"/>
  <c r="AV82" i="1"/>
  <c r="I83" i="1"/>
  <c r="AT82" i="1"/>
  <c r="J80" i="1"/>
  <c r="K80" i="1" s="1"/>
  <c r="L80" i="1" s="1"/>
  <c r="F81" i="1"/>
  <c r="F82" i="1" l="1"/>
  <c r="J81" i="1"/>
  <c r="K81" i="1" s="1"/>
  <c r="L81" i="1" s="1"/>
  <c r="E82" i="1"/>
  <c r="D83" i="1"/>
  <c r="AU82" i="1"/>
  <c r="Z86" i="1"/>
  <c r="AA85" i="1"/>
  <c r="I84" i="1"/>
  <c r="AV83" i="1"/>
  <c r="AT83" i="1"/>
  <c r="AB82" i="1"/>
  <c r="AF81" i="1"/>
  <c r="AG81" i="1" s="1"/>
  <c r="AH81" i="1" s="1"/>
  <c r="AT84" i="1" l="1"/>
  <c r="I85" i="1"/>
  <c r="Z87" i="1"/>
  <c r="AA86" i="1"/>
  <c r="E83" i="1"/>
  <c r="D84" i="1"/>
  <c r="AU83" i="1"/>
  <c r="AF82" i="1"/>
  <c r="AG82" i="1" s="1"/>
  <c r="AH82" i="1" s="1"/>
  <c r="AB83" i="1"/>
  <c r="J82" i="1"/>
  <c r="K82" i="1" s="1"/>
  <c r="L82" i="1" s="1"/>
  <c r="F83" i="1"/>
  <c r="E84" i="1" l="1"/>
  <c r="AU84" i="1"/>
  <c r="D85" i="1"/>
  <c r="J83" i="1"/>
  <c r="K83" i="1" s="1"/>
  <c r="L83" i="1" s="1"/>
  <c r="F84" i="1"/>
  <c r="AB84" i="1"/>
  <c r="AF83" i="1"/>
  <c r="AG83" i="1" s="1"/>
  <c r="AH83" i="1" s="1"/>
  <c r="AV84" i="1"/>
  <c r="Z88" i="1"/>
  <c r="AA87" i="1"/>
  <c r="AV85" i="1"/>
  <c r="I86" i="1"/>
  <c r="AT85" i="1"/>
  <c r="E85" i="1" l="1"/>
  <c r="D86" i="1"/>
  <c r="AU85" i="1"/>
  <c r="AA88" i="1"/>
  <c r="Z89" i="1"/>
  <c r="AF84" i="1"/>
  <c r="AG84" i="1" s="1"/>
  <c r="AH84" i="1" s="1"/>
  <c r="AB85" i="1"/>
  <c r="I87" i="1"/>
  <c r="AV86" i="1"/>
  <c r="AT86" i="1"/>
  <c r="J84" i="1"/>
  <c r="K84" i="1" s="1"/>
  <c r="L84" i="1" s="1"/>
  <c r="F85" i="1"/>
  <c r="J85" i="1" l="1"/>
  <c r="K85" i="1" s="1"/>
  <c r="L85" i="1" s="1"/>
  <c r="F86" i="1"/>
  <c r="AT87" i="1"/>
  <c r="I88" i="1"/>
  <c r="AF85" i="1"/>
  <c r="AG85" i="1" s="1"/>
  <c r="AH85" i="1" s="1"/>
  <c r="AB86" i="1"/>
  <c r="Z90" i="1"/>
  <c r="AA89" i="1"/>
  <c r="AU86" i="1"/>
  <c r="E86" i="1"/>
  <c r="D87" i="1"/>
  <c r="E87" i="1" l="1"/>
  <c r="AU87" i="1"/>
  <c r="D88" i="1"/>
  <c r="AA90" i="1"/>
  <c r="Z91" i="1"/>
  <c r="I89" i="1"/>
  <c r="AV88" i="1"/>
  <c r="AT88" i="1"/>
  <c r="AV87" i="1"/>
  <c r="J86" i="1"/>
  <c r="K86" i="1" s="1"/>
  <c r="L86" i="1" s="1"/>
  <c r="F87" i="1"/>
  <c r="AF86" i="1"/>
  <c r="AG86" i="1" s="1"/>
  <c r="AH86" i="1" s="1"/>
  <c r="AB87" i="1"/>
  <c r="I90" i="1" l="1"/>
  <c r="AT89" i="1"/>
  <c r="J87" i="1"/>
  <c r="K87" i="1" s="1"/>
  <c r="L87" i="1" s="1"/>
  <c r="F88" i="1"/>
  <c r="Z92" i="1"/>
  <c r="AA91" i="1"/>
  <c r="AU88" i="1"/>
  <c r="E88" i="1"/>
  <c r="D89" i="1"/>
  <c r="AF87" i="1"/>
  <c r="AG87" i="1" s="1"/>
  <c r="AH87" i="1" s="1"/>
  <c r="AB88" i="1"/>
  <c r="AF88" i="1" l="1"/>
  <c r="AG88" i="1" s="1"/>
  <c r="AH88" i="1" s="1"/>
  <c r="AB89" i="1"/>
  <c r="E89" i="1"/>
  <c r="AU89" i="1"/>
  <c r="D90" i="1"/>
  <c r="Z93" i="1"/>
  <c r="AA92" i="1"/>
  <c r="J88" i="1"/>
  <c r="K88" i="1" s="1"/>
  <c r="L88" i="1" s="1"/>
  <c r="F89" i="1"/>
  <c r="AV89" i="1"/>
  <c r="AV90" i="1"/>
  <c r="AT90" i="1"/>
  <c r="I91" i="1"/>
  <c r="F90" i="1" l="1"/>
  <c r="J89" i="1"/>
  <c r="K89" i="1" s="1"/>
  <c r="L89" i="1" s="1"/>
  <c r="Z94" i="1"/>
  <c r="AA93" i="1"/>
  <c r="E90" i="1"/>
  <c r="AU90" i="1"/>
  <c r="D91" i="1"/>
  <c r="AB90" i="1"/>
  <c r="AF89" i="1"/>
  <c r="AG89" i="1" s="1"/>
  <c r="AH89" i="1" s="1"/>
  <c r="I92" i="1"/>
  <c r="AV91" i="1"/>
  <c r="AT91" i="1"/>
  <c r="AF90" i="1" l="1"/>
  <c r="AG90" i="1" s="1"/>
  <c r="AH90" i="1" s="1"/>
  <c r="AB91" i="1"/>
  <c r="AA94" i="1"/>
  <c r="Z95" i="1"/>
  <c r="I93" i="1"/>
  <c r="AT92" i="1"/>
  <c r="E91" i="1"/>
  <c r="D92" i="1"/>
  <c r="AU91" i="1"/>
  <c r="J90" i="1"/>
  <c r="K90" i="1" s="1"/>
  <c r="L90" i="1" s="1"/>
  <c r="F91" i="1"/>
  <c r="E92" i="1" l="1"/>
  <c r="AU92" i="1"/>
  <c r="D93" i="1"/>
  <c r="Z96" i="1"/>
  <c r="AA95" i="1"/>
  <c r="F92" i="1"/>
  <c r="J91" i="1"/>
  <c r="K91" i="1" s="1"/>
  <c r="L91" i="1" s="1"/>
  <c r="AV93" i="1"/>
  <c r="I94" i="1"/>
  <c r="AT93" i="1"/>
  <c r="AV92" i="1"/>
  <c r="AF91" i="1"/>
  <c r="AG91" i="1" s="1"/>
  <c r="AH91" i="1" s="1"/>
  <c r="AB92" i="1"/>
  <c r="AT94" i="1" l="1"/>
  <c r="I95" i="1"/>
  <c r="J92" i="1"/>
  <c r="K92" i="1" s="1"/>
  <c r="L92" i="1" s="1"/>
  <c r="F93" i="1"/>
  <c r="AA96" i="1"/>
  <c r="Z97" i="1"/>
  <c r="E93" i="1"/>
  <c r="AU93" i="1"/>
  <c r="D94" i="1"/>
  <c r="AF92" i="1"/>
  <c r="AG92" i="1" s="1"/>
  <c r="AH92" i="1" s="1"/>
  <c r="AB93" i="1"/>
  <c r="E94" i="1" l="1"/>
  <c r="AU94" i="1"/>
  <c r="D95" i="1"/>
  <c r="AB94" i="1"/>
  <c r="AF93" i="1"/>
  <c r="AG93" i="1" s="1"/>
  <c r="AH93" i="1" s="1"/>
  <c r="AA97" i="1"/>
  <c r="Z98" i="1"/>
  <c r="J93" i="1"/>
  <c r="K93" i="1" s="1"/>
  <c r="L93" i="1" s="1"/>
  <c r="F94" i="1"/>
  <c r="AV94" i="1"/>
  <c r="I96" i="1"/>
  <c r="AT95" i="1"/>
  <c r="J94" i="1" l="1"/>
  <c r="K94" i="1" s="1"/>
  <c r="L94" i="1" s="1"/>
  <c r="F95" i="1"/>
  <c r="AA98" i="1"/>
  <c r="Z99" i="1"/>
  <c r="E95" i="1"/>
  <c r="AU95" i="1"/>
  <c r="D96" i="1"/>
  <c r="AT96" i="1"/>
  <c r="I97" i="1"/>
  <c r="AV96" i="1"/>
  <c r="AB95" i="1"/>
  <c r="AF94" i="1"/>
  <c r="AG94" i="1" s="1"/>
  <c r="AH94" i="1" s="1"/>
  <c r="AV95" i="1"/>
  <c r="AF95" i="1" l="1"/>
  <c r="AG95" i="1" s="1"/>
  <c r="AH95" i="1" s="1"/>
  <c r="AB96" i="1"/>
  <c r="AT97" i="1"/>
  <c r="I98" i="1"/>
  <c r="E96" i="1"/>
  <c r="D97" i="1"/>
  <c r="AU96" i="1"/>
  <c r="AA99" i="1"/>
  <c r="Z100" i="1"/>
  <c r="J95" i="1"/>
  <c r="K95" i="1" s="1"/>
  <c r="L95" i="1" s="1"/>
  <c r="F96" i="1"/>
  <c r="J96" i="1" l="1"/>
  <c r="K96" i="1" s="1"/>
  <c r="L96" i="1" s="1"/>
  <c r="F97" i="1"/>
  <c r="AU97" i="1"/>
  <c r="D98" i="1"/>
  <c r="E97" i="1"/>
  <c r="I99" i="1"/>
  <c r="AT98" i="1"/>
  <c r="AV98" i="1"/>
  <c r="AA100" i="1"/>
  <c r="Z101" i="1"/>
  <c r="AV97" i="1"/>
  <c r="AB97" i="1"/>
  <c r="AF96" i="1"/>
  <c r="AG96" i="1" s="1"/>
  <c r="AH96" i="1" s="1"/>
  <c r="AA101" i="1" l="1"/>
  <c r="Z102" i="1"/>
  <c r="D99" i="1"/>
  <c r="E98" i="1"/>
  <c r="AU98" i="1"/>
  <c r="AB98" i="1"/>
  <c r="AF97" i="1"/>
  <c r="AG97" i="1" s="1"/>
  <c r="AH97" i="1" s="1"/>
  <c r="AV99" i="1"/>
  <c r="AT99" i="1"/>
  <c r="I100" i="1"/>
  <c r="J97" i="1"/>
  <c r="K97" i="1" s="1"/>
  <c r="L97" i="1" s="1"/>
  <c r="F98" i="1"/>
  <c r="AF98" i="1" l="1"/>
  <c r="AG98" i="1" s="1"/>
  <c r="AH98" i="1" s="1"/>
  <c r="AB99" i="1"/>
  <c r="AU99" i="1"/>
  <c r="E99" i="1"/>
  <c r="D100" i="1"/>
  <c r="J98" i="1"/>
  <c r="K98" i="1" s="1"/>
  <c r="L98" i="1" s="1"/>
  <c r="F99" i="1"/>
  <c r="I101" i="1"/>
  <c r="AT100" i="1"/>
  <c r="AV100" i="1"/>
  <c r="AA102" i="1"/>
  <c r="Z103" i="1"/>
  <c r="Z104" i="1" l="1"/>
  <c r="AA103" i="1"/>
  <c r="I102" i="1"/>
  <c r="AT101" i="1"/>
  <c r="F100" i="1"/>
  <c r="J99" i="1"/>
  <c r="K99" i="1" s="1"/>
  <c r="L99" i="1" s="1"/>
  <c r="E100" i="1"/>
  <c r="AU100" i="1"/>
  <c r="D101" i="1"/>
  <c r="AF99" i="1"/>
  <c r="AG99" i="1" s="1"/>
  <c r="AH99" i="1" s="1"/>
  <c r="AB100" i="1"/>
  <c r="AF100" i="1" l="1"/>
  <c r="AG100" i="1" s="1"/>
  <c r="AH100" i="1" s="1"/>
  <c r="AB101" i="1"/>
  <c r="E101" i="1"/>
  <c r="AU101" i="1"/>
  <c r="D102" i="1"/>
  <c r="F101" i="1"/>
  <c r="J100" i="1"/>
  <c r="K100" i="1" s="1"/>
  <c r="L100" i="1" s="1"/>
  <c r="AV101" i="1"/>
  <c r="I103" i="1"/>
  <c r="AV102" i="1"/>
  <c r="AT102" i="1"/>
  <c r="AA104" i="1"/>
  <c r="Z105" i="1"/>
  <c r="I104" i="1" l="1"/>
  <c r="AT103" i="1"/>
  <c r="J101" i="1"/>
  <c r="K101" i="1" s="1"/>
  <c r="L101" i="1" s="1"/>
  <c r="F102" i="1"/>
  <c r="E102" i="1"/>
  <c r="D103" i="1"/>
  <c r="AV103" i="1" s="1"/>
  <c r="AU102" i="1"/>
  <c r="AF101" i="1"/>
  <c r="AG101" i="1" s="1"/>
  <c r="AH101" i="1" s="1"/>
  <c r="AB102" i="1"/>
  <c r="Z106" i="1"/>
  <c r="AA105" i="1"/>
  <c r="AA106" i="1" l="1"/>
  <c r="Z107" i="1"/>
  <c r="J102" i="1"/>
  <c r="K102" i="1" s="1"/>
  <c r="L102" i="1" s="1"/>
  <c r="F103" i="1"/>
  <c r="AB103" i="1"/>
  <c r="AF102" i="1"/>
  <c r="AG102" i="1" s="1"/>
  <c r="AH102" i="1" s="1"/>
  <c r="E103" i="1"/>
  <c r="D104" i="1"/>
  <c r="AU103" i="1"/>
  <c r="AV104" i="1"/>
  <c r="I105" i="1"/>
  <c r="AT104" i="1"/>
  <c r="AT105" i="1" l="1"/>
  <c r="I106" i="1"/>
  <c r="AF103" i="1"/>
  <c r="AG103" i="1" s="1"/>
  <c r="AH103" i="1" s="1"/>
  <c r="AB104" i="1"/>
  <c r="J103" i="1"/>
  <c r="K103" i="1" s="1"/>
  <c r="L103" i="1" s="1"/>
  <c r="F104" i="1"/>
  <c r="AU104" i="1"/>
  <c r="E104" i="1"/>
  <c r="D105" i="1"/>
  <c r="AV105" i="1" s="1"/>
  <c r="Z108" i="1"/>
  <c r="AA107" i="1"/>
  <c r="AB105" i="1" l="1"/>
  <c r="AF104" i="1"/>
  <c r="AG104" i="1" s="1"/>
  <c r="AH104" i="1" s="1"/>
  <c r="I107" i="1"/>
  <c r="AT106" i="1"/>
  <c r="AA108" i="1"/>
  <c r="Z109" i="1"/>
  <c r="AU105" i="1"/>
  <c r="E105" i="1"/>
  <c r="D106" i="1"/>
  <c r="AV106" i="1" s="1"/>
  <c r="J104" i="1"/>
  <c r="K104" i="1" s="1"/>
  <c r="L104" i="1" s="1"/>
  <c r="F105" i="1"/>
  <c r="J105" i="1" l="1"/>
  <c r="K105" i="1" s="1"/>
  <c r="L105" i="1" s="1"/>
  <c r="F106" i="1"/>
  <c r="E106" i="1"/>
  <c r="D107" i="1"/>
  <c r="AU106" i="1"/>
  <c r="AV107" i="1"/>
  <c r="I108" i="1"/>
  <c r="AT107" i="1"/>
  <c r="AA109" i="1"/>
  <c r="Z110" i="1"/>
  <c r="AB106" i="1"/>
  <c r="AF105" i="1"/>
  <c r="AG105" i="1" s="1"/>
  <c r="AH105" i="1" s="1"/>
  <c r="AB107" i="1" l="1"/>
  <c r="AF106" i="1"/>
  <c r="AG106" i="1" s="1"/>
  <c r="AH106" i="1" s="1"/>
  <c r="D108" i="1"/>
  <c r="E107" i="1"/>
  <c r="AU107" i="1"/>
  <c r="F107" i="1"/>
  <c r="J106" i="1"/>
  <c r="K106" i="1" s="1"/>
  <c r="L106" i="1" s="1"/>
  <c r="AA110" i="1"/>
  <c r="Z111" i="1"/>
  <c r="AT108" i="1"/>
  <c r="AV108" i="1"/>
  <c r="I109" i="1"/>
  <c r="J107" i="1" l="1"/>
  <c r="K107" i="1" s="1"/>
  <c r="L107" i="1" s="1"/>
  <c r="F108" i="1"/>
  <c r="AU108" i="1"/>
  <c r="E108" i="1"/>
  <c r="D109" i="1"/>
  <c r="AT109" i="1"/>
  <c r="AV109" i="1"/>
  <c r="I110" i="1"/>
  <c r="AA111" i="1"/>
  <c r="Z112" i="1"/>
  <c r="AF107" i="1"/>
  <c r="AG107" i="1" s="1"/>
  <c r="AH107" i="1" s="1"/>
  <c r="AB108" i="1"/>
  <c r="AB109" i="1" l="1"/>
  <c r="AF108" i="1"/>
  <c r="AG108" i="1" s="1"/>
  <c r="AH108" i="1" s="1"/>
  <c r="J108" i="1"/>
  <c r="K108" i="1" s="1"/>
  <c r="L108" i="1" s="1"/>
  <c r="F109" i="1"/>
  <c r="AA112" i="1"/>
  <c r="Z113" i="1"/>
  <c r="I111" i="1"/>
  <c r="AT110" i="1"/>
  <c r="AU109" i="1"/>
  <c r="E109" i="1"/>
  <c r="D110" i="1"/>
  <c r="E110" i="1" l="1"/>
  <c r="D111" i="1"/>
  <c r="AU110" i="1"/>
  <c r="AT111" i="1"/>
  <c r="I112" i="1"/>
  <c r="AV110" i="1"/>
  <c r="Z114" i="1"/>
  <c r="AA113" i="1"/>
  <c r="J109" i="1"/>
  <c r="K109" i="1" s="1"/>
  <c r="L109" i="1" s="1"/>
  <c r="F110" i="1"/>
  <c r="AF109" i="1"/>
  <c r="AG109" i="1" s="1"/>
  <c r="AH109" i="1" s="1"/>
  <c r="AB110" i="1"/>
  <c r="J110" i="1" l="1"/>
  <c r="K110" i="1" s="1"/>
  <c r="L110" i="1" s="1"/>
  <c r="F111" i="1"/>
  <c r="AA114" i="1"/>
  <c r="Z115" i="1"/>
  <c r="AT112" i="1"/>
  <c r="I113" i="1"/>
  <c r="E111" i="1"/>
  <c r="D112" i="1"/>
  <c r="AU111" i="1"/>
  <c r="AV111" i="1"/>
  <c r="AF110" i="1"/>
  <c r="AG110" i="1" s="1"/>
  <c r="AH110" i="1" s="1"/>
  <c r="AB111" i="1"/>
  <c r="AU112" i="1" l="1"/>
  <c r="E112" i="1"/>
  <c r="D113" i="1"/>
  <c r="AT113" i="1"/>
  <c r="I114" i="1"/>
  <c r="AV113" i="1"/>
  <c r="AA115" i="1"/>
  <c r="Z116" i="1"/>
  <c r="AV112" i="1"/>
  <c r="J111" i="1"/>
  <c r="K111" i="1" s="1"/>
  <c r="L111" i="1" s="1"/>
  <c r="F112" i="1"/>
  <c r="AF111" i="1"/>
  <c r="AG111" i="1" s="1"/>
  <c r="AH111" i="1" s="1"/>
  <c r="AB112" i="1"/>
  <c r="AA116" i="1" l="1"/>
  <c r="Z117" i="1"/>
  <c r="I115" i="1"/>
  <c r="AT114" i="1"/>
  <c r="J112" i="1"/>
  <c r="K112" i="1" s="1"/>
  <c r="L112" i="1" s="1"/>
  <c r="F113" i="1"/>
  <c r="E113" i="1"/>
  <c r="D114" i="1"/>
  <c r="AV114" i="1" s="1"/>
  <c r="AU113" i="1"/>
  <c r="AF112" i="1"/>
  <c r="AG112" i="1" s="1"/>
  <c r="AH112" i="1" s="1"/>
  <c r="AB113" i="1"/>
  <c r="AB114" i="1" l="1"/>
  <c r="AF113" i="1"/>
  <c r="AG113" i="1" s="1"/>
  <c r="AH113" i="1" s="1"/>
  <c r="J113" i="1"/>
  <c r="K113" i="1" s="1"/>
  <c r="L113" i="1" s="1"/>
  <c r="F114" i="1"/>
  <c r="AA117" i="1"/>
  <c r="Z118" i="1"/>
  <c r="E114" i="1"/>
  <c r="AU114" i="1"/>
  <c r="D115" i="1"/>
  <c r="I116" i="1"/>
  <c r="AV115" i="1"/>
  <c r="AT115" i="1"/>
  <c r="E115" i="1" l="1"/>
  <c r="D116" i="1"/>
  <c r="AU115" i="1"/>
  <c r="J114" i="1"/>
  <c r="K114" i="1" s="1"/>
  <c r="L114" i="1" s="1"/>
  <c r="F115" i="1"/>
  <c r="AT116" i="1"/>
  <c r="I117" i="1"/>
  <c r="AV116" i="1"/>
  <c r="Z119" i="1"/>
  <c r="AA118" i="1"/>
  <c r="AB115" i="1"/>
  <c r="AF114" i="1"/>
  <c r="AG114" i="1" s="1"/>
  <c r="AH114" i="1" s="1"/>
  <c r="AF115" i="1" l="1"/>
  <c r="AG115" i="1" s="1"/>
  <c r="AH115" i="1" s="1"/>
  <c r="AB116" i="1"/>
  <c r="AA119" i="1"/>
  <c r="Z120" i="1"/>
  <c r="AT117" i="1"/>
  <c r="I118" i="1"/>
  <c r="J115" i="1"/>
  <c r="K115" i="1" s="1"/>
  <c r="L115" i="1" s="1"/>
  <c r="F116" i="1"/>
  <c r="AU116" i="1"/>
  <c r="D117" i="1"/>
  <c r="E116" i="1"/>
  <c r="E117" i="1" l="1"/>
  <c r="D118" i="1"/>
  <c r="AU117" i="1"/>
  <c r="J116" i="1"/>
  <c r="K116" i="1" s="1"/>
  <c r="L116" i="1" s="1"/>
  <c r="F117" i="1"/>
  <c r="AV117" i="1"/>
  <c r="I119" i="1"/>
  <c r="AT118" i="1"/>
  <c r="AV118" i="1"/>
  <c r="AA120" i="1"/>
  <c r="Z121" i="1"/>
  <c r="AF116" i="1"/>
  <c r="AG116" i="1" s="1"/>
  <c r="AH116" i="1" s="1"/>
  <c r="AB117" i="1"/>
  <c r="Z122" i="1" l="1"/>
  <c r="AA121" i="1"/>
  <c r="AT119" i="1"/>
  <c r="I120" i="1"/>
  <c r="J117" i="1"/>
  <c r="K117" i="1" s="1"/>
  <c r="L117" i="1" s="1"/>
  <c r="F118" i="1"/>
  <c r="E118" i="1"/>
  <c r="D119" i="1"/>
  <c r="AU118" i="1"/>
  <c r="AF117" i="1"/>
  <c r="AG117" i="1" s="1"/>
  <c r="AH117" i="1" s="1"/>
  <c r="AB118" i="1"/>
  <c r="AF118" i="1" l="1"/>
  <c r="AG118" i="1" s="1"/>
  <c r="AH118" i="1" s="1"/>
  <c r="AB119" i="1"/>
  <c r="E119" i="1"/>
  <c r="AU119" i="1"/>
  <c r="D120" i="1"/>
  <c r="J118" i="1"/>
  <c r="K118" i="1" s="1"/>
  <c r="L118" i="1" s="1"/>
  <c r="F119" i="1"/>
  <c r="AV120" i="1"/>
  <c r="I121" i="1"/>
  <c r="AT120" i="1"/>
  <c r="AV119" i="1"/>
  <c r="Z123" i="1"/>
  <c r="AA122" i="1"/>
  <c r="I122" i="1" l="1"/>
  <c r="AT121" i="1"/>
  <c r="J119" i="1"/>
  <c r="K119" i="1" s="1"/>
  <c r="L119" i="1" s="1"/>
  <c r="F120" i="1"/>
  <c r="E120" i="1"/>
  <c r="AU120" i="1"/>
  <c r="D121" i="1"/>
  <c r="AF119" i="1"/>
  <c r="AG119" i="1" s="1"/>
  <c r="AH119" i="1" s="1"/>
  <c r="AB120" i="1"/>
  <c r="Z124" i="1"/>
  <c r="AA123" i="1"/>
  <c r="AB121" i="1" l="1"/>
  <c r="AF120" i="1"/>
  <c r="AG120" i="1" s="1"/>
  <c r="AH120" i="1" s="1"/>
  <c r="E121" i="1"/>
  <c r="D122" i="1"/>
  <c r="AU121" i="1"/>
  <c r="J120" i="1"/>
  <c r="K120" i="1" s="1"/>
  <c r="L120" i="1" s="1"/>
  <c r="F121" i="1"/>
  <c r="AV121" i="1"/>
  <c r="AA124" i="1"/>
  <c r="Z125" i="1"/>
  <c r="AV122" i="1"/>
  <c r="I123" i="1"/>
  <c r="AT122" i="1"/>
  <c r="AT123" i="1" l="1"/>
  <c r="I124" i="1"/>
  <c r="J121" i="1"/>
  <c r="K121" i="1" s="1"/>
  <c r="L121" i="1" s="1"/>
  <c r="F122" i="1"/>
  <c r="Z126" i="1"/>
  <c r="AA125" i="1"/>
  <c r="E122" i="1"/>
  <c r="AU122" i="1"/>
  <c r="D123" i="1"/>
  <c r="AF121" i="1"/>
  <c r="AG121" i="1" s="1"/>
  <c r="AH121" i="1" s="1"/>
  <c r="AB122" i="1"/>
  <c r="AF122" i="1" l="1"/>
  <c r="AG122" i="1" s="1"/>
  <c r="AH122" i="1" s="1"/>
  <c r="AB123" i="1"/>
  <c r="AA126" i="1"/>
  <c r="Z127" i="1"/>
  <c r="AA127" i="1" s="1"/>
  <c r="J122" i="1"/>
  <c r="K122" i="1" s="1"/>
  <c r="L122" i="1" s="1"/>
  <c r="F123" i="1"/>
  <c r="I125" i="1"/>
  <c r="AT124" i="1"/>
  <c r="E123" i="1"/>
  <c r="AU123" i="1"/>
  <c r="D124" i="1"/>
  <c r="AV123" i="1"/>
  <c r="E124" i="1" l="1"/>
  <c r="AU124" i="1"/>
  <c r="D125" i="1"/>
  <c r="O3" i="4"/>
  <c r="Q3" i="4" s="1"/>
  <c r="P6" i="4"/>
  <c r="O3" i="3"/>
  <c r="Q3" i="3" s="1"/>
  <c r="AB124" i="1"/>
  <c r="AF123" i="1"/>
  <c r="AG123" i="1" s="1"/>
  <c r="AH123" i="1" s="1"/>
  <c r="AV124" i="1"/>
  <c r="AV125" i="1"/>
  <c r="I126" i="1"/>
  <c r="AT125" i="1"/>
  <c r="F124" i="1"/>
  <c r="J123" i="1"/>
  <c r="K123" i="1" s="1"/>
  <c r="L123" i="1" s="1"/>
  <c r="AB125" i="1" l="1"/>
  <c r="AF124" i="1"/>
  <c r="AG124" i="1" s="1"/>
  <c r="AH124" i="1" s="1"/>
  <c r="I127" i="1"/>
  <c r="AT126" i="1"/>
  <c r="D126" i="1"/>
  <c r="AV126" i="1" s="1"/>
  <c r="E125" i="1"/>
  <c r="AU125" i="1"/>
  <c r="J124" i="1"/>
  <c r="K124" i="1" s="1"/>
  <c r="L124" i="1" s="1"/>
  <c r="F125" i="1"/>
  <c r="J125" i="1" l="1"/>
  <c r="K125" i="1" s="1"/>
  <c r="L125" i="1" s="1"/>
  <c r="F126" i="1"/>
  <c r="AT127" i="1"/>
  <c r="O4" i="3" s="1"/>
  <c r="E126" i="1"/>
  <c r="D127" i="1"/>
  <c r="AV127" i="1" s="1"/>
  <c r="AU126" i="1"/>
  <c r="AF125" i="1"/>
  <c r="AG125" i="1" s="1"/>
  <c r="AH125" i="1" s="1"/>
  <c r="AB126" i="1"/>
  <c r="AF126" i="1" l="1"/>
  <c r="AG126" i="1" s="1"/>
  <c r="AH126" i="1" s="1"/>
  <c r="AB127" i="1"/>
  <c r="J126" i="1"/>
  <c r="K126" i="1" s="1"/>
  <c r="L126" i="1" s="1"/>
  <c r="F127" i="1"/>
  <c r="AU127" i="1"/>
  <c r="O4" i="4" s="1"/>
  <c r="E127" i="1"/>
  <c r="O6" i="4" s="1"/>
  <c r="Q6" i="4" s="1"/>
  <c r="Q4" i="4" l="1"/>
  <c r="AF127" i="1"/>
  <c r="AG127" i="1" s="1"/>
  <c r="AH127" i="1" s="1"/>
  <c r="P6" i="3"/>
  <c r="J127" i="1"/>
  <c r="K127" i="1" s="1"/>
  <c r="L127" i="1" s="1"/>
  <c r="O6" i="3"/>
  <c r="Q5" i="3" l="1"/>
  <c r="Q4" i="3" s="1"/>
</calcChain>
</file>

<file path=xl/sharedStrings.xml><?xml version="1.0" encoding="utf-8"?>
<sst xmlns="http://schemas.openxmlformats.org/spreadsheetml/2006/main" count="570" uniqueCount="143">
  <si>
    <t>Альтитуда</t>
  </si>
  <si>
    <t>MD</t>
  </si>
  <si>
    <t>INC</t>
  </si>
  <si>
    <t>AZ</t>
  </si>
  <si>
    <t>TVD</t>
  </si>
  <si>
    <t>TVDSS</t>
  </si>
  <si>
    <t>С/Ю</t>
  </si>
  <si>
    <t>З/В</t>
  </si>
  <si>
    <t>Y</t>
  </si>
  <si>
    <t>X</t>
  </si>
  <si>
    <t>ClsDisp</t>
  </si>
  <si>
    <t>ClsAz</t>
  </si>
  <si>
    <t>Vsectn</t>
  </si>
  <si>
    <t>dMD</t>
  </si>
  <si>
    <t>dInc</t>
  </si>
  <si>
    <t>dAzim</t>
  </si>
  <si>
    <t>BF</t>
  </si>
  <si>
    <t>b</t>
  </si>
  <si>
    <t>dTVD</t>
  </si>
  <si>
    <t>dN/S</t>
  </si>
  <si>
    <t>dE/W</t>
  </si>
  <si>
    <t>Отходы</t>
  </si>
  <si>
    <t>Азимут вертикальной секции</t>
  </si>
  <si>
    <t>Куст</t>
  </si>
  <si>
    <t>Скважина</t>
  </si>
  <si>
    <t>Прямоугольные кординаты</t>
  </si>
  <si>
    <t>Y (широта)</t>
  </si>
  <si>
    <t>по горизонтали</t>
  </si>
  <si>
    <t>по вертикали</t>
  </si>
  <si>
    <t>общий</t>
  </si>
  <si>
    <t>Месторождение</t>
  </si>
  <si>
    <t>Географические</t>
  </si>
  <si>
    <t>Геомагнитная модель:</t>
  </si>
  <si>
    <t>Дата геомагнитных данных</t>
  </si>
  <si>
    <t>Направление на Север</t>
  </si>
  <si>
    <t>Напряженность геомагнитного поля (Btotal) [нТл]:</t>
  </si>
  <si>
    <t>Магнитное наклонение (Dip) [град]:</t>
  </si>
  <si>
    <t>Угол схождения меридианов [град]:</t>
  </si>
  <si>
    <t>Напряженность гравитационного поля [G]</t>
  </si>
  <si>
    <t xml:space="preserve">Глубина 
по стволу (м) </t>
  </si>
  <si>
    <t>Скорректированные значения</t>
  </si>
  <si>
    <t>Траектория ННБ</t>
  </si>
  <si>
    <t>Разница</t>
  </si>
  <si>
    <t>Комментарии</t>
  </si>
  <si>
    <t>Зенитный
угол (град)</t>
  </si>
  <si>
    <t>∆ Зенитный угол (град)</t>
  </si>
  <si>
    <t>По
горизонтали (м)</t>
  </si>
  <si>
    <t>По 
вертикали (м)</t>
  </si>
  <si>
    <t>Общий (м)</t>
  </si>
  <si>
    <t>Месторождение:</t>
  </si>
  <si>
    <t>Куст:</t>
  </si>
  <si>
    <t>Скважина:</t>
  </si>
  <si>
    <t>Альтитуда точки отсчета:</t>
  </si>
  <si>
    <t>Система координат:</t>
  </si>
  <si>
    <t>Широта:</t>
  </si>
  <si>
    <t>Долгота:</t>
  </si>
  <si>
    <t>N/Y [м]:</t>
  </si>
  <si>
    <t>E/X [м]:</t>
  </si>
  <si>
    <t>Дата геомагнитных данных:</t>
  </si>
  <si>
    <t>Направление на север:</t>
  </si>
  <si>
    <t>(град)</t>
  </si>
  <si>
    <t xml:space="preserve">Азимут
Магнитный </t>
  </si>
  <si>
    <t>Азимут</t>
  </si>
  <si>
    <t xml:space="preserve">∆ Азимут </t>
  </si>
  <si>
    <t>IGiRGI</t>
  </si>
  <si>
    <t>Данные подрядчика по ННБ</t>
  </si>
  <si>
    <t xml:space="preserve">X   (долгота) </t>
  </si>
  <si>
    <t>DLS</t>
  </si>
  <si>
    <t>Поправки</t>
  </si>
  <si>
    <t>Bias X</t>
  </si>
  <si>
    <t>Bias Y</t>
  </si>
  <si>
    <t>Bias Z</t>
  </si>
  <si>
    <t>Scale X</t>
  </si>
  <si>
    <t xml:space="preserve">Scale Y </t>
  </si>
  <si>
    <t>Scale Z</t>
  </si>
  <si>
    <t>не трогать</t>
  </si>
  <si>
    <t>Общая поправка на магнитный азимут</t>
  </si>
  <si>
    <t>м</t>
  </si>
  <si>
    <t>ННБ</t>
  </si>
  <si>
    <t>Ю/С</t>
  </si>
  <si>
    <t>В/З</t>
  </si>
  <si>
    <t>Данные для комментария</t>
  </si>
  <si>
    <t>Отсутсвуют данные датчика акселерометра</t>
  </si>
  <si>
    <t>Отсутсвуют данные датчика магнитометра</t>
  </si>
  <si>
    <t>Некорректный замер. Интерполяция углов</t>
  </si>
  <si>
    <t>Некоректный замер. Интерполяция Азимутального угла</t>
  </si>
  <si>
    <t>Отсутсвуют данные осевых замеров. Интерполяция</t>
  </si>
  <si>
    <t>Отсутствуют данные замеров инклинометра. Взято значение подрядчика по ННБ</t>
  </si>
  <si>
    <t>Магнитное склонение:</t>
  </si>
  <si>
    <t>Азимут
вертикальной
секции</t>
  </si>
  <si>
    <t>Зенит</t>
  </si>
  <si>
    <t>/\ Incl</t>
  </si>
  <si>
    <t>/\ Azi</t>
  </si>
  <si>
    <t>Рейс</t>
  </si>
  <si>
    <t>Начало секции</t>
  </si>
  <si>
    <t>Крайний замер</t>
  </si>
  <si>
    <t>Кондуктор</t>
  </si>
  <si>
    <t>Транспортная секция</t>
  </si>
  <si>
    <t>Горизонтальная секция</t>
  </si>
  <si>
    <t>Боковой ствол 1</t>
  </si>
  <si>
    <t>Боковой ствол 2</t>
  </si>
  <si>
    <t>Боковой ствол 3</t>
  </si>
  <si>
    <t>широта                              (N)</t>
  </si>
  <si>
    <t>долгота                             (E )</t>
  </si>
  <si>
    <t>AZ ( как и в расчетах)</t>
  </si>
  <si>
    <t>Исключена из многоточечного анализа данных</t>
  </si>
  <si>
    <t>динамика</t>
  </si>
  <si>
    <t>IGiRGI + Дин</t>
  </si>
  <si>
    <t>Смена КНБК</t>
  </si>
  <si>
    <t>Достигнут проектный забой</t>
  </si>
  <si>
    <t>Новый рейс</t>
  </si>
  <si>
    <t>Статические замеры</t>
  </si>
  <si>
    <t>Динамические замеры</t>
  </si>
  <si>
    <t>Y
 (широта)</t>
  </si>
  <si>
    <t xml:space="preserve">X
   (долгота) </t>
  </si>
  <si>
    <t>Секция</t>
  </si>
  <si>
    <t>Пилот 1</t>
  </si>
  <si>
    <t>Пилот 2</t>
  </si>
  <si>
    <t>Работа с файлом расчеты</t>
  </si>
  <si>
    <t>материнский ствол</t>
  </si>
  <si>
    <t>1. Нелья удалять никакие из уже имеющихся данных в таблице.</t>
  </si>
  <si>
    <t>3. При получении ошибки ДЕЛ/0 перепроверьте внесенные данные - значения  "сверху" и "снизу" не должно быть идентичным. Добавьте к значению + 0.0001 и ошибка должна пропасть.</t>
  </si>
  <si>
    <t xml:space="preserve">6. Наименование Листа плановой траетории должно соответсвовать наименованию файлу полученной траетории с актуальной датой </t>
  </si>
  <si>
    <t>7. В столбе секция указывается текущая секция находящаяся в бурении</t>
  </si>
  <si>
    <r>
      <t xml:space="preserve">8. При смене КНБК </t>
    </r>
    <r>
      <rPr>
        <b/>
        <sz val="11"/>
        <color theme="1"/>
        <rFont val="Calibri"/>
        <family val="2"/>
        <charset val="204"/>
        <scheme val="minor"/>
      </rPr>
      <t>первый замер снятый с новой КНБК</t>
    </r>
    <r>
      <rPr>
        <sz val="11"/>
        <color theme="1"/>
        <rFont val="Calibri"/>
        <family val="2"/>
        <charset val="204"/>
        <scheme val="minor"/>
      </rPr>
      <t xml:space="preserve"> помечается "Смена КНБК" в столбце секция</t>
    </r>
  </si>
  <si>
    <t>2. При неверном заполнении удаление на листе "Данные" осужествляется строками, где рабочую область составляют столбцы A,B,C; W,X,Y;AX,AY,AZ,BA,BB,BC; все остальные данные выбираются из раскрывающегося списка</t>
  </si>
  <si>
    <t>4. При некорректном отображении графиков проверьте также правильность указанных глубин. Особенно в плановой траектории</t>
  </si>
  <si>
    <t>Направление</t>
  </si>
  <si>
    <t>Магнитное склонение  [град]:</t>
  </si>
  <si>
    <t>Общая  поправка на магнитный азимут [град]:</t>
  </si>
  <si>
    <t>9. При работе с горизонтальной проекцией вызникает провлема с не верной стороной отхода, а именно ошибосное наименование "левее"/ "правее". В таком случае может помочь полное удаление фомулы в ячейке Q5 и после сохранения документа повторная вствка ее на место.</t>
  </si>
  <si>
    <t>10. При работе с горизонтальной проекцией если проблема не решилась с помощью п.9 следует частично из формулы в ячейке Q5 удалить выделенный интервал :</t>
  </si>
  <si>
    <t>5. При работе с данными динамическими инклинометра траектория ИГиРГИ заполняется на  IGIRGI_CI -исправленный</t>
  </si>
  <si>
    <t>P.S. Все замечания и предложения по файлу расчеты прошу направлять на почту I_Nosan@igirgi.su или доносить в личной беседе</t>
  </si>
  <si>
    <t>Стороннее магнитное влияние. Интерполяция Азимутального угла</t>
  </si>
  <si>
    <t>Самотлорское</t>
  </si>
  <si>
    <t>Картографический</t>
  </si>
  <si>
    <t>Условная система</t>
  </si>
  <si>
    <t>61° 12' 28.3"N</t>
  </si>
  <si>
    <t>76° 47' 46.6"E</t>
  </si>
  <si>
    <t>BGGM 2022</t>
  </si>
  <si>
    <t>SCC</t>
  </si>
  <si>
    <t>геотрак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</si>
</sst>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6" formatCode="0.0"/>
    <numFmt numFmtId="167" formatCode="0.00000"/>
    <numFmt numFmtId="168" formatCode="0.00000000"/>
    <numFmt numFmtId="169" formatCode="0.000000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  <font>
      <sz val="11"/>
      <color theme="1"/>
      <name val="Franklin Gothic Demi Cond"/>
      <family val="2"/>
      <charset val="204"/>
    </font>
    <font>
      <b/>
      <sz val="11"/>
      <color theme="1"/>
      <name val="Franklin Gothic Demi Cond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indexed="18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D106"/>
        <bgColor indexed="64"/>
      </patternFill>
    </fill>
    <fill>
      <patternFill patternType="solid">
        <fgColor rgb="FF3D464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6D106"/>
      </left>
      <right/>
      <top/>
      <bottom/>
      <diagonal/>
    </border>
    <border>
      <left/>
      <right style="thick">
        <color rgb="FFF6D10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7" fillId="0" borderId="0"/>
    <xf numFmtId="0" fontId="18" fillId="0" borderId="0"/>
    <xf numFmtId="0" fontId="19" fillId="0" borderId="0"/>
    <xf numFmtId="0" fontId="20" fillId="0" borderId="0" applyAlignment="0">
      <alignment vertical="top" wrapText="1"/>
      <protection locked="0"/>
    </xf>
    <xf numFmtId="0" fontId="19" fillId="0" borderId="0"/>
    <xf numFmtId="0" fontId="19" fillId="0" borderId="0"/>
    <xf numFmtId="0" fontId="18" fillId="0" borderId="0"/>
    <xf numFmtId="0" fontId="18" fillId="0" borderId="0"/>
  </cellStyleXfs>
  <cellXfs count="189">
    <xf numFmtId="0" fontId="0" fillId="0" borderId="0" xfId="0"/>
    <xf numFmtId="0" fontId="0" fillId="0" borderId="0" xfId="0" applyBorder="1"/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3" fillId="0" borderId="6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2" fontId="0" fillId="0" borderId="0" xfId="0" applyNumberFormat="1" applyBorder="1"/>
    <xf numFmtId="0" fontId="5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3" xfId="0" applyNumberFormat="1" applyBorder="1"/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8" fillId="0" borderId="19" xfId="0" applyNumberFormat="1" applyFont="1" applyFill="1" applyBorder="1" applyAlignment="1">
      <alignment horizontal="center" vertical="top" readingOrder="1"/>
    </xf>
    <xf numFmtId="2" fontId="9" fillId="0" borderId="1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2" fontId="10" fillId="8" borderId="1" xfId="0" applyNumberFormat="1" applyFont="1" applyFill="1" applyBorder="1" applyAlignment="1">
      <alignment horizontal="right" vertical="center"/>
    </xf>
    <xf numFmtId="2" fontId="11" fillId="8" borderId="1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6" fontId="0" fillId="7" borderId="1" xfId="0" applyNumberFormat="1" applyFont="1" applyFill="1" applyBorder="1" applyAlignment="1">
      <alignment horizontal="center" vertical="center" wrapText="1"/>
    </xf>
    <xf numFmtId="0" fontId="14" fillId="11" borderId="20" xfId="0" applyFont="1" applyFill="1" applyBorder="1" applyAlignment="1" applyProtection="1">
      <alignment horizontal="center" vertical="center"/>
    </xf>
    <xf numFmtId="0" fontId="15" fillId="11" borderId="0" xfId="0" applyFont="1" applyFill="1" applyBorder="1" applyAlignment="1" applyProtection="1">
      <alignment vertical="center"/>
    </xf>
    <xf numFmtId="0" fontId="15" fillId="12" borderId="0" xfId="0" applyFont="1" applyFill="1" applyBorder="1" applyAlignment="1" applyProtection="1">
      <alignment vertical="center"/>
    </xf>
    <xf numFmtId="0" fontId="15" fillId="8" borderId="0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vertical="center"/>
    </xf>
    <xf numFmtId="0" fontId="0" fillId="8" borderId="0" xfId="0" applyFill="1"/>
    <xf numFmtId="0" fontId="16" fillId="11" borderId="0" xfId="0" applyFont="1" applyFill="1" applyBorder="1" applyAlignment="1" applyProtection="1">
      <alignment vertical="center"/>
    </xf>
    <xf numFmtId="2" fontId="5" fillId="3" borderId="1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3" borderId="10" xfId="0" quotePrefix="1" applyNumberFormat="1" applyFont="1" applyFill="1" applyBorder="1" applyAlignment="1">
      <alignment horizontal="center" vertical="center"/>
    </xf>
    <xf numFmtId="2" fontId="20" fillId="13" borderId="1" xfId="4" applyNumberFormat="1" applyFill="1" applyBorder="1" applyAlignment="1">
      <alignment horizontal="center" vertical="center"/>
      <protection locked="0"/>
    </xf>
    <xf numFmtId="2" fontId="20" fillId="13" borderId="1" xfId="4" applyNumberFormat="1" applyFill="1" applyBorder="1" applyAlignment="1">
      <alignment horizontal="center" vertical="center"/>
      <protection locked="0"/>
    </xf>
    <xf numFmtId="2" fontId="20" fillId="13" borderId="1" xfId="4" applyNumberFormat="1" applyFill="1" applyBorder="1" applyAlignment="1">
      <alignment horizontal="center" vertical="center"/>
      <protection locked="0"/>
    </xf>
    <xf numFmtId="165" fontId="5" fillId="5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right" vertical="center"/>
    </xf>
    <xf numFmtId="2" fontId="10" fillId="5" borderId="5" xfId="0" applyNumberFormat="1" applyFont="1" applyFill="1" applyBorder="1" applyAlignment="1">
      <alignment horizontal="right" vertical="center"/>
    </xf>
    <xf numFmtId="2" fontId="11" fillId="0" borderId="5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4" fontId="5" fillId="14" borderId="35" xfId="0" applyNumberFormat="1" applyFont="1" applyFill="1" applyBorder="1" applyAlignment="1">
      <alignment horizontal="center" vertical="center"/>
    </xf>
    <xf numFmtId="0" fontId="5" fillId="14" borderId="3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2" fontId="0" fillId="5" borderId="36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5" fillId="14" borderId="35" xfId="0" applyNumberFormat="1" applyFont="1" applyFill="1" applyBorder="1" applyAlignment="1">
      <alignment horizontal="center" vertical="center"/>
    </xf>
    <xf numFmtId="2" fontId="0" fillId="4" borderId="0" xfId="0" applyNumberFormat="1" applyFill="1"/>
    <xf numFmtId="0" fontId="1" fillId="0" borderId="37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5" fillId="14" borderId="35" xfId="0" applyNumberFormat="1" applyFont="1" applyFill="1" applyBorder="1" applyAlignment="1">
      <alignment horizontal="center" vertical="center"/>
    </xf>
    <xf numFmtId="169" fontId="5" fillId="14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11" borderId="0" xfId="0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16" fillId="11" borderId="0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9" fontId="2" fillId="0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0" fillId="5" borderId="22" xfId="0" applyFill="1" applyBorder="1" applyAlignment="1">
      <alignment horizontal="center"/>
    </xf>
    <xf numFmtId="0" fontId="21" fillId="5" borderId="0" xfId="0" applyFont="1" applyFill="1"/>
    <xf numFmtId="0" fontId="0" fillId="15" borderId="1" xfId="0" applyFill="1" applyBorder="1"/>
  </cellXfs>
  <cellStyles count="9">
    <cellStyle name="Normal 12" xfId="7"/>
    <cellStyle name="Normal 2" xfId="2"/>
    <cellStyle name="Normal 2 2" xfId="6"/>
    <cellStyle name="Normal 3" xfId="3"/>
    <cellStyle name="Normal 3 2" xfId="8"/>
    <cellStyle name="Обычный" xfId="0" builtinId="0"/>
    <cellStyle name="Обычный 2" xfId="1"/>
    <cellStyle name="Обычный 3" xfId="4"/>
    <cellStyle name="Обычный 4" xfId="5"/>
  </cellStyles>
  <dxfs count="23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Стиль сводной таблицы 1" table="0" count="0"/>
    <tableStyle name="Стиль таблицы 1" pivot="0" count="0"/>
  </tableStyles>
  <colors>
    <mruColors>
      <color rgb="FFDE8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4611418029997E-2"/>
          <c:y val="5.6519057202521629E-2"/>
          <c:w val="0.86933431469519584"/>
          <c:h val="0.85142957888314807"/>
        </c:manualLayout>
      </c:layout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'Кор5 от 27.02'!$G$4:$G$12000</c:f>
              <c:numCache>
                <c:formatCode>0.00</c:formatCode>
                <c:ptCount val="11997"/>
                <c:pt idx="0">
                  <c:v>0</c:v>
                </c:pt>
                <c:pt idx="1">
                  <c:v>9.3125800381431409E-2</c:v>
                </c:pt>
                <c:pt idx="2">
                  <c:v>0.10218218428913085</c:v>
                </c:pt>
                <c:pt idx="3">
                  <c:v>-0.11979962775069895</c:v>
                </c:pt>
                <c:pt idx="4">
                  <c:v>-0.77707371304026684</c:v>
                </c:pt>
                <c:pt idx="5">
                  <c:v>-1.9133060698951945</c:v>
                </c:pt>
                <c:pt idx="6">
                  <c:v>-3.432230556516628</c:v>
                </c:pt>
                <c:pt idx="7">
                  <c:v>-5.2628066637910953</c:v>
                </c:pt>
                <c:pt idx="8">
                  <c:v>-7.3048121684185237</c:v>
                </c:pt>
                <c:pt idx="9">
                  <c:v>-9.5967488702696002</c:v>
                </c:pt>
                <c:pt idx="10">
                  <c:v>-12.130614357619473</c:v>
                </c:pt>
                <c:pt idx="11">
                  <c:v>-14.695824729225517</c:v>
                </c:pt>
                <c:pt idx="12">
                  <c:v>-17.482305200885126</c:v>
                </c:pt>
                <c:pt idx="13">
                  <c:v>-20.673003692113994</c:v>
                </c:pt>
                <c:pt idx="14">
                  <c:v>-24.198773047431754</c:v>
                </c:pt>
                <c:pt idx="15">
                  <c:v>-28.126290622601406</c:v>
                </c:pt>
                <c:pt idx="16">
                  <c:v>-32.54551933520716</c:v>
                </c:pt>
                <c:pt idx="17">
                  <c:v>-37.476975035935766</c:v>
                </c:pt>
                <c:pt idx="18">
                  <c:v>-49.654253265124566</c:v>
                </c:pt>
                <c:pt idx="19">
                  <c:v>-56.731275971762869</c:v>
                </c:pt>
                <c:pt idx="20">
                  <c:v>-64.03072547526763</c:v>
                </c:pt>
                <c:pt idx="21">
                  <c:v>-71.526927216163415</c:v>
                </c:pt>
                <c:pt idx="22">
                  <c:v>-79.302184310107705</c:v>
                </c:pt>
                <c:pt idx="23">
                  <c:v>-87.245377098403836</c:v>
                </c:pt>
                <c:pt idx="24">
                  <c:v>-95.695719014722243</c:v>
                </c:pt>
                <c:pt idx="25">
                  <c:v>-104.52964482541549</c:v>
                </c:pt>
                <c:pt idx="26">
                  <c:v>-113.54803387299546</c:v>
                </c:pt>
                <c:pt idx="27">
                  <c:v>-123.03756090280238</c:v>
                </c:pt>
                <c:pt idx="28">
                  <c:v>-138.62968949410464</c:v>
                </c:pt>
                <c:pt idx="29">
                  <c:v>-149.57620108550634</c:v>
                </c:pt>
                <c:pt idx="30">
                  <c:v>-160.49618834795274</c:v>
                </c:pt>
                <c:pt idx="31">
                  <c:v>-171.43100660240648</c:v>
                </c:pt>
                <c:pt idx="32">
                  <c:v>-182.29044230006684</c:v>
                </c:pt>
                <c:pt idx="33">
                  <c:v>-193.2508495774693</c:v>
                </c:pt>
                <c:pt idx="34">
                  <c:v>-204.28933649539368</c:v>
                </c:pt>
                <c:pt idx="35">
                  <c:v>-215.40114006116477</c:v>
                </c:pt>
                <c:pt idx="36">
                  <c:v>-237.2645789531955</c:v>
                </c:pt>
                <c:pt idx="37">
                  <c:v>-248.02580441093767</c:v>
                </c:pt>
                <c:pt idx="38">
                  <c:v>-258.61919338699761</c:v>
                </c:pt>
                <c:pt idx="39">
                  <c:v>-269.19959303512718</c:v>
                </c:pt>
                <c:pt idx="40">
                  <c:v>-279.76060563465717</c:v>
                </c:pt>
                <c:pt idx="41">
                  <c:v>-290.24787060985568</c:v>
                </c:pt>
                <c:pt idx="42">
                  <c:v>-299.08038628960736</c:v>
                </c:pt>
                <c:pt idx="43">
                  <c:v>-321.82131382200004</c:v>
                </c:pt>
                <c:pt idx="44">
                  <c:v>-331.38584417783369</c:v>
                </c:pt>
                <c:pt idx="45">
                  <c:v>-340.65619976559771</c:v>
                </c:pt>
                <c:pt idx="46">
                  <c:v>-350.23303714493511</c:v>
                </c:pt>
                <c:pt idx="47">
                  <c:v>-370.87366051270556</c:v>
                </c:pt>
                <c:pt idx="48">
                  <c:v>-387.34429886778884</c:v>
                </c:pt>
                <c:pt idx="49">
                  <c:v>-398.674796372358</c:v>
                </c:pt>
                <c:pt idx="50">
                  <c:v>-410.16412535597618</c:v>
                </c:pt>
                <c:pt idx="51">
                  <c:v>-421.83740104491056</c:v>
                </c:pt>
                <c:pt idx="52">
                  <c:v>-450.46984018073113</c:v>
                </c:pt>
                <c:pt idx="53">
                  <c:v>-476.79182172457138</c:v>
                </c:pt>
                <c:pt idx="54">
                  <c:v>-491.11803003341566</c:v>
                </c:pt>
                <c:pt idx="55">
                  <c:v>-498.99430459688875</c:v>
                </c:pt>
                <c:pt idx="56">
                  <c:v>-514.40854977348158</c:v>
                </c:pt>
                <c:pt idx="57">
                  <c:v>-521.52303003205577</c:v>
                </c:pt>
                <c:pt idx="58">
                  <c:v>-528.04830601988226</c:v>
                </c:pt>
                <c:pt idx="59">
                  <c:v>-533.99102832476842</c:v>
                </c:pt>
                <c:pt idx="60">
                  <c:v>-539.40209011203558</c:v>
                </c:pt>
                <c:pt idx="61">
                  <c:v>-544.4129638833233</c:v>
                </c:pt>
                <c:pt idx="62">
                  <c:v>-550.95943537840049</c:v>
                </c:pt>
                <c:pt idx="63">
                  <c:v>-554.36226313787688</c:v>
                </c:pt>
                <c:pt idx="64">
                  <c:v>-558.49828262922574</c:v>
                </c:pt>
                <c:pt idx="65">
                  <c:v>-560.75574003057784</c:v>
                </c:pt>
                <c:pt idx="66">
                  <c:v>-562.60775170812383</c:v>
                </c:pt>
                <c:pt idx="67">
                  <c:v>-563.94755609214633</c:v>
                </c:pt>
                <c:pt idx="68">
                  <c:v>-564.73010914261124</c:v>
                </c:pt>
                <c:pt idx="69">
                  <c:v>-562.39647793897734</c:v>
                </c:pt>
                <c:pt idx="70">
                  <c:v>-559.8410317119334</c:v>
                </c:pt>
                <c:pt idx="71">
                  <c:v>-556.76134210922316</c:v>
                </c:pt>
                <c:pt idx="72">
                  <c:v>-553.3681548645169</c:v>
                </c:pt>
                <c:pt idx="73">
                  <c:v>-549.60353138446283</c:v>
                </c:pt>
                <c:pt idx="74">
                  <c:v>-545.43593573917667</c:v>
                </c:pt>
                <c:pt idx="75">
                  <c:v>-540.86276065367713</c:v>
                </c:pt>
                <c:pt idx="76">
                  <c:v>-535.5816191946343</c:v>
                </c:pt>
                <c:pt idx="77">
                  <c:v>-529.83862154316728</c:v>
                </c:pt>
                <c:pt idx="78">
                  <c:v>-523.6794838406945</c:v>
                </c:pt>
                <c:pt idx="79">
                  <c:v>-516.57174639041523</c:v>
                </c:pt>
                <c:pt idx="80">
                  <c:v>-508.44245255420009</c:v>
                </c:pt>
                <c:pt idx="81">
                  <c:v>-500.40083864863317</c:v>
                </c:pt>
                <c:pt idx="82">
                  <c:v>-491.45640611482747</c:v>
                </c:pt>
                <c:pt idx="83">
                  <c:v>-481.93307303371438</c:v>
                </c:pt>
                <c:pt idx="84">
                  <c:v>-471.97286777670507</c:v>
                </c:pt>
                <c:pt idx="85">
                  <c:v>-461.61406636039618</c:v>
                </c:pt>
                <c:pt idx="86">
                  <c:v>-450.74069953536747</c:v>
                </c:pt>
                <c:pt idx="87">
                  <c:v>-433.17549299270991</c:v>
                </c:pt>
                <c:pt idx="88">
                  <c:v>-421.73664232213122</c:v>
                </c:pt>
                <c:pt idx="89">
                  <c:v>-409.81619611804035</c:v>
                </c:pt>
                <c:pt idx="90">
                  <c:v>-397.67566222210809</c:v>
                </c:pt>
                <c:pt idx="91">
                  <c:v>-385.55311952345113</c:v>
                </c:pt>
                <c:pt idx="92">
                  <c:v>-360.53071524510949</c:v>
                </c:pt>
                <c:pt idx="93">
                  <c:v>-347.00837647905786</c:v>
                </c:pt>
                <c:pt idx="94">
                  <c:v>-334.59194034800464</c:v>
                </c:pt>
                <c:pt idx="95">
                  <c:v>-321.32283678104193</c:v>
                </c:pt>
                <c:pt idx="96">
                  <c:v>-308.20874971237686</c:v>
                </c:pt>
                <c:pt idx="97">
                  <c:v>-294.72652935034142</c:v>
                </c:pt>
                <c:pt idx="98">
                  <c:v>-282.31293793099314</c:v>
                </c:pt>
                <c:pt idx="99">
                  <c:v>-269.80924349536735</c:v>
                </c:pt>
                <c:pt idx="100">
                  <c:v>-257.11127820218923</c:v>
                </c:pt>
                <c:pt idx="101">
                  <c:v>-244.23056051531069</c:v>
                </c:pt>
                <c:pt idx="102">
                  <c:v>-231.14847185827543</c:v>
                </c:pt>
                <c:pt idx="103">
                  <c:v>-217.89551377270405</c:v>
                </c:pt>
                <c:pt idx="104">
                  <c:v>-204.44178506810385</c:v>
                </c:pt>
                <c:pt idx="105">
                  <c:v>-190.92891498940014</c:v>
                </c:pt>
                <c:pt idx="106">
                  <c:v>-177.4244499383291</c:v>
                </c:pt>
                <c:pt idx="107">
                  <c:v>-170.64313234448085</c:v>
                </c:pt>
                <c:pt idx="108">
                  <c:v>-163.76446556670396</c:v>
                </c:pt>
                <c:pt idx="109">
                  <c:v>-156.80120093040591</c:v>
                </c:pt>
                <c:pt idx="110">
                  <c:v>-149.70574655207426</c:v>
                </c:pt>
                <c:pt idx="111">
                  <c:v>-142.50051277642447</c:v>
                </c:pt>
                <c:pt idx="112">
                  <c:v>-135.25743808967346</c:v>
                </c:pt>
                <c:pt idx="113">
                  <c:v>-127.93859508360563</c:v>
                </c:pt>
                <c:pt idx="114">
                  <c:v>-120.61667676812603</c:v>
                </c:pt>
                <c:pt idx="115">
                  <c:v>-113.2611627008945</c:v>
                </c:pt>
                <c:pt idx="116">
                  <c:v>-105.87377384386595</c:v>
                </c:pt>
                <c:pt idx="117">
                  <c:v>-98.471568988808897</c:v>
                </c:pt>
                <c:pt idx="118">
                  <c:v>-91.044620353783415</c:v>
                </c:pt>
                <c:pt idx="119">
                  <c:v>-83.632522128827873</c:v>
                </c:pt>
                <c:pt idx="120">
                  <c:v>-62.032951648335597</c:v>
                </c:pt>
                <c:pt idx="121">
                  <c:v>-54.572776366377028</c:v>
                </c:pt>
                <c:pt idx="122">
                  <c:v>-46.969281163683867</c:v>
                </c:pt>
                <c:pt idx="123">
                  <c:v>-39.264754327129253</c:v>
                </c:pt>
                <c:pt idx="124">
                  <c:v>-31.499909753372201</c:v>
                </c:pt>
                <c:pt idx="125">
                  <c:v>-23.645988758457928</c:v>
                </c:pt>
                <c:pt idx="126">
                  <c:v>-15.739065458689538</c:v>
                </c:pt>
                <c:pt idx="127">
                  <c:v>-7.8074746719749228</c:v>
                </c:pt>
                <c:pt idx="128">
                  <c:v>0.19411031858848915</c:v>
                </c:pt>
                <c:pt idx="129">
                  <c:v>9.1556933874588839</c:v>
                </c:pt>
                <c:pt idx="130">
                  <c:v>16.494096800960275</c:v>
                </c:pt>
                <c:pt idx="131">
                  <c:v>24.725287435869603</c:v>
                </c:pt>
                <c:pt idx="132">
                  <c:v>32.989959907526121</c:v>
                </c:pt>
                <c:pt idx="133">
                  <c:v>41.270790042265844</c:v>
                </c:pt>
                <c:pt idx="134">
                  <c:v>49.538345118493467</c:v>
                </c:pt>
                <c:pt idx="135">
                  <c:v>57.783343638042581</c:v>
                </c:pt>
                <c:pt idx="136">
                  <c:v>66.019504235772928</c:v>
                </c:pt>
                <c:pt idx="137">
                  <c:v>74.30601268825464</c:v>
                </c:pt>
                <c:pt idx="138">
                  <c:v>82.557402836316157</c:v>
                </c:pt>
                <c:pt idx="139">
                  <c:v>90.744489752832209</c:v>
                </c:pt>
                <c:pt idx="140">
                  <c:v>98.942274776785069</c:v>
                </c:pt>
                <c:pt idx="141">
                  <c:v>107.15256103351959</c:v>
                </c:pt>
                <c:pt idx="142">
                  <c:v>115.37053609754997</c:v>
                </c:pt>
                <c:pt idx="143">
                  <c:v>123.63053042453609</c:v>
                </c:pt>
                <c:pt idx="144">
                  <c:v>131.92270028037134</c:v>
                </c:pt>
                <c:pt idx="145">
                  <c:v>140.14505007532088</c:v>
                </c:pt>
                <c:pt idx="146">
                  <c:v>143.60439967784072</c:v>
                </c:pt>
                <c:pt idx="147">
                  <c:v>148.36671608179239</c:v>
                </c:pt>
                <c:pt idx="148">
                  <c:v>156.64706628327758</c:v>
                </c:pt>
                <c:pt idx="149">
                  <c:v>164.89010143726841</c:v>
                </c:pt>
                <c:pt idx="150">
                  <c:v>173.0550339847706</c:v>
                </c:pt>
                <c:pt idx="151">
                  <c:v>181.11334495085862</c:v>
                </c:pt>
                <c:pt idx="152">
                  <c:v>189.11684749271686</c:v>
                </c:pt>
                <c:pt idx="153">
                  <c:v>197.13761548232165</c:v>
                </c:pt>
                <c:pt idx="154">
                  <c:v>205.16885536451537</c:v>
                </c:pt>
                <c:pt idx="155">
                  <c:v>213.27014793651762</c:v>
                </c:pt>
                <c:pt idx="156">
                  <c:v>221.37244548110988</c:v>
                </c:pt>
                <c:pt idx="157">
                  <c:v>229.41395775951599</c:v>
                </c:pt>
                <c:pt idx="158">
                  <c:v>237.43400379987256</c:v>
                </c:pt>
                <c:pt idx="159">
                  <c:v>245.52373557624946</c:v>
                </c:pt>
                <c:pt idx="160">
                  <c:v>253.6857316497244</c:v>
                </c:pt>
                <c:pt idx="161">
                  <c:v>261.75621998458251</c:v>
                </c:pt>
                <c:pt idx="162">
                  <c:v>269.7814956628755</c:v>
                </c:pt>
                <c:pt idx="163">
                  <c:v>277.85343196605345</c:v>
                </c:pt>
                <c:pt idx="164">
                  <c:v>285.95384894454685</c:v>
                </c:pt>
                <c:pt idx="165">
                  <c:v>294.01958486794729</c:v>
                </c:pt>
                <c:pt idx="166">
                  <c:v>302.18490316203003</c:v>
                </c:pt>
                <c:pt idx="167">
                  <c:v>310.49720917653423</c:v>
                </c:pt>
                <c:pt idx="168">
                  <c:v>318.90527124150628</c:v>
                </c:pt>
                <c:pt idx="169">
                  <c:v>327.38989909221095</c:v>
                </c:pt>
                <c:pt idx="170">
                  <c:v>335.88764575129392</c:v>
                </c:pt>
                <c:pt idx="171">
                  <c:v>344.3637655857205</c:v>
                </c:pt>
                <c:pt idx="172">
                  <c:v>352.82331664376835</c:v>
                </c:pt>
                <c:pt idx="173">
                  <c:v>361.22612199480585</c:v>
                </c:pt>
                <c:pt idx="174">
                  <c:v>369.56952399908397</c:v>
                </c:pt>
                <c:pt idx="175">
                  <c:v>377.85745561747893</c:v>
                </c:pt>
                <c:pt idx="176">
                  <c:v>386.12420928332813</c:v>
                </c:pt>
                <c:pt idx="177">
                  <c:v>394.36557713873668</c:v>
                </c:pt>
                <c:pt idx="178">
                  <c:v>408.10624424406615</c:v>
                </c:pt>
                <c:pt idx="179">
                  <c:v>413.28385903846896</c:v>
                </c:pt>
                <c:pt idx="180">
                  <c:v>421.87124847919739</c:v>
                </c:pt>
                <c:pt idx="181">
                  <c:v>430.44166091717199</c:v>
                </c:pt>
                <c:pt idx="182">
                  <c:v>439.01202841644096</c:v>
                </c:pt>
                <c:pt idx="183">
                  <c:v>447.58239591570992</c:v>
                </c:pt>
                <c:pt idx="184">
                  <c:v>456.15346402510022</c:v>
                </c:pt>
                <c:pt idx="185">
                  <c:v>464.7250804579071</c:v>
                </c:pt>
                <c:pt idx="186">
                  <c:v>473.30013738441153</c:v>
                </c:pt>
                <c:pt idx="187">
                  <c:v>481.88236863544046</c:v>
                </c:pt>
                <c:pt idx="188">
                  <c:v>490.47175761893754</c:v>
                </c:pt>
                <c:pt idx="189">
                  <c:v>499.06784180145416</c:v>
                </c:pt>
                <c:pt idx="190">
                  <c:v>507.6706062574267</c:v>
                </c:pt>
                <c:pt idx="191">
                  <c:v>516.28048012552438</c:v>
                </c:pt>
                <c:pt idx="192">
                  <c:v>524.89744676024918</c:v>
                </c:pt>
                <c:pt idx="193">
                  <c:v>533.52148922237689</c:v>
                </c:pt>
                <c:pt idx="194">
                  <c:v>542.15259083901731</c:v>
                </c:pt>
                <c:pt idx="195">
                  <c:v>550.79073464315945</c:v>
                </c:pt>
                <c:pt idx="196">
                  <c:v>559.43590393465115</c:v>
                </c:pt>
                <c:pt idx="197">
                  <c:v>568.08764434680484</c:v>
                </c:pt>
                <c:pt idx="198">
                  <c:v>574.14784080157801</c:v>
                </c:pt>
              </c:numCache>
            </c:numRef>
          </c:xVal>
          <c:yVal>
            <c:numRef>
              <c:f>'Кор5 от 27.02'!$F$4:$F$13000</c:f>
              <c:numCache>
                <c:formatCode>0.00</c:formatCode>
                <c:ptCount val="12997"/>
                <c:pt idx="0">
                  <c:v>0</c:v>
                </c:pt>
                <c:pt idx="1">
                  <c:v>-0.3013994231523035</c:v>
                </c:pt>
                <c:pt idx="2">
                  <c:v>-0.34583019057188713</c:v>
                </c:pt>
                <c:pt idx="3">
                  <c:v>-0.20948202005383709</c:v>
                </c:pt>
                <c:pt idx="4">
                  <c:v>7.2923361826300159E-2</c:v>
                </c:pt>
                <c:pt idx="5">
                  <c:v>0.66712818017007636</c:v>
                </c:pt>
                <c:pt idx="6">
                  <c:v>1.7032112911609971</c:v>
                </c:pt>
                <c:pt idx="7">
                  <c:v>2.9772271532639163</c:v>
                </c:pt>
                <c:pt idx="8">
                  <c:v>4.3688480743800655</c:v>
                </c:pt>
                <c:pt idx="9">
                  <c:v>6.1120231839753263</c:v>
                </c:pt>
                <c:pt idx="10">
                  <c:v>8.2772720943492715</c:v>
                </c:pt>
                <c:pt idx="11">
                  <c:v>10.534567415437023</c:v>
                </c:pt>
                <c:pt idx="12">
                  <c:v>12.79095426698257</c:v>
                </c:pt>
                <c:pt idx="13">
                  <c:v>15.102211402349615</c:v>
                </c:pt>
                <c:pt idx="14">
                  <c:v>17.52935629856032</c:v>
                </c:pt>
                <c:pt idx="15">
                  <c:v>20.077631577448997</c:v>
                </c:pt>
                <c:pt idx="16">
                  <c:v>22.745405932083795</c:v>
                </c:pt>
                <c:pt idx="17">
                  <c:v>25.412095926954628</c:v>
                </c:pt>
                <c:pt idx="18">
                  <c:v>30.030450466589279</c:v>
                </c:pt>
                <c:pt idx="19">
                  <c:v>31.798070193185421</c:v>
                </c:pt>
                <c:pt idx="20">
                  <c:v>33.018475341732916</c:v>
                </c:pt>
                <c:pt idx="21">
                  <c:v>33.768455520984816</c:v>
                </c:pt>
                <c:pt idx="22">
                  <c:v>34.376344389831459</c:v>
                </c:pt>
                <c:pt idx="23">
                  <c:v>34.921339595203136</c:v>
                </c:pt>
                <c:pt idx="24">
                  <c:v>35.394519982274119</c:v>
                </c:pt>
                <c:pt idx="25">
                  <c:v>35.963138987570844</c:v>
                </c:pt>
                <c:pt idx="26">
                  <c:v>36.846330369640611</c:v>
                </c:pt>
                <c:pt idx="27">
                  <c:v>38.079693129615201</c:v>
                </c:pt>
                <c:pt idx="28">
                  <c:v>40.09369014308232</c:v>
                </c:pt>
                <c:pt idx="29">
                  <c:v>41.391232499255757</c:v>
                </c:pt>
                <c:pt idx="30">
                  <c:v>42.489364478025124</c:v>
                </c:pt>
                <c:pt idx="31">
                  <c:v>43.439335337594166</c:v>
                </c:pt>
                <c:pt idx="32">
                  <c:v>44.301803984633885</c:v>
                </c:pt>
                <c:pt idx="33">
                  <c:v>45.070178071443245</c:v>
                </c:pt>
                <c:pt idx="34">
                  <c:v>46.028191782114149</c:v>
                </c:pt>
                <c:pt idx="35">
                  <c:v>47.21280912574214</c:v>
                </c:pt>
                <c:pt idx="36">
                  <c:v>49.769256011343643</c:v>
                </c:pt>
                <c:pt idx="37">
                  <c:v>51.092470143656513</c:v>
                </c:pt>
                <c:pt idx="38">
                  <c:v>52.367188401131799</c:v>
                </c:pt>
                <c:pt idx="39">
                  <c:v>53.658227405317831</c:v>
                </c:pt>
                <c:pt idx="40">
                  <c:v>54.931118074704159</c:v>
                </c:pt>
                <c:pt idx="41">
                  <c:v>56.097249434356712</c:v>
                </c:pt>
                <c:pt idx="42">
                  <c:v>57.038829336342204</c:v>
                </c:pt>
                <c:pt idx="43">
                  <c:v>58.662113279758842</c:v>
                </c:pt>
                <c:pt idx="44">
                  <c:v>59.058520132305219</c:v>
                </c:pt>
                <c:pt idx="45">
                  <c:v>59.385000813640673</c:v>
                </c:pt>
                <c:pt idx="46">
                  <c:v>59.725762379458907</c:v>
                </c:pt>
                <c:pt idx="47">
                  <c:v>61.60579041493741</c:v>
                </c:pt>
                <c:pt idx="48">
                  <c:v>64.488362577652509</c:v>
                </c:pt>
                <c:pt idx="49">
                  <c:v>66.923497841370676</c:v>
                </c:pt>
                <c:pt idx="50">
                  <c:v>68.938764249855311</c:v>
                </c:pt>
                <c:pt idx="51">
                  <c:v>70.204906796801112</c:v>
                </c:pt>
                <c:pt idx="52">
                  <c:v>71.568940958476674</c:v>
                </c:pt>
                <c:pt idx="53">
                  <c:v>70.999461394209732</c:v>
                </c:pt>
                <c:pt idx="54">
                  <c:v>69.947095604441117</c:v>
                </c:pt>
                <c:pt idx="55">
                  <c:v>69.265862134186023</c:v>
                </c:pt>
                <c:pt idx="56">
                  <c:v>68.561790696648487</c:v>
                </c:pt>
                <c:pt idx="57">
                  <c:v>68.261969747403413</c:v>
                </c:pt>
                <c:pt idx="58">
                  <c:v>67.81317897044768</c:v>
                </c:pt>
                <c:pt idx="59">
                  <c:v>67.41302577157137</c:v>
                </c:pt>
                <c:pt idx="60">
                  <c:v>66.963189122341333</c:v>
                </c:pt>
                <c:pt idx="61">
                  <c:v>66.596159678186481</c:v>
                </c:pt>
                <c:pt idx="62">
                  <c:v>66.414569305412755</c:v>
                </c:pt>
                <c:pt idx="63">
                  <c:v>66.469698073132363</c:v>
                </c:pt>
                <c:pt idx="64">
                  <c:v>65.652703697845226</c:v>
                </c:pt>
                <c:pt idx="65">
                  <c:v>64.401130426016508</c:v>
                </c:pt>
                <c:pt idx="66">
                  <c:v>62.657789169740155</c:v>
                </c:pt>
                <c:pt idx="67">
                  <c:v>60.453766386881099</c:v>
                </c:pt>
                <c:pt idx="68">
                  <c:v>56.90810653823366</c:v>
                </c:pt>
                <c:pt idx="69">
                  <c:v>52.286379545344587</c:v>
                </c:pt>
                <c:pt idx="70">
                  <c:v>50.465315083515989</c:v>
                </c:pt>
                <c:pt idx="71">
                  <c:v>49.001788886392873</c:v>
                </c:pt>
                <c:pt idx="72">
                  <c:v>47.670297268961619</c:v>
                </c:pt>
                <c:pt idx="73">
                  <c:v>46.143431000583753</c:v>
                </c:pt>
                <c:pt idx="74">
                  <c:v>44.17593394415136</c:v>
                </c:pt>
                <c:pt idx="75">
                  <c:v>41.701892589856513</c:v>
                </c:pt>
                <c:pt idx="76">
                  <c:v>38.872167037260503</c:v>
                </c:pt>
                <c:pt idx="77">
                  <c:v>35.521357170961764</c:v>
                </c:pt>
                <c:pt idx="78">
                  <c:v>31.66816861976217</c:v>
                </c:pt>
                <c:pt idx="79">
                  <c:v>27.681314465166775</c:v>
                </c:pt>
                <c:pt idx="80">
                  <c:v>23.856972927477553</c:v>
                </c:pt>
                <c:pt idx="81">
                  <c:v>20.399114788633867</c:v>
                </c:pt>
                <c:pt idx="82">
                  <c:v>16.591601933940499</c:v>
                </c:pt>
                <c:pt idx="83">
                  <c:v>12.804326041678941</c:v>
                </c:pt>
                <c:pt idx="84">
                  <c:v>8.9802875351444538</c:v>
                </c:pt>
                <c:pt idx="85">
                  <c:v>5.2459519625735993</c:v>
                </c:pt>
                <c:pt idx="86">
                  <c:v>1.510905665977528</c:v>
                </c:pt>
                <c:pt idx="87">
                  <c:v>-3.8313272466579407</c:v>
                </c:pt>
                <c:pt idx="88">
                  <c:v>-7.1546587603602187</c:v>
                </c:pt>
                <c:pt idx="89">
                  <c:v>-10.57569810369583</c:v>
                </c:pt>
                <c:pt idx="90">
                  <c:v>-13.556632064963646</c:v>
                </c:pt>
                <c:pt idx="91">
                  <c:v>-16.576187445349323</c:v>
                </c:pt>
                <c:pt idx="92">
                  <c:v>-22.587668815242267</c:v>
                </c:pt>
                <c:pt idx="93">
                  <c:v>-26.11972602344969</c:v>
                </c:pt>
                <c:pt idx="94">
                  <c:v>-29.89908962533195</c:v>
                </c:pt>
                <c:pt idx="95">
                  <c:v>-34.261502538801764</c:v>
                </c:pt>
                <c:pt idx="96">
                  <c:v>-39.206108339168829</c:v>
                </c:pt>
                <c:pt idx="97">
                  <c:v>-45.363795020685501</c:v>
                </c:pt>
                <c:pt idx="98">
                  <c:v>-52.111250671834988</c:v>
                </c:pt>
                <c:pt idx="99">
                  <c:v>-59.444881929473198</c:v>
                </c:pt>
                <c:pt idx="100">
                  <c:v>-67.496983014088912</c:v>
                </c:pt>
                <c:pt idx="101">
                  <c:v>-76.175138798433906</c:v>
                </c:pt>
                <c:pt idx="102">
                  <c:v>-85.16672377967032</c:v>
                </c:pt>
                <c:pt idx="103">
                  <c:v>-94.387640439691083</c:v>
                </c:pt>
                <c:pt idx="104">
                  <c:v>-103.5993258687144</c:v>
                </c:pt>
                <c:pt idx="105">
                  <c:v>-112.77401217204303</c:v>
                </c:pt>
                <c:pt idx="106">
                  <c:v>-122.05496397323061</c:v>
                </c:pt>
                <c:pt idx="107">
                  <c:v>-126.7153261653748</c:v>
                </c:pt>
                <c:pt idx="108">
                  <c:v>-131.28886196439558</c:v>
                </c:pt>
                <c:pt idx="109">
                  <c:v>-135.67732462864336</c:v>
                </c:pt>
                <c:pt idx="110">
                  <c:v>-139.86073501555899</c:v>
                </c:pt>
                <c:pt idx="111">
                  <c:v>-143.90997288763128</c:v>
                </c:pt>
                <c:pt idx="112">
                  <c:v>-147.83185634154282</c:v>
                </c:pt>
                <c:pt idx="113">
                  <c:v>-151.68660338872689</c:v>
                </c:pt>
                <c:pt idx="114">
                  <c:v>-155.53806803984963</c:v>
                </c:pt>
                <c:pt idx="115">
                  <c:v>-159.37598957488254</c:v>
                </c:pt>
                <c:pt idx="116">
                  <c:v>-163.23558824101605</c:v>
                </c:pt>
                <c:pt idx="117">
                  <c:v>-167.12914374251989</c:v>
                </c:pt>
                <c:pt idx="118">
                  <c:v>-171.08166829399212</c:v>
                </c:pt>
                <c:pt idx="119">
                  <c:v>-175.12543579261603</c:v>
                </c:pt>
                <c:pt idx="120">
                  <c:v>-187.52713790595161</c:v>
                </c:pt>
                <c:pt idx="121">
                  <c:v>-191.96346509934872</c:v>
                </c:pt>
                <c:pt idx="122">
                  <c:v>-196.40269459381682</c:v>
                </c:pt>
                <c:pt idx="123">
                  <c:v>-200.79631372549184</c:v>
                </c:pt>
                <c:pt idx="124">
                  <c:v>-205.16175031961217</c:v>
                </c:pt>
                <c:pt idx="125">
                  <c:v>-209.54651701986717</c:v>
                </c:pt>
                <c:pt idx="126">
                  <c:v>-213.85775921410098</c:v>
                </c:pt>
                <c:pt idx="127">
                  <c:v>-218.04585469208141</c:v>
                </c:pt>
                <c:pt idx="128">
                  <c:v>-222.21299919971588</c:v>
                </c:pt>
                <c:pt idx="129">
                  <c:v>-226.81623114272614</c:v>
                </c:pt>
                <c:pt idx="130">
                  <c:v>-230.54893004635551</c:v>
                </c:pt>
                <c:pt idx="131">
                  <c:v>-234.76288064134795</c:v>
                </c:pt>
                <c:pt idx="132">
                  <c:v>-239.00579583539616</c:v>
                </c:pt>
                <c:pt idx="133">
                  <c:v>-243.3498708443542</c:v>
                </c:pt>
                <c:pt idx="134">
                  <c:v>-247.80993574210848</c:v>
                </c:pt>
                <c:pt idx="135">
                  <c:v>-252.36052160577634</c:v>
                </c:pt>
                <c:pt idx="136">
                  <c:v>-256.97299047594197</c:v>
                </c:pt>
                <c:pt idx="137">
                  <c:v>-261.52376455855904</c:v>
                </c:pt>
                <c:pt idx="138">
                  <c:v>-266.114574877976</c:v>
                </c:pt>
                <c:pt idx="139">
                  <c:v>-270.82997141209393</c:v>
                </c:pt>
                <c:pt idx="140">
                  <c:v>-275.55057291863915</c:v>
                </c:pt>
                <c:pt idx="141">
                  <c:v>-280.24884332270977</c:v>
                </c:pt>
                <c:pt idx="142">
                  <c:v>-284.89172751114324</c:v>
                </c:pt>
                <c:pt idx="143">
                  <c:v>-289.47786062124254</c:v>
                </c:pt>
                <c:pt idx="144">
                  <c:v>-294.04783406195912</c:v>
                </c:pt>
                <c:pt idx="145">
                  <c:v>-298.70456022534984</c:v>
                </c:pt>
                <c:pt idx="146">
                  <c:v>-300.71269940508785</c:v>
                </c:pt>
                <c:pt idx="147">
                  <c:v>-303.38191487784553</c:v>
                </c:pt>
                <c:pt idx="148">
                  <c:v>-307.94817825108294</c:v>
                </c:pt>
                <c:pt idx="149">
                  <c:v>-312.59573346742741</c:v>
                </c:pt>
                <c:pt idx="150">
                  <c:v>-317.34692724629969</c:v>
                </c:pt>
                <c:pt idx="151">
                  <c:v>-322.30152853172785</c:v>
                </c:pt>
                <c:pt idx="152">
                  <c:v>-327.32601002257672</c:v>
                </c:pt>
                <c:pt idx="153">
                  <c:v>-332.34183589707891</c:v>
                </c:pt>
                <c:pt idx="154">
                  <c:v>-337.34084233492564</c:v>
                </c:pt>
                <c:pt idx="155">
                  <c:v>-342.24426410328266</c:v>
                </c:pt>
                <c:pt idx="156">
                  <c:v>-347.14539374972753</c:v>
                </c:pt>
                <c:pt idx="157">
                  <c:v>-352.12648562176634</c:v>
                </c:pt>
                <c:pt idx="158">
                  <c:v>-357.16037736012998</c:v>
                </c:pt>
                <c:pt idx="159">
                  <c:v>-362.06258142326777</c:v>
                </c:pt>
                <c:pt idx="160">
                  <c:v>-366.8444969026599</c:v>
                </c:pt>
                <c:pt idx="161">
                  <c:v>-371.76011825682366</c:v>
                </c:pt>
                <c:pt idx="162">
                  <c:v>-376.74958487647797</c:v>
                </c:pt>
                <c:pt idx="163">
                  <c:v>-381.64294087624211</c:v>
                </c:pt>
                <c:pt idx="164">
                  <c:v>-386.54776536154537</c:v>
                </c:pt>
                <c:pt idx="165">
                  <c:v>-391.49045565978167</c:v>
                </c:pt>
                <c:pt idx="166">
                  <c:v>-396.24469244551511</c:v>
                </c:pt>
                <c:pt idx="167">
                  <c:v>-400.73726919293432</c:v>
                </c:pt>
                <c:pt idx="168">
                  <c:v>-405.04822342173168</c:v>
                </c:pt>
                <c:pt idx="169">
                  <c:v>-409.20847014122779</c:v>
                </c:pt>
                <c:pt idx="170">
                  <c:v>-413.36503756588445</c:v>
                </c:pt>
                <c:pt idx="171">
                  <c:v>-417.56432652694099</c:v>
                </c:pt>
                <c:pt idx="172">
                  <c:v>-421.77381162968697</c:v>
                </c:pt>
                <c:pt idx="173">
                  <c:v>-426.094111836477</c:v>
                </c:pt>
                <c:pt idx="174">
                  <c:v>-430.50426020352631</c:v>
                </c:pt>
                <c:pt idx="175">
                  <c:v>-435.01642080614783</c:v>
                </c:pt>
                <c:pt idx="176">
                  <c:v>-439.61196589186136</c:v>
                </c:pt>
                <c:pt idx="177">
                  <c:v>-444.25574049412086</c:v>
                </c:pt>
                <c:pt idx="178">
                  <c:v>-452.17613318107561</c:v>
                </c:pt>
                <c:pt idx="179">
                  <c:v>-455.20775032815578</c:v>
                </c:pt>
                <c:pt idx="180">
                  <c:v>-460.32990755789393</c:v>
                </c:pt>
                <c:pt idx="181">
                  <c:v>-465.47942908823296</c:v>
                </c:pt>
                <c:pt idx="182">
                  <c:v>-470.6290254091374</c:v>
                </c:pt>
                <c:pt idx="183">
                  <c:v>-475.77862173004183</c:v>
                </c:pt>
                <c:pt idx="184">
                  <c:v>-480.92863903408795</c:v>
                </c:pt>
                <c:pt idx="185">
                  <c:v>-486.07898579105654</c:v>
                </c:pt>
                <c:pt idx="186">
                  <c:v>-491.22325536630416</c:v>
                </c:pt>
                <c:pt idx="187">
                  <c:v>-496.35554685108633</c:v>
                </c:pt>
                <c:pt idx="188">
                  <c:v>-501.47585032312674</c:v>
                </c:pt>
                <c:pt idx="189">
                  <c:v>-506.5849059861078</c:v>
                </c:pt>
                <c:pt idx="190">
                  <c:v>-511.68270496906763</c:v>
                </c:pt>
                <c:pt idx="191">
                  <c:v>-516.76848722024147</c:v>
                </c:pt>
                <c:pt idx="192">
                  <c:v>-521.84224290726945</c:v>
                </c:pt>
                <c:pt idx="193">
                  <c:v>-526.90396205616776</c:v>
                </c:pt>
                <c:pt idx="194">
                  <c:v>-531.95363488109786</c:v>
                </c:pt>
                <c:pt idx="195">
                  <c:v>-536.99125145541802</c:v>
                </c:pt>
                <c:pt idx="196">
                  <c:v>-542.01680203988724</c:v>
                </c:pt>
                <c:pt idx="197">
                  <c:v>-547.03103187916042</c:v>
                </c:pt>
                <c:pt idx="198">
                  <c:v>-550.53412002867253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001-4293-B35A-62E56669B4B3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Данные!$G$8:$G$10039</c:f>
              <c:numCache>
                <c:formatCode>#,##0.00</c:formatCode>
                <c:ptCount val="10032"/>
                <c:pt idx="0">
                  <c:v>0</c:v>
                </c:pt>
                <c:pt idx="1">
                  <c:v>9.3125800381431409E-2</c:v>
                </c:pt>
                <c:pt idx="2">
                  <c:v>0.10218218428913085</c:v>
                </c:pt>
                <c:pt idx="3">
                  <c:v>-0.11979962775069895</c:v>
                </c:pt>
                <c:pt idx="4">
                  <c:v>-0.77707371304026684</c:v>
                </c:pt>
                <c:pt idx="5">
                  <c:v>-1.9133060698951945</c:v>
                </c:pt>
                <c:pt idx="6">
                  <c:v>-3.432230556516628</c:v>
                </c:pt>
                <c:pt idx="7">
                  <c:v>-5.2628066637910953</c:v>
                </c:pt>
                <c:pt idx="8">
                  <c:v>-7.3048121684185237</c:v>
                </c:pt>
                <c:pt idx="9">
                  <c:v>-9.5967488702696002</c:v>
                </c:pt>
                <c:pt idx="10">
                  <c:v>-12.130614357619473</c:v>
                </c:pt>
                <c:pt idx="11">
                  <c:v>-14.695824729225517</c:v>
                </c:pt>
                <c:pt idx="12">
                  <c:v>-17.482305200885126</c:v>
                </c:pt>
                <c:pt idx="13">
                  <c:v>-20.673003692113994</c:v>
                </c:pt>
                <c:pt idx="14">
                  <c:v>-24.198773047431754</c:v>
                </c:pt>
                <c:pt idx="15">
                  <c:v>-28.126290622601406</c:v>
                </c:pt>
                <c:pt idx="16">
                  <c:v>-32.54551933520716</c:v>
                </c:pt>
                <c:pt idx="17">
                  <c:v>-37.476975035935766</c:v>
                </c:pt>
                <c:pt idx="18">
                  <c:v>-49.654253265124566</c:v>
                </c:pt>
                <c:pt idx="19">
                  <c:v>-56.731275971762869</c:v>
                </c:pt>
                <c:pt idx="20">
                  <c:v>-64.03072547526763</c:v>
                </c:pt>
                <c:pt idx="21">
                  <c:v>-71.526927216163415</c:v>
                </c:pt>
                <c:pt idx="22">
                  <c:v>-79.302184310107705</c:v>
                </c:pt>
                <c:pt idx="23">
                  <c:v>-87.245377098403836</c:v>
                </c:pt>
                <c:pt idx="24">
                  <c:v>-95.695719014722243</c:v>
                </c:pt>
                <c:pt idx="25">
                  <c:v>-104.52964482541549</c:v>
                </c:pt>
                <c:pt idx="26">
                  <c:v>-113.54803387299546</c:v>
                </c:pt>
                <c:pt idx="27">
                  <c:v>-123.03756090280238</c:v>
                </c:pt>
                <c:pt idx="28">
                  <c:v>-138.62968949410464</c:v>
                </c:pt>
                <c:pt idx="29">
                  <c:v>-149.57620108550634</c:v>
                </c:pt>
                <c:pt idx="30">
                  <c:v>-160.49618834795274</c:v>
                </c:pt>
                <c:pt idx="31">
                  <c:v>-171.43100660240648</c:v>
                </c:pt>
                <c:pt idx="32">
                  <c:v>-182.29044230006684</c:v>
                </c:pt>
                <c:pt idx="33">
                  <c:v>-193.2508495774693</c:v>
                </c:pt>
                <c:pt idx="34">
                  <c:v>-204.28933649539368</c:v>
                </c:pt>
                <c:pt idx="35">
                  <c:v>-215.40114006116477</c:v>
                </c:pt>
                <c:pt idx="36">
                  <c:v>-237.2645789531955</c:v>
                </c:pt>
                <c:pt idx="37">
                  <c:v>-248.02580441093767</c:v>
                </c:pt>
                <c:pt idx="38">
                  <c:v>-258.61919338699761</c:v>
                </c:pt>
                <c:pt idx="39">
                  <c:v>-269.19959303512718</c:v>
                </c:pt>
                <c:pt idx="40">
                  <c:v>-279.76060563465717</c:v>
                </c:pt>
                <c:pt idx="41">
                  <c:v>-290.24787060985568</c:v>
                </c:pt>
                <c:pt idx="42">
                  <c:v>-299.08038628960736</c:v>
                </c:pt>
                <c:pt idx="43">
                  <c:v>-321.82131382200004</c:v>
                </c:pt>
                <c:pt idx="44">
                  <c:v>-331.38584417783369</c:v>
                </c:pt>
                <c:pt idx="45">
                  <c:v>-340.65619976559771</c:v>
                </c:pt>
                <c:pt idx="46">
                  <c:v>-350.23303714493511</c:v>
                </c:pt>
                <c:pt idx="47">
                  <c:v>-370.87366051270556</c:v>
                </c:pt>
                <c:pt idx="48">
                  <c:v>-387.34429886778884</c:v>
                </c:pt>
                <c:pt idx="49">
                  <c:v>-398.674796372358</c:v>
                </c:pt>
                <c:pt idx="50">
                  <c:v>-410.16412535597618</c:v>
                </c:pt>
                <c:pt idx="51">
                  <c:v>-421.83740104491056</c:v>
                </c:pt>
                <c:pt idx="52">
                  <c:v>-450.46984018073113</c:v>
                </c:pt>
                <c:pt idx="53">
                  <c:v>-476.79182172457138</c:v>
                </c:pt>
                <c:pt idx="54">
                  <c:v>-491.11803003341566</c:v>
                </c:pt>
                <c:pt idx="55">
                  <c:v>-498.99430459688875</c:v>
                </c:pt>
                <c:pt idx="56">
                  <c:v>-514.40854977348158</c:v>
                </c:pt>
                <c:pt idx="57">
                  <c:v>-521.52303003205577</c:v>
                </c:pt>
                <c:pt idx="58">
                  <c:v>-528.04830601988226</c:v>
                </c:pt>
                <c:pt idx="59">
                  <c:v>-533.99102832476842</c:v>
                </c:pt>
                <c:pt idx="60">
                  <c:v>-539.40209011203558</c:v>
                </c:pt>
                <c:pt idx="61">
                  <c:v>-544.4129638833233</c:v>
                </c:pt>
                <c:pt idx="62">
                  <c:v>-550.95943537840049</c:v>
                </c:pt>
                <c:pt idx="63">
                  <c:v>-554.36226313787688</c:v>
                </c:pt>
                <c:pt idx="64">
                  <c:v>-558.49828262922574</c:v>
                </c:pt>
                <c:pt idx="65">
                  <c:v>-560.75574003057784</c:v>
                </c:pt>
                <c:pt idx="66">
                  <c:v>-562.60775170812383</c:v>
                </c:pt>
                <c:pt idx="67">
                  <c:v>-563.94755609214633</c:v>
                </c:pt>
                <c:pt idx="68">
                  <c:v>-564.73010914261124</c:v>
                </c:pt>
                <c:pt idx="69">
                  <c:v>-562.39647793897734</c:v>
                </c:pt>
                <c:pt idx="70">
                  <c:v>-559.8410317119334</c:v>
                </c:pt>
                <c:pt idx="71">
                  <c:v>-556.76134210922316</c:v>
                </c:pt>
                <c:pt idx="72">
                  <c:v>-553.3681548645169</c:v>
                </c:pt>
                <c:pt idx="73">
                  <c:v>-549.60353138446283</c:v>
                </c:pt>
                <c:pt idx="74">
                  <c:v>-545.43593573917667</c:v>
                </c:pt>
                <c:pt idx="75">
                  <c:v>-540.86276065367713</c:v>
                </c:pt>
                <c:pt idx="76">
                  <c:v>-535.5816191946343</c:v>
                </c:pt>
                <c:pt idx="77">
                  <c:v>-529.83862154316728</c:v>
                </c:pt>
                <c:pt idx="78">
                  <c:v>-523.6794838406945</c:v>
                </c:pt>
                <c:pt idx="79">
                  <c:v>-516.57174639041523</c:v>
                </c:pt>
                <c:pt idx="80">
                  <c:v>-508.44245255420009</c:v>
                </c:pt>
                <c:pt idx="81">
                  <c:v>-500.40083864863317</c:v>
                </c:pt>
                <c:pt idx="82">
                  <c:v>-491.45640611482747</c:v>
                </c:pt>
                <c:pt idx="83">
                  <c:v>-481.93307303371438</c:v>
                </c:pt>
                <c:pt idx="84">
                  <c:v>-471.97286777670507</c:v>
                </c:pt>
                <c:pt idx="85">
                  <c:v>-461.61406636039618</c:v>
                </c:pt>
                <c:pt idx="86">
                  <c:v>-450.74069953536747</c:v>
                </c:pt>
                <c:pt idx="87">
                  <c:v>-433.17549299270991</c:v>
                </c:pt>
                <c:pt idx="88">
                  <c:v>-421.73664232213122</c:v>
                </c:pt>
                <c:pt idx="89">
                  <c:v>-409.81619611804035</c:v>
                </c:pt>
                <c:pt idx="90">
                  <c:v>-397.67566222210809</c:v>
                </c:pt>
                <c:pt idx="91">
                  <c:v>-385.55311952345113</c:v>
                </c:pt>
                <c:pt idx="92">
                  <c:v>-360.53071524510949</c:v>
                </c:pt>
                <c:pt idx="93">
                  <c:v>-347.00837647905786</c:v>
                </c:pt>
                <c:pt idx="94">
                  <c:v>-334.59194034800464</c:v>
                </c:pt>
                <c:pt idx="95">
                  <c:v>-321.32283678104193</c:v>
                </c:pt>
                <c:pt idx="96">
                  <c:v>-308.20874971237686</c:v>
                </c:pt>
                <c:pt idx="97">
                  <c:v>-294.72652935034142</c:v>
                </c:pt>
                <c:pt idx="98">
                  <c:v>-282.31293793099314</c:v>
                </c:pt>
                <c:pt idx="99">
                  <c:v>-269.80924349536735</c:v>
                </c:pt>
                <c:pt idx="100">
                  <c:v>-257.11127820218923</c:v>
                </c:pt>
                <c:pt idx="101">
                  <c:v>-244.23056051531069</c:v>
                </c:pt>
                <c:pt idx="102">
                  <c:v>-231.14847185827543</c:v>
                </c:pt>
                <c:pt idx="103">
                  <c:v>-217.89551377270405</c:v>
                </c:pt>
                <c:pt idx="104">
                  <c:v>-204.44178506810385</c:v>
                </c:pt>
                <c:pt idx="105">
                  <c:v>-190.92891498940014</c:v>
                </c:pt>
                <c:pt idx="106">
                  <c:v>-177.4244499383291</c:v>
                </c:pt>
                <c:pt idx="107">
                  <c:v>-170.64313234448085</c:v>
                </c:pt>
                <c:pt idx="108">
                  <c:v>-163.76446556670396</c:v>
                </c:pt>
                <c:pt idx="109">
                  <c:v>-156.80120093040591</c:v>
                </c:pt>
                <c:pt idx="110">
                  <c:v>-149.70574655207426</c:v>
                </c:pt>
                <c:pt idx="111">
                  <c:v>-142.50051277642447</c:v>
                </c:pt>
                <c:pt idx="112">
                  <c:v>-135.25743808967346</c:v>
                </c:pt>
                <c:pt idx="113">
                  <c:v>-127.93859508360563</c:v>
                </c:pt>
                <c:pt idx="114">
                  <c:v>-120.61667676812603</c:v>
                </c:pt>
                <c:pt idx="115">
                  <c:v>-113.2611627008945</c:v>
                </c:pt>
                <c:pt idx="116">
                  <c:v>-105.87377384386595</c:v>
                </c:pt>
                <c:pt idx="117">
                  <c:v>-98.471568988808897</c:v>
                </c:pt>
                <c:pt idx="118">
                  <c:v>-91.044620353783415</c:v>
                </c:pt>
                <c:pt idx="119">
                  <c:v>-83.632522128827873</c:v>
                </c:pt>
                <c:pt idx="120">
                  <c:v>-68.721402002148309</c:v>
                </c:pt>
                <c:pt idx="121">
                  <c:v>-62.032366289091662</c:v>
                </c:pt>
                <c:pt idx="122">
                  <c:v>-54.572191007133085</c:v>
                </c:pt>
                <c:pt idx="123">
                  <c:v>-46.968695804439925</c:v>
                </c:pt>
                <c:pt idx="124">
                  <c:v>-39.264168967885311</c:v>
                </c:pt>
                <c:pt idx="125">
                  <c:v>-31.499324394128259</c:v>
                </c:pt>
                <c:pt idx="126">
                  <c:v>-23.645403399213986</c:v>
                </c:pt>
                <c:pt idx="127">
                  <c:v>-15.738480099445596</c:v>
                </c:pt>
                <c:pt idx="128">
                  <c:v>-7.8068893127309806</c:v>
                </c:pt>
                <c:pt idx="129">
                  <c:v>0.19469567783243136</c:v>
                </c:pt>
                <c:pt idx="130">
                  <c:v>9.1562787467028262</c:v>
                </c:pt>
                <c:pt idx="131">
                  <c:v>16.494682160204217</c:v>
                </c:pt>
                <c:pt idx="132">
                  <c:v>24.725872795113546</c:v>
                </c:pt>
                <c:pt idx="133">
                  <c:v>32.990545266770063</c:v>
                </c:pt>
                <c:pt idx="134">
                  <c:v>41.271375401509786</c:v>
                </c:pt>
                <c:pt idx="135">
                  <c:v>49.538930477737409</c:v>
                </c:pt>
                <c:pt idx="136">
                  <c:v>57.783928997286523</c:v>
                </c:pt>
                <c:pt idx="137">
                  <c:v>66.02008959501687</c:v>
                </c:pt>
                <c:pt idx="138">
                  <c:v>74.306598047498568</c:v>
                </c:pt>
                <c:pt idx="139">
                  <c:v>82.557988195560085</c:v>
                </c:pt>
                <c:pt idx="140">
                  <c:v>90.745075112076137</c:v>
                </c:pt>
                <c:pt idx="141">
                  <c:v>98.942860136028997</c:v>
                </c:pt>
                <c:pt idx="142">
                  <c:v>107.15314639276352</c:v>
                </c:pt>
                <c:pt idx="143">
                  <c:v>115.3711214567939</c:v>
                </c:pt>
                <c:pt idx="144">
                  <c:v>123.63111578378002</c:v>
                </c:pt>
                <c:pt idx="145">
                  <c:v>131.92328563961527</c:v>
                </c:pt>
                <c:pt idx="146">
                  <c:v>140.14563543456481</c:v>
                </c:pt>
                <c:pt idx="147">
                  <c:v>147.99541908465</c:v>
                </c:pt>
                <c:pt idx="148">
                  <c:v>156.66433651146951</c:v>
                </c:pt>
                <c:pt idx="149">
                  <c:v>164.90737166546035</c:v>
                </c:pt>
                <c:pt idx="150">
                  <c:v>173.07230421296254</c:v>
                </c:pt>
                <c:pt idx="151">
                  <c:v>181.13061517905055</c:v>
                </c:pt>
                <c:pt idx="152">
                  <c:v>189.13411772090879</c:v>
                </c:pt>
                <c:pt idx="153">
                  <c:v>197.15488571051358</c:v>
                </c:pt>
                <c:pt idx="154">
                  <c:v>205.1861255927073</c:v>
                </c:pt>
                <c:pt idx="155">
                  <c:v>213.28741816470955</c:v>
                </c:pt>
                <c:pt idx="156">
                  <c:v>221.38971570930181</c:v>
                </c:pt>
                <c:pt idx="157">
                  <c:v>229.43122798770793</c:v>
                </c:pt>
                <c:pt idx="158">
                  <c:v>237.45127402806449</c:v>
                </c:pt>
                <c:pt idx="159">
                  <c:v>245.5410058044414</c:v>
                </c:pt>
                <c:pt idx="160">
                  <c:v>253.70300187791634</c:v>
                </c:pt>
                <c:pt idx="161">
                  <c:v>261.77349021277445</c:v>
                </c:pt>
                <c:pt idx="162">
                  <c:v>269.79876589106743</c:v>
                </c:pt>
                <c:pt idx="163">
                  <c:v>277.87070219424538</c:v>
                </c:pt>
                <c:pt idx="164">
                  <c:v>285.97111917273878</c:v>
                </c:pt>
                <c:pt idx="165">
                  <c:v>294.03685509613922</c:v>
                </c:pt>
                <c:pt idx="166">
                  <c:v>302.20217339022196</c:v>
                </c:pt>
                <c:pt idx="167">
                  <c:v>310.51447940472616</c:v>
                </c:pt>
                <c:pt idx="168">
                  <c:v>318.92254146969822</c:v>
                </c:pt>
                <c:pt idx="169">
                  <c:v>327.40716932040289</c:v>
                </c:pt>
                <c:pt idx="170">
                  <c:v>335.90491597948585</c:v>
                </c:pt>
                <c:pt idx="171">
                  <c:v>344.38103581391243</c:v>
                </c:pt>
                <c:pt idx="172">
                  <c:v>352.84058687196028</c:v>
                </c:pt>
                <c:pt idx="173">
                  <c:v>361.24339222299778</c:v>
                </c:pt>
                <c:pt idx="174">
                  <c:v>369.5867942272759</c:v>
                </c:pt>
                <c:pt idx="175">
                  <c:v>377.87472584567087</c:v>
                </c:pt>
                <c:pt idx="176">
                  <c:v>386.14147951152006</c:v>
                </c:pt>
                <c:pt idx="177">
                  <c:v>394.38284736692862</c:v>
                </c:pt>
                <c:pt idx="178">
                  <c:v>402.62295477551157</c:v>
                </c:pt>
                <c:pt idx="179">
                  <c:v>410.88945422724851</c:v>
                </c:pt>
                <c:pt idx="180">
                  <c:v>419.12980950031499</c:v>
                </c:pt>
                <c:pt idx="181">
                  <c:v>427.41527188103692</c:v>
                </c:pt>
                <c:pt idx="182">
                  <c:v>435.76009447328272</c:v>
                </c:pt>
                <c:pt idx="183">
                  <c:v>444.12759861012455</c:v>
                </c:pt>
                <c:pt idx="184">
                  <c:v>452.51419067035386</c:v>
                </c:pt>
                <c:pt idx="185">
                  <c:v>460.9342998330938</c:v>
                </c:pt>
                <c:pt idx="186">
                  <c:v>469.38409277284023</c:v>
                </c:pt>
                <c:pt idx="187">
                  <c:v>477.87668072159073</c:v>
                </c:pt>
                <c:pt idx="188">
                  <c:v>486.37896679386279</c:v>
                </c:pt>
                <c:pt idx="189">
                  <c:v>494.87206619370534</c:v>
                </c:pt>
                <c:pt idx="190">
                  <c:v>503.34117005816489</c:v>
                </c:pt>
                <c:pt idx="191">
                  <c:v>511.75798714995386</c:v>
                </c:pt>
                <c:pt idx="192">
                  <c:v>520.19528074610741</c:v>
                </c:pt>
                <c:pt idx="193">
                  <c:v>528.61642529946266</c:v>
                </c:pt>
              </c:numCache>
            </c:numRef>
          </c:xVal>
          <c:yVal>
            <c:numRef>
              <c:f>Данные!$F$8:$F$10039</c:f>
              <c:numCache>
                <c:formatCode>#,##0.00</c:formatCode>
                <c:ptCount val="10032"/>
                <c:pt idx="0">
                  <c:v>0</c:v>
                </c:pt>
                <c:pt idx="1">
                  <c:v>-0.3013994231523035</c:v>
                </c:pt>
                <c:pt idx="2">
                  <c:v>-0.34583019057188713</c:v>
                </c:pt>
                <c:pt idx="3">
                  <c:v>-0.20948202005383709</c:v>
                </c:pt>
                <c:pt idx="4">
                  <c:v>7.2923361826300159E-2</c:v>
                </c:pt>
                <c:pt idx="5">
                  <c:v>0.66712818017007636</c:v>
                </c:pt>
                <c:pt idx="6">
                  <c:v>1.7032112911609971</c:v>
                </c:pt>
                <c:pt idx="7">
                  <c:v>2.9772271532639163</c:v>
                </c:pt>
                <c:pt idx="8">
                  <c:v>4.3688480743800655</c:v>
                </c:pt>
                <c:pt idx="9">
                  <c:v>6.1120231839753263</c:v>
                </c:pt>
                <c:pt idx="10">
                  <c:v>8.2772720943492715</c:v>
                </c:pt>
                <c:pt idx="11">
                  <c:v>10.534567415437023</c:v>
                </c:pt>
                <c:pt idx="12">
                  <c:v>12.79095426698257</c:v>
                </c:pt>
                <c:pt idx="13">
                  <c:v>15.102211402349615</c:v>
                </c:pt>
                <c:pt idx="14">
                  <c:v>17.52935629856032</c:v>
                </c:pt>
                <c:pt idx="15">
                  <c:v>20.077631577448997</c:v>
                </c:pt>
                <c:pt idx="16">
                  <c:v>22.745405932083795</c:v>
                </c:pt>
                <c:pt idx="17">
                  <c:v>25.412095926954628</c:v>
                </c:pt>
                <c:pt idx="18">
                  <c:v>30.030450466589279</c:v>
                </c:pt>
                <c:pt idx="19">
                  <c:v>31.798070193185421</c:v>
                </c:pt>
                <c:pt idx="20">
                  <c:v>33.018475341732916</c:v>
                </c:pt>
                <c:pt idx="21">
                  <c:v>33.768455520984816</c:v>
                </c:pt>
                <c:pt idx="22">
                  <c:v>34.376344389831459</c:v>
                </c:pt>
                <c:pt idx="23">
                  <c:v>34.921339595203136</c:v>
                </c:pt>
                <c:pt idx="24">
                  <c:v>35.394519982274119</c:v>
                </c:pt>
                <c:pt idx="25">
                  <c:v>35.963138987570844</c:v>
                </c:pt>
                <c:pt idx="26">
                  <c:v>36.846330369640611</c:v>
                </c:pt>
                <c:pt idx="27">
                  <c:v>38.079693129615201</c:v>
                </c:pt>
                <c:pt idx="28">
                  <c:v>40.09369014308232</c:v>
                </c:pt>
                <c:pt idx="29">
                  <c:v>41.391232499255757</c:v>
                </c:pt>
                <c:pt idx="30">
                  <c:v>42.489364478025124</c:v>
                </c:pt>
                <c:pt idx="31">
                  <c:v>43.439335337594166</c:v>
                </c:pt>
                <c:pt idx="32">
                  <c:v>44.301803984633885</c:v>
                </c:pt>
                <c:pt idx="33">
                  <c:v>45.070178071443245</c:v>
                </c:pt>
                <c:pt idx="34">
                  <c:v>46.028191782114149</c:v>
                </c:pt>
                <c:pt idx="35">
                  <c:v>47.21280912574214</c:v>
                </c:pt>
                <c:pt idx="36">
                  <c:v>49.769256011343643</c:v>
                </c:pt>
                <c:pt idx="37">
                  <c:v>51.092470143656513</c:v>
                </c:pt>
                <c:pt idx="38">
                  <c:v>52.367188401131799</c:v>
                </c:pt>
                <c:pt idx="39">
                  <c:v>53.658227405317831</c:v>
                </c:pt>
                <c:pt idx="40">
                  <c:v>54.931118074704159</c:v>
                </c:pt>
                <c:pt idx="41">
                  <c:v>56.097249434356712</c:v>
                </c:pt>
                <c:pt idx="42">
                  <c:v>57.038829336342204</c:v>
                </c:pt>
                <c:pt idx="43">
                  <c:v>58.662113279758842</c:v>
                </c:pt>
                <c:pt idx="44">
                  <c:v>59.058520132305219</c:v>
                </c:pt>
                <c:pt idx="45">
                  <c:v>59.385000813640673</c:v>
                </c:pt>
                <c:pt idx="46">
                  <c:v>59.725762379458907</c:v>
                </c:pt>
                <c:pt idx="47">
                  <c:v>61.60579041493741</c:v>
                </c:pt>
                <c:pt idx="48">
                  <c:v>64.488362577652509</c:v>
                </c:pt>
                <c:pt idx="49">
                  <c:v>66.923497841370676</c:v>
                </c:pt>
                <c:pt idx="50">
                  <c:v>68.938764249855311</c:v>
                </c:pt>
                <c:pt idx="51">
                  <c:v>70.204906796801112</c:v>
                </c:pt>
                <c:pt idx="52">
                  <c:v>71.568940958476674</c:v>
                </c:pt>
                <c:pt idx="53">
                  <c:v>70.999461394209732</c:v>
                </c:pt>
                <c:pt idx="54">
                  <c:v>69.947095604441117</c:v>
                </c:pt>
                <c:pt idx="55">
                  <c:v>69.265862134186023</c:v>
                </c:pt>
                <c:pt idx="56">
                  <c:v>68.561790696648487</c:v>
                </c:pt>
                <c:pt idx="57">
                  <c:v>68.261969747403413</c:v>
                </c:pt>
                <c:pt idx="58">
                  <c:v>67.81317897044768</c:v>
                </c:pt>
                <c:pt idx="59">
                  <c:v>67.41302577157137</c:v>
                </c:pt>
                <c:pt idx="60">
                  <c:v>66.963189122341333</c:v>
                </c:pt>
                <c:pt idx="61">
                  <c:v>66.596159678186481</c:v>
                </c:pt>
                <c:pt idx="62">
                  <c:v>66.414569305412755</c:v>
                </c:pt>
                <c:pt idx="63">
                  <c:v>66.469698073132363</c:v>
                </c:pt>
                <c:pt idx="64">
                  <c:v>65.652703697845226</c:v>
                </c:pt>
                <c:pt idx="65">
                  <c:v>64.401130426016508</c:v>
                </c:pt>
                <c:pt idx="66">
                  <c:v>62.657789169740155</c:v>
                </c:pt>
                <c:pt idx="67">
                  <c:v>60.453766386881099</c:v>
                </c:pt>
                <c:pt idx="68">
                  <c:v>56.90810653823366</c:v>
                </c:pt>
                <c:pt idx="69">
                  <c:v>52.286379545344587</c:v>
                </c:pt>
                <c:pt idx="70">
                  <c:v>50.465315083515989</c:v>
                </c:pt>
                <c:pt idx="71">
                  <c:v>49.001788886392873</c:v>
                </c:pt>
                <c:pt idx="72">
                  <c:v>47.670297268961619</c:v>
                </c:pt>
                <c:pt idx="73">
                  <c:v>46.143431000583753</c:v>
                </c:pt>
                <c:pt idx="74">
                  <c:v>44.17593394415136</c:v>
                </c:pt>
                <c:pt idx="75">
                  <c:v>41.701892589856513</c:v>
                </c:pt>
                <c:pt idx="76">
                  <c:v>38.872167037260503</c:v>
                </c:pt>
                <c:pt idx="77">
                  <c:v>35.521357170961764</c:v>
                </c:pt>
                <c:pt idx="78">
                  <c:v>31.66816861976217</c:v>
                </c:pt>
                <c:pt idx="79">
                  <c:v>27.681314465166775</c:v>
                </c:pt>
                <c:pt idx="80">
                  <c:v>23.856972927477553</c:v>
                </c:pt>
                <c:pt idx="81">
                  <c:v>20.399114788633867</c:v>
                </c:pt>
                <c:pt idx="82">
                  <c:v>16.591601933940499</c:v>
                </c:pt>
                <c:pt idx="83">
                  <c:v>12.804326041678941</c:v>
                </c:pt>
                <c:pt idx="84">
                  <c:v>8.9802875351444538</c:v>
                </c:pt>
                <c:pt idx="85">
                  <c:v>5.2459519625735993</c:v>
                </c:pt>
                <c:pt idx="86">
                  <c:v>1.510905665977528</c:v>
                </c:pt>
                <c:pt idx="87">
                  <c:v>-3.8313272466579407</c:v>
                </c:pt>
                <c:pt idx="88">
                  <c:v>-7.1546587603602187</c:v>
                </c:pt>
                <c:pt idx="89">
                  <c:v>-10.57569810369583</c:v>
                </c:pt>
                <c:pt idx="90">
                  <c:v>-13.556632064963646</c:v>
                </c:pt>
                <c:pt idx="91">
                  <c:v>-16.576187445349323</c:v>
                </c:pt>
                <c:pt idx="92">
                  <c:v>-22.587668815242267</c:v>
                </c:pt>
                <c:pt idx="93">
                  <c:v>-26.11972602344969</c:v>
                </c:pt>
                <c:pt idx="94">
                  <c:v>-29.89908962533195</c:v>
                </c:pt>
                <c:pt idx="95">
                  <c:v>-34.261502538801764</c:v>
                </c:pt>
                <c:pt idx="96">
                  <c:v>-39.206108339168829</c:v>
                </c:pt>
                <c:pt idx="97">
                  <c:v>-45.363795020685501</c:v>
                </c:pt>
                <c:pt idx="98">
                  <c:v>-52.111250671834988</c:v>
                </c:pt>
                <c:pt idx="99">
                  <c:v>-59.444881929473198</c:v>
                </c:pt>
                <c:pt idx="100">
                  <c:v>-67.496983014088912</c:v>
                </c:pt>
                <c:pt idx="101">
                  <c:v>-76.175138798433906</c:v>
                </c:pt>
                <c:pt idx="102">
                  <c:v>-85.16672377967032</c:v>
                </c:pt>
                <c:pt idx="103">
                  <c:v>-94.387640439691083</c:v>
                </c:pt>
                <c:pt idx="104">
                  <c:v>-103.5993258687144</c:v>
                </c:pt>
                <c:pt idx="105">
                  <c:v>-112.77401217204303</c:v>
                </c:pt>
                <c:pt idx="106">
                  <c:v>-122.05496397323061</c:v>
                </c:pt>
                <c:pt idx="107">
                  <c:v>-126.7153261653748</c:v>
                </c:pt>
                <c:pt idx="108">
                  <c:v>-131.28886196439558</c:v>
                </c:pt>
                <c:pt idx="109">
                  <c:v>-135.67732462864336</c:v>
                </c:pt>
                <c:pt idx="110">
                  <c:v>-139.86073501555899</c:v>
                </c:pt>
                <c:pt idx="111">
                  <c:v>-143.90997288763128</c:v>
                </c:pt>
                <c:pt idx="112">
                  <c:v>-147.83185634154282</c:v>
                </c:pt>
                <c:pt idx="113">
                  <c:v>-151.68660338872689</c:v>
                </c:pt>
                <c:pt idx="114">
                  <c:v>-155.53806803984963</c:v>
                </c:pt>
                <c:pt idx="115">
                  <c:v>-159.37598957488254</c:v>
                </c:pt>
                <c:pt idx="116">
                  <c:v>-163.23558824101605</c:v>
                </c:pt>
                <c:pt idx="117">
                  <c:v>-167.12914374251989</c:v>
                </c:pt>
                <c:pt idx="118">
                  <c:v>-171.08166829399212</c:v>
                </c:pt>
                <c:pt idx="119">
                  <c:v>-175.12543579261603</c:v>
                </c:pt>
                <c:pt idx="120">
                  <c:v>-183.56992439698365</c:v>
                </c:pt>
                <c:pt idx="121">
                  <c:v>-187.52671322224836</c:v>
                </c:pt>
                <c:pt idx="122">
                  <c:v>-191.96304041564548</c:v>
                </c:pt>
                <c:pt idx="123">
                  <c:v>-196.40226991011357</c:v>
                </c:pt>
                <c:pt idx="124">
                  <c:v>-200.7958890417886</c:v>
                </c:pt>
                <c:pt idx="125">
                  <c:v>-205.16132563590895</c:v>
                </c:pt>
                <c:pt idx="126">
                  <c:v>-209.54609233616395</c:v>
                </c:pt>
                <c:pt idx="127">
                  <c:v>-213.85733453039776</c:v>
                </c:pt>
                <c:pt idx="128">
                  <c:v>-218.04543000837819</c:v>
                </c:pt>
                <c:pt idx="129">
                  <c:v>-222.21257451601267</c:v>
                </c:pt>
                <c:pt idx="130">
                  <c:v>-226.81580645902292</c:v>
                </c:pt>
                <c:pt idx="131">
                  <c:v>-230.54850536265229</c:v>
                </c:pt>
                <c:pt idx="132">
                  <c:v>-234.76245595764473</c:v>
                </c:pt>
                <c:pt idx="133">
                  <c:v>-239.00537115169294</c:v>
                </c:pt>
                <c:pt idx="134">
                  <c:v>-243.34944616065098</c:v>
                </c:pt>
                <c:pt idx="135">
                  <c:v>-247.80951105840526</c:v>
                </c:pt>
                <c:pt idx="136">
                  <c:v>-252.36009692207313</c:v>
                </c:pt>
                <c:pt idx="137">
                  <c:v>-256.97256579223875</c:v>
                </c:pt>
                <c:pt idx="138">
                  <c:v>-261.52333987485582</c:v>
                </c:pt>
                <c:pt idx="139">
                  <c:v>-266.11415019427278</c:v>
                </c:pt>
                <c:pt idx="140">
                  <c:v>-270.82954672839071</c:v>
                </c:pt>
                <c:pt idx="141">
                  <c:v>-275.55014823493593</c:v>
                </c:pt>
                <c:pt idx="142">
                  <c:v>-280.24841863900656</c:v>
                </c:pt>
                <c:pt idx="143">
                  <c:v>-284.89130282744003</c:v>
                </c:pt>
                <c:pt idx="144">
                  <c:v>-289.47743593753933</c:v>
                </c:pt>
                <c:pt idx="145">
                  <c:v>-294.04740937825591</c:v>
                </c:pt>
                <c:pt idx="146">
                  <c:v>-298.70413554164662</c:v>
                </c:pt>
                <c:pt idx="147">
                  <c:v>-303.12546717745863</c:v>
                </c:pt>
                <c:pt idx="148">
                  <c:v>-307.91884550659313</c:v>
                </c:pt>
                <c:pt idx="149">
                  <c:v>-312.5664007229376</c:v>
                </c:pt>
                <c:pt idx="150">
                  <c:v>-317.31759450180988</c:v>
                </c:pt>
                <c:pt idx="151">
                  <c:v>-322.27219578723805</c:v>
                </c:pt>
                <c:pt idx="152">
                  <c:v>-327.29667727808692</c:v>
                </c:pt>
                <c:pt idx="153">
                  <c:v>-332.3125031525891</c:v>
                </c:pt>
                <c:pt idx="154">
                  <c:v>-337.31150959043583</c:v>
                </c:pt>
                <c:pt idx="155">
                  <c:v>-342.21493135879285</c:v>
                </c:pt>
                <c:pt idx="156">
                  <c:v>-347.11606100523773</c:v>
                </c:pt>
                <c:pt idx="157">
                  <c:v>-352.09715287727653</c:v>
                </c:pt>
                <c:pt idx="158">
                  <c:v>-357.13104461564018</c:v>
                </c:pt>
                <c:pt idx="159">
                  <c:v>-362.03324867877797</c:v>
                </c:pt>
                <c:pt idx="160">
                  <c:v>-366.81516415817009</c:v>
                </c:pt>
                <c:pt idx="161">
                  <c:v>-371.73078551233385</c:v>
                </c:pt>
                <c:pt idx="162">
                  <c:v>-376.72025213198816</c:v>
                </c:pt>
                <c:pt idx="163">
                  <c:v>-381.6136081317523</c:v>
                </c:pt>
                <c:pt idx="164">
                  <c:v>-386.51843261705557</c:v>
                </c:pt>
                <c:pt idx="165">
                  <c:v>-391.46112291529187</c:v>
                </c:pt>
                <c:pt idx="166">
                  <c:v>-396.21535970102531</c:v>
                </c:pt>
                <c:pt idx="167">
                  <c:v>-400.70793644844451</c:v>
                </c:pt>
                <c:pt idx="168">
                  <c:v>-405.01889067724187</c:v>
                </c:pt>
                <c:pt idx="169">
                  <c:v>-409.17913739673799</c:v>
                </c:pt>
                <c:pt idx="170">
                  <c:v>-413.33570482139464</c:v>
                </c:pt>
                <c:pt idx="171">
                  <c:v>-417.53499378245118</c:v>
                </c:pt>
                <c:pt idx="172">
                  <c:v>-421.74447888519717</c:v>
                </c:pt>
                <c:pt idx="173">
                  <c:v>-426.06477909198719</c:v>
                </c:pt>
                <c:pt idx="174">
                  <c:v>-430.47492745903651</c:v>
                </c:pt>
                <c:pt idx="175">
                  <c:v>-434.98708806165803</c:v>
                </c:pt>
                <c:pt idx="176">
                  <c:v>-439.58263314737155</c:v>
                </c:pt>
                <c:pt idx="177">
                  <c:v>-444.22640774963105</c:v>
                </c:pt>
                <c:pt idx="178">
                  <c:v>-448.85243181072752</c:v>
                </c:pt>
                <c:pt idx="179">
                  <c:v>-453.45161617460866</c:v>
                </c:pt>
                <c:pt idx="180">
                  <c:v>-458.07588919534345</c:v>
                </c:pt>
                <c:pt idx="181">
                  <c:v>-462.63745614078368</c:v>
                </c:pt>
                <c:pt idx="182">
                  <c:v>-467.08849933190578</c:v>
                </c:pt>
                <c:pt idx="183">
                  <c:v>-471.4759499104789</c:v>
                </c:pt>
                <c:pt idx="184">
                  <c:v>-475.85010762601974</c:v>
                </c:pt>
                <c:pt idx="185">
                  <c:v>-480.13944021065947</c:v>
                </c:pt>
                <c:pt idx="186">
                  <c:v>-484.36801454190652</c:v>
                </c:pt>
                <c:pt idx="187">
                  <c:v>-488.52849782977762</c:v>
                </c:pt>
                <c:pt idx="188">
                  <c:v>-492.66707565805098</c:v>
                </c:pt>
                <c:pt idx="189">
                  <c:v>-496.79935573936535</c:v>
                </c:pt>
                <c:pt idx="190">
                  <c:v>-501.00254818858758</c:v>
                </c:pt>
                <c:pt idx="191">
                  <c:v>-505.3115054449101</c:v>
                </c:pt>
                <c:pt idx="192">
                  <c:v>-509.55870960725798</c:v>
                </c:pt>
                <c:pt idx="193">
                  <c:v>-513.83839265232268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E53-8139-5AF0A9BBBBDC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Данные!$AC$8:$AC$10039</c:f>
              <c:numCache>
                <c:formatCode>0.00</c:formatCode>
                <c:ptCount val="10032"/>
                <c:pt idx="0" formatCode="General">
                  <c:v>0</c:v>
                </c:pt>
                <c:pt idx="1">
                  <c:v>9.259961758006921E-2</c:v>
                </c:pt>
                <c:pt idx="2">
                  <c:v>0.10157844141541465</c:v>
                </c:pt>
                <c:pt idx="3">
                  <c:v>-0.12014361234163203</c:v>
                </c:pt>
                <c:pt idx="4">
                  <c:v>-0.77684630603519444</c:v>
                </c:pt>
                <c:pt idx="5">
                  <c:v>-1.9116793667688485</c:v>
                </c:pt>
                <c:pt idx="6">
                  <c:v>-3.4280676929157572</c:v>
                </c:pt>
                <c:pt idx="7">
                  <c:v>-5.2554075016433073</c:v>
                </c:pt>
                <c:pt idx="8">
                  <c:v>-7.2937627575419715</c:v>
                </c:pt>
                <c:pt idx="9">
                  <c:v>-9.5809487019496729</c:v>
                </c:pt>
                <c:pt idx="10">
                  <c:v>-12.108757801744371</c:v>
                </c:pt>
                <c:pt idx="11">
                  <c:v>-14.667654621843411</c:v>
                </c:pt>
                <c:pt idx="12">
                  <c:v>-17.447623727331916</c:v>
                </c:pt>
                <c:pt idx="13">
                  <c:v>-20.63124378996454</c:v>
                </c:pt>
                <c:pt idx="14">
                  <c:v>-24.149151652116267</c:v>
                </c:pt>
                <c:pt idx="15">
                  <c:v>-28.067969574496225</c:v>
                </c:pt>
                <c:pt idx="16">
                  <c:v>-32.477859093321854</c:v>
                </c:pt>
                <c:pt idx="17">
                  <c:v>-37.399517002830848</c:v>
                </c:pt>
                <c:pt idx="18">
                  <c:v>-49.557519132232741</c:v>
                </c:pt>
                <c:pt idx="19">
                  <c:v>-56.626586070928425</c:v>
                </c:pt>
                <c:pt idx="20">
                  <c:v>-63.920641083819071</c:v>
                </c:pt>
                <c:pt idx="21">
                  <c:v>-71.413443000214443</c:v>
                </c:pt>
                <c:pt idx="22">
                  <c:v>-79.185861536997109</c:v>
                </c:pt>
                <c:pt idx="23">
                  <c:v>-87.12645428879388</c:v>
                </c:pt>
                <c:pt idx="24">
                  <c:v>-95.574381697307444</c:v>
                </c:pt>
                <c:pt idx="25">
                  <c:v>-104.4052557011905</c:v>
                </c:pt>
                <c:pt idx="26">
                  <c:v>-113.41879894527237</c:v>
                </c:pt>
                <c:pt idx="27">
                  <c:v>-122.90126835489983</c:v>
                </c:pt>
                <c:pt idx="28">
                  <c:v>-138.48098915767423</c:v>
                </c:pt>
                <c:pt idx="29">
                  <c:v>-149.41913202888361</c:v>
                </c:pt>
                <c:pt idx="30">
                  <c:v>-160.33209375325035</c:v>
                </c:pt>
                <c:pt idx="31">
                  <c:v>-171.26090498283753</c:v>
                </c:pt>
                <c:pt idx="32">
                  <c:v>-182.11486957937558</c:v>
                </c:pt>
                <c:pt idx="33">
                  <c:v>-193.07030498048582</c:v>
                </c:pt>
                <c:pt idx="34">
                  <c:v>-204.1025546700638</c:v>
                </c:pt>
                <c:pt idx="35">
                  <c:v>-215.20669577703163</c:v>
                </c:pt>
                <c:pt idx="36">
                  <c:v>-237.05364057967418</c:v>
                </c:pt>
                <c:pt idx="37">
                  <c:v>-247.80633967514831</c:v>
                </c:pt>
                <c:pt idx="38">
                  <c:v>-258.39162429781385</c:v>
                </c:pt>
                <c:pt idx="39">
                  <c:v>-268.96394007995741</c:v>
                </c:pt>
                <c:pt idx="40">
                  <c:v>-279.5170919723746</c:v>
                </c:pt>
                <c:pt idx="41">
                  <c:v>-289.99725237784946</c:v>
                </c:pt>
                <c:pt idx="42">
                  <c:v>-298.82402513012914</c:v>
                </c:pt>
                <c:pt idx="43">
                  <c:v>-321.55500977534496</c:v>
                </c:pt>
                <c:pt idx="44">
                  <c:v>-331.1171852820857</c:v>
                </c:pt>
                <c:pt idx="45">
                  <c:v>-340.3856387593587</c:v>
                </c:pt>
                <c:pt idx="46">
                  <c:v>-349.96044710691228</c:v>
                </c:pt>
                <c:pt idx="47">
                  <c:v>-370.5895296204713</c:v>
                </c:pt>
                <c:pt idx="48">
                  <c:v>-387.04130440007162</c:v>
                </c:pt>
                <c:pt idx="49">
                  <c:v>-398.35518472173032</c:v>
                </c:pt>
                <c:pt idx="50">
                  <c:v>-409.83037244376817</c:v>
                </c:pt>
                <c:pt idx="51">
                  <c:v>-421.49452439251371</c:v>
                </c:pt>
                <c:pt idx="52">
                  <c:v>-450.11697146146588</c:v>
                </c:pt>
                <c:pt idx="53">
                  <c:v>-476.44143401277836</c:v>
                </c:pt>
                <c:pt idx="54">
                  <c:v>-490.7727717496432</c:v>
                </c:pt>
                <c:pt idx="55">
                  <c:v>-498.6521122375413</c:v>
                </c:pt>
                <c:pt idx="56">
                  <c:v>-514.06939705062962</c:v>
                </c:pt>
                <c:pt idx="57">
                  <c:v>-521.18506846193441</c:v>
                </c:pt>
                <c:pt idx="58">
                  <c:v>-527.71214452983259</c:v>
                </c:pt>
                <c:pt idx="59">
                  <c:v>-533.65633853797704</c:v>
                </c:pt>
                <c:pt idx="60">
                  <c:v>-539.06898170065051</c:v>
                </c:pt>
                <c:pt idx="61">
                  <c:v>-544.08107586545589</c:v>
                </c:pt>
                <c:pt idx="62">
                  <c:v>-550.62813020629756</c:v>
                </c:pt>
                <c:pt idx="63">
                  <c:v>-554.03076775053091</c:v>
                </c:pt>
                <c:pt idx="64">
                  <c:v>-558.16877437390986</c:v>
                </c:pt>
                <c:pt idx="65">
                  <c:v>-560.42915951641817</c:v>
                </c:pt>
                <c:pt idx="66">
                  <c:v>-562.28494262515198</c:v>
                </c:pt>
                <c:pt idx="67">
                  <c:v>-563.62915472384691</c:v>
                </c:pt>
                <c:pt idx="68">
                  <c:v>-564.41787857804786</c:v>
                </c:pt>
                <c:pt idx="69">
                  <c:v>-562.090065940866</c:v>
                </c:pt>
                <c:pt idx="70">
                  <c:v>-559.53592395548196</c:v>
                </c:pt>
                <c:pt idx="71">
                  <c:v>-556.4568876726031</c:v>
                </c:pt>
                <c:pt idx="72">
                  <c:v>-553.06416541286592</c:v>
                </c:pt>
                <c:pt idx="73">
                  <c:v>-549.2999286467176</c:v>
                </c:pt>
                <c:pt idx="74">
                  <c:v>-545.13247994697326</c:v>
                </c:pt>
                <c:pt idx="75">
                  <c:v>-540.55883567668559</c:v>
                </c:pt>
                <c:pt idx="76">
                  <c:v>-535.27644749464707</c:v>
                </c:pt>
                <c:pt idx="77">
                  <c:v>-529.53137304315931</c:v>
                </c:pt>
                <c:pt idx="78">
                  <c:v>-523.36850280491524</c:v>
                </c:pt>
                <c:pt idx="79">
                  <c:v>-516.25555641181302</c:v>
                </c:pt>
                <c:pt idx="80">
                  <c:v>-508.12028721790182</c:v>
                </c:pt>
                <c:pt idx="81">
                  <c:v>-500.09266806233597</c:v>
                </c:pt>
                <c:pt idx="82">
                  <c:v>-491.18439907649031</c:v>
                </c:pt>
                <c:pt idx="83">
                  <c:v>-481.71664967413506</c:v>
                </c:pt>
                <c:pt idx="84">
                  <c:v>-471.82603078048044</c:v>
                </c:pt>
                <c:pt idx="85">
                  <c:v>-461.54669471781449</c:v>
                </c:pt>
                <c:pt idx="86">
                  <c:v>-450.7207837369503</c:v>
                </c:pt>
                <c:pt idx="87">
                  <c:v>-433.21180225468743</c:v>
                </c:pt>
                <c:pt idx="88">
                  <c:v>-421.79367198256637</c:v>
                </c:pt>
                <c:pt idx="89">
                  <c:v>-409.87965612137697</c:v>
                </c:pt>
                <c:pt idx="90">
                  <c:v>-397.80564669706075</c:v>
                </c:pt>
                <c:pt idx="91">
                  <c:v>-385.77402184193625</c:v>
                </c:pt>
                <c:pt idx="92">
                  <c:v>-360.95719948360556</c:v>
                </c:pt>
                <c:pt idx="93">
                  <c:v>-347.51692095958367</c:v>
                </c:pt>
                <c:pt idx="94">
                  <c:v>-335.16792096029656</c:v>
                </c:pt>
                <c:pt idx="95">
                  <c:v>-322.01590327460394</c:v>
                </c:pt>
                <c:pt idx="96">
                  <c:v>-309.05855355535317</c:v>
                </c:pt>
                <c:pt idx="97">
                  <c:v>-295.68289292595671</c:v>
                </c:pt>
                <c:pt idx="98">
                  <c:v>-283.30224814220321</c:v>
                </c:pt>
                <c:pt idx="99">
                  <c:v>-270.94329484123745</c:v>
                </c:pt>
                <c:pt idx="100">
                  <c:v>-258.43760053958437</c:v>
                </c:pt>
                <c:pt idx="101">
                  <c:v>-245.77878666499709</c:v>
                </c:pt>
                <c:pt idx="102">
                  <c:v>-233.04097392353563</c:v>
                </c:pt>
                <c:pt idx="103">
                  <c:v>-220.0390154203038</c:v>
                </c:pt>
                <c:pt idx="104">
                  <c:v>-206.73942382141155</c:v>
                </c:pt>
                <c:pt idx="105">
                  <c:v>-193.32522764544453</c:v>
                </c:pt>
                <c:pt idx="106">
                  <c:v>-180.00420816760132</c:v>
                </c:pt>
                <c:pt idx="107">
                  <c:v>-173.31251059615556</c:v>
                </c:pt>
                <c:pt idx="108">
                  <c:v>-166.42587670331309</c:v>
                </c:pt>
                <c:pt idx="109">
                  <c:v>-159.56969768978894</c:v>
                </c:pt>
                <c:pt idx="110">
                  <c:v>-152.66401781933791</c:v>
                </c:pt>
                <c:pt idx="111">
                  <c:v>-145.57813770743644</c:v>
                </c:pt>
                <c:pt idx="112">
                  <c:v>-138.45115981807021</c:v>
                </c:pt>
                <c:pt idx="113">
                  <c:v>-131.32915300319294</c:v>
                </c:pt>
                <c:pt idx="114">
                  <c:v>-124.18003336422954</c:v>
                </c:pt>
                <c:pt idx="115">
                  <c:v>-116.92559916983789</c:v>
                </c:pt>
                <c:pt idx="116">
                  <c:v>-109.65568427046195</c:v>
                </c:pt>
                <c:pt idx="117">
                  <c:v>-102.36945481261832</c:v>
                </c:pt>
                <c:pt idx="118">
                  <c:v>-95.037536262697387</c:v>
                </c:pt>
                <c:pt idx="119">
                  <c:v>-87.728007448495504</c:v>
                </c:pt>
                <c:pt idx="120">
                  <c:v>-72.903784219686656</c:v>
                </c:pt>
                <c:pt idx="121">
                  <c:v>-66.156270470343998</c:v>
                </c:pt>
                <c:pt idx="122">
                  <c:v>-58.594454052874099</c:v>
                </c:pt>
                <c:pt idx="123">
                  <c:v>-50.942213889794658</c:v>
                </c:pt>
                <c:pt idx="124">
                  <c:v>-43.200089266804028</c:v>
                </c:pt>
                <c:pt idx="125">
                  <c:v>-35.351209336721652</c:v>
                </c:pt>
                <c:pt idx="126">
                  <c:v>-27.44543982624397</c:v>
                </c:pt>
                <c:pt idx="127">
                  <c:v>-19.526991358636444</c:v>
                </c:pt>
                <c:pt idx="128">
                  <c:v>-11.594206616598289</c:v>
                </c:pt>
                <c:pt idx="129">
                  <c:v>-3.5900151997257392</c:v>
                </c:pt>
                <c:pt idx="130">
                  <c:v>5.3870318773094379</c:v>
                </c:pt>
                <c:pt idx="131">
                  <c:v>12.750281778361552</c:v>
                </c:pt>
                <c:pt idx="132">
                  <c:v>21.020865470420922</c:v>
                </c:pt>
                <c:pt idx="133">
                  <c:v>29.336959297543068</c:v>
                </c:pt>
                <c:pt idx="134">
                  <c:v>37.682558100663897</c:v>
                </c:pt>
                <c:pt idx="135">
                  <c:v>46.022521238021</c:v>
                </c:pt>
                <c:pt idx="136">
                  <c:v>54.345455598929078</c:v>
                </c:pt>
                <c:pt idx="137">
                  <c:v>62.659728445717946</c:v>
                </c:pt>
                <c:pt idx="138">
                  <c:v>71.024346065606963</c:v>
                </c:pt>
                <c:pt idx="139">
                  <c:v>79.360361069625</c:v>
                </c:pt>
                <c:pt idx="140">
                  <c:v>87.635465762154624</c:v>
                </c:pt>
                <c:pt idx="141">
                  <c:v>95.91782182494498</c:v>
                </c:pt>
                <c:pt idx="142">
                  <c:v>104.21099878035528</c:v>
                </c:pt>
                <c:pt idx="143">
                  <c:v>112.50777821709654</c:v>
                </c:pt>
                <c:pt idx="144">
                  <c:v>120.84309993707978</c:v>
                </c:pt>
                <c:pt idx="145">
                  <c:v>129.14583718583887</c:v>
                </c:pt>
                <c:pt idx="146">
                  <c:v>137.38153481965605</c:v>
                </c:pt>
                <c:pt idx="147">
                  <c:v>145.31206896170804</c:v>
                </c:pt>
                <c:pt idx="148">
                  <c:v>154.06587382262771</c:v>
                </c:pt>
                <c:pt idx="149">
                  <c:v>162.38494958705792</c:v>
                </c:pt>
                <c:pt idx="150">
                  <c:v>170.63328607587042</c:v>
                </c:pt>
                <c:pt idx="151">
                  <c:v>178.78755063892757</c:v>
                </c:pt>
                <c:pt idx="152">
                  <c:v>186.88693511194734</c:v>
                </c:pt>
                <c:pt idx="153">
                  <c:v>195.00031048667643</c:v>
                </c:pt>
                <c:pt idx="154">
                  <c:v>203.12447533055737</c:v>
                </c:pt>
                <c:pt idx="155">
                  <c:v>211.30072557084753</c:v>
                </c:pt>
                <c:pt idx="156">
                  <c:v>219.48003108717788</c:v>
                </c:pt>
                <c:pt idx="157">
                  <c:v>227.61821189473511</c:v>
                </c:pt>
                <c:pt idx="158">
                  <c:v>235.73315477056624</c:v>
                </c:pt>
                <c:pt idx="159">
                  <c:v>243.8642312764091</c:v>
                </c:pt>
                <c:pt idx="160">
                  <c:v>252.01895843033864</c:v>
                </c:pt>
                <c:pt idx="161">
                  <c:v>260.12772071339361</c:v>
                </c:pt>
                <c:pt idx="162">
                  <c:v>268.23763615638399</c:v>
                </c:pt>
                <c:pt idx="163">
                  <c:v>276.32118387499088</c:v>
                </c:pt>
                <c:pt idx="164">
                  <c:v>284.360863769611</c:v>
                </c:pt>
                <c:pt idx="165">
                  <c:v>292.36776730225341</c:v>
                </c:pt>
                <c:pt idx="166">
                  <c:v>300.47408524015378</c:v>
                </c:pt>
                <c:pt idx="167">
                  <c:v>308.72616265929094</c:v>
                </c:pt>
                <c:pt idx="168">
                  <c:v>317.07954780971653</c:v>
                </c:pt>
                <c:pt idx="169">
                  <c:v>325.51128757708773</c:v>
                </c:pt>
                <c:pt idx="170">
                  <c:v>333.95476904954893</c:v>
                </c:pt>
                <c:pt idx="171">
                  <c:v>342.37658929091128</c:v>
                </c:pt>
                <c:pt idx="172">
                  <c:v>350.78296016933984</c:v>
                </c:pt>
                <c:pt idx="173">
                  <c:v>359.13462726183667</c:v>
                </c:pt>
                <c:pt idx="174">
                  <c:v>367.42659814648516</c:v>
                </c:pt>
                <c:pt idx="175">
                  <c:v>375.66256012134841</c:v>
                </c:pt>
                <c:pt idx="176">
                  <c:v>383.87513381846821</c:v>
                </c:pt>
                <c:pt idx="177">
                  <c:v>392.06093002173145</c:v>
                </c:pt>
                <c:pt idx="178">
                  <c:v>400.24600334480516</c:v>
                </c:pt>
                <c:pt idx="179">
                  <c:v>408.45729162489113</c:v>
                </c:pt>
                <c:pt idx="180">
                  <c:v>416.6422250303491</c:v>
                </c:pt>
                <c:pt idx="181">
                  <c:v>424.87260850039581</c:v>
                </c:pt>
                <c:pt idx="182">
                  <c:v>433.16302002528295</c:v>
                </c:pt>
                <c:pt idx="183">
                  <c:v>441.47292455257639</c:v>
                </c:pt>
                <c:pt idx="184">
                  <c:v>449.80063611728599</c:v>
                </c:pt>
                <c:pt idx="185">
                  <c:v>458.16373807491129</c:v>
                </c:pt>
                <c:pt idx="186">
                  <c:v>466.55730488425218</c:v>
                </c:pt>
                <c:pt idx="187">
                  <c:v>474.99735169809782</c:v>
                </c:pt>
                <c:pt idx="188">
                  <c:v>483.44885574460432</c:v>
                </c:pt>
                <c:pt idx="189">
                  <c:v>491.88959335740037</c:v>
                </c:pt>
                <c:pt idx="190">
                  <c:v>500.30713519689607</c:v>
                </c:pt>
                <c:pt idx="191">
                  <c:v>508.67072412810523</c:v>
                </c:pt>
                <c:pt idx="192">
                  <c:v>517.05177146133008</c:v>
                </c:pt>
                <c:pt idx="193">
                  <c:v>525.42066788584543</c:v>
                </c:pt>
              </c:numCache>
            </c:numRef>
          </c:xVal>
          <c:yVal>
            <c:numRef>
              <c:f>Данные!$AB$8:$AB$10039</c:f>
              <c:numCache>
                <c:formatCode>0.00</c:formatCode>
                <c:ptCount val="10032"/>
                <c:pt idx="0" formatCode="General">
                  <c:v>0</c:v>
                </c:pt>
                <c:pt idx="1">
                  <c:v>-0.30156149919584974</c:v>
                </c:pt>
                <c:pt idx="2">
                  <c:v>-0.34600800530724846</c:v>
                </c:pt>
                <c:pt idx="3">
                  <c:v>-0.20923547033044038</c:v>
                </c:pt>
                <c:pt idx="4">
                  <c:v>7.4508625683756435E-2</c:v>
                </c:pt>
                <c:pt idx="5">
                  <c:v>0.67133356275645517</c:v>
                </c:pt>
                <c:pt idx="6">
                  <c:v>1.7111250097611825</c:v>
                </c:pt>
                <c:pt idx="7">
                  <c:v>2.9897849271763834</c:v>
                </c:pt>
                <c:pt idx="8">
                  <c:v>4.3867470310887171</c:v>
                </c:pt>
                <c:pt idx="9">
                  <c:v>6.1361350581345961</c:v>
                </c:pt>
                <c:pt idx="10">
                  <c:v>8.3084514040781343</c:v>
                </c:pt>
                <c:pt idx="11">
                  <c:v>10.572901333152942</c:v>
                </c:pt>
                <c:pt idx="12">
                  <c:v>12.837321361643919</c:v>
                </c:pt>
                <c:pt idx="13">
                  <c:v>15.158331140349908</c:v>
                </c:pt>
                <c:pt idx="14">
                  <c:v>17.596858618760429</c:v>
                </c:pt>
                <c:pt idx="15">
                  <c:v>20.158508702336562</c:v>
                </c:pt>
                <c:pt idx="16">
                  <c:v>22.841692790936904</c:v>
                </c:pt>
                <c:pt idx="17">
                  <c:v>25.526491837425457</c:v>
                </c:pt>
                <c:pt idx="18">
                  <c:v>30.196388392063248</c:v>
                </c:pt>
                <c:pt idx="19">
                  <c:v>31.995474564990001</c:v>
                </c:pt>
                <c:pt idx="20">
                  <c:v>33.247717851952252</c:v>
                </c:pt>
                <c:pt idx="21">
                  <c:v>34.031067459665756</c:v>
                </c:pt>
                <c:pt idx="22">
                  <c:v>34.674232946049976</c:v>
                </c:pt>
                <c:pt idx="23">
                  <c:v>35.255972351449884</c:v>
                </c:pt>
                <c:pt idx="24">
                  <c:v>35.770505241923317</c:v>
                </c:pt>
                <c:pt idx="25">
                  <c:v>36.384603264262367</c:v>
                </c:pt>
                <c:pt idx="26">
                  <c:v>37.31580160436625</c:v>
                </c:pt>
                <c:pt idx="27">
                  <c:v>38.602207844368451</c:v>
                </c:pt>
                <c:pt idx="28">
                  <c:v>40.710255856425299</c:v>
                </c:pt>
                <c:pt idx="29">
                  <c:v>42.076551108472934</c:v>
                </c:pt>
                <c:pt idx="30">
                  <c:v>43.242322241819089</c:v>
                </c:pt>
                <c:pt idx="31">
                  <c:v>44.259071965209436</c:v>
                </c:pt>
                <c:pt idx="32">
                  <c:v>45.18786062569442</c:v>
                </c:pt>
                <c:pt idx="33">
                  <c:v>46.024133505101638</c:v>
                </c:pt>
                <c:pt idx="34">
                  <c:v>47.051484707869349</c:v>
                </c:pt>
                <c:pt idx="35">
                  <c:v>48.305895729685929</c:v>
                </c:pt>
                <c:pt idx="36">
                  <c:v>50.999663287355425</c:v>
                </c:pt>
                <c:pt idx="37">
                  <c:v>52.390465629351006</c:v>
                </c:pt>
                <c:pt idx="38">
                  <c:v>53.730807159165302</c:v>
                </c:pt>
                <c:pt idx="39">
                  <c:v>55.086453657006501</c:v>
                </c:pt>
                <c:pt idx="40">
                  <c:v>56.422920448780317</c:v>
                </c:pt>
                <c:pt idx="41">
                  <c:v>57.651263594447315</c:v>
                </c:pt>
                <c:pt idx="42">
                  <c:v>58.645239813727606</c:v>
                </c:pt>
                <c:pt idx="43">
                  <c:v>60.401528983432911</c:v>
                </c:pt>
                <c:pt idx="44">
                  <c:v>60.85139318907008</c:v>
                </c:pt>
                <c:pt idx="45">
                  <c:v>61.22802629767677</c:v>
                </c:pt>
                <c:pt idx="46">
                  <c:v>61.621462534917889</c:v>
                </c:pt>
                <c:pt idx="47">
                  <c:v>63.622357717932275</c:v>
                </c:pt>
                <c:pt idx="48">
                  <c:v>66.609905827374334</c:v>
                </c:pt>
                <c:pt idx="49">
                  <c:v>69.121124839396231</c:v>
                </c:pt>
                <c:pt idx="50">
                  <c:v>71.21556117795042</c:v>
                </c:pt>
                <c:pt idx="51">
                  <c:v>72.563167046009809</c:v>
                </c:pt>
                <c:pt idx="52">
                  <c:v>74.119718266955275</c:v>
                </c:pt>
                <c:pt idx="53">
                  <c:v>73.707336911296707</c:v>
                </c:pt>
                <c:pt idx="54">
                  <c:v>72.727839347645002</c:v>
                </c:pt>
                <c:pt idx="55">
                  <c:v>72.083062852087352</c:v>
                </c:pt>
                <c:pt idx="56">
                  <c:v>71.447666083910534</c:v>
                </c:pt>
                <c:pt idx="57">
                  <c:v>71.17828952667756</c:v>
                </c:pt>
                <c:pt idx="58">
                  <c:v>70.756296894214358</c:v>
                </c:pt>
                <c:pt idx="59">
                  <c:v>70.379006063829678</c:v>
                </c:pt>
                <c:pt idx="60">
                  <c:v>69.948558985137851</c:v>
                </c:pt>
                <c:pt idx="61">
                  <c:v>69.598593937660098</c:v>
                </c:pt>
                <c:pt idx="62">
                  <c:v>69.438217328134755</c:v>
                </c:pt>
                <c:pt idx="63">
                  <c:v>69.503503807135772</c:v>
                </c:pt>
                <c:pt idx="64">
                  <c:v>68.69741810356922</c:v>
                </c:pt>
                <c:pt idx="65">
                  <c:v>67.451184701684937</c:v>
                </c:pt>
                <c:pt idx="66">
                  <c:v>65.711905571614395</c:v>
                </c:pt>
                <c:pt idx="67">
                  <c:v>63.510602070741541</c:v>
                </c:pt>
                <c:pt idx="68">
                  <c:v>59.966441466661976</c:v>
                </c:pt>
                <c:pt idx="69">
                  <c:v>55.342693101242027</c:v>
                </c:pt>
                <c:pt idx="70">
                  <c:v>53.519888036898728</c:v>
                </c:pt>
                <c:pt idx="71">
                  <c:v>52.05504161320561</c:v>
                </c:pt>
                <c:pt idx="72">
                  <c:v>50.72236563112638</c:v>
                </c:pt>
                <c:pt idx="73">
                  <c:v>49.194541363957924</c:v>
                </c:pt>
                <c:pt idx="74">
                  <c:v>47.226689197354311</c:v>
                </c:pt>
                <c:pt idx="75">
                  <c:v>44.753501315703062</c:v>
                </c:pt>
                <c:pt idx="76">
                  <c:v>41.926114672959542</c:v>
                </c:pt>
                <c:pt idx="77">
                  <c:v>38.578819801967732</c:v>
                </c:pt>
                <c:pt idx="78">
                  <c:v>34.731641294582616</c:v>
                </c:pt>
                <c:pt idx="79">
                  <c:v>30.754133280347816</c:v>
                </c:pt>
                <c:pt idx="80">
                  <c:v>26.942635059887088</c:v>
                </c:pt>
                <c:pt idx="81">
                  <c:v>23.452848267927504</c:v>
                </c:pt>
                <c:pt idx="82">
                  <c:v>19.561475909860654</c:v>
                </c:pt>
                <c:pt idx="83">
                  <c:v>15.63559096137033</c:v>
                </c:pt>
                <c:pt idx="84">
                  <c:v>11.634829256853362</c:v>
                </c:pt>
                <c:pt idx="85">
                  <c:v>7.6844541629327257</c:v>
                </c:pt>
                <c:pt idx="86">
                  <c:v>3.8128295578123184</c:v>
                </c:pt>
                <c:pt idx="87">
                  <c:v>-1.7296840609173176</c:v>
                </c:pt>
                <c:pt idx="88">
                  <c:v>-5.1337369087047531</c:v>
                </c:pt>
                <c:pt idx="89">
                  <c:v>-8.5864663372952759</c:v>
                </c:pt>
                <c:pt idx="90">
                  <c:v>-11.826715096357628</c:v>
                </c:pt>
                <c:pt idx="91">
                  <c:v>-15.190669715291765</c:v>
                </c:pt>
                <c:pt idx="92">
                  <c:v>-22.006012280139661</c:v>
                </c:pt>
                <c:pt idx="93">
                  <c:v>-25.851918412405091</c:v>
                </c:pt>
                <c:pt idx="94">
                  <c:v>-29.844401463707367</c:v>
                </c:pt>
                <c:pt idx="95">
                  <c:v>-34.547426163104134</c:v>
                </c:pt>
                <c:pt idx="96">
                  <c:v>-39.88724456030296</c:v>
                </c:pt>
                <c:pt idx="97">
                  <c:v>-46.284628653739986</c:v>
                </c:pt>
                <c:pt idx="98">
                  <c:v>-53.091020707890422</c:v>
                </c:pt>
                <c:pt idx="99">
                  <c:v>-60.663851788438876</c:v>
                </c:pt>
                <c:pt idx="100">
                  <c:v>-69.014341469980948</c:v>
                </c:pt>
                <c:pt idx="101">
                  <c:v>-78.012667507634276</c:v>
                </c:pt>
                <c:pt idx="102">
                  <c:v>-87.485059320264583</c:v>
                </c:pt>
                <c:pt idx="103">
                  <c:v>-97.054397670163354</c:v>
                </c:pt>
                <c:pt idx="104">
                  <c:v>-106.48733151412623</c:v>
                </c:pt>
                <c:pt idx="105">
                  <c:v>-115.80490641941064</c:v>
                </c:pt>
                <c:pt idx="106">
                  <c:v>-125.34321366547206</c:v>
                </c:pt>
                <c:pt idx="107">
                  <c:v>-130.12923904900799</c:v>
                </c:pt>
                <c:pt idx="108">
                  <c:v>-134.69065867409927</c:v>
                </c:pt>
                <c:pt idx="109">
                  <c:v>-139.24495302146192</c:v>
                </c:pt>
                <c:pt idx="110">
                  <c:v>-143.7337012137902</c:v>
                </c:pt>
                <c:pt idx="111">
                  <c:v>-147.98775479302114</c:v>
                </c:pt>
                <c:pt idx="112">
                  <c:v>-152.11718372905406</c:v>
                </c:pt>
                <c:pt idx="113">
                  <c:v>-156.32412924601772</c:v>
                </c:pt>
                <c:pt idx="114">
                  <c:v>-160.48653086589479</c:v>
                </c:pt>
                <c:pt idx="115">
                  <c:v>-164.51228168154819</c:v>
                </c:pt>
                <c:pt idx="116">
                  <c:v>-168.58866213809466</c:v>
                </c:pt>
                <c:pt idx="117">
                  <c:v>-172.69501390618339</c:v>
                </c:pt>
                <c:pt idx="118">
                  <c:v>-176.82124664332107</c:v>
                </c:pt>
                <c:pt idx="119">
                  <c:v>-181.0474969563756</c:v>
                </c:pt>
                <c:pt idx="120">
                  <c:v>-189.64480479632496</c:v>
                </c:pt>
                <c:pt idx="121">
                  <c:v>-193.50113187797982</c:v>
                </c:pt>
                <c:pt idx="122">
                  <c:v>-197.76188165402337</c:v>
                </c:pt>
                <c:pt idx="123">
                  <c:v>-202.11636856472896</c:v>
                </c:pt>
                <c:pt idx="124">
                  <c:v>-206.44255550248639</c:v>
                </c:pt>
                <c:pt idx="125">
                  <c:v>-210.65502544691276</c:v>
                </c:pt>
                <c:pt idx="126">
                  <c:v>-214.94550801650249</c:v>
                </c:pt>
                <c:pt idx="127">
                  <c:v>-219.23560474396137</c:v>
                </c:pt>
                <c:pt idx="128">
                  <c:v>-223.42148800316568</c:v>
                </c:pt>
                <c:pt idx="129">
                  <c:v>-227.58361642542448</c:v>
                </c:pt>
                <c:pt idx="130">
                  <c:v>-232.15655496129276</c:v>
                </c:pt>
                <c:pt idx="131">
                  <c:v>-235.84000834755079</c:v>
                </c:pt>
                <c:pt idx="132">
                  <c:v>-239.97611102264094</c:v>
                </c:pt>
                <c:pt idx="133">
                  <c:v>-244.1173192435501</c:v>
                </c:pt>
                <c:pt idx="134">
                  <c:v>-248.33566338189124</c:v>
                </c:pt>
                <c:pt idx="135">
                  <c:v>-252.65883132090426</c:v>
                </c:pt>
                <c:pt idx="136">
                  <c:v>-257.06526567831827</c:v>
                </c:pt>
                <c:pt idx="137">
                  <c:v>-261.53539779532446</c:v>
                </c:pt>
                <c:pt idx="138">
                  <c:v>-265.9409207536284</c:v>
                </c:pt>
                <c:pt idx="139">
                  <c:v>-270.37627465140287</c:v>
                </c:pt>
                <c:pt idx="140">
                  <c:v>-274.93543642490067</c:v>
                </c:pt>
                <c:pt idx="141">
                  <c:v>-279.50603397916757</c:v>
                </c:pt>
                <c:pt idx="142">
                  <c:v>-284.05639190958237</c:v>
                </c:pt>
                <c:pt idx="143">
                  <c:v>-288.5569597458736</c:v>
                </c:pt>
                <c:pt idx="144">
                  <c:v>-293.00471195546567</c:v>
                </c:pt>
                <c:pt idx="145">
                  <c:v>-297.55476958956126</c:v>
                </c:pt>
                <c:pt idx="146">
                  <c:v>-302.18824561184209</c:v>
                </c:pt>
                <c:pt idx="147">
                  <c:v>-306.46287532655276</c:v>
                </c:pt>
                <c:pt idx="148">
                  <c:v>-311.09912149211726</c:v>
                </c:pt>
                <c:pt idx="149">
                  <c:v>-315.60915150397028</c:v>
                </c:pt>
                <c:pt idx="150">
                  <c:v>-320.21411834488515</c:v>
                </c:pt>
                <c:pt idx="151">
                  <c:v>-325.00920634802202</c:v>
                </c:pt>
                <c:pt idx="152">
                  <c:v>-329.87763536495663</c:v>
                </c:pt>
                <c:pt idx="153">
                  <c:v>-334.74224157627663</c:v>
                </c:pt>
                <c:pt idx="154">
                  <c:v>-339.58877172431869</c:v>
                </c:pt>
                <c:pt idx="155">
                  <c:v>-344.36630127250629</c:v>
                </c:pt>
                <c:pt idx="156">
                  <c:v>-349.13795771287073</c:v>
                </c:pt>
                <c:pt idx="157">
                  <c:v>-353.95949506212207</c:v>
                </c:pt>
                <c:pt idx="158">
                  <c:v>-358.83891511474104</c:v>
                </c:pt>
                <c:pt idx="159">
                  <c:v>-363.67312814680798</c:v>
                </c:pt>
                <c:pt idx="160">
                  <c:v>-368.46743246230568</c:v>
                </c:pt>
                <c:pt idx="161">
                  <c:v>-373.32004250957215</c:v>
                </c:pt>
                <c:pt idx="162">
                  <c:v>-378.17065194704327</c:v>
                </c:pt>
                <c:pt idx="163">
                  <c:v>-383.04484104186855</c:v>
                </c:pt>
                <c:pt idx="164">
                  <c:v>-388.04861786690822</c:v>
                </c:pt>
                <c:pt idx="165">
                  <c:v>-393.08605485855367</c:v>
                </c:pt>
                <c:pt idx="166">
                  <c:v>-397.94027667996511</c:v>
                </c:pt>
                <c:pt idx="167">
                  <c:v>-402.54257629630439</c:v>
                </c:pt>
                <c:pt idx="168">
                  <c:v>-406.95846315337457</c:v>
                </c:pt>
                <c:pt idx="169">
                  <c:v>-411.22493775334323</c:v>
                </c:pt>
                <c:pt idx="170">
                  <c:v>-415.49069382697132</c:v>
                </c:pt>
                <c:pt idx="171">
                  <c:v>-419.79785376277255</c:v>
                </c:pt>
                <c:pt idx="172">
                  <c:v>-424.11257964021235</c:v>
                </c:pt>
                <c:pt idx="173">
                  <c:v>-428.53091165074875</c:v>
                </c:pt>
                <c:pt idx="174">
                  <c:v>-433.03701994501739</c:v>
                </c:pt>
                <c:pt idx="175">
                  <c:v>-437.64333885900919</c:v>
                </c:pt>
                <c:pt idx="176">
                  <c:v>-442.335021641114</c:v>
                </c:pt>
                <c:pt idx="177">
                  <c:v>-447.07606129824171</c:v>
                </c:pt>
                <c:pt idx="178">
                  <c:v>-451.79876387069345</c:v>
                </c:pt>
                <c:pt idx="179">
                  <c:v>-456.49579953996238</c:v>
                </c:pt>
                <c:pt idx="180">
                  <c:v>-461.21747072613653</c:v>
                </c:pt>
                <c:pt idx="181">
                  <c:v>-465.87769823815603</c:v>
                </c:pt>
                <c:pt idx="182">
                  <c:v>-470.42926965430178</c:v>
                </c:pt>
                <c:pt idx="183">
                  <c:v>-474.9248557211946</c:v>
                </c:pt>
                <c:pt idx="184">
                  <c:v>-479.4100837659758</c:v>
                </c:pt>
                <c:pt idx="185">
                  <c:v>-483.80956382134076</c:v>
                </c:pt>
                <c:pt idx="186">
                  <c:v>-488.14867371083909</c:v>
                </c:pt>
                <c:pt idx="187">
                  <c:v>-492.41473684374773</c:v>
                </c:pt>
                <c:pt idx="188">
                  <c:v>-496.65607022698578</c:v>
                </c:pt>
                <c:pt idx="189">
                  <c:v>-500.89431262408181</c:v>
                </c:pt>
                <c:pt idx="190">
                  <c:v>-505.19994559938556</c:v>
                </c:pt>
                <c:pt idx="191">
                  <c:v>-509.61133832954755</c:v>
                </c:pt>
                <c:pt idx="192">
                  <c:v>-513.96847012517105</c:v>
                </c:pt>
                <c:pt idx="193">
                  <c:v>-518.34948153170262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2-4E53-8139-5AF0A9BB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1472"/>
        <c:axId val="421872648"/>
        <c:extLst/>
      </c:scatterChart>
      <c:valAx>
        <c:axId val="421871472"/>
        <c:scaling>
          <c:orientation val="minMax"/>
          <c:max val="600"/>
          <c:min val="-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Запад / Восток</a:t>
                </a:r>
              </a:p>
            </c:rich>
          </c:tx>
          <c:layout>
            <c:manualLayout>
              <c:xMode val="edge"/>
              <c:yMode val="edge"/>
              <c:x val="0.42639960282528067"/>
              <c:y val="0.9354609743392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2648"/>
        <c:crosses val="autoZero"/>
        <c:crossBetween val="midCat"/>
      </c:valAx>
      <c:valAx>
        <c:axId val="421872648"/>
        <c:scaling>
          <c:orientation val="minMax"/>
          <c:max val="2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Юг/</a:t>
                </a:r>
                <a:r>
                  <a:rPr lang="ru-RU" baseline="0"/>
                  <a:t> Север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00653335725279E-2"/>
              <c:y val="0.4328069110532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147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6543328340835"/>
          <c:y val="0.9572320514021071"/>
          <c:w val="0.56199165853127842"/>
          <c:h val="4.081556930528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'Кор5 от 27.02'!$L$4:$L$8665</c:f>
              <c:numCache>
                <c:formatCode>General</c:formatCode>
                <c:ptCount val="8662"/>
                <c:pt idx="0">
                  <c:v>0</c:v>
                </c:pt>
                <c:pt idx="1">
                  <c:v>0.23134902045422995</c:v>
                </c:pt>
                <c:pt idx="2">
                  <c:v>0.26140746269451409</c:v>
                </c:pt>
                <c:pt idx="3">
                  <c:v>9.9148903089413504E-4</c:v>
                </c:pt>
                <c:pt idx="4">
                  <c:v>-0.70942725701912024</c:v>
                </c:pt>
                <c:pt idx="5">
                  <c:v>-1.9905357518292415</c:v>
                </c:pt>
                <c:pt idx="6">
                  <c:v>-3.8240044991690998</c:v>
                </c:pt>
                <c:pt idx="7">
                  <c:v>-6.0463378426810763</c:v>
                </c:pt>
                <c:pt idx="8">
                  <c:v>-8.5105769449141651</c:v>
                </c:pt>
                <c:pt idx="9">
                  <c:v>-11.36703990738075</c:v>
                </c:pt>
                <c:pt idx="10">
                  <c:v>-14.644056244385347</c:v>
                </c:pt>
                <c:pt idx="11">
                  <c:v>-17.99424125279138</c:v>
                </c:pt>
                <c:pt idx="12">
                  <c:v>-21.535597554170618</c:v>
                </c:pt>
                <c:pt idx="13">
                  <c:v>-25.454452071075018</c:v>
                </c:pt>
                <c:pt idx="14">
                  <c:v>-29.721430348770234</c:v>
                </c:pt>
                <c:pt idx="15">
                  <c:v>-34.396897982121352</c:v>
                </c:pt>
                <c:pt idx="16">
                  <c:v>-39.55794948968893</c:v>
                </c:pt>
                <c:pt idx="17">
                  <c:v>-45.162060401592917</c:v>
                </c:pt>
                <c:pt idx="18">
                  <c:v>-58.017069966838925</c:v>
                </c:pt>
                <c:pt idx="19">
                  <c:v>-65.029761277245072</c:v>
                </c:pt>
                <c:pt idx="20">
                  <c:v>-71.961472555195641</c:v>
                </c:pt>
                <c:pt idx="21">
                  <c:v>-78.828363784330492</c:v>
                </c:pt>
                <c:pt idx="22">
                  <c:v>-85.865878383064725</c:v>
                </c:pt>
                <c:pt idx="23">
                  <c:v>-93.017382727572368</c:v>
                </c:pt>
                <c:pt idx="24">
                  <c:v>-100.57218369130406</c:v>
                </c:pt>
                <c:pt idx="25">
                  <c:v>-108.50689736115982</c:v>
                </c:pt>
                <c:pt idx="26">
                  <c:v>-116.75864706861033</c:v>
                </c:pt>
                <c:pt idx="27">
                  <c:v>-125.59349992630949</c:v>
                </c:pt>
                <c:pt idx="28">
                  <c:v>-140.10367789218449</c:v>
                </c:pt>
                <c:pt idx="29">
                  <c:v>-150.23240619124587</c:v>
                </c:pt>
                <c:pt idx="30">
                  <c:v>-160.23845855891165</c:v>
                </c:pt>
                <c:pt idx="31">
                  <c:v>-170.18327438281898</c:v>
                </c:pt>
                <c:pt idx="32">
                  <c:v>-180.01905589127625</c:v>
                </c:pt>
                <c:pt idx="33">
                  <c:v>-189.89523407273529</c:v>
                </c:pt>
                <c:pt idx="34">
                  <c:v>-199.93385101833545</c:v>
                </c:pt>
                <c:pt idx="35">
                  <c:v>-210.14926385996969</c:v>
                </c:pt>
                <c:pt idx="36">
                  <c:v>-230.3617807973578</c:v>
                </c:pt>
                <c:pt idx="37">
                  <c:v>-240.34288248577073</c:v>
                </c:pt>
                <c:pt idx="38">
                  <c:v>-250.15438557994634</c:v>
                </c:pt>
                <c:pt idx="39">
                  <c:v>-259.96279995951153</c:v>
                </c:pt>
                <c:pt idx="40">
                  <c:v>-269.74535049508518</c:v>
                </c:pt>
                <c:pt idx="41">
                  <c:v>-279.41065405965213</c:v>
                </c:pt>
                <c:pt idx="42">
                  <c:v>-287.53062696863429</c:v>
                </c:pt>
                <c:pt idx="43">
                  <c:v>-308.03648988901551</c:v>
                </c:pt>
                <c:pt idx="44">
                  <c:v>-316.5178195787081</c:v>
                </c:pt>
                <c:pt idx="45">
                  <c:v>-324.7094233604945</c:v>
                </c:pt>
                <c:pt idx="46">
                  <c:v>-333.17358860182225</c:v>
                </c:pt>
                <c:pt idx="47">
                  <c:v>-351.98890680599732</c:v>
                </c:pt>
                <c:pt idx="48">
                  <c:v>-367.6941841194033</c:v>
                </c:pt>
                <c:pt idx="49">
                  <c:v>-378.72425042773551</c:v>
                </c:pt>
                <c:pt idx="50">
                  <c:v>-389.68193440422806</c:v>
                </c:pt>
                <c:pt idx="51">
                  <c:v>-400.42435896969749</c:v>
                </c:pt>
                <c:pt idx="52">
                  <c:v>-425.90279571446763</c:v>
                </c:pt>
                <c:pt idx="53">
                  <c:v>-448.41356062724492</c:v>
                </c:pt>
                <c:pt idx="54">
                  <c:v>-460.29423806772741</c:v>
                </c:pt>
                <c:pt idx="55">
                  <c:v>-466.77467519174883</c:v>
                </c:pt>
                <c:pt idx="56">
                  <c:v>-479.77176737607124</c:v>
                </c:pt>
                <c:pt idx="57">
                  <c:v>-485.78317754009669</c:v>
                </c:pt>
                <c:pt idx="58">
                  <c:v>-491.20983692378127</c:v>
                </c:pt>
                <c:pt idx="59">
                  <c:v>-496.15630880801086</c:v>
                </c:pt>
                <c:pt idx="60">
                  <c:v>-500.61750745261645</c:v>
                </c:pt>
                <c:pt idx="61">
                  <c:v>-504.77353671163127</c:v>
                </c:pt>
                <c:pt idx="62">
                  <c:v>-510.35215214513204</c:v>
                </c:pt>
                <c:pt idx="63">
                  <c:v>-513.32665181340133</c:v>
                </c:pt>
                <c:pt idx="64">
                  <c:v>-516.50005257581336</c:v>
                </c:pt>
                <c:pt idx="65">
                  <c:v>-517.82928139743126</c:v>
                </c:pt>
                <c:pt idx="66">
                  <c:v>-518.56149993015333</c:v>
                </c:pt>
                <c:pt idx="67">
                  <c:v>-518.61979317138912</c:v>
                </c:pt>
                <c:pt idx="68">
                  <c:v>-517.52467406857693</c:v>
                </c:pt>
                <c:pt idx="69">
                  <c:v>-513.19282666672132</c:v>
                </c:pt>
                <c:pt idx="70">
                  <c:v>-510.06921308518196</c:v>
                </c:pt>
                <c:pt idx="71">
                  <c:v>-506.67036055490246</c:v>
                </c:pt>
                <c:pt idx="72">
                  <c:v>-503.06602839247381</c:v>
                </c:pt>
                <c:pt idx="73">
                  <c:v>-499.04233568887474</c:v>
                </c:pt>
                <c:pt idx="74">
                  <c:v>-494.44934345913924</c:v>
                </c:pt>
                <c:pt idx="75">
                  <c:v>-489.25183698199533</c:v>
                </c:pt>
                <c:pt idx="76">
                  <c:v>-483.26337154118681</c:v>
                </c:pt>
                <c:pt idx="77">
                  <c:v>-476.61438474799252</c:v>
                </c:pt>
                <c:pt idx="78">
                  <c:v>-469.35382075664495</c:v>
                </c:pt>
                <c:pt idx="79">
                  <c:v>-461.20491248397542</c:v>
                </c:pt>
                <c:pt idx="80">
                  <c:v>-452.25256673814022</c:v>
                </c:pt>
                <c:pt idx="81">
                  <c:v>-443.55939573907131</c:v>
                </c:pt>
                <c:pt idx="82">
                  <c:v>-433.90953351501275</c:v>
                </c:pt>
                <c:pt idx="83">
                  <c:v>-423.76844719193736</c:v>
                </c:pt>
                <c:pt idx="84">
                  <c:v>-413.23063715919267</c:v>
                </c:pt>
                <c:pt idx="85">
                  <c:v>-402.39248419362548</c:v>
                </c:pt>
                <c:pt idx="86">
                  <c:v>-391.10834915018557</c:v>
                </c:pt>
                <c:pt idx="87">
                  <c:v>-373.22531760520587</c:v>
                </c:pt>
                <c:pt idx="88">
                  <c:v>-361.65731657753702</c:v>
                </c:pt>
                <c:pt idx="89">
                  <c:v>-349.62338766868061</c:v>
                </c:pt>
                <c:pt idx="90">
                  <c:v>-337.61890991866323</c:v>
                </c:pt>
                <c:pt idx="91">
                  <c:v>-325.61070229297223</c:v>
                </c:pt>
                <c:pt idx="92">
                  <c:v>-300.93492383921722</c:v>
                </c:pt>
                <c:pt idx="93">
                  <c:v>-287.45820634513376</c:v>
                </c:pt>
                <c:pt idx="94">
                  <c:v>-274.81557543023354</c:v>
                </c:pt>
                <c:pt idx="95">
                  <c:v>-261.14298819906219</c:v>
                </c:pt>
                <c:pt idx="96">
                  <c:v>-247.3135527499737</c:v>
                </c:pt>
                <c:pt idx="97">
                  <c:v>-232.55876407627292</c:v>
                </c:pt>
                <c:pt idx="98">
                  <c:v>-218.43455072934202</c:v>
                </c:pt>
                <c:pt idx="99">
                  <c:v>-203.93921807811284</c:v>
                </c:pt>
                <c:pt idx="100">
                  <c:v>-188.91640701553962</c:v>
                </c:pt>
                <c:pt idx="101">
                  <c:v>-173.42230038755471</c:v>
                </c:pt>
                <c:pt idx="102">
                  <c:v>-157.59708678538377</c:v>
                </c:pt>
                <c:pt idx="103">
                  <c:v>-141.50923007797829</c:v>
                </c:pt>
                <c:pt idx="104">
                  <c:v>-125.25211652965878</c:v>
                </c:pt>
                <c:pt idx="105">
                  <c:v>-108.96228461179847</c:v>
                </c:pt>
                <c:pt idx="106">
                  <c:v>-92.626598912458064</c:v>
                </c:pt>
                <c:pt idx="107">
                  <c:v>-84.423624508983039</c:v>
                </c:pt>
                <c:pt idx="108">
                  <c:v>-76.179756435749809</c:v>
                </c:pt>
                <c:pt idx="109">
                  <c:v>-67.955161035317971</c:v>
                </c:pt>
                <c:pt idx="110">
                  <c:v>-59.718612098831379</c:v>
                </c:pt>
                <c:pt idx="111">
                  <c:v>-51.454077672876956</c:v>
                </c:pt>
                <c:pt idx="112">
                  <c:v>-43.220449265686774</c:v>
                </c:pt>
                <c:pt idx="113">
                  <c:v>-34.954771772529952</c:v>
                </c:pt>
                <c:pt idx="114">
                  <c:v>-26.688072181328675</c:v>
                </c:pt>
                <c:pt idx="115">
                  <c:v>-18.399049373695867</c:v>
                </c:pt>
                <c:pt idx="116">
                  <c:v>-10.071583622808316</c:v>
                </c:pt>
                <c:pt idx="117">
                  <c:v>-1.7143084235604362</c:v>
                </c:pt>
                <c:pt idx="118">
                  <c:v>6.693880042709849</c:v>
                </c:pt>
                <c:pt idx="119">
                  <c:v>15.134829150178888</c:v>
                </c:pt>
                <c:pt idx="120">
                  <c:v>40.04145695378535</c:v>
                </c:pt>
                <c:pt idx="121">
                  <c:v>48.720321861344807</c:v>
                </c:pt>
                <c:pt idx="122">
                  <c:v>57.524756611664252</c:v>
                </c:pt>
                <c:pt idx="123">
                  <c:v>66.393882142096999</c:v>
                </c:pt>
                <c:pt idx="124">
                  <c:v>75.301153096468582</c:v>
                </c:pt>
                <c:pt idx="125">
                  <c:v>84.295231547507768</c:v>
                </c:pt>
                <c:pt idx="126">
                  <c:v>93.298449087999174</c:v>
                </c:pt>
                <c:pt idx="127">
                  <c:v>102.26145594070684</c:v>
                </c:pt>
                <c:pt idx="128">
                  <c:v>111.27460406689225</c:v>
                </c:pt>
                <c:pt idx="129">
                  <c:v>121.33717863416364</c:v>
                </c:pt>
                <c:pt idx="130">
                  <c:v>129.55877186528906</c:v>
                </c:pt>
                <c:pt idx="131">
                  <c:v>138.7941673560093</c:v>
                </c:pt>
                <c:pt idx="132">
                  <c:v>148.07304126744583</c:v>
                </c:pt>
                <c:pt idx="133">
                  <c:v>157.4164880330332</c:v>
                </c:pt>
                <c:pt idx="134">
                  <c:v>166.80643320511044</c:v>
                </c:pt>
                <c:pt idx="135">
                  <c:v>176.22210430903903</c:v>
                </c:pt>
                <c:pt idx="136">
                  <c:v>185.66106305140477</c:v>
                </c:pt>
                <c:pt idx="137">
                  <c:v>195.11277692123684</c:v>
                </c:pt>
                <c:pt idx="138">
                  <c:v>204.55409556570325</c:v>
                </c:pt>
                <c:pt idx="139">
                  <c:v>214.00201908545631</c:v>
                </c:pt>
                <c:pt idx="140">
                  <c:v>223.46180992423575</c:v>
                </c:pt>
                <c:pt idx="141">
                  <c:v>232.92126159694539</c:v>
                </c:pt>
                <c:pt idx="142">
                  <c:v>242.35967886427957</c:v>
                </c:pt>
                <c:pt idx="143">
                  <c:v>251.80611034161447</c:v>
                </c:pt>
                <c:pt idx="144">
                  <c:v>261.27232680962163</c:v>
                </c:pt>
                <c:pt idx="145">
                  <c:v>270.72145369254508</c:v>
                </c:pt>
                <c:pt idx="146">
                  <c:v>274.7214079187678</c:v>
                </c:pt>
                <c:pt idx="147">
                  <c:v>280.18030264182818</c:v>
                </c:pt>
                <c:pt idx="148">
                  <c:v>289.63442795516465</c:v>
                </c:pt>
                <c:pt idx="149">
                  <c:v>299.09688341098115</c:v>
                </c:pt>
                <c:pt idx="150">
                  <c:v>308.54351930674056</c:v>
                </c:pt>
                <c:pt idx="151">
                  <c:v>317.99952195768157</c:v>
                </c:pt>
                <c:pt idx="152">
                  <c:v>327.44299922360858</c:v>
                </c:pt>
                <c:pt idx="153">
                  <c:v>336.89710099771844</c:v>
                </c:pt>
                <c:pt idx="154">
                  <c:v>346.35186197850834</c:v>
                </c:pt>
                <c:pt idx="155">
                  <c:v>355.81949803353092</c:v>
                </c:pt>
                <c:pt idx="156">
                  <c:v>365.28685835939052</c:v>
                </c:pt>
                <c:pt idx="157">
                  <c:v>374.7415582133541</c:v>
                </c:pt>
                <c:pt idx="158">
                  <c:v>384.20406769300558</c:v>
                </c:pt>
                <c:pt idx="159">
                  <c:v>393.66108295271908</c:v>
                </c:pt>
                <c:pt idx="160">
                  <c:v>403.12053663763328</c:v>
                </c:pt>
                <c:pt idx="161">
                  <c:v>412.56759523364826</c:v>
                </c:pt>
                <c:pt idx="162">
                  <c:v>422.01242115325056</c:v>
                </c:pt>
                <c:pt idx="163">
                  <c:v>431.44960104941458</c:v>
                </c:pt>
                <c:pt idx="164">
                  <c:v>440.91718017668819</c:v>
                </c:pt>
                <c:pt idx="165">
                  <c:v>450.37365753568793</c:v>
                </c:pt>
                <c:pt idx="166">
                  <c:v>459.82214900121608</c:v>
                </c:pt>
                <c:pt idx="167">
                  <c:v>469.26710554751651</c:v>
                </c:pt>
                <c:pt idx="168">
                  <c:v>478.70417800677728</c:v>
                </c:pt>
                <c:pt idx="169">
                  <c:v>488.13220462689247</c:v>
                </c:pt>
                <c:pt idx="170">
                  <c:v>497.56975282091105</c:v>
                </c:pt>
                <c:pt idx="171">
                  <c:v>507.00993240357377</c:v>
                </c:pt>
                <c:pt idx="172">
                  <c:v>516.4408610758278</c:v>
                </c:pt>
                <c:pt idx="173">
                  <c:v>525.87805407627707</c:v>
                </c:pt>
                <c:pt idx="174">
                  <c:v>535.30872634949264</c:v>
                </c:pt>
                <c:pt idx="175">
                  <c:v>544.74236597716174</c:v>
                </c:pt>
                <c:pt idx="176">
                  <c:v>554.19935720147203</c:v>
                </c:pt>
                <c:pt idx="177">
                  <c:v>563.65847842731819</c:v>
                </c:pt>
                <c:pt idx="178">
                  <c:v>579.51844154895605</c:v>
                </c:pt>
                <c:pt idx="179">
                  <c:v>585.51819606545894</c:v>
                </c:pt>
                <c:pt idx="180">
                  <c:v>595.51617208818914</c:v>
                </c:pt>
                <c:pt idx="181">
                  <c:v>605.5131277455547</c:v>
                </c:pt>
                <c:pt idx="182">
                  <c:v>615.51008188014248</c:v>
                </c:pt>
                <c:pt idx="183">
                  <c:v>625.50703601473015</c:v>
                </c:pt>
                <c:pt idx="184">
                  <c:v>635.50480738705187</c:v>
                </c:pt>
                <c:pt idx="185">
                  <c:v>645.50321834784302</c:v>
                </c:pt>
                <c:pt idx="186">
                  <c:v>655.50157027271746</c:v>
                </c:pt>
                <c:pt idx="187">
                  <c:v>665.50014629965222</c:v>
                </c:pt>
                <c:pt idx="188">
                  <c:v>675.49892709836706</c:v>
                </c:pt>
                <c:pt idx="189">
                  <c:v>685.49788220498658</c:v>
                </c:pt>
                <c:pt idx="190">
                  <c:v>695.49699425811252</c:v>
                </c:pt>
                <c:pt idx="191">
                  <c:v>705.49625487685194</c:v>
                </c:pt>
                <c:pt idx="192">
                  <c:v>715.49564472960049</c:v>
                </c:pt>
                <c:pt idx="193">
                  <c:v>725.49514415956787</c:v>
                </c:pt>
                <c:pt idx="194">
                  <c:v>735.49473383468842</c:v>
                </c:pt>
                <c:pt idx="195">
                  <c:v>745.49439409777892</c:v>
                </c:pt>
                <c:pt idx="196">
                  <c:v>755.49410561646232</c:v>
                </c:pt>
                <c:pt idx="197">
                  <c:v>765.49384751997252</c:v>
                </c:pt>
                <c:pt idx="198">
                  <c:v>772.49367567648642</c:v>
                </c:pt>
              </c:numCache>
            </c:numRef>
          </c:xVal>
          <c:yVal>
            <c:numRef>
              <c:f>'Кор5 от 27.02'!$E$4:$E$8665</c:f>
              <c:numCache>
                <c:formatCode>0.00</c:formatCode>
                <c:ptCount val="8662"/>
                <c:pt idx="0">
                  <c:v>62.34</c:v>
                </c:pt>
                <c:pt idx="1">
                  <c:v>-35.359320951817566</c:v>
                </c:pt>
                <c:pt idx="2">
                  <c:v>-54.249214228303401</c:v>
                </c:pt>
                <c:pt idx="3">
                  <c:v>-73.14694728447941</c:v>
                </c:pt>
                <c:pt idx="4">
                  <c:v>-92.092969421229384</c:v>
                </c:pt>
                <c:pt idx="5">
                  <c:v>-110.9782649292863</c:v>
                </c:pt>
                <c:pt idx="6">
                  <c:v>-129.75805190227794</c:v>
                </c:pt>
                <c:pt idx="7">
                  <c:v>-148.46524666488298</c:v>
                </c:pt>
                <c:pt idx="8">
                  <c:v>-167.1727186420234</c:v>
                </c:pt>
                <c:pt idx="9">
                  <c:v>-185.83055225687281</c:v>
                </c:pt>
                <c:pt idx="10">
                  <c:v>-204.42406236763875</c:v>
                </c:pt>
                <c:pt idx="11">
                  <c:v>-223.03294369485579</c:v>
                </c:pt>
                <c:pt idx="12">
                  <c:v>-241.67079814169588</c:v>
                </c:pt>
                <c:pt idx="13">
                  <c:v>-260.15516557987951</c:v>
                </c:pt>
                <c:pt idx="14">
                  <c:v>-278.5638729284849</c:v>
                </c:pt>
                <c:pt idx="15">
                  <c:v>-296.93606867993867</c:v>
                </c:pt>
                <c:pt idx="16">
                  <c:v>-315.17926154161194</c:v>
                </c:pt>
                <c:pt idx="17">
                  <c:v>-333.19625737922013</c:v>
                </c:pt>
                <c:pt idx="18">
                  <c:v>-368.67642689935371</c:v>
                </c:pt>
                <c:pt idx="19">
                  <c:v>-386.12210493555301</c:v>
                </c:pt>
                <c:pt idx="20">
                  <c:v>-403.50105433584554</c:v>
                </c:pt>
                <c:pt idx="21">
                  <c:v>-420.69227590346077</c:v>
                </c:pt>
                <c:pt idx="22">
                  <c:v>-437.94103778666147</c:v>
                </c:pt>
                <c:pt idx="23">
                  <c:v>-455.0708772063748</c:v>
                </c:pt>
                <c:pt idx="24">
                  <c:v>-471.99072776026367</c:v>
                </c:pt>
                <c:pt idx="25">
                  <c:v>-488.689375647509</c:v>
                </c:pt>
                <c:pt idx="26">
                  <c:v>-505.28609990153325</c:v>
                </c:pt>
                <c:pt idx="27">
                  <c:v>-521.51283965096616</c:v>
                </c:pt>
                <c:pt idx="28">
                  <c:v>-545.07406242168599</c:v>
                </c:pt>
                <c:pt idx="29">
                  <c:v>-560.48810207789677</c:v>
                </c:pt>
                <c:pt idx="30">
                  <c:v>-575.89926086514936</c:v>
                </c:pt>
                <c:pt idx="31">
                  <c:v>-591.34689849455333</c:v>
                </c:pt>
                <c:pt idx="32">
                  <c:v>-606.6934697388416</c:v>
                </c:pt>
                <c:pt idx="33">
                  <c:v>-622.10848785879193</c:v>
                </c:pt>
                <c:pt idx="34">
                  <c:v>-637.41964639774972</c:v>
                </c:pt>
                <c:pt idx="35">
                  <c:v>-652.69932984261027</c:v>
                </c:pt>
                <c:pt idx="36">
                  <c:v>-683.45224092342744</c:v>
                </c:pt>
                <c:pt idx="37">
                  <c:v>-698.94524544857302</c:v>
                </c:pt>
                <c:pt idx="38">
                  <c:v>-714.48446154496287</c:v>
                </c:pt>
                <c:pt idx="39">
                  <c:v>-730.10403279769992</c:v>
                </c:pt>
                <c:pt idx="40">
                  <c:v>-745.67769958330052</c:v>
                </c:pt>
                <c:pt idx="41">
                  <c:v>-761.32166592875001</c:v>
                </c:pt>
                <c:pt idx="42">
                  <c:v>-774.46090583047953</c:v>
                </c:pt>
                <c:pt idx="43">
                  <c:v>-809.97603717382276</c:v>
                </c:pt>
                <c:pt idx="44">
                  <c:v>-826.28306707431022</c:v>
                </c:pt>
                <c:pt idx="45">
                  <c:v>-842.72698460006416</c:v>
                </c:pt>
                <c:pt idx="46">
                  <c:v>-858.98087927782478</c:v>
                </c:pt>
                <c:pt idx="47">
                  <c:v>-890.52257865220326</c:v>
                </c:pt>
                <c:pt idx="48">
                  <c:v>-913.3229162167479</c:v>
                </c:pt>
                <c:pt idx="49">
                  <c:v>-928.29066921225615</c:v>
                </c:pt>
                <c:pt idx="50">
                  <c:v>-943.1469295040722</c:v>
                </c:pt>
                <c:pt idx="51">
                  <c:v>-957.96839151424604</c:v>
                </c:pt>
                <c:pt idx="52">
                  <c:v>-995.42340677061759</c:v>
                </c:pt>
                <c:pt idx="53">
                  <c:v>-1034.4671484233588</c:v>
                </c:pt>
                <c:pt idx="54">
                  <c:v>-1060.0188429543543</c:v>
                </c:pt>
                <c:pt idx="55">
                  <c:v>-1076.0219203396521</c:v>
                </c:pt>
                <c:pt idx="56">
                  <c:v>-1110.4902027968903</c:v>
                </c:pt>
                <c:pt idx="57">
                  <c:v>-1128.0066706170551</c:v>
                </c:pt>
                <c:pt idx="58">
                  <c:v>-1145.7265369249094</c:v>
                </c:pt>
                <c:pt idx="59">
                  <c:v>-1163.6732926875643</c:v>
                </c:pt>
                <c:pt idx="60">
                  <c:v>-1181.8069010853887</c:v>
                </c:pt>
                <c:pt idx="61">
                  <c:v>-1200.0475029960617</c:v>
                </c:pt>
                <c:pt idx="62">
                  <c:v>-1227.7793493814183</c:v>
                </c:pt>
                <c:pt idx="63">
                  <c:v>-1246.2980480319563</c:v>
                </c:pt>
                <c:pt idx="64">
                  <c:v>-1274.287347420305</c:v>
                </c:pt>
                <c:pt idx="65">
                  <c:v>-1292.9995358523818</c:v>
                </c:pt>
                <c:pt idx="66">
                  <c:v>-1311.7162445535353</c:v>
                </c:pt>
                <c:pt idx="67">
                  <c:v>-1330.3172669470057</c:v>
                </c:pt>
                <c:pt idx="68">
                  <c:v>-1357.5529038782981</c:v>
                </c:pt>
                <c:pt idx="69">
                  <c:v>-1395.828585211726</c:v>
                </c:pt>
                <c:pt idx="70">
                  <c:v>-1414.4552538251285</c:v>
                </c:pt>
                <c:pt idx="71">
                  <c:v>-1433.0645407528798</c:v>
                </c:pt>
                <c:pt idx="72">
                  <c:v>-1451.6096775037086</c:v>
                </c:pt>
                <c:pt idx="73">
                  <c:v>-1470.1179486609412</c:v>
                </c:pt>
                <c:pt idx="74">
                  <c:v>-1488.4671772663683</c:v>
                </c:pt>
                <c:pt idx="75">
                  <c:v>-1506.6364482826543</c:v>
                </c:pt>
                <c:pt idx="76">
                  <c:v>-1524.5492750968835</c:v>
                </c:pt>
                <c:pt idx="77">
                  <c:v>-1542.2610066498626</c:v>
                </c:pt>
                <c:pt idx="78">
                  <c:v>-1559.6854766012736</c:v>
                </c:pt>
                <c:pt idx="79">
                  <c:v>-1577.0898223162349</c:v>
                </c:pt>
                <c:pt idx="80">
                  <c:v>-1594.4962041157498</c:v>
                </c:pt>
                <c:pt idx="81">
                  <c:v>-1610.1203818044614</c:v>
                </c:pt>
                <c:pt idx="82">
                  <c:v>-1626.3280503209046</c:v>
                </c:pt>
                <c:pt idx="83">
                  <c:v>-1642.1941923585628</c:v>
                </c:pt>
                <c:pt idx="84">
                  <c:v>-1657.7704114011487</c:v>
                </c:pt>
                <c:pt idx="85">
                  <c:v>-1673.0431292792407</c:v>
                </c:pt>
                <c:pt idx="86">
                  <c:v>-1688.0813061751708</c:v>
                </c:pt>
                <c:pt idx="87">
                  <c:v>-1710.4823582155093</c:v>
                </c:pt>
                <c:pt idx="88">
                  <c:v>-1724.3204261055982</c:v>
                </c:pt>
                <c:pt idx="89">
                  <c:v>-1738.5672032739581</c:v>
                </c:pt>
                <c:pt idx="90">
                  <c:v>-1752.7821509228602</c:v>
                </c:pt>
                <c:pt idx="91">
                  <c:v>-1766.9108603067791</c:v>
                </c:pt>
                <c:pt idx="92">
                  <c:v>-1794.6616172441381</c:v>
                </c:pt>
                <c:pt idx="93">
                  <c:v>-1808.7395568257564</c:v>
                </c:pt>
                <c:pt idx="94">
                  <c:v>-1821.0218051445988</c:v>
                </c:pt>
                <c:pt idx="95">
                  <c:v>-1833.8273820587581</c:v>
                </c:pt>
                <c:pt idx="96">
                  <c:v>-1846.5352851717419</c:v>
                </c:pt>
                <c:pt idx="97">
                  <c:v>-1859.4608031701046</c:v>
                </c:pt>
                <c:pt idx="98">
                  <c:v>-1871.2453567543173</c:v>
                </c:pt>
                <c:pt idx="99">
                  <c:v>-1882.8836836807993</c:v>
                </c:pt>
                <c:pt idx="100">
                  <c:v>-1894.2475800962691</c:v>
                </c:pt>
                <c:pt idx="101">
                  <c:v>-1905.1207428056575</c:v>
                </c:pt>
                <c:pt idx="102">
                  <c:v>-1915.4497831646825</c:v>
                </c:pt>
                <c:pt idx="103">
                  <c:v>-1925.3707897898953</c:v>
                </c:pt>
                <c:pt idx="104">
                  <c:v>-1935.0463607754475</c:v>
                </c:pt>
                <c:pt idx="105">
                  <c:v>-1944.4763241206485</c:v>
                </c:pt>
                <c:pt idx="106">
                  <c:v>-1953.9542395406411</c:v>
                </c:pt>
                <c:pt idx="107">
                  <c:v>-1958.6820053331492</c:v>
                </c:pt>
                <c:pt idx="108">
                  <c:v>-1963.3129468959055</c:v>
                </c:pt>
                <c:pt idx="109">
                  <c:v>-1967.9144570181697</c:v>
                </c:pt>
                <c:pt idx="110">
                  <c:v>-1972.4844626994243</c:v>
                </c:pt>
                <c:pt idx="111">
                  <c:v>-1977.0452535275792</c:v>
                </c:pt>
                <c:pt idx="112">
                  <c:v>-1981.5745463465678</c:v>
                </c:pt>
                <c:pt idx="113">
                  <c:v>-1986.1230214698483</c:v>
                </c:pt>
                <c:pt idx="114">
                  <c:v>-1990.669326965706</c:v>
                </c:pt>
                <c:pt idx="115">
                  <c:v>-1995.1515880761733</c:v>
                </c:pt>
                <c:pt idx="116">
                  <c:v>-1999.6048690580835</c:v>
                </c:pt>
                <c:pt idx="117">
                  <c:v>-2003.9820009131511</c:v>
                </c:pt>
                <c:pt idx="118">
                  <c:v>-2008.2411614435789</c:v>
                </c:pt>
                <c:pt idx="119">
                  <c:v>-2012.4178401647007</c:v>
                </c:pt>
                <c:pt idx="120">
                  <c:v>-2024.1640511366284</c:v>
                </c:pt>
                <c:pt idx="121">
                  <c:v>-2027.925463221002</c:v>
                </c:pt>
                <c:pt idx="122">
                  <c:v>-2031.3839392844186</c:v>
                </c:pt>
                <c:pt idx="123">
                  <c:v>-2034.6454835149054</c:v>
                </c:pt>
                <c:pt idx="124">
                  <c:v>-2037.7999200603515</c:v>
                </c:pt>
                <c:pt idx="125">
                  <c:v>-2040.7277941283403</c:v>
                </c:pt>
                <c:pt idx="126">
                  <c:v>-2043.58990552419</c:v>
                </c:pt>
                <c:pt idx="127">
                  <c:v>-2046.564990292328</c:v>
                </c:pt>
                <c:pt idx="128">
                  <c:v>-2049.4433037422896</c:v>
                </c:pt>
                <c:pt idx="129">
                  <c:v>-2052.2524684764203</c:v>
                </c:pt>
                <c:pt idx="130">
                  <c:v>-2054.2404844223993</c:v>
                </c:pt>
                <c:pt idx="131">
                  <c:v>-2056.2347233397531</c:v>
                </c:pt>
                <c:pt idx="132">
                  <c:v>-2057.963262871172</c:v>
                </c:pt>
                <c:pt idx="133">
                  <c:v>-2059.3908945752355</c:v>
                </c:pt>
                <c:pt idx="134">
                  <c:v>-2060.5035678792715</c:v>
                </c:pt>
                <c:pt idx="135">
                  <c:v>-2061.3987707634687</c:v>
                </c:pt>
                <c:pt idx="136">
                  <c:v>-2062.1533020310935</c:v>
                </c:pt>
                <c:pt idx="137">
                  <c:v>-2062.6992540462761</c:v>
                </c:pt>
                <c:pt idx="138">
                  <c:v>-2063.0669833469688</c:v>
                </c:pt>
                <c:pt idx="139">
                  <c:v>-2063.2492178157941</c:v>
                </c:pt>
                <c:pt idx="140">
                  <c:v>-2063.3103074352935</c:v>
                </c:pt>
                <c:pt idx="141">
                  <c:v>-2063.4044174929245</c:v>
                </c:pt>
                <c:pt idx="142">
                  <c:v>-2063.5502241170775</c:v>
                </c:pt>
                <c:pt idx="143">
                  <c:v>-2063.7547262062949</c:v>
                </c:pt>
                <c:pt idx="144">
                  <c:v>-2063.943135332479</c:v>
                </c:pt>
                <c:pt idx="145">
                  <c:v>-2064.0091104648109</c:v>
                </c:pt>
                <c:pt idx="146">
                  <c:v>-2064.0220258401632</c:v>
                </c:pt>
                <c:pt idx="147">
                  <c:v>-2064.092546537935</c:v>
                </c:pt>
                <c:pt idx="148">
                  <c:v>-2064.3608113359733</c:v>
                </c:pt>
                <c:pt idx="149">
                  <c:v>-2064.7259960695392</c:v>
                </c:pt>
                <c:pt idx="150">
                  <c:v>-2064.9552334610571</c:v>
                </c:pt>
                <c:pt idx="151">
                  <c:v>-2064.9833031166481</c:v>
                </c:pt>
                <c:pt idx="152">
                  <c:v>-2064.9585630103179</c:v>
                </c:pt>
                <c:pt idx="153">
                  <c:v>-2064.9692950385534</c:v>
                </c:pt>
                <c:pt idx="154">
                  <c:v>-2064.9800271086347</c:v>
                </c:pt>
                <c:pt idx="155">
                  <c:v>-2064.9213509147576</c:v>
                </c:pt>
                <c:pt idx="156">
                  <c:v>-2064.8188752579049</c:v>
                </c:pt>
                <c:pt idx="157">
                  <c:v>-2064.7000004189445</c:v>
                </c:pt>
                <c:pt idx="158">
                  <c:v>-2064.5611672896343</c:v>
                </c:pt>
                <c:pt idx="159">
                  <c:v>-2064.5363985676463</c:v>
                </c:pt>
                <c:pt idx="160">
                  <c:v>-2064.6139990605543</c:v>
                </c:pt>
                <c:pt idx="161">
                  <c:v>-2064.6527603097338</c:v>
                </c:pt>
                <c:pt idx="162">
                  <c:v>-2064.6972922935779</c:v>
                </c:pt>
                <c:pt idx="163">
                  <c:v>-2064.7994429608939</c:v>
                </c:pt>
                <c:pt idx="164">
                  <c:v>-2064.8605977523216</c:v>
                </c:pt>
                <c:pt idx="165">
                  <c:v>-2064.7970319077635</c:v>
                </c:pt>
                <c:pt idx="166">
                  <c:v>-2064.6749674621065</c:v>
                </c:pt>
                <c:pt idx="167">
                  <c:v>-2064.5306501028381</c:v>
                </c:pt>
                <c:pt idx="168">
                  <c:v>-2064.3921060538346</c:v>
                </c:pt>
                <c:pt idx="169">
                  <c:v>-2064.3343788641782</c:v>
                </c:pt>
                <c:pt idx="170">
                  <c:v>-2064.2988802506334</c:v>
                </c:pt>
                <c:pt idx="171">
                  <c:v>-2064.188260641376</c:v>
                </c:pt>
                <c:pt idx="172">
                  <c:v>-2064.0530193235118</c:v>
                </c:pt>
                <c:pt idx="173">
                  <c:v>-2063.8897384821753</c:v>
                </c:pt>
                <c:pt idx="174">
                  <c:v>-2063.6623929001485</c:v>
                </c:pt>
                <c:pt idx="175">
                  <c:v>-2063.4160962625178</c:v>
                </c:pt>
                <c:pt idx="176">
                  <c:v>-2063.2386168631851</c:v>
                </c:pt>
                <c:pt idx="177">
                  <c:v>-2063.1717474329948</c:v>
                </c:pt>
                <c:pt idx="178">
                  <c:v>-2063.148218637702</c:v>
                </c:pt>
                <c:pt idx="179">
                  <c:v>-2063.1796345272296</c:v>
                </c:pt>
                <c:pt idx="180">
                  <c:v>-2063.3192565321974</c:v>
                </c:pt>
                <c:pt idx="181">
                  <c:v>-2063.4937805965747</c:v>
                </c:pt>
                <c:pt idx="182">
                  <c:v>-2063.6683046609651</c:v>
                </c:pt>
                <c:pt idx="183">
                  <c:v>-2063.8428287253555</c:v>
                </c:pt>
                <c:pt idx="184">
                  <c:v>-2063.9562719877831</c:v>
                </c:pt>
                <c:pt idx="185">
                  <c:v>-2063.947545396903</c:v>
                </c:pt>
                <c:pt idx="186">
                  <c:v>-2063.8777327831422</c:v>
                </c:pt>
                <c:pt idx="187">
                  <c:v>-2063.8079201682472</c:v>
                </c:pt>
                <c:pt idx="188">
                  <c:v>-2063.7381075544863</c:v>
                </c:pt>
                <c:pt idx="189">
                  <c:v>-2063.6682949423202</c:v>
                </c:pt>
                <c:pt idx="190">
                  <c:v>-2063.5984823285594</c:v>
                </c:pt>
                <c:pt idx="191">
                  <c:v>-2063.5286697136644</c:v>
                </c:pt>
                <c:pt idx="192">
                  <c:v>-2063.4588570999035</c:v>
                </c:pt>
                <c:pt idx="193">
                  <c:v>-2063.3890444850085</c:v>
                </c:pt>
                <c:pt idx="194">
                  <c:v>-2063.3192318712477</c:v>
                </c:pt>
                <c:pt idx="195">
                  <c:v>-2063.2494192563527</c:v>
                </c:pt>
                <c:pt idx="196">
                  <c:v>-2063.1796066425918</c:v>
                </c:pt>
                <c:pt idx="197">
                  <c:v>-2063.1097940304257</c:v>
                </c:pt>
                <c:pt idx="198">
                  <c:v>-2063.0609252041672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2-4FAE-B123-09FCE7A04A9E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Данные!$L$8:$L$10039</c:f>
              <c:numCache>
                <c:formatCode>0.0000</c:formatCode>
                <c:ptCount val="10032"/>
                <c:pt idx="0">
                  <c:v>0</c:v>
                </c:pt>
                <c:pt idx="1">
                  <c:v>0.23134902045422995</c:v>
                </c:pt>
                <c:pt idx="2">
                  <c:v>0.26140746269451409</c:v>
                </c:pt>
                <c:pt idx="3">
                  <c:v>9.9148903089413504E-4</c:v>
                </c:pt>
                <c:pt idx="4">
                  <c:v>-0.70942725701912024</c:v>
                </c:pt>
                <c:pt idx="5">
                  <c:v>-1.9905357518292415</c:v>
                </c:pt>
                <c:pt idx="6">
                  <c:v>-3.8240044991690998</c:v>
                </c:pt>
                <c:pt idx="7">
                  <c:v>-6.0463378426810763</c:v>
                </c:pt>
                <c:pt idx="8">
                  <c:v>-8.5105769449141651</c:v>
                </c:pt>
                <c:pt idx="9">
                  <c:v>-11.36703990738075</c:v>
                </c:pt>
                <c:pt idx="10">
                  <c:v>-14.644056244385347</c:v>
                </c:pt>
                <c:pt idx="11">
                  <c:v>-17.99424125279138</c:v>
                </c:pt>
                <c:pt idx="12">
                  <c:v>-21.535597554170618</c:v>
                </c:pt>
                <c:pt idx="13">
                  <c:v>-25.454452071075018</c:v>
                </c:pt>
                <c:pt idx="14">
                  <c:v>-29.721430348770234</c:v>
                </c:pt>
                <c:pt idx="15">
                  <c:v>-34.396897982121352</c:v>
                </c:pt>
                <c:pt idx="16">
                  <c:v>-39.55794948968893</c:v>
                </c:pt>
                <c:pt idx="17">
                  <c:v>-45.162060401592917</c:v>
                </c:pt>
                <c:pt idx="18">
                  <c:v>-58.017069966838925</c:v>
                </c:pt>
                <c:pt idx="19">
                  <c:v>-65.029761277245072</c:v>
                </c:pt>
                <c:pt idx="20">
                  <c:v>-71.961472555195641</c:v>
                </c:pt>
                <c:pt idx="21">
                  <c:v>-78.828363784330492</c:v>
                </c:pt>
                <c:pt idx="22">
                  <c:v>-85.865878383064725</c:v>
                </c:pt>
                <c:pt idx="23">
                  <c:v>-93.017382727572368</c:v>
                </c:pt>
                <c:pt idx="24">
                  <c:v>-100.57218369130406</c:v>
                </c:pt>
                <c:pt idx="25">
                  <c:v>-108.50689736115982</c:v>
                </c:pt>
                <c:pt idx="26">
                  <c:v>-116.75864706861033</c:v>
                </c:pt>
                <c:pt idx="27">
                  <c:v>-125.59349992630949</c:v>
                </c:pt>
                <c:pt idx="28">
                  <c:v>-140.10367789218449</c:v>
                </c:pt>
                <c:pt idx="29">
                  <c:v>-150.23240619124587</c:v>
                </c:pt>
                <c:pt idx="30">
                  <c:v>-160.23845855891165</c:v>
                </c:pt>
                <c:pt idx="31">
                  <c:v>-170.18327438281898</c:v>
                </c:pt>
                <c:pt idx="32">
                  <c:v>-180.01905589127625</c:v>
                </c:pt>
                <c:pt idx="33">
                  <c:v>-189.89523407273529</c:v>
                </c:pt>
                <c:pt idx="34">
                  <c:v>-199.93385101833545</c:v>
                </c:pt>
                <c:pt idx="35">
                  <c:v>-210.14926385996969</c:v>
                </c:pt>
                <c:pt idx="36">
                  <c:v>-230.3617807973578</c:v>
                </c:pt>
                <c:pt idx="37">
                  <c:v>-240.34288248577073</c:v>
                </c:pt>
                <c:pt idx="38">
                  <c:v>-250.15438557994634</c:v>
                </c:pt>
                <c:pt idx="39">
                  <c:v>-259.96279995951153</c:v>
                </c:pt>
                <c:pt idx="40">
                  <c:v>-269.74535049508518</c:v>
                </c:pt>
                <c:pt idx="41">
                  <c:v>-279.41065405965213</c:v>
                </c:pt>
                <c:pt idx="42">
                  <c:v>-287.53062696863429</c:v>
                </c:pt>
                <c:pt idx="43">
                  <c:v>-308.03648988901551</c:v>
                </c:pt>
                <c:pt idx="44">
                  <c:v>-316.5178195787081</c:v>
                </c:pt>
                <c:pt idx="45">
                  <c:v>-324.7094233604945</c:v>
                </c:pt>
                <c:pt idx="46">
                  <c:v>-333.17358860182225</c:v>
                </c:pt>
                <c:pt idx="47">
                  <c:v>-351.98890680599732</c:v>
                </c:pt>
                <c:pt idx="48">
                  <c:v>-367.6941841194033</c:v>
                </c:pt>
                <c:pt idx="49">
                  <c:v>-378.72425042773551</c:v>
                </c:pt>
                <c:pt idx="50">
                  <c:v>-389.68193440422806</c:v>
                </c:pt>
                <c:pt idx="51">
                  <c:v>-400.42435896969749</c:v>
                </c:pt>
                <c:pt idx="52">
                  <c:v>-425.90279571446763</c:v>
                </c:pt>
                <c:pt idx="53">
                  <c:v>-448.41356062724492</c:v>
                </c:pt>
                <c:pt idx="54">
                  <c:v>-460.29423806772741</c:v>
                </c:pt>
                <c:pt idx="55">
                  <c:v>-466.77467519174883</c:v>
                </c:pt>
                <c:pt idx="56">
                  <c:v>-479.77176737607124</c:v>
                </c:pt>
                <c:pt idx="57">
                  <c:v>-485.78317754009669</c:v>
                </c:pt>
                <c:pt idx="58">
                  <c:v>-491.20983692378127</c:v>
                </c:pt>
                <c:pt idx="59">
                  <c:v>-496.15630880801086</c:v>
                </c:pt>
                <c:pt idx="60">
                  <c:v>-500.61750745261645</c:v>
                </c:pt>
                <c:pt idx="61">
                  <c:v>-504.77353671163127</c:v>
                </c:pt>
                <c:pt idx="62">
                  <c:v>-510.35215214513204</c:v>
                </c:pt>
                <c:pt idx="63">
                  <c:v>-513.32665181340133</c:v>
                </c:pt>
                <c:pt idx="64">
                  <c:v>-516.50005257581336</c:v>
                </c:pt>
                <c:pt idx="65">
                  <c:v>-517.82928139743126</c:v>
                </c:pt>
                <c:pt idx="66">
                  <c:v>-518.56149993015333</c:v>
                </c:pt>
                <c:pt idx="67">
                  <c:v>-518.61979317138912</c:v>
                </c:pt>
                <c:pt idx="68">
                  <c:v>-517.52467406857693</c:v>
                </c:pt>
                <c:pt idx="69">
                  <c:v>-513.19282666672132</c:v>
                </c:pt>
                <c:pt idx="70">
                  <c:v>-510.06921308518196</c:v>
                </c:pt>
                <c:pt idx="71">
                  <c:v>-506.67036055490246</c:v>
                </c:pt>
                <c:pt idx="72">
                  <c:v>-503.06602839247381</c:v>
                </c:pt>
                <c:pt idx="73">
                  <c:v>-499.04233568887474</c:v>
                </c:pt>
                <c:pt idx="74">
                  <c:v>-494.44934345913924</c:v>
                </c:pt>
                <c:pt idx="75">
                  <c:v>-489.25183698199533</c:v>
                </c:pt>
                <c:pt idx="76">
                  <c:v>-483.26337154118681</c:v>
                </c:pt>
                <c:pt idx="77">
                  <c:v>-476.61438474799252</c:v>
                </c:pt>
                <c:pt idx="78">
                  <c:v>-469.35382075664495</c:v>
                </c:pt>
                <c:pt idx="79">
                  <c:v>-461.20491248397542</c:v>
                </c:pt>
                <c:pt idx="80">
                  <c:v>-452.25256673814022</c:v>
                </c:pt>
                <c:pt idx="81">
                  <c:v>-443.55939573907131</c:v>
                </c:pt>
                <c:pt idx="82">
                  <c:v>-433.90953351501275</c:v>
                </c:pt>
                <c:pt idx="83">
                  <c:v>-423.76844719193736</c:v>
                </c:pt>
                <c:pt idx="84">
                  <c:v>-413.23063715919267</c:v>
                </c:pt>
                <c:pt idx="85">
                  <c:v>-402.39248419362548</c:v>
                </c:pt>
                <c:pt idx="86">
                  <c:v>-391.10834915018557</c:v>
                </c:pt>
                <c:pt idx="87">
                  <c:v>-373.22531760520587</c:v>
                </c:pt>
                <c:pt idx="88">
                  <c:v>-361.65731657753702</c:v>
                </c:pt>
                <c:pt idx="89">
                  <c:v>-349.62338766868061</c:v>
                </c:pt>
                <c:pt idx="90">
                  <c:v>-337.61890991866323</c:v>
                </c:pt>
                <c:pt idx="91">
                  <c:v>-325.61070229297223</c:v>
                </c:pt>
                <c:pt idx="92">
                  <c:v>-300.93492383921722</c:v>
                </c:pt>
                <c:pt idx="93">
                  <c:v>-287.45820634513376</c:v>
                </c:pt>
                <c:pt idx="94">
                  <c:v>-274.81557543023354</c:v>
                </c:pt>
                <c:pt idx="95">
                  <c:v>-261.14298819906219</c:v>
                </c:pt>
                <c:pt idx="96">
                  <c:v>-247.3135527499737</c:v>
                </c:pt>
                <c:pt idx="97">
                  <c:v>-232.55876407627292</c:v>
                </c:pt>
                <c:pt idx="98">
                  <c:v>-218.43455072934202</c:v>
                </c:pt>
                <c:pt idx="99">
                  <c:v>-203.93921807811284</c:v>
                </c:pt>
                <c:pt idx="100">
                  <c:v>-188.91640701553962</c:v>
                </c:pt>
                <c:pt idx="101">
                  <c:v>-173.42230038755471</c:v>
                </c:pt>
                <c:pt idx="102">
                  <c:v>-157.59708678538377</c:v>
                </c:pt>
                <c:pt idx="103">
                  <c:v>-141.50923007797829</c:v>
                </c:pt>
                <c:pt idx="104">
                  <c:v>-125.25211652965878</c:v>
                </c:pt>
                <c:pt idx="105">
                  <c:v>-108.96228461179847</c:v>
                </c:pt>
                <c:pt idx="106">
                  <c:v>-92.626598912458064</c:v>
                </c:pt>
                <c:pt idx="107">
                  <c:v>-84.423624508983039</c:v>
                </c:pt>
                <c:pt idx="108">
                  <c:v>-76.179756435749809</c:v>
                </c:pt>
                <c:pt idx="109">
                  <c:v>-67.955161035317971</c:v>
                </c:pt>
                <c:pt idx="110">
                  <c:v>-59.718612098831379</c:v>
                </c:pt>
                <c:pt idx="111">
                  <c:v>-51.454077672876956</c:v>
                </c:pt>
                <c:pt idx="112">
                  <c:v>-43.220449265686774</c:v>
                </c:pt>
                <c:pt idx="113">
                  <c:v>-34.954771772529952</c:v>
                </c:pt>
                <c:pt idx="114">
                  <c:v>-26.688072181328675</c:v>
                </c:pt>
                <c:pt idx="115">
                  <c:v>-18.399049373695867</c:v>
                </c:pt>
                <c:pt idx="116">
                  <c:v>-10.071583622808316</c:v>
                </c:pt>
                <c:pt idx="117">
                  <c:v>-1.7143084235604362</c:v>
                </c:pt>
                <c:pt idx="118">
                  <c:v>6.693880042709849</c:v>
                </c:pt>
                <c:pt idx="119">
                  <c:v>15.134829150178888</c:v>
                </c:pt>
                <c:pt idx="120">
                  <c:v>32.270482280948578</c:v>
                </c:pt>
                <c:pt idx="121">
                  <c:v>40.041751547909413</c:v>
                </c:pt>
                <c:pt idx="122">
                  <c:v>48.720616455468814</c:v>
                </c:pt>
                <c:pt idx="123">
                  <c:v>57.52505120578828</c:v>
                </c:pt>
                <c:pt idx="124">
                  <c:v>66.394176736220999</c:v>
                </c:pt>
                <c:pt idx="125">
                  <c:v>75.301447690592482</c:v>
                </c:pt>
                <c:pt idx="126">
                  <c:v>84.295526141631726</c:v>
                </c:pt>
                <c:pt idx="127">
                  <c:v>93.298743682123174</c:v>
                </c:pt>
                <c:pt idx="128">
                  <c:v>102.26175053483085</c:v>
                </c:pt>
                <c:pt idx="129">
                  <c:v>111.27489866101621</c:v>
                </c:pt>
                <c:pt idx="130">
                  <c:v>121.33747322828769</c:v>
                </c:pt>
                <c:pt idx="131">
                  <c:v>129.55906645941297</c:v>
                </c:pt>
                <c:pt idx="132">
                  <c:v>138.79446195013327</c:v>
                </c:pt>
                <c:pt idx="133">
                  <c:v>148.07333586156986</c:v>
                </c:pt>
                <c:pt idx="134">
                  <c:v>157.41678262715709</c:v>
                </c:pt>
                <c:pt idx="135">
                  <c:v>166.80672779923438</c:v>
                </c:pt>
                <c:pt idx="136">
                  <c:v>176.22239890316294</c:v>
                </c:pt>
                <c:pt idx="137">
                  <c:v>185.66135764552868</c:v>
                </c:pt>
                <c:pt idx="138">
                  <c:v>195.11307151536087</c:v>
                </c:pt>
                <c:pt idx="139">
                  <c:v>204.55439015982725</c:v>
                </c:pt>
                <c:pt idx="140">
                  <c:v>214.00231367958028</c:v>
                </c:pt>
                <c:pt idx="141">
                  <c:v>223.46210451835967</c:v>
                </c:pt>
                <c:pt idx="142">
                  <c:v>232.92155619106939</c:v>
                </c:pt>
                <c:pt idx="143">
                  <c:v>242.35997345840349</c:v>
                </c:pt>
                <c:pt idx="144">
                  <c:v>251.80640493573841</c:v>
                </c:pt>
                <c:pt idx="145">
                  <c:v>261.27262140374563</c:v>
                </c:pt>
                <c:pt idx="146">
                  <c:v>270.72174828666908</c:v>
                </c:pt>
                <c:pt idx="147">
                  <c:v>279.73052615976059</c:v>
                </c:pt>
                <c:pt idx="148">
                  <c:v>289.63471803926308</c:v>
                </c:pt>
                <c:pt idx="149">
                  <c:v>299.09717349507963</c:v>
                </c:pt>
                <c:pt idx="150">
                  <c:v>308.54380939083899</c:v>
                </c:pt>
                <c:pt idx="151">
                  <c:v>317.99981204178005</c:v>
                </c:pt>
                <c:pt idx="152">
                  <c:v>327.443289307707</c:v>
                </c:pt>
                <c:pt idx="153">
                  <c:v>336.89739108181692</c:v>
                </c:pt>
                <c:pt idx="154">
                  <c:v>346.35215206260676</c:v>
                </c:pt>
                <c:pt idx="155">
                  <c:v>355.81978811762946</c:v>
                </c:pt>
                <c:pt idx="156">
                  <c:v>365.287148443489</c:v>
                </c:pt>
                <c:pt idx="157">
                  <c:v>374.74184829745263</c:v>
                </c:pt>
                <c:pt idx="158">
                  <c:v>384.20435777710401</c:v>
                </c:pt>
                <c:pt idx="159">
                  <c:v>393.66137303681745</c:v>
                </c:pt>
                <c:pt idx="160">
                  <c:v>403.1208267217317</c:v>
                </c:pt>
                <c:pt idx="161">
                  <c:v>412.56788531774674</c:v>
                </c:pt>
                <c:pt idx="162">
                  <c:v>422.01271123734898</c:v>
                </c:pt>
                <c:pt idx="163">
                  <c:v>431.44989113351295</c:v>
                </c:pt>
                <c:pt idx="164">
                  <c:v>440.91747026078673</c:v>
                </c:pt>
                <c:pt idx="165">
                  <c:v>450.37394761978646</c:v>
                </c:pt>
                <c:pt idx="166">
                  <c:v>459.8224390853145</c:v>
                </c:pt>
                <c:pt idx="167">
                  <c:v>469.26739563161505</c:v>
                </c:pt>
                <c:pt idx="168">
                  <c:v>478.70446809087576</c:v>
                </c:pt>
                <c:pt idx="169">
                  <c:v>488.13249471099101</c:v>
                </c:pt>
                <c:pt idx="170">
                  <c:v>497.57004290500947</c:v>
                </c:pt>
                <c:pt idx="171">
                  <c:v>507.01022248767231</c:v>
                </c:pt>
                <c:pt idx="172">
                  <c:v>516.44115115992633</c:v>
                </c:pt>
                <c:pt idx="173">
                  <c:v>525.8783441603756</c:v>
                </c:pt>
                <c:pt idx="174">
                  <c:v>535.30901643359107</c:v>
                </c:pt>
                <c:pt idx="175">
                  <c:v>544.74265606126016</c:v>
                </c:pt>
                <c:pt idx="176">
                  <c:v>554.19964728557045</c:v>
                </c:pt>
                <c:pt idx="177">
                  <c:v>563.65876851141661</c:v>
                </c:pt>
                <c:pt idx="178">
                  <c:v>573.10792288770995</c:v>
                </c:pt>
                <c:pt idx="179">
                  <c:v>582.56651359522482</c:v>
                </c:pt>
                <c:pt idx="180">
                  <c:v>592.0150071082769</c:v>
                </c:pt>
                <c:pt idx="181">
                  <c:v>601.47121148480244</c:v>
                </c:pt>
                <c:pt idx="182">
                  <c:v>610.92356143532265</c:v>
                </c:pt>
                <c:pt idx="183">
                  <c:v>620.36375787338568</c:v>
                </c:pt>
                <c:pt idx="184">
                  <c:v>629.81383850649161</c:v>
                </c:pt>
                <c:pt idx="185">
                  <c:v>639.25053323638235</c:v>
                </c:pt>
                <c:pt idx="186">
                  <c:v>648.68255574454463</c:v>
                </c:pt>
                <c:pt idx="187">
                  <c:v>658.1175942959718</c:v>
                </c:pt>
                <c:pt idx="188">
                  <c:v>667.55007893893855</c:v>
                </c:pt>
                <c:pt idx="189">
                  <c:v>676.97145881672577</c:v>
                </c:pt>
                <c:pt idx="190">
                  <c:v>686.40751413524788</c:v>
                </c:pt>
                <c:pt idx="191">
                  <c:v>695.85117018390531</c:v>
                </c:pt>
                <c:pt idx="192">
                  <c:v>705.2816828585361</c:v>
                </c:pt>
                <c:pt idx="193">
                  <c:v>714.71444949321517</c:v>
                </c:pt>
              </c:numCache>
            </c:numRef>
          </c:xVal>
          <c:yVal>
            <c:numRef>
              <c:f>Данные!$E$8:$E$10039</c:f>
              <c:numCache>
                <c:formatCode>#,##0.00</c:formatCode>
                <c:ptCount val="10032"/>
                <c:pt idx="0">
                  <c:v>62.34</c:v>
                </c:pt>
                <c:pt idx="1">
                  <c:v>-35.359320951817566</c:v>
                </c:pt>
                <c:pt idx="2">
                  <c:v>-54.249214228303401</c:v>
                </c:pt>
                <c:pt idx="3">
                  <c:v>-73.14694728447941</c:v>
                </c:pt>
                <c:pt idx="4">
                  <c:v>-92.092969421229384</c:v>
                </c:pt>
                <c:pt idx="5">
                  <c:v>-110.9782649292863</c:v>
                </c:pt>
                <c:pt idx="6">
                  <c:v>-129.75805190227794</c:v>
                </c:pt>
                <c:pt idx="7">
                  <c:v>-148.46524666488298</c:v>
                </c:pt>
                <c:pt idx="8">
                  <c:v>-167.1727186420234</c:v>
                </c:pt>
                <c:pt idx="9">
                  <c:v>-185.83055225687281</c:v>
                </c:pt>
                <c:pt idx="10">
                  <c:v>-204.42406236763875</c:v>
                </c:pt>
                <c:pt idx="11">
                  <c:v>-223.03294369485579</c:v>
                </c:pt>
                <c:pt idx="12">
                  <c:v>-241.67079814169588</c:v>
                </c:pt>
                <c:pt idx="13">
                  <c:v>-260.15516557987951</c:v>
                </c:pt>
                <c:pt idx="14">
                  <c:v>-278.5638729284849</c:v>
                </c:pt>
                <c:pt idx="15">
                  <c:v>-296.93606867993867</c:v>
                </c:pt>
                <c:pt idx="16">
                  <c:v>-315.17926154161194</c:v>
                </c:pt>
                <c:pt idx="17">
                  <c:v>-333.19625737922013</c:v>
                </c:pt>
                <c:pt idx="18">
                  <c:v>-368.67642689935371</c:v>
                </c:pt>
                <c:pt idx="19">
                  <c:v>-386.12210493555301</c:v>
                </c:pt>
                <c:pt idx="20">
                  <c:v>-403.50105433584554</c:v>
                </c:pt>
                <c:pt idx="21">
                  <c:v>-420.69227590346077</c:v>
                </c:pt>
                <c:pt idx="22">
                  <c:v>-437.94103778666147</c:v>
                </c:pt>
                <c:pt idx="23">
                  <c:v>-455.0708772063748</c:v>
                </c:pt>
                <c:pt idx="24">
                  <c:v>-471.99072776026367</c:v>
                </c:pt>
                <c:pt idx="25">
                  <c:v>-488.689375647509</c:v>
                </c:pt>
                <c:pt idx="26">
                  <c:v>-505.28609990153325</c:v>
                </c:pt>
                <c:pt idx="27">
                  <c:v>-521.51283965096616</c:v>
                </c:pt>
                <c:pt idx="28">
                  <c:v>-545.07406242168599</c:v>
                </c:pt>
                <c:pt idx="29">
                  <c:v>-560.48810207789677</c:v>
                </c:pt>
                <c:pt idx="30">
                  <c:v>-575.89926086514936</c:v>
                </c:pt>
                <c:pt idx="31">
                  <c:v>-591.34689849455333</c:v>
                </c:pt>
                <c:pt idx="32">
                  <c:v>-606.6934697388416</c:v>
                </c:pt>
                <c:pt idx="33">
                  <c:v>-622.10848785879193</c:v>
                </c:pt>
                <c:pt idx="34">
                  <c:v>-637.41964639774972</c:v>
                </c:pt>
                <c:pt idx="35">
                  <c:v>-652.69932984261027</c:v>
                </c:pt>
                <c:pt idx="36">
                  <c:v>-683.45224092342744</c:v>
                </c:pt>
                <c:pt idx="37">
                  <c:v>-698.94524544857302</c:v>
                </c:pt>
                <c:pt idx="38">
                  <c:v>-714.48446154496287</c:v>
                </c:pt>
                <c:pt idx="39">
                  <c:v>-730.10403279769992</c:v>
                </c:pt>
                <c:pt idx="40">
                  <c:v>-745.67769958330052</c:v>
                </c:pt>
                <c:pt idx="41">
                  <c:v>-761.32166592875001</c:v>
                </c:pt>
                <c:pt idx="42">
                  <c:v>-774.46090583047953</c:v>
                </c:pt>
                <c:pt idx="43">
                  <c:v>-809.97603717382276</c:v>
                </c:pt>
                <c:pt idx="44">
                  <c:v>-826.28306707431022</c:v>
                </c:pt>
                <c:pt idx="45">
                  <c:v>-842.72698460006416</c:v>
                </c:pt>
                <c:pt idx="46">
                  <c:v>-858.98087927782478</c:v>
                </c:pt>
                <c:pt idx="47">
                  <c:v>-890.52257865220326</c:v>
                </c:pt>
                <c:pt idx="48">
                  <c:v>-913.3229162167479</c:v>
                </c:pt>
                <c:pt idx="49">
                  <c:v>-928.29066921225615</c:v>
                </c:pt>
                <c:pt idx="50">
                  <c:v>-943.1469295040722</c:v>
                </c:pt>
                <c:pt idx="51">
                  <c:v>-957.96839151424604</c:v>
                </c:pt>
                <c:pt idx="52">
                  <c:v>-995.42340677061759</c:v>
                </c:pt>
                <c:pt idx="53">
                  <c:v>-1034.4671484233588</c:v>
                </c:pt>
                <c:pt idx="54">
                  <c:v>-1060.0188429543543</c:v>
                </c:pt>
                <c:pt idx="55">
                  <c:v>-1076.0219203396521</c:v>
                </c:pt>
                <c:pt idx="56">
                  <c:v>-1110.4902027968903</c:v>
                </c:pt>
                <c:pt idx="57">
                  <c:v>-1128.0066706170551</c:v>
                </c:pt>
                <c:pt idx="58">
                  <c:v>-1145.7265369249094</c:v>
                </c:pt>
                <c:pt idx="59">
                  <c:v>-1163.6732926875643</c:v>
                </c:pt>
                <c:pt idx="60">
                  <c:v>-1181.8069010853887</c:v>
                </c:pt>
                <c:pt idx="61">
                  <c:v>-1200.0475029960617</c:v>
                </c:pt>
                <c:pt idx="62">
                  <c:v>-1227.7793493814183</c:v>
                </c:pt>
                <c:pt idx="63">
                  <c:v>-1246.2980480319563</c:v>
                </c:pt>
                <c:pt idx="64">
                  <c:v>-1274.287347420305</c:v>
                </c:pt>
                <c:pt idx="65">
                  <c:v>-1292.9995358523818</c:v>
                </c:pt>
                <c:pt idx="66">
                  <c:v>-1311.7162445535353</c:v>
                </c:pt>
                <c:pt idx="67">
                  <c:v>-1330.3172669470057</c:v>
                </c:pt>
                <c:pt idx="68">
                  <c:v>-1357.5529038782981</c:v>
                </c:pt>
                <c:pt idx="69">
                  <c:v>-1395.828585211726</c:v>
                </c:pt>
                <c:pt idx="70">
                  <c:v>-1414.4552538251285</c:v>
                </c:pt>
                <c:pt idx="71">
                  <c:v>-1433.0645407528798</c:v>
                </c:pt>
                <c:pt idx="72">
                  <c:v>-1451.6096775037086</c:v>
                </c:pt>
                <c:pt idx="73">
                  <c:v>-1470.1179486609412</c:v>
                </c:pt>
                <c:pt idx="74">
                  <c:v>-1488.4671772663683</c:v>
                </c:pt>
                <c:pt idx="75">
                  <c:v>-1506.6364482826543</c:v>
                </c:pt>
                <c:pt idx="76">
                  <c:v>-1524.5492750968835</c:v>
                </c:pt>
                <c:pt idx="77">
                  <c:v>-1542.2610066498626</c:v>
                </c:pt>
                <c:pt idx="78">
                  <c:v>-1559.6854766012736</c:v>
                </c:pt>
                <c:pt idx="79">
                  <c:v>-1577.0898223162349</c:v>
                </c:pt>
                <c:pt idx="80">
                  <c:v>-1594.4962041157498</c:v>
                </c:pt>
                <c:pt idx="81">
                  <c:v>-1610.1203818044614</c:v>
                </c:pt>
                <c:pt idx="82">
                  <c:v>-1626.3280503209046</c:v>
                </c:pt>
                <c:pt idx="83">
                  <c:v>-1642.1941923585628</c:v>
                </c:pt>
                <c:pt idx="84">
                  <c:v>-1657.7704114011487</c:v>
                </c:pt>
                <c:pt idx="85">
                  <c:v>-1673.0431292792407</c:v>
                </c:pt>
                <c:pt idx="86">
                  <c:v>-1688.0813061751708</c:v>
                </c:pt>
                <c:pt idx="87">
                  <c:v>-1710.4823582155093</c:v>
                </c:pt>
                <c:pt idx="88">
                  <c:v>-1724.3204261055982</c:v>
                </c:pt>
                <c:pt idx="89">
                  <c:v>-1738.5672032739581</c:v>
                </c:pt>
                <c:pt idx="90">
                  <c:v>-1752.7821509228602</c:v>
                </c:pt>
                <c:pt idx="91">
                  <c:v>-1766.9108603067791</c:v>
                </c:pt>
                <c:pt idx="92">
                  <c:v>-1794.6616172441381</c:v>
                </c:pt>
                <c:pt idx="93">
                  <c:v>-1808.7395568257564</c:v>
                </c:pt>
                <c:pt idx="94">
                  <c:v>-1821.0218051445988</c:v>
                </c:pt>
                <c:pt idx="95">
                  <c:v>-1833.8273820587581</c:v>
                </c:pt>
                <c:pt idx="96">
                  <c:v>-1846.5352851717419</c:v>
                </c:pt>
                <c:pt idx="97">
                  <c:v>-1859.4608031701046</c:v>
                </c:pt>
                <c:pt idx="98">
                  <c:v>-1871.2453567543173</c:v>
                </c:pt>
                <c:pt idx="99">
                  <c:v>-1882.8836836807993</c:v>
                </c:pt>
                <c:pt idx="100">
                  <c:v>-1894.2475800962691</c:v>
                </c:pt>
                <c:pt idx="101">
                  <c:v>-1905.1207428056575</c:v>
                </c:pt>
                <c:pt idx="102">
                  <c:v>-1915.4497831646825</c:v>
                </c:pt>
                <c:pt idx="103">
                  <c:v>-1925.3707897898953</c:v>
                </c:pt>
                <c:pt idx="104">
                  <c:v>-1935.0463607754475</c:v>
                </c:pt>
                <c:pt idx="105">
                  <c:v>-1944.4763241206485</c:v>
                </c:pt>
                <c:pt idx="106">
                  <c:v>-1953.9542395406411</c:v>
                </c:pt>
                <c:pt idx="107">
                  <c:v>-1958.6820053331492</c:v>
                </c:pt>
                <c:pt idx="108">
                  <c:v>-1963.3129468959055</c:v>
                </c:pt>
                <c:pt idx="109">
                  <c:v>-1967.9144570181697</c:v>
                </c:pt>
                <c:pt idx="110">
                  <c:v>-1972.4844626994243</c:v>
                </c:pt>
                <c:pt idx="111">
                  <c:v>-1977.0452535275792</c:v>
                </c:pt>
                <c:pt idx="112">
                  <c:v>-1981.5745463465678</c:v>
                </c:pt>
                <c:pt idx="113">
                  <c:v>-1986.1230214698483</c:v>
                </c:pt>
                <c:pt idx="114">
                  <c:v>-1990.669326965706</c:v>
                </c:pt>
                <c:pt idx="115">
                  <c:v>-1995.1515880761733</c:v>
                </c:pt>
                <c:pt idx="116">
                  <c:v>-1999.6048690580835</c:v>
                </c:pt>
                <c:pt idx="117">
                  <c:v>-2003.9820009131511</c:v>
                </c:pt>
                <c:pt idx="118">
                  <c:v>-2008.2411614435789</c:v>
                </c:pt>
                <c:pt idx="119">
                  <c:v>-2012.4178401647007</c:v>
                </c:pt>
                <c:pt idx="120">
                  <c:v>-2020.5994544185767</c:v>
                </c:pt>
                <c:pt idx="121">
                  <c:v>-2024.163423247425</c:v>
                </c:pt>
                <c:pt idx="122">
                  <c:v>-2027.9248353317987</c:v>
                </c:pt>
                <c:pt idx="123">
                  <c:v>-2031.3833113952153</c:v>
                </c:pt>
                <c:pt idx="124">
                  <c:v>-2034.6448556257021</c:v>
                </c:pt>
                <c:pt idx="125">
                  <c:v>-2037.7992921711482</c:v>
                </c:pt>
                <c:pt idx="126">
                  <c:v>-2040.727166239137</c:v>
                </c:pt>
                <c:pt idx="127">
                  <c:v>-2043.5892776349867</c:v>
                </c:pt>
                <c:pt idx="128">
                  <c:v>-2046.5643624031247</c:v>
                </c:pt>
                <c:pt idx="129">
                  <c:v>-2049.4426758530863</c:v>
                </c:pt>
                <c:pt idx="130">
                  <c:v>-2052.251840587217</c:v>
                </c:pt>
                <c:pt idx="131">
                  <c:v>-2054.239856533196</c:v>
                </c:pt>
                <c:pt idx="132">
                  <c:v>-2056.2340954505498</c:v>
                </c:pt>
                <c:pt idx="133">
                  <c:v>-2057.9626349819687</c:v>
                </c:pt>
                <c:pt idx="134">
                  <c:v>-2059.3902666860322</c:v>
                </c:pt>
                <c:pt idx="135">
                  <c:v>-2060.5029399900682</c:v>
                </c:pt>
                <c:pt idx="136">
                  <c:v>-2061.3981428742654</c:v>
                </c:pt>
                <c:pt idx="137">
                  <c:v>-2062.1526741418902</c:v>
                </c:pt>
                <c:pt idx="138">
                  <c:v>-2062.6986261570728</c:v>
                </c:pt>
                <c:pt idx="139">
                  <c:v>-2063.0663554577654</c:v>
                </c:pt>
                <c:pt idx="140">
                  <c:v>-2063.2485899265907</c:v>
                </c:pt>
                <c:pt idx="141">
                  <c:v>-2063.3096795460901</c:v>
                </c:pt>
                <c:pt idx="142">
                  <c:v>-2063.4037896037212</c:v>
                </c:pt>
                <c:pt idx="143">
                  <c:v>-2063.5495962278742</c:v>
                </c:pt>
                <c:pt idx="144">
                  <c:v>-2063.7540983170916</c:v>
                </c:pt>
                <c:pt idx="145">
                  <c:v>-2063.9425074432756</c:v>
                </c:pt>
                <c:pt idx="146">
                  <c:v>-2064.0084825756076</c:v>
                </c:pt>
                <c:pt idx="147">
                  <c:v>-2064.0808223839081</c:v>
                </c:pt>
                <c:pt idx="148">
                  <c:v>-2064.3575240355276</c:v>
                </c:pt>
                <c:pt idx="149">
                  <c:v>-2064.7227087690935</c:v>
                </c:pt>
                <c:pt idx="150">
                  <c:v>-2064.9519461606114</c:v>
                </c:pt>
                <c:pt idx="151">
                  <c:v>-2064.9800158162025</c:v>
                </c:pt>
                <c:pt idx="152">
                  <c:v>-2064.9552757098722</c:v>
                </c:pt>
                <c:pt idx="153">
                  <c:v>-2064.9660077381077</c:v>
                </c:pt>
                <c:pt idx="154">
                  <c:v>-2064.976739808189</c:v>
                </c:pt>
                <c:pt idx="155">
                  <c:v>-2064.9180636143119</c:v>
                </c:pt>
                <c:pt idx="156">
                  <c:v>-2064.8155879574592</c:v>
                </c:pt>
                <c:pt idx="157">
                  <c:v>-2064.6967131184988</c:v>
                </c:pt>
                <c:pt idx="158">
                  <c:v>-2064.5578799891887</c:v>
                </c:pt>
                <c:pt idx="159">
                  <c:v>-2064.5331112672006</c:v>
                </c:pt>
                <c:pt idx="160">
                  <c:v>-2064.6107117601086</c:v>
                </c:pt>
                <c:pt idx="161">
                  <c:v>-2064.6494730092882</c:v>
                </c:pt>
                <c:pt idx="162">
                  <c:v>-2064.6940049931322</c:v>
                </c:pt>
                <c:pt idx="163">
                  <c:v>-2064.7961556604482</c:v>
                </c:pt>
                <c:pt idx="164">
                  <c:v>-2064.8573104518759</c:v>
                </c:pt>
                <c:pt idx="165">
                  <c:v>-2064.7937446073179</c:v>
                </c:pt>
                <c:pt idx="166">
                  <c:v>-2064.6716801616608</c:v>
                </c:pt>
                <c:pt idx="167">
                  <c:v>-2064.5273628023924</c:v>
                </c:pt>
                <c:pt idx="168">
                  <c:v>-2064.3888187533889</c:v>
                </c:pt>
                <c:pt idx="169">
                  <c:v>-2064.3310915637326</c:v>
                </c:pt>
                <c:pt idx="170">
                  <c:v>-2064.2955929501877</c:v>
                </c:pt>
                <c:pt idx="171">
                  <c:v>-2064.1849733409304</c:v>
                </c:pt>
                <c:pt idx="172">
                  <c:v>-2064.0497320230661</c:v>
                </c:pt>
                <c:pt idx="173">
                  <c:v>-2063.8864511817296</c:v>
                </c:pt>
                <c:pt idx="174">
                  <c:v>-2063.6591055997028</c:v>
                </c:pt>
                <c:pt idx="175">
                  <c:v>-2063.4128089620722</c:v>
                </c:pt>
                <c:pt idx="176">
                  <c:v>-2063.2353295627395</c:v>
                </c:pt>
                <c:pt idx="177">
                  <c:v>-2063.1684601325492</c:v>
                </c:pt>
                <c:pt idx="178">
                  <c:v>-2063.1734082772141</c:v>
                </c:pt>
                <c:pt idx="179">
                  <c:v>-2063.2287197355267</c:v>
                </c:pt>
                <c:pt idx="180">
                  <c:v>-2063.3482930687255</c:v>
                </c:pt>
                <c:pt idx="181">
                  <c:v>-2063.5315538994291</c:v>
                </c:pt>
                <c:pt idx="182">
                  <c:v>-2063.7371007757779</c:v>
                </c:pt>
                <c:pt idx="183">
                  <c:v>-2063.9308840804588</c:v>
                </c:pt>
                <c:pt idx="184">
                  <c:v>-2064.0827771160884</c:v>
                </c:pt>
                <c:pt idx="185">
                  <c:v>-2064.101744403742</c:v>
                </c:pt>
                <c:pt idx="186">
                  <c:v>-2063.954960299608</c:v>
                </c:pt>
                <c:pt idx="187">
                  <c:v>-2063.7196998852933</c:v>
                </c:pt>
                <c:pt idx="188">
                  <c:v>-2063.4481308399854</c:v>
                </c:pt>
                <c:pt idx="189">
                  <c:v>-2063.1438772176598</c:v>
                </c:pt>
                <c:pt idx="190">
                  <c:v>-2062.8392852275761</c:v>
                </c:pt>
                <c:pt idx="191">
                  <c:v>-2062.5536912794537</c:v>
                </c:pt>
                <c:pt idx="192">
                  <c:v>-2062.2799376458383</c:v>
                </c:pt>
                <c:pt idx="193">
                  <c:v>-2062.017719970323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8-4329-AE3A-CB6CA11C01A6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Данные!$AH$8:$AH$10039</c:f>
              <c:numCache>
                <c:formatCode>0.0000</c:formatCode>
                <c:ptCount val="10032"/>
                <c:pt idx="0">
                  <c:v>0</c:v>
                </c:pt>
                <c:pt idx="1">
                  <c:v>0.23097437080298894</c:v>
                </c:pt>
                <c:pt idx="2">
                  <c:v>0.26097351339620267</c:v>
                </c:pt>
                <c:pt idx="3">
                  <c:v>5.7031477493725492E-4</c:v>
                </c:pt>
                <c:pt idx="4">
                  <c:v>-0.71002294870445715</c:v>
                </c:pt>
                <c:pt idx="5">
                  <c:v>-1.9912296768905995</c:v>
                </c:pt>
                <c:pt idx="6">
                  <c:v>-3.824356212838349</c:v>
                </c:pt>
                <c:pt idx="7">
                  <c:v>-6.0462088672506047</c:v>
                </c:pt>
                <c:pt idx="8">
                  <c:v>-8.5099573527525454</c:v>
                </c:pt>
                <c:pt idx="9">
                  <c:v>-11.365412497311256</c:v>
                </c:pt>
                <c:pt idx="10">
                  <c:v>-14.64071756662271</c:v>
                </c:pt>
                <c:pt idx="11">
                  <c:v>-17.9890121830291</c:v>
                </c:pt>
                <c:pt idx="12">
                  <c:v>-21.528746064363535</c:v>
                </c:pt>
                <c:pt idx="13">
                  <c:v>-25.446346803954185</c:v>
                </c:pt>
                <c:pt idx="14">
                  <c:v>-29.712208119955847</c:v>
                </c:pt>
                <c:pt idx="15">
                  <c:v>-34.386829035330713</c:v>
                </c:pt>
                <c:pt idx="16">
                  <c:v>-39.547497430816613</c:v>
                </c:pt>
                <c:pt idx="17">
                  <c:v>-45.152177732432293</c:v>
                </c:pt>
                <c:pt idx="18">
                  <c:v>-58.016264713078527</c:v>
                </c:pt>
                <c:pt idx="19">
                  <c:v>-65.037799349505065</c:v>
                </c:pt>
                <c:pt idx="20">
                  <c:v>-71.980757930750713</c:v>
                </c:pt>
                <c:pt idx="21">
                  <c:v>-78.861389539730581</c:v>
                </c:pt>
                <c:pt idx="22">
                  <c:v>-85.914084184621544</c:v>
                </c:pt>
                <c:pt idx="23">
                  <c:v>-93.081708931484087</c:v>
                </c:pt>
                <c:pt idx="24">
                  <c:v>-100.65509512182039</c:v>
                </c:pt>
                <c:pt idx="25">
                  <c:v>-108.60990535797225</c:v>
                </c:pt>
                <c:pt idx="26">
                  <c:v>-116.8814619555087</c:v>
                </c:pt>
                <c:pt idx="27">
                  <c:v>-125.73672447485599</c:v>
                </c:pt>
                <c:pt idx="28">
                  <c:v>-140.28318247995594</c:v>
                </c:pt>
                <c:pt idx="29">
                  <c:v>-150.43903970267075</c:v>
                </c:pt>
                <c:pt idx="30">
                  <c:v>-160.47282735317268</c:v>
                </c:pt>
                <c:pt idx="31">
                  <c:v>-170.445830372855</c:v>
                </c:pt>
                <c:pt idx="32">
                  <c:v>-180.31003377547631</c:v>
                </c:pt>
                <c:pt idx="33">
                  <c:v>-190.21585558206075</c:v>
                </c:pt>
                <c:pt idx="34">
                  <c:v>-200.28373967551212</c:v>
                </c:pt>
                <c:pt idx="35">
                  <c:v>-210.52741347226157</c:v>
                </c:pt>
                <c:pt idx="36">
                  <c:v>-230.79430644526121</c:v>
                </c:pt>
                <c:pt idx="37">
                  <c:v>-240.80181819218964</c:v>
                </c:pt>
                <c:pt idx="38">
                  <c:v>-250.63911434661384</c:v>
                </c:pt>
                <c:pt idx="39">
                  <c:v>-260.47283163970195</c:v>
                </c:pt>
                <c:pt idx="40">
                  <c:v>-270.28036266441796</c:v>
                </c:pt>
                <c:pt idx="41">
                  <c:v>-279.9706193841285</c:v>
                </c:pt>
                <c:pt idx="42">
                  <c:v>-288.11181693067522</c:v>
                </c:pt>
                <c:pt idx="43">
                  <c:v>-308.67557167131878</c:v>
                </c:pt>
                <c:pt idx="44">
                  <c:v>-317.18159067842009</c:v>
                </c:pt>
                <c:pt idx="45">
                  <c:v>-325.39662339783609</c:v>
                </c:pt>
                <c:pt idx="46">
                  <c:v>-333.88536878180537</c:v>
                </c:pt>
                <c:pt idx="47">
                  <c:v>-352.75112588682003</c:v>
                </c:pt>
                <c:pt idx="48">
                  <c:v>-368.492554838015</c:v>
                </c:pt>
                <c:pt idx="49">
                  <c:v>-379.54627211795929</c:v>
                </c:pt>
                <c:pt idx="50">
                  <c:v>-390.53129436771633</c:v>
                </c:pt>
                <c:pt idx="51">
                  <c:v>-401.30654920296149</c:v>
                </c:pt>
                <c:pt idx="52">
                  <c:v>-426.8725910936223</c:v>
                </c:pt>
                <c:pt idx="53">
                  <c:v>-449.46405372620171</c:v>
                </c:pt>
                <c:pt idx="54">
                  <c:v>-461.38560749471532</c:v>
                </c:pt>
                <c:pt idx="55">
                  <c:v>-467.88692827452371</c:v>
                </c:pt>
                <c:pt idx="56">
                  <c:v>-480.92099019594963</c:v>
                </c:pt>
                <c:pt idx="57">
                  <c:v>-486.94865412450588</c:v>
                </c:pt>
                <c:pt idx="58">
                  <c:v>-492.39027149550759</c:v>
                </c:pt>
                <c:pt idx="59">
                  <c:v>-497.34944909639148</c:v>
                </c:pt>
                <c:pt idx="60">
                  <c:v>-501.82171203754103</c:v>
                </c:pt>
                <c:pt idx="61">
                  <c:v>-505.98733038668331</c:v>
                </c:pt>
                <c:pt idx="62">
                  <c:v>-511.57705746104659</c:v>
                </c:pt>
                <c:pt idx="63">
                  <c:v>-514.556471253724</c:v>
                </c:pt>
                <c:pt idx="64">
                  <c:v>-517.73704725881498</c:v>
                </c:pt>
                <c:pt idx="65">
                  <c:v>-519.07148151362219</c:v>
                </c:pt>
                <c:pt idx="66">
                  <c:v>-519.80899726466441</c:v>
                </c:pt>
                <c:pt idx="67">
                  <c:v>-519.87246733977213</c:v>
                </c:pt>
                <c:pt idx="68">
                  <c:v>-518.78344193204111</c:v>
                </c:pt>
                <c:pt idx="69">
                  <c:v>-514.45562287028122</c:v>
                </c:pt>
                <c:pt idx="70">
                  <c:v>-511.33226849389467</c:v>
                </c:pt>
                <c:pt idx="71">
                  <c:v>-507.93332164190093</c:v>
                </c:pt>
                <c:pt idx="72">
                  <c:v>-504.32879998594393</c:v>
                </c:pt>
                <c:pt idx="73">
                  <c:v>-500.30496318701591</c:v>
                </c:pt>
                <c:pt idx="74">
                  <c:v>-495.71192066076708</c:v>
                </c:pt>
                <c:pt idx="75">
                  <c:v>-490.51443459399917</c:v>
                </c:pt>
                <c:pt idx="76">
                  <c:v>-484.52605891433143</c:v>
                </c:pt>
                <c:pt idx="77">
                  <c:v>-477.87703105721414</c:v>
                </c:pt>
                <c:pt idx="78">
                  <c:v>-470.61623961697524</c:v>
                </c:pt>
                <c:pt idx="79">
                  <c:v>-462.46749333767423</c:v>
                </c:pt>
                <c:pt idx="80">
                  <c:v>-453.51639443889212</c:v>
                </c:pt>
                <c:pt idx="81">
                  <c:v>-444.81937892228552</c:v>
                </c:pt>
                <c:pt idx="82">
                  <c:v>-435.15890549776481</c:v>
                </c:pt>
                <c:pt idx="83">
                  <c:v>-424.99665152441492</c:v>
                </c:pt>
                <c:pt idx="84">
                  <c:v>-414.43074345110114</c:v>
                </c:pt>
                <c:pt idx="85">
                  <c:v>-403.5533897398347</c:v>
                </c:pt>
                <c:pt idx="86">
                  <c:v>-392.2420635087372</c:v>
                </c:pt>
                <c:pt idx="87">
                  <c:v>-374.30758394134131</c:v>
                </c:pt>
                <c:pt idx="88">
                  <c:v>-362.71716663807058</c:v>
                </c:pt>
                <c:pt idx="89">
                  <c:v>-350.67296152689471</c:v>
                </c:pt>
                <c:pt idx="90">
                  <c:v>-338.59643826037291</c:v>
                </c:pt>
                <c:pt idx="91">
                  <c:v>-326.4947681775638</c:v>
                </c:pt>
                <c:pt idx="92">
                  <c:v>-301.59509829161982</c:v>
                </c:pt>
                <c:pt idx="93">
                  <c:v>-288.03252258974578</c:v>
                </c:pt>
                <c:pt idx="94">
                  <c:v>-275.34173335337789</c:v>
                </c:pt>
                <c:pt idx="95">
                  <c:v>-261.60023957684751</c:v>
                </c:pt>
                <c:pt idx="96">
                  <c:v>-247.70893635565776</c:v>
                </c:pt>
                <c:pt idx="97">
                  <c:v>-232.9265824114826</c:v>
                </c:pt>
                <c:pt idx="98">
                  <c:v>-218.80143348644557</c:v>
                </c:pt>
                <c:pt idx="99">
                  <c:v>-204.31185042334951</c:v>
                </c:pt>
                <c:pt idx="100">
                  <c:v>-189.3063566253845</c:v>
                </c:pt>
                <c:pt idx="101">
                  <c:v>-173.84433920938633</c:v>
                </c:pt>
                <c:pt idx="102">
                  <c:v>-158.07687388031653</c:v>
                </c:pt>
                <c:pt idx="103">
                  <c:v>-142.03217834261721</c:v>
                </c:pt>
                <c:pt idx="104">
                  <c:v>-125.79792723603703</c:v>
                </c:pt>
                <c:pt idx="105">
                  <c:v>-109.52210512365922</c:v>
                </c:pt>
                <c:pt idx="106">
                  <c:v>-93.216610228509026</c:v>
                </c:pt>
                <c:pt idx="107">
                  <c:v>-85.028417445426385</c:v>
                </c:pt>
                <c:pt idx="108">
                  <c:v>-76.783707735116337</c:v>
                </c:pt>
                <c:pt idx="109">
                  <c:v>-68.568935362829222</c:v>
                </c:pt>
                <c:pt idx="110">
                  <c:v>-60.344067068451764</c:v>
                </c:pt>
                <c:pt idx="111">
                  <c:v>-52.080488093758731</c:v>
                </c:pt>
                <c:pt idx="112">
                  <c:v>-43.843629721341095</c:v>
                </c:pt>
                <c:pt idx="113">
                  <c:v>-35.572318135249603</c:v>
                </c:pt>
                <c:pt idx="114">
                  <c:v>-27.299798103274544</c:v>
                </c:pt>
                <c:pt idx="115">
                  <c:v>-19.004398393022178</c:v>
                </c:pt>
                <c:pt idx="116">
                  <c:v>-10.670277178538393</c:v>
                </c:pt>
                <c:pt idx="117">
                  <c:v>-2.3070414861989148</c:v>
                </c:pt>
                <c:pt idx="118">
                  <c:v>6.1057026050798644</c:v>
                </c:pt>
                <c:pt idx="119">
                  <c:v>14.549065404400274</c:v>
                </c:pt>
                <c:pt idx="120">
                  <c:v>31.685873231894778</c:v>
                </c:pt>
                <c:pt idx="121">
                  <c:v>39.457555092037701</c:v>
                </c:pt>
                <c:pt idx="122">
                  <c:v>48.136655096342672</c:v>
                </c:pt>
                <c:pt idx="123">
                  <c:v>56.940932928781876</c:v>
                </c:pt>
                <c:pt idx="124">
                  <c:v>65.808903000435393</c:v>
                </c:pt>
                <c:pt idx="125">
                  <c:v>74.712467383353811</c:v>
                </c:pt>
                <c:pt idx="126">
                  <c:v>83.704305900686762</c:v>
                </c:pt>
                <c:pt idx="127">
                  <c:v>92.70693179592233</c:v>
                </c:pt>
                <c:pt idx="128">
                  <c:v>101.66986653488308</c:v>
                </c:pt>
                <c:pt idx="129">
                  <c:v>110.68276384977749</c:v>
                </c:pt>
                <c:pt idx="130">
                  <c:v>120.74358393739291</c:v>
                </c:pt>
                <c:pt idx="131">
                  <c:v>128.96207209924634</c:v>
                </c:pt>
                <c:pt idx="132">
                  <c:v>138.19265901824014</c:v>
                </c:pt>
                <c:pt idx="133">
                  <c:v>147.46521164323744</c:v>
                </c:pt>
                <c:pt idx="134">
                  <c:v>156.80188428570364</c:v>
                </c:pt>
                <c:pt idx="135">
                  <c:v>166.18608819878722</c:v>
                </c:pt>
                <c:pt idx="136">
                  <c:v>175.59717796807098</c:v>
                </c:pt>
                <c:pt idx="137">
                  <c:v>185.03261552588845</c:v>
                </c:pt>
                <c:pt idx="138">
                  <c:v>194.47934835680721</c:v>
                </c:pt>
                <c:pt idx="139">
                  <c:v>203.91622606550231</c:v>
                </c:pt>
                <c:pt idx="140">
                  <c:v>213.36225783495763</c:v>
                </c:pt>
                <c:pt idx="141">
                  <c:v>222.82028736565564</c:v>
                </c:pt>
                <c:pt idx="142">
                  <c:v>232.27756825232797</c:v>
                </c:pt>
                <c:pt idx="143">
                  <c:v>241.71307393228787</c:v>
                </c:pt>
                <c:pt idx="144">
                  <c:v>251.15555039530568</c:v>
                </c:pt>
                <c:pt idx="145">
                  <c:v>260.62096059072616</c:v>
                </c:pt>
                <c:pt idx="146">
                  <c:v>270.07002197063957</c:v>
                </c:pt>
                <c:pt idx="147">
                  <c:v>279.07538086059168</c:v>
                </c:pt>
                <c:pt idx="148">
                  <c:v>288.97452133270224</c:v>
                </c:pt>
                <c:pt idx="149">
                  <c:v>298.43406728663274</c:v>
                </c:pt>
                <c:pt idx="150">
                  <c:v>307.87981964536385</c:v>
                </c:pt>
                <c:pt idx="151">
                  <c:v>317.33916390771907</c:v>
                </c:pt>
                <c:pt idx="152">
                  <c:v>326.78765112483876</c:v>
                </c:pt>
                <c:pt idx="153">
                  <c:v>336.24634341545317</c:v>
                </c:pt>
                <c:pt idx="154">
                  <c:v>345.70534162880756</c:v>
                </c:pt>
                <c:pt idx="155">
                  <c:v>355.17494681869124</c:v>
                </c:pt>
                <c:pt idx="156">
                  <c:v>364.64426140132974</c:v>
                </c:pt>
                <c:pt idx="157">
                  <c:v>374.10290139589097</c:v>
                </c:pt>
                <c:pt idx="158">
                  <c:v>383.57035810292967</c:v>
                </c:pt>
                <c:pt idx="159">
                  <c:v>393.02918343313803</c:v>
                </c:pt>
                <c:pt idx="160">
                  <c:v>402.48853646712053</c:v>
                </c:pt>
                <c:pt idx="161">
                  <c:v>411.93723562112848</c:v>
                </c:pt>
                <c:pt idx="162">
                  <c:v>421.38593313603747</c:v>
                </c:pt>
                <c:pt idx="163">
                  <c:v>430.8235853604674</c:v>
                </c:pt>
                <c:pt idx="164">
                  <c:v>440.28804080002323</c:v>
                </c:pt>
                <c:pt idx="165">
                  <c:v>449.7409411607656</c:v>
                </c:pt>
                <c:pt idx="166">
                  <c:v>459.18832933684649</c:v>
                </c:pt>
                <c:pt idx="167">
                  <c:v>468.63598782398492</c:v>
                </c:pt>
                <c:pt idx="168">
                  <c:v>478.07817500038425</c:v>
                </c:pt>
                <c:pt idx="169">
                  <c:v>487.51351313701156</c:v>
                </c:pt>
                <c:pt idx="170">
                  <c:v>496.95866062536021</c:v>
                </c:pt>
                <c:pt idx="171">
                  <c:v>506.40575086838669</c:v>
                </c:pt>
                <c:pt idx="172">
                  <c:v>515.84324454145928</c:v>
                </c:pt>
                <c:pt idx="173">
                  <c:v>525.28516641278031</c:v>
                </c:pt>
                <c:pt idx="174">
                  <c:v>534.71927799346122</c:v>
                </c:pt>
                <c:pt idx="175">
                  <c:v>544.15498974529135</c:v>
                </c:pt>
                <c:pt idx="176">
                  <c:v>553.61312858850135</c:v>
                </c:pt>
                <c:pt idx="177">
                  <c:v>563.07275587929348</c:v>
                </c:pt>
                <c:pt idx="178">
                  <c:v>572.5225885951395</c:v>
                </c:pt>
                <c:pt idx="179">
                  <c:v>581.98229067812576</c:v>
                </c:pt>
                <c:pt idx="180">
                  <c:v>591.4314865286234</c:v>
                </c:pt>
                <c:pt idx="181">
                  <c:v>600.88932145258104</c:v>
                </c:pt>
                <c:pt idx="182">
                  <c:v>610.34481414903337</c:v>
                </c:pt>
                <c:pt idx="183">
                  <c:v>619.78919560613929</c:v>
                </c:pt>
                <c:pt idx="184">
                  <c:v>629.24381939895795</c:v>
                </c:pt>
                <c:pt idx="185">
                  <c:v>638.68621817638314</c:v>
                </c:pt>
                <c:pt idx="186">
                  <c:v>648.12481520638357</c:v>
                </c:pt>
                <c:pt idx="187">
                  <c:v>657.56714172275815</c:v>
                </c:pt>
                <c:pt idx="188">
                  <c:v>667.00702561883861</c:v>
                </c:pt>
                <c:pt idx="189">
                  <c:v>676.4360400167468</c:v>
                </c:pt>
                <c:pt idx="190">
                  <c:v>685.87866157482051</c:v>
                </c:pt>
                <c:pt idx="191">
                  <c:v>695.32743842113882</c:v>
                </c:pt>
                <c:pt idx="192">
                  <c:v>704.76420421984312</c:v>
                </c:pt>
                <c:pt idx="193">
                  <c:v>714.20238682837999</c:v>
                </c:pt>
              </c:numCache>
            </c:numRef>
          </c:xVal>
          <c:yVal>
            <c:numRef>
              <c:f>Данные!$AA$8:$AA$10039</c:f>
              <c:numCache>
                <c:formatCode>0.00</c:formatCode>
                <c:ptCount val="10032"/>
                <c:pt idx="0" formatCode="General">
                  <c:v>62.34</c:v>
                </c:pt>
                <c:pt idx="1">
                  <c:v>-35.359320951817566</c:v>
                </c:pt>
                <c:pt idx="2">
                  <c:v>-54.249214228303401</c:v>
                </c:pt>
                <c:pt idx="3">
                  <c:v>-73.146947273068207</c:v>
                </c:pt>
                <c:pt idx="4">
                  <c:v>-92.092969284659432</c:v>
                </c:pt>
                <c:pt idx="5">
                  <c:v>-110.97826580176934</c:v>
                </c:pt>
                <c:pt idx="6">
                  <c:v>-129.75805277476098</c:v>
                </c:pt>
                <c:pt idx="7">
                  <c:v>-148.46524724191417</c:v>
                </c:pt>
                <c:pt idx="8">
                  <c:v>-167.17271921905458</c:v>
                </c:pt>
                <c:pt idx="9">
                  <c:v>-185.83055381404608</c:v>
                </c:pt>
                <c:pt idx="10">
                  <c:v>-204.42406392481203</c:v>
                </c:pt>
                <c:pt idx="11">
                  <c:v>-223.03294525202907</c:v>
                </c:pt>
                <c:pt idx="12">
                  <c:v>-241.67079844008541</c:v>
                </c:pt>
                <c:pt idx="13">
                  <c:v>-260.15516487122557</c:v>
                </c:pt>
                <c:pt idx="14">
                  <c:v>-278.5638720402635</c:v>
                </c:pt>
                <c:pt idx="15">
                  <c:v>-296.93606630242334</c:v>
                </c:pt>
                <c:pt idx="16">
                  <c:v>-315.17925916409661</c:v>
                </c:pt>
                <c:pt idx="17">
                  <c:v>-333.19624834065542</c:v>
                </c:pt>
                <c:pt idx="18">
                  <c:v>-368.67633110369411</c:v>
                </c:pt>
                <c:pt idx="19">
                  <c:v>-386.12201476318921</c:v>
                </c:pt>
                <c:pt idx="20">
                  <c:v>-403.50096416348174</c:v>
                </c:pt>
                <c:pt idx="21">
                  <c:v>-420.69218197052328</c:v>
                </c:pt>
                <c:pt idx="22">
                  <c:v>-437.94094385372398</c:v>
                </c:pt>
                <c:pt idx="23">
                  <c:v>-455.07078141210684</c:v>
                </c:pt>
                <c:pt idx="24">
                  <c:v>-471.99063117650746</c:v>
                </c:pt>
                <c:pt idx="25">
                  <c:v>-488.68928126766048</c:v>
                </c:pt>
                <c:pt idx="26">
                  <c:v>-505.28601056170396</c:v>
                </c:pt>
                <c:pt idx="27">
                  <c:v>-521.51275472635052</c:v>
                </c:pt>
                <c:pt idx="28">
                  <c:v>-545.0739663001799</c:v>
                </c:pt>
                <c:pt idx="29">
                  <c:v>-560.48800595639068</c:v>
                </c:pt>
                <c:pt idx="30">
                  <c:v>-575.89916954898933</c:v>
                </c:pt>
                <c:pt idx="31">
                  <c:v>-591.34680717839331</c:v>
                </c:pt>
                <c:pt idx="32">
                  <c:v>-606.69337842268158</c:v>
                </c:pt>
                <c:pt idx="33">
                  <c:v>-622.10839671400231</c:v>
                </c:pt>
                <c:pt idx="34">
                  <c:v>-637.41955525296009</c:v>
                </c:pt>
                <c:pt idx="35">
                  <c:v>-652.69923869782065</c:v>
                </c:pt>
                <c:pt idx="36">
                  <c:v>-683.45214977863782</c:v>
                </c:pt>
                <c:pt idx="37">
                  <c:v>-698.9451543037834</c:v>
                </c:pt>
                <c:pt idx="38">
                  <c:v>-714.48437096882151</c:v>
                </c:pt>
                <c:pt idx="39">
                  <c:v>-730.10394222155855</c:v>
                </c:pt>
                <c:pt idx="40">
                  <c:v>-745.67761047852423</c:v>
                </c:pt>
                <c:pt idx="41">
                  <c:v>-761.32157682397371</c:v>
                </c:pt>
                <c:pt idx="42">
                  <c:v>-774.46081672570324</c:v>
                </c:pt>
                <c:pt idx="43">
                  <c:v>-809.97596970302232</c:v>
                </c:pt>
                <c:pt idx="44">
                  <c:v>-826.2829959564416</c:v>
                </c:pt>
                <c:pt idx="45">
                  <c:v>-842.72691348219553</c:v>
                </c:pt>
                <c:pt idx="46">
                  <c:v>-858.98081157254092</c:v>
                </c:pt>
                <c:pt idx="47">
                  <c:v>-890.52257758421581</c:v>
                </c:pt>
                <c:pt idx="48">
                  <c:v>-913.32297482842694</c:v>
                </c:pt>
                <c:pt idx="49">
                  <c:v>-928.2907268697985</c:v>
                </c:pt>
                <c:pt idx="50">
                  <c:v>-943.14697566483312</c:v>
                </c:pt>
                <c:pt idx="51">
                  <c:v>-957.96843767500695</c:v>
                </c:pt>
                <c:pt idx="52">
                  <c:v>-995.42352614815297</c:v>
                </c:pt>
                <c:pt idx="53">
                  <c:v>-1034.4674430756829</c:v>
                </c:pt>
                <c:pt idx="54">
                  <c:v>-1060.0191501370616</c:v>
                </c:pt>
                <c:pt idx="55">
                  <c:v>-1076.022228230984</c:v>
                </c:pt>
                <c:pt idx="56">
                  <c:v>-1110.4904950115367</c:v>
                </c:pt>
                <c:pt idx="57">
                  <c:v>-1128.0069696604492</c:v>
                </c:pt>
                <c:pt idx="58">
                  <c:v>-1145.7268330908641</c:v>
                </c:pt>
                <c:pt idx="59">
                  <c:v>-1163.6735938736224</c:v>
                </c:pt>
                <c:pt idx="60">
                  <c:v>-1181.8072014143659</c:v>
                </c:pt>
                <c:pt idx="61">
                  <c:v>-1200.0478033805293</c:v>
                </c:pt>
                <c:pt idx="62">
                  <c:v>-1227.7796453152266</c:v>
                </c:pt>
                <c:pt idx="63">
                  <c:v>-1246.2983452359967</c:v>
                </c:pt>
                <c:pt idx="64">
                  <c:v>-1274.2876595676296</c:v>
                </c:pt>
                <c:pt idx="65">
                  <c:v>-1292.9998499626568</c:v>
                </c:pt>
                <c:pt idx="66">
                  <c:v>-1311.7165615518052</c:v>
                </c:pt>
                <c:pt idx="67">
                  <c:v>-1330.3175865975206</c:v>
                </c:pt>
                <c:pt idx="68">
                  <c:v>-1357.553234885615</c:v>
                </c:pt>
                <c:pt idx="69">
                  <c:v>-1395.8289892660036</c:v>
                </c:pt>
                <c:pt idx="70">
                  <c:v>-1414.4556635810402</c:v>
                </c:pt>
                <c:pt idx="71">
                  <c:v>-1433.0649532988941</c:v>
                </c:pt>
                <c:pt idx="72">
                  <c:v>-1451.6100900497229</c:v>
                </c:pt>
                <c:pt idx="73">
                  <c:v>-1470.1183609432808</c:v>
                </c:pt>
                <c:pt idx="74">
                  <c:v>-1488.4675864761923</c:v>
                </c:pt>
                <c:pt idx="75">
                  <c:v>-1506.6368562561706</c:v>
                </c:pt>
                <c:pt idx="76">
                  <c:v>-1524.549684177005</c:v>
                </c:pt>
                <c:pt idx="77">
                  <c:v>-1542.2614100741516</c:v>
                </c:pt>
                <c:pt idx="78">
                  <c:v>-1559.6858852193429</c:v>
                </c:pt>
                <c:pt idx="79">
                  <c:v>-1577.090237383715</c:v>
                </c:pt>
                <c:pt idx="80">
                  <c:v>-1594.4966347138834</c:v>
                </c:pt>
                <c:pt idx="81">
                  <c:v>-1610.1208714269458</c:v>
                </c:pt>
                <c:pt idx="82">
                  <c:v>-1626.3285398026624</c:v>
                </c:pt>
                <c:pt idx="83">
                  <c:v>-1642.1944324653098</c:v>
                </c:pt>
                <c:pt idx="84">
                  <c:v>-1657.7706241732733</c:v>
                </c:pt>
                <c:pt idx="85">
                  <c:v>-1673.0429665482568</c:v>
                </c:pt>
                <c:pt idx="86">
                  <c:v>-1688.0809737191821</c:v>
                </c:pt>
                <c:pt idx="87">
                  <c:v>-1710.4794969372485</c:v>
                </c:pt>
                <c:pt idx="88">
                  <c:v>-1724.3162234651475</c:v>
                </c:pt>
                <c:pt idx="89">
                  <c:v>-1738.5617945226186</c:v>
                </c:pt>
                <c:pt idx="90">
                  <c:v>-1752.7766977066588</c:v>
                </c:pt>
                <c:pt idx="91">
                  <c:v>-1766.9053615908374</c:v>
                </c:pt>
                <c:pt idx="92">
                  <c:v>-1794.6555121976489</c:v>
                </c:pt>
                <c:pt idx="93">
                  <c:v>-1808.7316157604546</c:v>
                </c:pt>
                <c:pt idx="94">
                  <c:v>-1821.0141361139436</c:v>
                </c:pt>
                <c:pt idx="95">
                  <c:v>-1833.8198201177056</c:v>
                </c:pt>
                <c:pt idx="96">
                  <c:v>-1846.5281307666703</c:v>
                </c:pt>
                <c:pt idx="97">
                  <c:v>-1859.4510046901207</c:v>
                </c:pt>
                <c:pt idx="98">
                  <c:v>-1871.2359039031785</c:v>
                </c:pt>
                <c:pt idx="99">
                  <c:v>-1882.8748543340294</c:v>
                </c:pt>
                <c:pt idx="100">
                  <c:v>-1894.2378538270684</c:v>
                </c:pt>
                <c:pt idx="101">
                  <c:v>-1905.111159523304</c:v>
                </c:pt>
                <c:pt idx="102">
                  <c:v>-1915.4404087049486</c:v>
                </c:pt>
                <c:pt idx="103">
                  <c:v>-1925.3621834713058</c:v>
                </c:pt>
                <c:pt idx="104">
                  <c:v>-1935.037729447633</c:v>
                </c:pt>
                <c:pt idx="105">
                  <c:v>-1944.4679519989586</c:v>
                </c:pt>
                <c:pt idx="106">
                  <c:v>-1953.9472378249409</c:v>
                </c:pt>
                <c:pt idx="107">
                  <c:v>-1958.6757190261746</c:v>
                </c:pt>
                <c:pt idx="108">
                  <c:v>-1963.3066959051835</c:v>
                </c:pt>
                <c:pt idx="109">
                  <c:v>-1967.9080963489039</c:v>
                </c:pt>
                <c:pt idx="110">
                  <c:v>-1972.4784214550239</c:v>
                </c:pt>
                <c:pt idx="111">
                  <c:v>-1977.0393885724079</c:v>
                </c:pt>
                <c:pt idx="112">
                  <c:v>-1981.5685870005316</c:v>
                </c:pt>
                <c:pt idx="113">
                  <c:v>-1986.1171724864928</c:v>
                </c:pt>
                <c:pt idx="114">
                  <c:v>-1990.66378360569</c:v>
                </c:pt>
                <c:pt idx="115">
                  <c:v>-1995.1460358210832</c:v>
                </c:pt>
                <c:pt idx="116">
                  <c:v>-1999.5993677617628</c:v>
                </c:pt>
                <c:pt idx="117">
                  <c:v>-2003.9765390028454</c:v>
                </c:pt>
                <c:pt idx="118">
                  <c:v>-2008.2356719828197</c:v>
                </c:pt>
                <c:pt idx="119">
                  <c:v>-2012.4123795055004</c:v>
                </c:pt>
                <c:pt idx="120">
                  <c:v>-2020.593656117707</c:v>
                </c:pt>
                <c:pt idx="121">
                  <c:v>-2024.1575951415205</c:v>
                </c:pt>
                <c:pt idx="122">
                  <c:v>-2027.919012272803</c:v>
                </c:pt>
                <c:pt idx="123">
                  <c:v>-2031.3775359799781</c:v>
                </c:pt>
                <c:pt idx="124">
                  <c:v>-2034.6392936540926</c:v>
                </c:pt>
                <c:pt idx="125">
                  <c:v>-2037.7937310292452</c:v>
                </c:pt>
                <c:pt idx="126">
                  <c:v>-2040.7216276647957</c:v>
                </c:pt>
                <c:pt idx="127">
                  <c:v>-2043.5837252279246</c:v>
                </c:pt>
                <c:pt idx="128">
                  <c:v>-2046.5587984218303</c:v>
                </c:pt>
                <c:pt idx="129">
                  <c:v>-2049.4371135642327</c:v>
                </c:pt>
                <c:pt idx="130">
                  <c:v>-2052.2462911904813</c:v>
                </c:pt>
                <c:pt idx="131">
                  <c:v>-2054.2343053343734</c:v>
                </c:pt>
                <c:pt idx="132">
                  <c:v>-2056.228543820665</c:v>
                </c:pt>
                <c:pt idx="133">
                  <c:v>-2057.9570854993367</c:v>
                </c:pt>
                <c:pt idx="134">
                  <c:v>-2059.3847124533331</c:v>
                </c:pt>
                <c:pt idx="135">
                  <c:v>-2060.4973843012372</c:v>
                </c:pt>
                <c:pt idx="136">
                  <c:v>-2061.3925865187962</c:v>
                </c:pt>
                <c:pt idx="137">
                  <c:v>-2062.1471177561407</c:v>
                </c:pt>
                <c:pt idx="138">
                  <c:v>-2062.693071625949</c:v>
                </c:pt>
                <c:pt idx="139">
                  <c:v>-2063.0607987439917</c:v>
                </c:pt>
                <c:pt idx="140">
                  <c:v>-2063.2430333003153</c:v>
                </c:pt>
                <c:pt idx="141">
                  <c:v>-2063.3041229020191</c:v>
                </c:pt>
                <c:pt idx="142">
                  <c:v>-2063.3982329637493</c:v>
                </c:pt>
                <c:pt idx="143">
                  <c:v>-2063.5440393063932</c:v>
                </c:pt>
                <c:pt idx="144">
                  <c:v>-2063.7485414763541</c:v>
                </c:pt>
                <c:pt idx="145">
                  <c:v>-2063.9369637618729</c:v>
                </c:pt>
                <c:pt idx="146">
                  <c:v>-2064.0029361748961</c:v>
                </c:pt>
                <c:pt idx="147">
                  <c:v>-2064.0792078974882</c:v>
                </c:pt>
                <c:pt idx="148">
                  <c:v>-2064.3602340429175</c:v>
                </c:pt>
                <c:pt idx="149">
                  <c:v>-2064.7254187998556</c:v>
                </c:pt>
                <c:pt idx="150">
                  <c:v>-2064.9546541176537</c:v>
                </c:pt>
                <c:pt idx="151">
                  <c:v>-2064.9827236320812</c:v>
                </c:pt>
                <c:pt idx="152">
                  <c:v>-2064.9579835708369</c:v>
                </c:pt>
                <c:pt idx="153">
                  <c:v>-2064.9687155960487</c:v>
                </c:pt>
                <c:pt idx="154">
                  <c:v>-2064.9794476625948</c:v>
                </c:pt>
                <c:pt idx="155">
                  <c:v>-2064.9207723651834</c:v>
                </c:pt>
                <c:pt idx="156">
                  <c:v>-2064.8182983609749</c:v>
                </c:pt>
                <c:pt idx="157">
                  <c:v>-2064.6994235396828</c:v>
                </c:pt>
                <c:pt idx="158">
                  <c:v>-2064.5605901525778</c:v>
                </c:pt>
                <c:pt idx="159">
                  <c:v>-2064.5358238268104</c:v>
                </c:pt>
                <c:pt idx="160">
                  <c:v>-2064.6134242908734</c:v>
                </c:pt>
                <c:pt idx="161">
                  <c:v>-2064.6604303142412</c:v>
                </c:pt>
                <c:pt idx="162">
                  <c:v>-2064.7132089548122</c:v>
                </c:pt>
                <c:pt idx="163">
                  <c:v>-2064.8153591930036</c:v>
                </c:pt>
                <c:pt idx="164">
                  <c:v>-2064.8765138638255</c:v>
                </c:pt>
                <c:pt idx="165">
                  <c:v>-2064.8129480137668</c:v>
                </c:pt>
                <c:pt idx="166">
                  <c:v>-2064.6908844835216</c:v>
                </c:pt>
                <c:pt idx="167">
                  <c:v>-2064.5465675545761</c:v>
                </c:pt>
                <c:pt idx="168">
                  <c:v>-2064.4080223674605</c:v>
                </c:pt>
                <c:pt idx="169">
                  <c:v>-2064.3502954871019</c:v>
                </c:pt>
                <c:pt idx="170">
                  <c:v>-2064.314796993835</c:v>
                </c:pt>
                <c:pt idx="171">
                  <c:v>-2064.2041774434801</c:v>
                </c:pt>
                <c:pt idx="172">
                  <c:v>-2064.0689363705642</c:v>
                </c:pt>
                <c:pt idx="173">
                  <c:v>-2063.9056552904399</c:v>
                </c:pt>
                <c:pt idx="174">
                  <c:v>-2063.6783097784569</c:v>
                </c:pt>
                <c:pt idx="175">
                  <c:v>-2063.4320126985476</c:v>
                </c:pt>
                <c:pt idx="176">
                  <c:v>-2063.2545333056596</c:v>
                </c:pt>
                <c:pt idx="177">
                  <c:v>-2063.1876638230369</c:v>
                </c:pt>
                <c:pt idx="178">
                  <c:v>-2063.1926119745631</c:v>
                </c:pt>
                <c:pt idx="179">
                  <c:v>-2063.2479235012934</c:v>
                </c:pt>
                <c:pt idx="180">
                  <c:v>-2063.3674968911869</c:v>
                </c:pt>
                <c:pt idx="181">
                  <c:v>-2063.5507574094836</c:v>
                </c:pt>
                <c:pt idx="182">
                  <c:v>-2063.7563045703291</c:v>
                </c:pt>
                <c:pt idx="183">
                  <c:v>-2063.950087963301</c:v>
                </c:pt>
                <c:pt idx="184">
                  <c:v>-2064.101981222158</c:v>
                </c:pt>
                <c:pt idx="185">
                  <c:v>-2064.1209484488941</c:v>
                </c:pt>
                <c:pt idx="186">
                  <c:v>-2063.9741643395296</c:v>
                </c:pt>
                <c:pt idx="187">
                  <c:v>-2063.7389039609725</c:v>
                </c:pt>
                <c:pt idx="188">
                  <c:v>-2063.4673353235189</c:v>
                </c:pt>
                <c:pt idx="189">
                  <c:v>-2063.163082632736</c:v>
                </c:pt>
                <c:pt idx="190">
                  <c:v>-2062.8584938321196</c:v>
                </c:pt>
                <c:pt idx="191">
                  <c:v>-2062.5729001485092</c:v>
                </c:pt>
                <c:pt idx="192">
                  <c:v>-2062.299146164361</c:v>
                </c:pt>
                <c:pt idx="193">
                  <c:v>-2062.0369294439315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8-4329-AE3A-CB6CA11C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8224"/>
        <c:axId val="499249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ННБ_Din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'Замеры Cont.incl'!$L$5:$L$13000</c15:sqref>
                        </c15:formulaRef>
                      </c:ext>
                    </c:extLst>
                    <c:numCache>
                      <c:formatCode>General</c:formatCode>
                      <c:ptCount val="12996"/>
                      <c:pt idx="0">
                        <c:v>0</c:v>
                      </c:pt>
                      <c:pt idx="1">
                        <c:v>0.50236876934554731</c:v>
                      </c:pt>
                      <c:pt idx="2">
                        <c:v>0.93013544144816507</c:v>
                      </c:pt>
                      <c:pt idx="3">
                        <c:v>1.338874193601316</c:v>
                      </c:pt>
                      <c:pt idx="4">
                        <c:v>1.4385410861604739</c:v>
                      </c:pt>
                      <c:pt idx="5">
                        <c:v>1.2670859650444684</c:v>
                      </c:pt>
                      <c:pt idx="6">
                        <c:v>0.95201224396546957</c:v>
                      </c:pt>
                      <c:pt idx="7">
                        <c:v>0.40754946075007675</c:v>
                      </c:pt>
                      <c:pt idx="8">
                        <c:v>-0.16485706703808378</c:v>
                      </c:pt>
                      <c:pt idx="9">
                        <c:v>-0.39457744411327439</c:v>
                      </c:pt>
                      <c:pt idx="10">
                        <c:v>-0.44585705538208381</c:v>
                      </c:pt>
                      <c:pt idx="11">
                        <c:v>-0.44194652908996501</c:v>
                      </c:pt>
                      <c:pt idx="12">
                        <c:v>-0.33104666366912078</c:v>
                      </c:pt>
                      <c:pt idx="13">
                        <c:v>-0.16633944889219496</c:v>
                      </c:pt>
                      <c:pt idx="14">
                        <c:v>3.5673252731519521E-2</c:v>
                      </c:pt>
                      <c:pt idx="15">
                        <c:v>0.32069273420143168</c:v>
                      </c:pt>
                      <c:pt idx="16">
                        <c:v>0.67987755854990273</c:v>
                      </c:pt>
                      <c:pt idx="17">
                        <c:v>1.0935164538877822</c:v>
                      </c:pt>
                      <c:pt idx="18">
                        <c:v>1.5454328995960556</c:v>
                      </c:pt>
                      <c:pt idx="19">
                        <c:v>2.0366855731480418</c:v>
                      </c:pt>
                      <c:pt idx="20">
                        <c:v>2.5527496014238751</c:v>
                      </c:pt>
                      <c:pt idx="21">
                        <c:v>3.1040540558811807</c:v>
                      </c:pt>
                      <c:pt idx="22">
                        <c:v>3.7285376955326357</c:v>
                      </c:pt>
                      <c:pt idx="23">
                        <c:v>4.4660981875525003</c:v>
                      </c:pt>
                      <c:pt idx="24">
                        <c:v>5.3192804410285541</c:v>
                      </c:pt>
                      <c:pt idx="25">
                        <c:v>6.2311302206308783</c:v>
                      </c:pt>
                      <c:pt idx="26">
                        <c:v>7.2449991052998133</c:v>
                      </c:pt>
                      <c:pt idx="27">
                        <c:v>8.3490970287926469</c:v>
                      </c:pt>
                      <c:pt idx="28">
                        <c:v>9.5800156994865215</c:v>
                      </c:pt>
                      <c:pt idx="29">
                        <c:v>11.072072411978853</c:v>
                      </c:pt>
                      <c:pt idx="30">
                        <c:v>12.788862488306428</c:v>
                      </c:pt>
                      <c:pt idx="31">
                        <c:v>14.703919057294234</c:v>
                      </c:pt>
                      <c:pt idx="32">
                        <c:v>16.880128711616816</c:v>
                      </c:pt>
                      <c:pt idx="33">
                        <c:v>19.279078121135512</c:v>
                      </c:pt>
                      <c:pt idx="34">
                        <c:v>21.912585397842548</c:v>
                      </c:pt>
                      <c:pt idx="35">
                        <c:v>24.731997413084382</c:v>
                      </c:pt>
                      <c:pt idx="36">
                        <c:v>27.694645944624938</c:v>
                      </c:pt>
                      <c:pt idx="37">
                        <c:v>30.87607285600863</c:v>
                      </c:pt>
                      <c:pt idx="38">
                        <c:v>34.131626223094635</c:v>
                      </c:pt>
                      <c:pt idx="39">
                        <c:v>37.42428778674234</c:v>
                      </c:pt>
                      <c:pt idx="40">
                        <c:v>40.820971738803735</c:v>
                      </c:pt>
                      <c:pt idx="41">
                        <c:v>44.477310249519675</c:v>
                      </c:pt>
                      <c:pt idx="42">
                        <c:v>48.337498838322666</c:v>
                      </c:pt>
                      <c:pt idx="43">
                        <c:v>52.131328973861287</c:v>
                      </c:pt>
                      <c:pt idx="44">
                        <c:v>55.89253465070481</c:v>
                      </c:pt>
                      <c:pt idx="45">
                        <c:v>59.938252646313579</c:v>
                      </c:pt>
                      <c:pt idx="46">
                        <c:v>64.277424756219247</c:v>
                      </c:pt>
                      <c:pt idx="47">
                        <c:v>68.763716544927703</c:v>
                      </c:pt>
                      <c:pt idx="48">
                        <c:v>73.424687741318493</c:v>
                      </c:pt>
                      <c:pt idx="49">
                        <c:v>78.014754946151129</c:v>
                      </c:pt>
                      <c:pt idx="50">
                        <c:v>82.547731533046928</c:v>
                      </c:pt>
                      <c:pt idx="51">
                        <c:v>87.254702083717433</c:v>
                      </c:pt>
                      <c:pt idx="52">
                        <c:v>92.16727656820467</c:v>
                      </c:pt>
                      <c:pt idx="53">
                        <c:v>97.165033677247735</c:v>
                      </c:pt>
                      <c:pt idx="54">
                        <c:v>102.30778585983506</c:v>
                      </c:pt>
                      <c:pt idx="55">
                        <c:v>107.64502315491441</c:v>
                      </c:pt>
                      <c:pt idx="56">
                        <c:v>113.07809631184611</c:v>
                      </c:pt>
                      <c:pt idx="57">
                        <c:v>118.61541019042225</c:v>
                      </c:pt>
                      <c:pt idx="58">
                        <c:v>129.51437525808538</c:v>
                      </c:pt>
                      <c:pt idx="59">
                        <c:v>140.08331239488663</c:v>
                      </c:pt>
                      <c:pt idx="60">
                        <c:v>150.44677137787073</c:v>
                      </c:pt>
                      <c:pt idx="61">
                        <c:v>165.38795514159187</c:v>
                      </c:pt>
                      <c:pt idx="62">
                        <c:v>170.72884790592877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'Замеры Cont.incl'!$E$5:$E$13000</c15:sqref>
                        </c15:formulaRef>
                      </c:ext>
                    </c:extLst>
                    <c:numCache>
                      <c:formatCode>0.00</c:formatCode>
                      <c:ptCount val="12996"/>
                      <c:pt idx="0">
                        <c:v>62.34</c:v>
                      </c:pt>
                      <c:pt idx="1">
                        <c:v>-7.8652860020359441</c:v>
                      </c:pt>
                      <c:pt idx="2">
                        <c:v>-32.65824576400091</c:v>
                      </c:pt>
                      <c:pt idx="3">
                        <c:v>-57.471946429026076</c:v>
                      </c:pt>
                      <c:pt idx="4">
                        <c:v>-82.281008956695672</c:v>
                      </c:pt>
                      <c:pt idx="5">
                        <c:v>-107.03003885975247</c:v>
                      </c:pt>
                      <c:pt idx="6">
                        <c:v>-131.77684897710887</c:v>
                      </c:pt>
                      <c:pt idx="7">
                        <c:v>-156.50747407745502</c:v>
                      </c:pt>
                      <c:pt idx="8">
                        <c:v>-181.25945534714322</c:v>
                      </c:pt>
                      <c:pt idx="9">
                        <c:v>-206.03801500798127</c:v>
                      </c:pt>
                      <c:pt idx="10">
                        <c:v>-233.11773660374914</c:v>
                      </c:pt>
                      <c:pt idx="11">
                        <c:v>-245.48760612798324</c:v>
                      </c:pt>
                      <c:pt idx="12">
                        <c:v>-257.86359647866266</c:v>
                      </c:pt>
                      <c:pt idx="13">
                        <c:v>-270.21200000966371</c:v>
                      </c:pt>
                      <c:pt idx="14">
                        <c:v>-282.57316504845596</c:v>
                      </c:pt>
                      <c:pt idx="15">
                        <c:v>-294.92284235327679</c:v>
                      </c:pt>
                      <c:pt idx="16">
                        <c:v>-307.26321068923426</c:v>
                      </c:pt>
                      <c:pt idx="17">
                        <c:v>-319.61316351895584</c:v>
                      </c:pt>
                      <c:pt idx="18">
                        <c:v>-331.86725184541092</c:v>
                      </c:pt>
                      <c:pt idx="19">
                        <c:v>-344.18388953071144</c:v>
                      </c:pt>
                      <c:pt idx="20">
                        <c:v>-356.47965693270203</c:v>
                      </c:pt>
                      <c:pt idx="21">
                        <c:v>-368.69475639832285</c:v>
                      </c:pt>
                      <c:pt idx="22">
                        <c:v>-380.89389238027172</c:v>
                      </c:pt>
                      <c:pt idx="23">
                        <c:v>-393.03314574178205</c:v>
                      </c:pt>
                      <c:pt idx="24">
                        <c:v>-405.06469881631915</c:v>
                      </c:pt>
                      <c:pt idx="25">
                        <c:v>-417.0283414246727</c:v>
                      </c:pt>
                      <c:pt idx="26">
                        <c:v>-428.90911278463636</c:v>
                      </c:pt>
                      <c:pt idx="27">
                        <c:v>-440.72804846776035</c:v>
                      </c:pt>
                      <c:pt idx="28">
                        <c:v>-452.50835203831593</c:v>
                      </c:pt>
                      <c:pt idx="29">
                        <c:v>-464.16060398897071</c:v>
                      </c:pt>
                      <c:pt idx="30">
                        <c:v>-475.73966610104492</c:v>
                      </c:pt>
                      <c:pt idx="31">
                        <c:v>-487.20812655984935</c:v>
                      </c:pt>
                      <c:pt idx="32">
                        <c:v>-498.58691669712573</c:v>
                      </c:pt>
                      <c:pt idx="33">
                        <c:v>-509.87558263119377</c:v>
                      </c:pt>
                      <c:pt idx="34">
                        <c:v>-521.02080508591393</c:v>
                      </c:pt>
                      <c:pt idx="35">
                        <c:v>-531.99281075841441</c:v>
                      </c:pt>
                      <c:pt idx="36">
                        <c:v>-542.79395218537945</c:v>
                      </c:pt>
                      <c:pt idx="37">
                        <c:v>-553.46590988428011</c:v>
                      </c:pt>
                      <c:pt idx="38">
                        <c:v>-564.04737994539505</c:v>
                      </c:pt>
                      <c:pt idx="39">
                        <c:v>-574.5312675114609</c:v>
                      </c:pt>
                      <c:pt idx="40">
                        <c:v>-584.87528727997346</c:v>
                      </c:pt>
                      <c:pt idx="41">
                        <c:v>-595.10154998321639</c:v>
                      </c:pt>
                      <c:pt idx="42">
                        <c:v>-605.20787124076901</c:v>
                      </c:pt>
                      <c:pt idx="43">
                        <c:v>-615.25826679964473</c:v>
                      </c:pt>
                      <c:pt idx="44">
                        <c:v>-625.19735667246891</c:v>
                      </c:pt>
                      <c:pt idx="45">
                        <c:v>-634.99038071123471</c:v>
                      </c:pt>
                      <c:pt idx="46">
                        <c:v>-644.6179655140885</c:v>
                      </c:pt>
                      <c:pt idx="47">
                        <c:v>-654.18540764171189</c:v>
                      </c:pt>
                      <c:pt idx="48">
                        <c:v>-663.68845778864647</c:v>
                      </c:pt>
                      <c:pt idx="49">
                        <c:v>-673.06589090881766</c:v>
                      </c:pt>
                      <c:pt idx="50">
                        <c:v>-682.21600310273038</c:v>
                      </c:pt>
                      <c:pt idx="51">
                        <c:v>-691.14559325297023</c:v>
                      </c:pt>
                      <c:pt idx="52">
                        <c:v>-699.91049680491983</c:v>
                      </c:pt>
                      <c:pt idx="53">
                        <c:v>-708.42492351705107</c:v>
                      </c:pt>
                      <c:pt idx="54">
                        <c:v>-716.7336863932502</c:v>
                      </c:pt>
                      <c:pt idx="55">
                        <c:v>-724.86217101464024</c:v>
                      </c:pt>
                      <c:pt idx="56">
                        <c:v>-732.91313963344442</c:v>
                      </c:pt>
                      <c:pt idx="57">
                        <c:v>-740.98907769206028</c:v>
                      </c:pt>
                      <c:pt idx="58">
                        <c:v>-756.81216880013483</c:v>
                      </c:pt>
                      <c:pt idx="59">
                        <c:v>-772.39615326367118</c:v>
                      </c:pt>
                      <c:pt idx="60">
                        <c:v>-788.09111144317899</c:v>
                      </c:pt>
                      <c:pt idx="61">
                        <c:v>-810.33188394829517</c:v>
                      </c:pt>
                      <c:pt idx="62">
                        <c:v>-818.04998115799049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DC-4FB4-8F86-CC44C8D9F2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IGIRGI_Din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исправленный'!$L$5:$L$10000</c15:sqref>
                        </c15:formulaRef>
                      </c:ext>
                    </c:extLst>
                    <c:numCache>
                      <c:formatCode>General</c:formatCode>
                      <c:ptCount val="9996"/>
                      <c:pt idx="0">
                        <c:v>0</c:v>
                      </c:pt>
                      <c:pt idx="1">
                        <c:v>0.50236876934554731</c:v>
                      </c:pt>
                      <c:pt idx="2">
                        <c:v>0.93013544144816507</c:v>
                      </c:pt>
                      <c:pt idx="3">
                        <c:v>1.338874193601316</c:v>
                      </c:pt>
                      <c:pt idx="4">
                        <c:v>1.4385410861604739</c:v>
                      </c:pt>
                      <c:pt idx="5">
                        <c:v>1.2670859650444684</c:v>
                      </c:pt>
                      <c:pt idx="6">
                        <c:v>0.95201224396546957</c:v>
                      </c:pt>
                      <c:pt idx="7">
                        <c:v>0.40754946075007675</c:v>
                      </c:pt>
                      <c:pt idx="8">
                        <c:v>-0.16485706703808378</c:v>
                      </c:pt>
                      <c:pt idx="9">
                        <c:v>-0.39457744411327439</c:v>
                      </c:pt>
                      <c:pt idx="10">
                        <c:v>-0.44585705538208381</c:v>
                      </c:pt>
                      <c:pt idx="11">
                        <c:v>-0.44194652908996501</c:v>
                      </c:pt>
                      <c:pt idx="12">
                        <c:v>-0.33104666366912078</c:v>
                      </c:pt>
                      <c:pt idx="13">
                        <c:v>-0.16633944889219496</c:v>
                      </c:pt>
                      <c:pt idx="14">
                        <c:v>3.5673252731519521E-2</c:v>
                      </c:pt>
                      <c:pt idx="15">
                        <c:v>0.32069273420143168</c:v>
                      </c:pt>
                      <c:pt idx="16">
                        <c:v>0.67987755854990273</c:v>
                      </c:pt>
                      <c:pt idx="17">
                        <c:v>1.0935164538877822</c:v>
                      </c:pt>
                      <c:pt idx="18">
                        <c:v>1.5454328995960556</c:v>
                      </c:pt>
                      <c:pt idx="19">
                        <c:v>2.0366855731480418</c:v>
                      </c:pt>
                      <c:pt idx="20">
                        <c:v>2.5527496014238751</c:v>
                      </c:pt>
                      <c:pt idx="21">
                        <c:v>3.1040540558811807</c:v>
                      </c:pt>
                      <c:pt idx="22">
                        <c:v>3.7285376955326357</c:v>
                      </c:pt>
                      <c:pt idx="23">
                        <c:v>4.4660981875525003</c:v>
                      </c:pt>
                      <c:pt idx="24">
                        <c:v>5.3192804410285541</c:v>
                      </c:pt>
                      <c:pt idx="25">
                        <c:v>6.2311302206308783</c:v>
                      </c:pt>
                      <c:pt idx="26">
                        <c:v>7.2449991052998133</c:v>
                      </c:pt>
                      <c:pt idx="27">
                        <c:v>8.3490970287926469</c:v>
                      </c:pt>
                      <c:pt idx="28">
                        <c:v>9.5800156994865215</c:v>
                      </c:pt>
                      <c:pt idx="29">
                        <c:v>11.072072411978853</c:v>
                      </c:pt>
                      <c:pt idx="30">
                        <c:v>12.788862488306428</c:v>
                      </c:pt>
                      <c:pt idx="31">
                        <c:v>14.703919057294234</c:v>
                      </c:pt>
                      <c:pt idx="32">
                        <c:v>16.880128711616816</c:v>
                      </c:pt>
                      <c:pt idx="33">
                        <c:v>19.279078121135512</c:v>
                      </c:pt>
                      <c:pt idx="34">
                        <c:v>21.912585397842548</c:v>
                      </c:pt>
                      <c:pt idx="35">
                        <c:v>24.731997413084382</c:v>
                      </c:pt>
                      <c:pt idx="36">
                        <c:v>27.694645944624938</c:v>
                      </c:pt>
                      <c:pt idx="37">
                        <c:v>30.87607285600863</c:v>
                      </c:pt>
                      <c:pt idx="38">
                        <c:v>34.131626223094635</c:v>
                      </c:pt>
                      <c:pt idx="39">
                        <c:v>37.42428778674234</c:v>
                      </c:pt>
                      <c:pt idx="40">
                        <c:v>40.820971738803735</c:v>
                      </c:pt>
                      <c:pt idx="41">
                        <c:v>44.477310249519675</c:v>
                      </c:pt>
                      <c:pt idx="42">
                        <c:v>48.337498838322666</c:v>
                      </c:pt>
                      <c:pt idx="43">
                        <c:v>52.131328973861287</c:v>
                      </c:pt>
                      <c:pt idx="44">
                        <c:v>55.89253465070481</c:v>
                      </c:pt>
                      <c:pt idx="45">
                        <c:v>59.938252646313579</c:v>
                      </c:pt>
                      <c:pt idx="46">
                        <c:v>64.277424756219247</c:v>
                      </c:pt>
                      <c:pt idx="47">
                        <c:v>68.763716544927703</c:v>
                      </c:pt>
                      <c:pt idx="48">
                        <c:v>73.424687741318493</c:v>
                      </c:pt>
                      <c:pt idx="49">
                        <c:v>78.014754946151129</c:v>
                      </c:pt>
                      <c:pt idx="50">
                        <c:v>82.547731533046928</c:v>
                      </c:pt>
                      <c:pt idx="51">
                        <c:v>87.254702083717433</c:v>
                      </c:pt>
                      <c:pt idx="52">
                        <c:v>92.16727656820467</c:v>
                      </c:pt>
                      <c:pt idx="53">
                        <c:v>97.165033677247735</c:v>
                      </c:pt>
                      <c:pt idx="54">
                        <c:v>102.30778585983506</c:v>
                      </c:pt>
                      <c:pt idx="55">
                        <c:v>107.64502315491441</c:v>
                      </c:pt>
                      <c:pt idx="56">
                        <c:v>113.07809631184611</c:v>
                      </c:pt>
                      <c:pt idx="57">
                        <c:v>118.61541019042225</c:v>
                      </c:pt>
                      <c:pt idx="58">
                        <c:v>129.51437525808538</c:v>
                      </c:pt>
                      <c:pt idx="59">
                        <c:v>140.08331239488663</c:v>
                      </c:pt>
                      <c:pt idx="60">
                        <c:v>150.44677137787073</c:v>
                      </c:pt>
                      <c:pt idx="61">
                        <c:v>165.38795514159187</c:v>
                      </c:pt>
                      <c:pt idx="62">
                        <c:v>170.72884790592877</c:v>
                      </c:pt>
                      <c:pt idx="63">
                        <c:v>176.13088244424586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исправленный'!$E$5:$E$15000</c15:sqref>
                        </c15:formulaRef>
                      </c:ext>
                    </c:extLst>
                    <c:numCache>
                      <c:formatCode>0.00</c:formatCode>
                      <c:ptCount val="14996"/>
                      <c:pt idx="0">
                        <c:v>62.34</c:v>
                      </c:pt>
                      <c:pt idx="1">
                        <c:v>-7.8652860020359441</c:v>
                      </c:pt>
                      <c:pt idx="2">
                        <c:v>-32.65824576400091</c:v>
                      </c:pt>
                      <c:pt idx="3">
                        <c:v>-57.471946429026076</c:v>
                      </c:pt>
                      <c:pt idx="4">
                        <c:v>-82.281008956695672</c:v>
                      </c:pt>
                      <c:pt idx="5">
                        <c:v>-107.03003885975247</c:v>
                      </c:pt>
                      <c:pt idx="6">
                        <c:v>-131.77684897710887</c:v>
                      </c:pt>
                      <c:pt idx="7">
                        <c:v>-156.50747407745502</c:v>
                      </c:pt>
                      <c:pt idx="8">
                        <c:v>-181.25945534714322</c:v>
                      </c:pt>
                      <c:pt idx="9">
                        <c:v>-206.03801500798127</c:v>
                      </c:pt>
                      <c:pt idx="10">
                        <c:v>-233.11773660374914</c:v>
                      </c:pt>
                      <c:pt idx="11">
                        <c:v>-245.48760612798324</c:v>
                      </c:pt>
                      <c:pt idx="12">
                        <c:v>-257.86359647866266</c:v>
                      </c:pt>
                      <c:pt idx="13">
                        <c:v>-270.21200000966371</c:v>
                      </c:pt>
                      <c:pt idx="14">
                        <c:v>-282.57316504845596</c:v>
                      </c:pt>
                      <c:pt idx="15">
                        <c:v>-294.92284235327679</c:v>
                      </c:pt>
                      <c:pt idx="16">
                        <c:v>-307.26321068923426</c:v>
                      </c:pt>
                      <c:pt idx="17">
                        <c:v>-319.61316351895584</c:v>
                      </c:pt>
                      <c:pt idx="18">
                        <c:v>-331.86725184541092</c:v>
                      </c:pt>
                      <c:pt idx="19">
                        <c:v>-344.18388953071144</c:v>
                      </c:pt>
                      <c:pt idx="20">
                        <c:v>-356.47965693270203</c:v>
                      </c:pt>
                      <c:pt idx="21">
                        <c:v>-368.69475639832285</c:v>
                      </c:pt>
                      <c:pt idx="22">
                        <c:v>-380.89389238027172</c:v>
                      </c:pt>
                      <c:pt idx="23">
                        <c:v>-393.03314574178205</c:v>
                      </c:pt>
                      <c:pt idx="24">
                        <c:v>-405.06469881631915</c:v>
                      </c:pt>
                      <c:pt idx="25">
                        <c:v>-417.0283414246727</c:v>
                      </c:pt>
                      <c:pt idx="26">
                        <c:v>-428.90911278463636</c:v>
                      </c:pt>
                      <c:pt idx="27">
                        <c:v>-440.72804846776035</c:v>
                      </c:pt>
                      <c:pt idx="28">
                        <c:v>-452.50835203831593</c:v>
                      </c:pt>
                      <c:pt idx="29">
                        <c:v>-464.16060398897071</c:v>
                      </c:pt>
                      <c:pt idx="30">
                        <c:v>-475.73966610104492</c:v>
                      </c:pt>
                      <c:pt idx="31">
                        <c:v>-487.20812655984935</c:v>
                      </c:pt>
                      <c:pt idx="32">
                        <c:v>-498.58691669712573</c:v>
                      </c:pt>
                      <c:pt idx="33">
                        <c:v>-509.87558263119377</c:v>
                      </c:pt>
                      <c:pt idx="34">
                        <c:v>-521.02080508591393</c:v>
                      </c:pt>
                      <c:pt idx="35">
                        <c:v>-531.99281075841441</c:v>
                      </c:pt>
                      <c:pt idx="36">
                        <c:v>-542.79395218537945</c:v>
                      </c:pt>
                      <c:pt idx="37">
                        <c:v>-553.46590988428011</c:v>
                      </c:pt>
                      <c:pt idx="38">
                        <c:v>-564.04737994539505</c:v>
                      </c:pt>
                      <c:pt idx="39">
                        <c:v>-574.5312675114609</c:v>
                      </c:pt>
                      <c:pt idx="40">
                        <c:v>-584.87528727997346</c:v>
                      </c:pt>
                      <c:pt idx="41">
                        <c:v>-595.10154998321639</c:v>
                      </c:pt>
                      <c:pt idx="42">
                        <c:v>-605.20787124076901</c:v>
                      </c:pt>
                      <c:pt idx="43">
                        <c:v>-615.25826679964473</c:v>
                      </c:pt>
                      <c:pt idx="44">
                        <c:v>-625.19735667246891</c:v>
                      </c:pt>
                      <c:pt idx="45">
                        <c:v>-634.99038071123471</c:v>
                      </c:pt>
                      <c:pt idx="46">
                        <c:v>-644.6179655140885</c:v>
                      </c:pt>
                      <c:pt idx="47">
                        <c:v>-654.18540764171189</c:v>
                      </c:pt>
                      <c:pt idx="48">
                        <c:v>-663.68845778864647</c:v>
                      </c:pt>
                      <c:pt idx="49">
                        <c:v>-673.06589090881766</c:v>
                      </c:pt>
                      <c:pt idx="50">
                        <c:v>-682.21600310273038</c:v>
                      </c:pt>
                      <c:pt idx="51">
                        <c:v>-691.14559325297023</c:v>
                      </c:pt>
                      <c:pt idx="52">
                        <c:v>-699.91049680491983</c:v>
                      </c:pt>
                      <c:pt idx="53">
                        <c:v>-708.42492351705107</c:v>
                      </c:pt>
                      <c:pt idx="54">
                        <c:v>-716.7336863932502</c:v>
                      </c:pt>
                      <c:pt idx="55">
                        <c:v>-724.86217101464024</c:v>
                      </c:pt>
                      <c:pt idx="56">
                        <c:v>-732.91313963344442</c:v>
                      </c:pt>
                      <c:pt idx="57">
                        <c:v>-740.98907769206028</c:v>
                      </c:pt>
                      <c:pt idx="58">
                        <c:v>-756.81216880013483</c:v>
                      </c:pt>
                      <c:pt idx="59">
                        <c:v>-772.39615326367118</c:v>
                      </c:pt>
                      <c:pt idx="60">
                        <c:v>-788.09111144317899</c:v>
                      </c:pt>
                      <c:pt idx="61">
                        <c:v>-810.33188394829517</c:v>
                      </c:pt>
                      <c:pt idx="62">
                        <c:v>-818.04998115799049</c:v>
                      </c:pt>
                      <c:pt idx="63">
                        <c:v>-825.8857616147219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C-4FB4-8F86-CC44C8D9F275}"/>
                  </c:ext>
                </c:extLst>
              </c15:ser>
            </c15:filteredScatterSeries>
          </c:ext>
        </c:extLst>
      </c:scatterChart>
      <c:valAx>
        <c:axId val="499248224"/>
        <c:scaling>
          <c:orientation val="minMax"/>
          <c:max val="800"/>
          <c:min val="-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Вертикальная секция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9008"/>
        <c:crosses val="autoZero"/>
        <c:crossBetween val="midCat"/>
        <c:majorUnit val="100"/>
      </c:valAx>
      <c:valAx>
        <c:axId val="499249008"/>
        <c:scaling>
          <c:orientation val="minMax"/>
          <c:max val="50"/>
          <c:min val="-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отметка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82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28061394728061E-2"/>
          <c:y val="0.9438847069647669"/>
          <c:w val="0.87698732065398732"/>
          <c:h val="3.442388177076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33</xdr:row>
      <xdr:rowOff>104775</xdr:rowOff>
    </xdr:from>
    <xdr:to>
      <xdr:col>10</xdr:col>
      <xdr:colOff>732443</xdr:colOff>
      <xdr:row>38</xdr:row>
      <xdr:rowOff>66561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6829425"/>
          <a:ext cx="7857143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942975</xdr:colOff>
      <xdr:row>0</xdr:row>
      <xdr:rowOff>664673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664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9</xdr:col>
      <xdr:colOff>496801</xdr:colOff>
      <xdr:row>32</xdr:row>
      <xdr:rowOff>129738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0.60603</cdr:x>
      <cdr:y>0.15082</cdr:y>
    </cdr:from>
    <cdr:to>
      <cdr:x>0.78683</cdr:x>
      <cdr:y>0.27174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7925" y="943996"/>
          <a:ext cx="1377724" cy="756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0.67969</cdr:x>
      <cdr:y>0.13859</cdr:y>
    </cdr:from>
    <cdr:to>
      <cdr:x>0.89063</cdr:x>
      <cdr:y>0.18478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79221" y="867456"/>
          <a:ext cx="1607343" cy="28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absSizeAnchor xmlns:cdr="http://schemas.openxmlformats.org/drawingml/2006/chartDrawing">
    <cdr:from>
      <cdr:x>0.13574</cdr:x>
      <cdr:y>0.65002</cdr:y>
    </cdr:from>
    <cdr:ext cx="2258394" cy="925745"/>
    <cdr:grpSp>
      <cdr:nvGrpSpPr>
        <cdr:cNvPr id="8" name="Группа 7"/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812160" y="3914770"/>
          <a:ext cx="2258394" cy="925745"/>
          <a:chOff x="5162212" y="612322"/>
          <a:chExt cx="1522298" cy="765137"/>
        </a:xfrm>
        <a:noFill xmlns:a="http://schemas.openxmlformats.org/drawingml/2006/main"/>
        <a:effectLst xmlns:a="http://schemas.openxmlformats.org/drawingml/2006/main">
          <a:outerShdw blurRad="50800" dist="50800" sx="1000" sy="1000" algn="ctr" rotWithShape="0">
            <a:srgbClr val="000000"/>
          </a:outerShdw>
        </a:effectLst>
      </cdr:grpSpPr>
      <cdr:sp macro="" textlink="'Горизонт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170716" y="612322"/>
            <a:ext cx="1097077" cy="476951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159A192D-01E1-4F67-9DE3-042927AAE60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Точка замера: 3169.4м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4">
        <cdr:nvSpPr>
          <cdr:cNvPr id="5" name="TextBox 4"/>
          <cdr:cNvSpPr txBox="1"/>
        </cdr:nvSpPr>
        <cdr:spPr>
          <a:xfrm xmlns:a="http://schemas.openxmlformats.org/drawingml/2006/main">
            <a:off x="5187724" y="1088572"/>
            <a:ext cx="1496786" cy="288887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86EBC809-842B-4D54-8408-FB78F9E1C88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Правее: 5.53м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3">
        <cdr:nvSpPr>
          <cdr:cNvPr id="7" name="TextBox 6"/>
          <cdr:cNvSpPr txBox="1"/>
        </cdr:nvSpPr>
        <cdr:spPr>
          <a:xfrm xmlns:a="http://schemas.openxmlformats.org/drawingml/2006/main">
            <a:off x="5162212" y="867456"/>
            <a:ext cx="1335200" cy="288888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A3BDC8D7-9899-45D2-B8E1-CAE865A059EC}" type="TxLink">
              <a:rPr lang="en-US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TVDSS: -2062м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</cdr:grpSp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496801</xdr:colOff>
      <xdr:row>32</xdr:row>
      <xdr:rowOff>129736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0.56661</cdr:x>
      <cdr:y>0.53293</cdr:y>
    </cdr:from>
    <cdr:to>
      <cdr:x>0.83822</cdr:x>
      <cdr:y>0.69058</cdr:y>
    </cdr:to>
    <cdr:grpSp>
      <cdr:nvGrpSpPr>
        <cdr:cNvPr id="14" name="Группа 13"/>
        <cdr:cNvGrpSpPr/>
      </cdr:nvGrpSpPr>
      <cdr:grpSpPr>
        <a:xfrm xmlns:a="http://schemas.openxmlformats.org/drawingml/2006/main">
          <a:off x="3390141" y="3209590"/>
          <a:ext cx="1625097" cy="949453"/>
          <a:chOff x="5019261" y="3031434"/>
          <a:chExt cx="1641706" cy="836545"/>
        </a:xfrm>
      </cdr:grpSpPr>
      <cdr:sp macro="" textlink="'Вертик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019261" y="3230216"/>
            <a:ext cx="1641706" cy="2541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702A0B2-96B4-4DA9-BF51-3E10F11D96C9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3169.4м</a:t>
            </a:fld>
            <a:endParaRPr lang="ru-RU" sz="1100"/>
          </a:p>
        </cdr:txBody>
      </cdr:sp>
      <cdr:sp macro="" textlink="'Вертикальная траектория'!$Q$3">
        <cdr:nvSpPr>
          <cdr:cNvPr id="3" name="TextBox 2"/>
          <cdr:cNvSpPr txBox="1"/>
        </cdr:nvSpPr>
        <cdr:spPr>
          <a:xfrm xmlns:a="http://schemas.openxmlformats.org/drawingml/2006/main">
            <a:off x="5035825" y="3400345"/>
            <a:ext cx="1085023" cy="2867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4809DDF-2627-4C0A-BADE-2ED25D37D3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 О.: -2062м</a:t>
            </a:fld>
            <a:endParaRPr lang="ru-RU" sz="1100"/>
          </a:p>
        </cdr:txBody>
      </cdr:sp>
      <cdr:sp macro="" textlink="'Вертикальная траектория'!$Q$4">
        <cdr:nvSpPr>
          <cdr:cNvPr id="4" name="TextBox 3"/>
          <cdr:cNvSpPr txBox="1"/>
        </cdr:nvSpPr>
        <cdr:spPr>
          <a:xfrm xmlns:a="http://schemas.openxmlformats.org/drawingml/2006/main">
            <a:off x="5035826" y="3570471"/>
            <a:ext cx="1170957" cy="2975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E41B727A-F243-4889-B435-555F9A19646F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-0.02м</a:t>
            </a:fld>
            <a:endParaRPr lang="ru-RU" sz="1100"/>
          </a:p>
        </cdr:txBody>
      </cdr:sp>
      <cdr:sp macro="" textlink="'Вертикальная траектория'!$R$2">
        <cdr:nvSpPr>
          <cdr:cNvPr id="9" name="TextBox 8"/>
          <cdr:cNvSpPr txBox="1"/>
        </cdr:nvSpPr>
        <cdr:spPr>
          <a:xfrm xmlns:a="http://schemas.openxmlformats.org/drawingml/2006/main">
            <a:off x="5027543" y="3031434"/>
            <a:ext cx="1449456" cy="26565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FF7566CD-9F97-4FEF-9C99-46DCD0BD959A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Статические замеры</a:t>
            </a:fld>
            <a:endParaRPr lang="ru-RU" sz="1100"/>
          </a:p>
        </cdr:txBody>
      </cdr:sp>
    </cdr:grpSp>
  </cdr:relSizeAnchor>
</c:userShapes>
</file>

<file path=xl/tables/table1.xml><?xml version="1.0" encoding="utf-8"?>
<table xmlns="http://schemas.openxmlformats.org/spreadsheetml/2006/main" id="2" name="Таблица2" displayName="Таблица2" ref="A8:AV201" headerRowCount="0" totalsRowShown="0" headerRowDxfId="232" dataDxfId="231">
  <tableColumns count="48">
    <tableColumn id="1" name="Столбец1" headerRowDxfId="230" dataDxfId="229"/>
    <tableColumn id="2" name="Столбец2" headerRowDxfId="228" dataDxfId="227"/>
    <tableColumn id="3" name="Столбец3" headerRowDxfId="226" dataDxfId="225"/>
    <tableColumn id="4" name="Столбец4" headerRowDxfId="224" dataDxfId="223">
      <calculatedColumnFormula>S8+D7</calculatedColumnFormula>
    </tableColumn>
    <tableColumn id="5" name="Столбец5" headerRowDxfId="222" dataDxfId="221">
      <calculatedColumnFormula>$BJ$3-D8</calculatedColumnFormula>
    </tableColumn>
    <tableColumn id="6" name="Столбец6" headerRowDxfId="220" dataDxfId="219">
      <calculatedColumnFormula>T8+F7</calculatedColumnFormula>
    </tableColumn>
    <tableColumn id="7" name="Столбец7" headerRowDxfId="218" dataDxfId="217">
      <calculatedColumnFormula>U8+G7</calculatedColumnFormula>
    </tableColumn>
    <tableColumn id="8" name="Столбец8" headerRowDxfId="216" dataDxfId="215">
      <calculatedColumnFormula>H7+T8</calculatedColumnFormula>
    </tableColumn>
    <tableColumn id="9" name="Столбец9" headerRowDxfId="214" dataDxfId="213">
      <calculatedColumnFormula>I7+U8</calculatedColumnFormula>
    </tableColumn>
    <tableColumn id="10" name="Столбец10" headerRowDxfId="212" dataDxfId="211">
      <calculatedColumnFormula>SQRT(F8^2+G8^2)</calculatedColumnFormula>
    </tableColumn>
    <tableColumn id="11" name="Столбец11" headerRowDxfId="210" dataDxfId="209">
      <calculatedColumnFormula>IF(J8=0,0,IF(F8&lt;0,ATAN(G8/F8)*180/PI()+180,ATAN(G8/F8)*180/PI()))</calculatedColumnFormula>
    </tableColumn>
    <tableColumn id="12" name="Столбец12" headerRowDxfId="208" dataDxfId="207">
      <calculatedColumnFormula>COS((K8-$BL$3)*PI()/180)*J8</calculatedColumnFormula>
    </tableColumn>
    <tableColumn id="13" name="Столбец13" headerRowDxfId="206" dataDxfId="205"/>
    <tableColumn id="14" name="Столбец14" headerRowDxfId="204" dataDxfId="203">
      <calculatedColumnFormula>A8-A7</calculatedColumnFormula>
    </tableColumn>
    <tableColumn id="15" name="Столбец15" headerRowDxfId="202" dataDxfId="201">
      <calculatedColumnFormula>RADIANS(B8-B7)</calculatedColumnFormula>
    </tableColumn>
    <tableColumn id="16" name="Столбец16" headerRowDxfId="200" dataDxfId="199">
      <calculatedColumnFormula>RADIANS(C8-C7)</calculatedColumnFormula>
    </tableColumn>
    <tableColumn id="17" name="Столбец17" headerRowDxfId="198" dataDxfId="197">
      <calculatedColumnFormula>ACOS(COS(O8)-SIN(RADIANS(B7))*SIN(RADIANS(B8))*(1-COS(P8)))</calculatedColumnFormula>
    </tableColumn>
    <tableColumn id="18" name="Столбец18" headerRowDxfId="196" dataDxfId="195">
      <calculatedColumnFormula>2/Q8*TAN(Q8/2)</calculatedColumnFormula>
    </tableColumn>
    <tableColumn id="19" name="Столбец19" headerRowDxfId="194" dataDxfId="193">
      <calculatedColumnFormula>(N8/2)*(COS(RADIANS(B7))+COS(RADIANS(B8)))*R8</calculatedColumnFormula>
    </tableColumn>
    <tableColumn id="20" name="Столбец20" headerRowDxfId="192" dataDxfId="191">
      <calculatedColumnFormula>(N8/2)*(SIN(RADIANS(B7))*COS(RADIANS(C7))+SIN(RADIANS(B8))*COS(RADIANS(C8)))*R8</calculatedColumnFormula>
    </tableColumn>
    <tableColumn id="21" name="Столбец21" headerRowDxfId="190" dataDxfId="189">
      <calculatedColumnFormula>(N8/2)*(SIN(RADIANS(B7))*SIN(RADIANS(C7))+SIN(RADIANS(B8))*SIN(RADIANS(C8)))*R8</calculatedColumnFormula>
    </tableColumn>
    <tableColumn id="22" name="Столбец22" headerRowDxfId="188" dataDxfId="187"/>
    <tableColumn id="23" name="Столбец23" headerRowDxfId="186" dataDxfId="185"/>
    <tableColumn id="24" name="Столбец24" headerRowDxfId="184" dataDxfId="183"/>
    <tableColumn id="25" name="Столбец25" headerRowDxfId="182" dataDxfId="181"/>
    <tableColumn id="26" name="Столбец26" headerRowDxfId="180" dataDxfId="179">
      <calculatedColumnFormula>AO8+Z7</calculatedColumnFormula>
    </tableColumn>
    <tableColumn id="27" name="Столбец27" headerRowDxfId="178" dataDxfId="177">
      <calculatedColumnFormula>$BJ$3-Z8</calculatedColumnFormula>
    </tableColumn>
    <tableColumn id="28" name="Столбец28" headerRowDxfId="176" dataDxfId="175">
      <calculatedColumnFormula>AP8+AB7</calculatedColumnFormula>
    </tableColumn>
    <tableColumn id="29" name="Столбец29" headerRowDxfId="174" dataDxfId="173">
      <calculatedColumnFormula>AQ8+AC7</calculatedColumnFormula>
    </tableColumn>
    <tableColumn id="30" name="Столбец30" headerRowDxfId="172" dataDxfId="171">
      <calculatedColumnFormula>AD7+AP8</calculatedColumnFormula>
    </tableColumn>
    <tableColumn id="31" name="Столбец31" headerRowDxfId="170" dataDxfId="169">
      <calculatedColumnFormula>AE7+AQ8</calculatedColumnFormula>
    </tableColumn>
    <tableColumn id="32" name="Столбец32" headerRowDxfId="168" dataDxfId="167">
      <calculatedColumnFormula>SQRT(AB8^2+AC8^2)</calculatedColumnFormula>
    </tableColumn>
    <tableColumn id="33" name="Столбец33" headerRowDxfId="166" dataDxfId="165">
      <calculatedColumnFormula>IF(AF8=0,0,IF(AB8&lt;0,ATAN(AC8/AB8)*180/PI()+180,ATAN(AC8/AB8)*180/PI()))</calculatedColumnFormula>
    </tableColumn>
    <tableColumn id="34" name="Столбец34" headerRowDxfId="164" dataDxfId="163">
      <calculatedColumnFormula>COS((AG8-$BL$3)*PI()/180)*AF8</calculatedColumnFormula>
    </tableColumn>
    <tableColumn id="35" name="Столбец35" headerRowDxfId="162" dataDxfId="161"/>
    <tableColumn id="36" name="Столбец36" headerRowDxfId="160" dataDxfId="159">
      <calculatedColumnFormula>W8-W7</calculatedColumnFormula>
    </tableColumn>
    <tableColumn id="37" name="Столбец37" headerRowDxfId="158" dataDxfId="157">
      <calculatedColumnFormula>RADIANS(X8-X7)</calculatedColumnFormula>
    </tableColumn>
    <tableColumn id="38" name="Столбец38" headerRowDxfId="156" dataDxfId="155">
      <calculatedColumnFormula>RADIANS(Y8-Y7)</calculatedColumnFormula>
    </tableColumn>
    <tableColumn id="39" name="Столбец39" headerRowDxfId="154" dataDxfId="153">
      <calculatedColumnFormula>ACOS(COS(AK8)-SIN(RADIANS(X7))*SIN(RADIANS(X8))*(1-COS(AL8)))</calculatedColumnFormula>
    </tableColumn>
    <tableColumn id="40" name="Столбец40" headerRowDxfId="152" dataDxfId="151">
      <calculatedColumnFormula>2/AM8*TAN(AM8/2)</calculatedColumnFormula>
    </tableColumn>
    <tableColumn id="41" name="Столбец41" headerRowDxfId="150" dataDxfId="149">
      <calculatedColumnFormula>(AJ8/2)*(COS(RADIANS(X7))+COS(RADIANS(X8)))*AN8</calculatedColumnFormula>
    </tableColumn>
    <tableColumn id="42" name="Столбец42" headerRowDxfId="148" dataDxfId="147">
      <calculatedColumnFormula>(AJ8/2)*(SIN(RADIANS(X7))*COS(RADIANS(Y7))+SIN(RADIANS(X8))*COS(RADIANS(Y8)))*AN8</calculatedColumnFormula>
    </tableColumn>
    <tableColumn id="43" name="Столбец43" headerRowDxfId="146" dataDxfId="145">
      <calculatedColumnFormula>(AJ8/2)*(SIN(RADIANS(X7))*SIN(RADIANS(Y7))+SIN(RADIANS(X8))*SIN(RADIANS(Y8)))*AN8</calculatedColumnFormula>
    </tableColumn>
    <tableColumn id="44" name="Столбец44" headerRowDxfId="144" dataDxfId="143">
      <calculatedColumnFormula>(10/AJ8)*2*(ASIN((SQRT((SIN((X7-X8)/2)^2+SIN(((Y7-Y8)/2)^2)*SIN(X7)*SIN(X8))))))</calculatedColumnFormula>
    </tableColumn>
    <tableColumn id="45" name="Столбец45" headerRowDxfId="142" dataDxfId="141"/>
    <tableColumn id="46" name="Столбец46" headerRowDxfId="140" dataDxfId="139">
      <calculatedColumnFormula>SQRT((I8-AE8)^2+(H8-AD8)^2)</calculatedColumnFormula>
    </tableColumn>
    <tableColumn id="47" name="Столбец47" headerRowDxfId="138" dataDxfId="137">
      <calculatedColumnFormula>D8-Z8</calculatedColumnFormula>
    </tableColumn>
    <tableColumn id="48" name="Столбец48" headerRowDxfId="136" dataDxfId="135">
      <calculatedColumnFormula>SQRT((I8-AE8)^2+(H8-AD8)^2+(D8-Z8)^2)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Таблица42" displayName="Таблица42" ref="A4:U68" headerRowCount="0" totalsRowShown="0" headerRowDxfId="134" dataDxfId="133" tableBorderDxfId="132">
  <tableColumns count="21">
    <tableColumn id="1" name="Столбец1" headerRowDxfId="131" dataDxfId="130"/>
    <tableColumn id="2" name="Столбец2" headerRowDxfId="129" dataDxfId="128"/>
    <tableColumn id="3" name="Столбец3" headerRowDxfId="127" dataDxfId="126"/>
    <tableColumn id="4" name="Столбец4" headerRowDxfId="125" dataDxfId="124">
      <calculatedColumnFormula>S4+D3</calculatedColumnFormula>
    </tableColumn>
    <tableColumn id="5" name="Столбец5" headerRowDxfId="123" dataDxfId="122">
      <calculatedColumnFormula>$D$1-D4</calculatedColumnFormula>
    </tableColumn>
    <tableColumn id="6" name="Столбец6" headerRowDxfId="121" dataDxfId="120">
      <calculatedColumnFormula>T4+F3</calculatedColumnFormula>
    </tableColumn>
    <tableColumn id="7" name="Столбец7" headerRowDxfId="119" dataDxfId="118">
      <calculatedColumnFormula>U4+G3</calculatedColumnFormula>
    </tableColumn>
    <tableColumn id="8" name="Столбец8" headerRowDxfId="117" dataDxfId="116">
      <calculatedColumnFormula>H3+T4</calculatedColumnFormula>
    </tableColumn>
    <tableColumn id="9" name="Столбец9" headerRowDxfId="115" dataDxfId="114">
      <calculatedColumnFormula>I3+U4</calculatedColumnFormula>
    </tableColumn>
    <tableColumn id="10" name="Столбец10" headerRowDxfId="113" dataDxfId="112">
      <calculatedColumnFormula>SQRT(F4^2+G4^2)</calculatedColumnFormula>
    </tableColumn>
    <tableColumn id="11" name="Столбец11" headerRowDxfId="111" dataDxfId="110">
      <calculatedColumnFormula>IF(J4=0,0,IF(F4&lt;0,ATAN(G4/F4)*180/PI()+180,ATAN(G4/F4)*180/PI()))</calculatedColumnFormula>
    </tableColumn>
    <tableColumn id="12" name="Столбец12" headerRowDxfId="109" dataDxfId="108">
      <calculatedColumnFormula>COS((K4-$B$1)*PI()/180)*J4</calculatedColumnFormula>
    </tableColumn>
    <tableColumn id="13" name="Столбец13" headerRowDxfId="107" dataDxfId="106"/>
    <tableColumn id="14" name="Столбец14" headerRowDxfId="105" dataDxfId="104">
      <calculatedColumnFormula>A4-A3</calculatedColumnFormula>
    </tableColumn>
    <tableColumn id="15" name="Столбец15" headerRowDxfId="103" dataDxfId="102">
      <calculatedColumnFormula>RADIANS(B4-B3)</calculatedColumnFormula>
    </tableColumn>
    <tableColumn id="16" name="Столбец16" headerRowDxfId="101" dataDxfId="100">
      <calculatedColumnFormula>RADIANS(C4-C3)</calculatedColumnFormula>
    </tableColumn>
    <tableColumn id="17" name="Столбец17" headerRowDxfId="99" dataDxfId="98">
      <calculatedColumnFormula>ACOS(COS(O4)-SIN(RADIANS(B3))*SIN(RADIANS(B4))*(1-COS(P4)))</calculatedColumnFormula>
    </tableColumn>
    <tableColumn id="18" name="Столбец18" headerRowDxfId="97" dataDxfId="96">
      <calculatedColumnFormula>2/Q4*TAN(Q4/2)</calculatedColumnFormula>
    </tableColumn>
    <tableColumn id="19" name="Столбец19" headerRowDxfId="95" dataDxfId="94">
      <calculatedColumnFormula>(N4/2)*(COS(RADIANS(B3))+COS(RADIANS(B4)))*R4</calculatedColumnFormula>
    </tableColumn>
    <tableColumn id="20" name="Столбец20" headerRowDxfId="93" dataDxfId="92">
      <calculatedColumnFormula>(N4/2)*(SIN(RADIANS(B3))*COS(RADIANS(C3))+SIN(RADIANS(B4))*COS(RADIANS(C4)))*R4</calculatedColumnFormula>
    </tableColumn>
    <tableColumn id="21" name="Столбец21" headerRowDxfId="91" dataDxfId="90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ables/table3.xml><?xml version="1.0" encoding="utf-8"?>
<table xmlns="http://schemas.openxmlformats.org/spreadsheetml/2006/main" id="4" name="Таблица4" displayName="Таблица4" ref="A4:U67" headerRowCount="0" totalsRowShown="0" headerRowDxfId="89" dataDxfId="88" tableBorderDxfId="87">
  <tableColumns count="21">
    <tableColumn id="1" name="Столбец1" headerRowDxfId="86" dataDxfId="85"/>
    <tableColumn id="2" name="Столбец2" headerRowDxfId="84" dataDxfId="83"/>
    <tableColumn id="3" name="Столбец3" headerRowDxfId="82" dataDxfId="81"/>
    <tableColumn id="4" name="Столбец4" headerRowDxfId="80" dataDxfId="79">
      <calculatedColumnFormula>S4+D3</calculatedColumnFormula>
    </tableColumn>
    <tableColumn id="5" name="Столбец5" headerRowDxfId="78" dataDxfId="77">
      <calculatedColumnFormula>$D$1-D4</calculatedColumnFormula>
    </tableColumn>
    <tableColumn id="6" name="Столбец6" headerRowDxfId="76" dataDxfId="75">
      <calculatedColumnFormula>T4+F3</calculatedColumnFormula>
    </tableColumn>
    <tableColumn id="7" name="Столбец7" headerRowDxfId="74" dataDxfId="73">
      <calculatedColumnFormula>U4+G3</calculatedColumnFormula>
    </tableColumn>
    <tableColumn id="8" name="Столбец8" headerRowDxfId="72" dataDxfId="71">
      <calculatedColumnFormula>H3+T4</calculatedColumnFormula>
    </tableColumn>
    <tableColumn id="9" name="Столбец9" headerRowDxfId="70" dataDxfId="69">
      <calculatedColumnFormula>I3+U4</calculatedColumnFormula>
    </tableColumn>
    <tableColumn id="10" name="Столбец10" headerRowDxfId="68" dataDxfId="67">
      <calculatedColumnFormula>SQRT(F4^2+G4^2)</calculatedColumnFormula>
    </tableColumn>
    <tableColumn id="11" name="Столбец11" headerRowDxfId="66" dataDxfId="65">
      <calculatedColumnFormula>IF(J4=0,0,IF(F4&lt;0,ATAN(G4/F4)*180/PI()+180,ATAN(G4/F4)*180/PI()))</calculatedColumnFormula>
    </tableColumn>
    <tableColumn id="12" name="Столбец12" headerRowDxfId="64" dataDxfId="63">
      <calculatedColumnFormula>COS((K4-$B$1)*PI()/180)*J4</calculatedColumnFormula>
    </tableColumn>
    <tableColumn id="13" name="Столбец13" headerRowDxfId="62" dataDxfId="61"/>
    <tableColumn id="14" name="Столбец14" headerRowDxfId="60" dataDxfId="59">
      <calculatedColumnFormula>A4-A3</calculatedColumnFormula>
    </tableColumn>
    <tableColumn id="15" name="Столбец15" headerRowDxfId="58" dataDxfId="57">
      <calculatedColumnFormula>RADIANS(B4-B3)</calculatedColumnFormula>
    </tableColumn>
    <tableColumn id="16" name="Столбец16" headerRowDxfId="56" dataDxfId="55">
      <calculatedColumnFormula>RADIANS(C4-C3)</calculatedColumnFormula>
    </tableColumn>
    <tableColumn id="17" name="Столбец17" headerRowDxfId="54" dataDxfId="53">
      <calculatedColumnFormula>ACOS(COS(O4)-SIN(RADIANS(B3))*SIN(RADIANS(B4))*(1-COS(P4)))</calculatedColumnFormula>
    </tableColumn>
    <tableColumn id="18" name="Столбец18" headerRowDxfId="52" dataDxfId="51">
      <calculatedColumnFormula>2/Q4*TAN(Q4/2)</calculatedColumnFormula>
    </tableColumn>
    <tableColumn id="19" name="Столбец19" headerRowDxfId="50" dataDxfId="49">
      <calculatedColumnFormula>(N4/2)*(COS(RADIANS(B3))+COS(RADIANS(B4)))*R4</calculatedColumnFormula>
    </tableColumn>
    <tableColumn id="20" name="Столбец20" headerRowDxfId="48" dataDxfId="47">
      <calculatedColumnFormula>(N4/2)*(SIN(RADIANS(B3))*COS(RADIANS(C3))+SIN(RADIANS(B4))*COS(RADIANS(C4)))*R4</calculatedColumnFormula>
    </tableColumn>
    <tableColumn id="21" name="Столбец21" headerRowDxfId="46" dataDxfId="45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0"/>
  <sheetViews>
    <sheetView workbookViewId="0">
      <selection activeCell="K19" sqref="K19"/>
    </sheetView>
  </sheetViews>
  <sheetFormatPr defaultRowHeight="14.5" x14ac:dyDescent="0.35"/>
  <cols>
    <col min="6" max="6" width="22.90625" customWidth="1"/>
    <col min="7" max="7" width="16.36328125" customWidth="1"/>
    <col min="8" max="8" width="36.08984375" customWidth="1"/>
    <col min="10" max="10" width="24.90625" customWidth="1"/>
    <col min="11" max="11" width="31" customWidth="1"/>
  </cols>
  <sheetData>
    <row r="1" spans="6:11" ht="15" thickBot="1" x14ac:dyDescent="0.4"/>
    <row r="2" spans="6:11" ht="15.5" thickBot="1" x14ac:dyDescent="0.4">
      <c r="F2" s="104" t="s">
        <v>30</v>
      </c>
      <c r="G2" s="106"/>
      <c r="H2" s="117" t="s">
        <v>135</v>
      </c>
      <c r="I2" s="139" t="s">
        <v>32</v>
      </c>
      <c r="J2" s="140"/>
      <c r="K2" s="110" t="s">
        <v>140</v>
      </c>
    </row>
    <row r="3" spans="6:11" ht="15.5" thickBot="1" x14ac:dyDescent="0.4">
      <c r="F3" s="104"/>
      <c r="G3" s="106"/>
      <c r="H3" s="118"/>
      <c r="I3" s="141"/>
      <c r="J3" s="142"/>
      <c r="K3" s="111"/>
    </row>
    <row r="4" spans="6:11" ht="16" thickTop="1" thickBot="1" x14ac:dyDescent="0.4">
      <c r="F4" s="104" t="s">
        <v>23</v>
      </c>
      <c r="G4" s="106"/>
      <c r="H4" s="117">
        <v>1980</v>
      </c>
      <c r="I4" s="139" t="s">
        <v>33</v>
      </c>
      <c r="J4" s="140"/>
      <c r="K4" s="112">
        <v>44896</v>
      </c>
    </row>
    <row r="5" spans="6:11" ht="15.5" thickBot="1" x14ac:dyDescent="0.4">
      <c r="F5" s="104"/>
      <c r="G5" s="104"/>
      <c r="H5" s="119"/>
      <c r="I5" s="143"/>
      <c r="J5" s="142"/>
      <c r="K5" s="111"/>
    </row>
    <row r="6" spans="6:11" ht="16" thickTop="1" thickBot="1" x14ac:dyDescent="0.4">
      <c r="F6" s="104" t="s">
        <v>24</v>
      </c>
      <c r="G6" s="106"/>
      <c r="H6" s="117">
        <v>38741</v>
      </c>
      <c r="I6" s="139" t="s">
        <v>34</v>
      </c>
      <c r="J6" s="140"/>
      <c r="K6" s="113" t="s">
        <v>136</v>
      </c>
    </row>
    <row r="7" spans="6:11" ht="15.5" thickBot="1" x14ac:dyDescent="0.4">
      <c r="F7" s="104"/>
      <c r="G7" s="104"/>
      <c r="H7" s="109"/>
      <c r="I7" s="143"/>
      <c r="J7" s="142"/>
      <c r="K7" s="111"/>
    </row>
    <row r="8" spans="6:11" ht="16" thickTop="1" thickBot="1" x14ac:dyDescent="0.4">
      <c r="F8" s="104" t="s">
        <v>0</v>
      </c>
      <c r="G8" s="106"/>
      <c r="H8" s="117">
        <v>62.34</v>
      </c>
      <c r="I8" s="139" t="s">
        <v>35</v>
      </c>
      <c r="J8" s="140"/>
      <c r="K8" s="121">
        <v>59743.8</v>
      </c>
    </row>
    <row r="9" spans="6:11" ht="15.5" thickBot="1" x14ac:dyDescent="0.4">
      <c r="F9" s="104"/>
      <c r="G9" s="106"/>
      <c r="H9" s="118"/>
      <c r="I9" s="141"/>
      <c r="J9" s="142"/>
      <c r="K9" s="111"/>
    </row>
    <row r="10" spans="6:11" ht="16" thickTop="1" thickBot="1" x14ac:dyDescent="0.4">
      <c r="F10" s="104" t="s">
        <v>53</v>
      </c>
      <c r="G10" s="106"/>
      <c r="H10" s="117" t="s">
        <v>137</v>
      </c>
      <c r="I10" s="139" t="s">
        <v>36</v>
      </c>
      <c r="J10" s="140"/>
      <c r="K10" s="130">
        <v>78.465000000000003</v>
      </c>
    </row>
    <row r="11" spans="6:11" ht="15.5" thickBot="1" x14ac:dyDescent="0.4">
      <c r="F11" s="104"/>
      <c r="G11" s="106"/>
      <c r="H11" s="120"/>
      <c r="I11" s="141"/>
      <c r="J11" s="142"/>
      <c r="K11" s="111"/>
    </row>
    <row r="12" spans="6:11" ht="16" thickTop="1" thickBot="1" x14ac:dyDescent="0.4">
      <c r="F12" s="104" t="s">
        <v>22</v>
      </c>
      <c r="G12" s="106"/>
      <c r="H12" s="117">
        <v>120</v>
      </c>
      <c r="I12" s="139" t="s">
        <v>88</v>
      </c>
      <c r="J12" s="140"/>
      <c r="K12" s="130">
        <v>15.97</v>
      </c>
    </row>
    <row r="13" spans="6:11" ht="15.5" thickBot="1" x14ac:dyDescent="0.4">
      <c r="F13" s="104"/>
      <c r="G13" s="104"/>
      <c r="H13" s="108"/>
      <c r="I13" s="143"/>
      <c r="J13" s="142"/>
      <c r="K13" s="111"/>
    </row>
    <row r="14" spans="6:11" ht="16" thickTop="1" thickBot="1" x14ac:dyDescent="0.4">
      <c r="F14" s="104" t="s">
        <v>25</v>
      </c>
      <c r="G14" s="104" t="s">
        <v>26</v>
      </c>
      <c r="H14" s="107">
        <v>27609.42</v>
      </c>
      <c r="I14" s="144" t="s">
        <v>37</v>
      </c>
      <c r="J14" s="140"/>
      <c r="K14" s="130">
        <v>1.1000000000000001</v>
      </c>
    </row>
    <row r="15" spans="6:11" ht="15.5" thickBot="1" x14ac:dyDescent="0.4">
      <c r="F15" s="104"/>
      <c r="G15" s="106" t="s">
        <v>66</v>
      </c>
      <c r="H15" s="117">
        <v>28362.01</v>
      </c>
      <c r="I15" s="141"/>
      <c r="J15" s="142"/>
      <c r="K15" s="111"/>
    </row>
    <row r="16" spans="6:11" ht="16" thickTop="1" thickBot="1" x14ac:dyDescent="0.4">
      <c r="F16" s="104"/>
      <c r="G16" s="104"/>
      <c r="H16" s="109"/>
      <c r="I16" s="144" t="s">
        <v>38</v>
      </c>
      <c r="J16" s="140"/>
      <c r="K16" s="131">
        <v>1.0009999999999999</v>
      </c>
    </row>
    <row r="17" spans="6:11" ht="16" thickTop="1" thickBot="1" x14ac:dyDescent="0.4">
      <c r="F17" s="104" t="s">
        <v>31</v>
      </c>
      <c r="G17" s="104" t="s">
        <v>102</v>
      </c>
      <c r="H17" s="107" t="s">
        <v>138</v>
      </c>
      <c r="I17" s="143"/>
      <c r="J17" s="142"/>
      <c r="K17" s="111"/>
    </row>
    <row r="18" spans="6:11" ht="17.25" customHeight="1" thickTop="1" thickBot="1" x14ac:dyDescent="0.4">
      <c r="F18" s="104"/>
      <c r="G18" s="106" t="s">
        <v>103</v>
      </c>
      <c r="H18" s="117" t="s">
        <v>139</v>
      </c>
      <c r="I18" s="139" t="s">
        <v>76</v>
      </c>
      <c r="J18" s="140"/>
      <c r="K18" s="130">
        <v>17.07</v>
      </c>
    </row>
    <row r="19" spans="6:11" ht="15.5" thickBot="1" x14ac:dyDescent="0.4">
      <c r="F19" s="114"/>
      <c r="G19" s="114"/>
      <c r="H19" s="115"/>
      <c r="I19" s="143"/>
      <c r="J19" s="142"/>
      <c r="K19" s="116"/>
    </row>
    <row r="22" spans="6:11" x14ac:dyDescent="0.35">
      <c r="H22" s="127" t="s">
        <v>118</v>
      </c>
    </row>
    <row r="24" spans="6:11" x14ac:dyDescent="0.35">
      <c r="F24" t="s">
        <v>120</v>
      </c>
    </row>
    <row r="25" spans="6:11" x14ac:dyDescent="0.35">
      <c r="F25" t="s">
        <v>125</v>
      </c>
    </row>
    <row r="26" spans="6:11" x14ac:dyDescent="0.35">
      <c r="F26" t="s">
        <v>121</v>
      </c>
    </row>
    <row r="27" spans="6:11" x14ac:dyDescent="0.35">
      <c r="F27" t="s">
        <v>126</v>
      </c>
    </row>
    <row r="28" spans="6:11" x14ac:dyDescent="0.35">
      <c r="F28" t="s">
        <v>132</v>
      </c>
    </row>
    <row r="29" spans="6:11" x14ac:dyDescent="0.35">
      <c r="F29" t="s">
        <v>122</v>
      </c>
    </row>
    <row r="30" spans="6:11" x14ac:dyDescent="0.35">
      <c r="F30" t="s">
        <v>123</v>
      </c>
    </row>
    <row r="31" spans="6:11" x14ac:dyDescent="0.35">
      <c r="F31" t="s">
        <v>124</v>
      </c>
    </row>
    <row r="32" spans="6:11" x14ac:dyDescent="0.35">
      <c r="F32" t="s">
        <v>130</v>
      </c>
    </row>
    <row r="33" spans="6:6" x14ac:dyDescent="0.35">
      <c r="F33" t="s">
        <v>131</v>
      </c>
    </row>
    <row r="40" spans="6:6" x14ac:dyDescent="0.35">
      <c r="F40" t="s">
        <v>133</v>
      </c>
    </row>
  </sheetData>
  <mergeCells count="9">
    <mergeCell ref="I2:J3"/>
    <mergeCell ref="I4:J5"/>
    <mergeCell ref="I6:J7"/>
    <mergeCell ref="I18:J19"/>
    <mergeCell ref="I14:J15"/>
    <mergeCell ref="I16:J17"/>
    <mergeCell ref="I8:J9"/>
    <mergeCell ref="I10:J11"/>
    <mergeCell ref="I12:J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Y201"/>
  <sheetViews>
    <sheetView tabSelected="1" zoomScale="80" zoomScaleNormal="80" workbookViewId="0">
      <pane ySplit="7" topLeftCell="A142" activePane="bottomLeft" state="frozen"/>
      <selection pane="bottomLeft" activeCell="AZ165" sqref="AZ165"/>
    </sheetView>
  </sheetViews>
  <sheetFormatPr defaultRowHeight="14.5" x14ac:dyDescent="0.35"/>
  <cols>
    <col min="1" max="2" width="11.90625" customWidth="1"/>
    <col min="3" max="3" width="12" style="14" customWidth="1"/>
    <col min="4" max="7" width="11.90625" hidden="1" customWidth="1"/>
    <col min="8" max="9" width="12.90625" style="14" hidden="1" customWidth="1"/>
    <col min="10" max="12" width="12.90625" style="16" hidden="1" customWidth="1"/>
    <col min="13" max="13" width="12.90625" hidden="1" customWidth="1"/>
    <col min="14" max="16" width="12.90625" style="14" hidden="1" customWidth="1"/>
    <col min="17" max="17" width="12.90625" style="17" hidden="1" customWidth="1"/>
    <col min="18" max="18" width="12.90625" style="16" hidden="1" customWidth="1"/>
    <col min="19" max="21" width="12.90625" style="14" hidden="1" customWidth="1"/>
    <col min="22" max="25" width="12.90625" customWidth="1"/>
    <col min="26" max="29" width="12.90625" hidden="1" customWidth="1"/>
    <col min="30" max="31" width="12.90625" style="14" hidden="1" customWidth="1"/>
    <col min="32" max="34" width="12.90625" style="16" hidden="1" customWidth="1"/>
    <col min="35" max="38" width="12.90625" hidden="1" customWidth="1"/>
    <col min="39" max="39" width="12.90625" style="15" hidden="1" customWidth="1"/>
    <col min="40" max="40" width="12.90625" hidden="1" customWidth="1"/>
    <col min="41" max="43" width="12.90625" style="15" hidden="1" customWidth="1"/>
    <col min="44" max="44" width="12.90625" hidden="1" customWidth="1"/>
    <col min="45" max="45" width="12.90625" customWidth="1"/>
    <col min="46" max="46" width="16.08984375" customWidth="1"/>
    <col min="47" max="47" width="17.6328125" customWidth="1"/>
    <col min="48" max="48" width="12.90625" customWidth="1"/>
    <col min="49" max="54" width="11" customWidth="1"/>
    <col min="56" max="56" width="64.08984375" customWidth="1"/>
    <col min="57" max="57" width="34.36328125" customWidth="1"/>
    <col min="59" max="59" width="26.90625" customWidth="1"/>
    <col min="60" max="60" width="18.90625" customWidth="1"/>
    <col min="61" max="61" width="36.08984375" customWidth="1"/>
    <col min="62" max="62" width="11.6328125" customWidth="1"/>
    <col min="63" max="63" width="19.08984375" customWidth="1"/>
    <col min="64" max="64" width="16.6328125" customWidth="1"/>
    <col min="65" max="65" width="15" customWidth="1"/>
    <col min="66" max="66" width="17.36328125" customWidth="1"/>
    <col min="67" max="67" width="21.453125" customWidth="1"/>
    <col min="68" max="68" width="21.54296875" customWidth="1"/>
    <col min="69" max="69" width="20.08984375" customWidth="1"/>
    <col min="70" max="70" width="22" customWidth="1"/>
    <col min="71" max="71" width="20.6328125" customWidth="1"/>
    <col min="72" max="72" width="15.90625" customWidth="1"/>
    <col min="73" max="73" width="18" customWidth="1"/>
    <col min="74" max="74" width="17.08984375" customWidth="1"/>
    <col min="75" max="75" width="14.08984375" customWidth="1"/>
    <col min="76" max="76" width="21.08984375" customWidth="1"/>
    <col min="77" max="77" width="18" customWidth="1"/>
    <col min="83" max="84" width="9.08984375" customWidth="1"/>
  </cols>
  <sheetData>
    <row r="1" spans="1:77" ht="15" hidden="1" customHeight="1" thickTop="1" thickBot="1" x14ac:dyDescent="0.45">
      <c r="BG1" s="155"/>
      <c r="BH1" s="155"/>
      <c r="BI1" s="155"/>
      <c r="BJ1" s="155" t="s">
        <v>0</v>
      </c>
      <c r="BK1" s="145"/>
      <c r="BL1" s="145" t="s">
        <v>22</v>
      </c>
      <c r="BM1" s="153" t="s">
        <v>25</v>
      </c>
      <c r="BN1" s="154"/>
      <c r="BO1" s="160"/>
      <c r="BP1" s="161"/>
      <c r="BQ1" s="145"/>
      <c r="BR1" s="145"/>
      <c r="BS1" s="145"/>
      <c r="BT1" s="145"/>
      <c r="BU1" s="145"/>
      <c r="BV1" s="145"/>
      <c r="BW1" s="145"/>
      <c r="BX1" s="145"/>
      <c r="BY1" s="145" t="s">
        <v>76</v>
      </c>
    </row>
    <row r="2" spans="1:77" ht="71.25" hidden="1" customHeight="1" thickTop="1" thickBot="1" x14ac:dyDescent="0.4">
      <c r="BG2" s="156"/>
      <c r="BH2" s="156"/>
      <c r="BI2" s="156"/>
      <c r="BJ2" s="156"/>
      <c r="BK2" s="146"/>
      <c r="BL2" s="146"/>
      <c r="BM2" s="47" t="s">
        <v>113</v>
      </c>
      <c r="BN2" s="47" t="s">
        <v>114</v>
      </c>
      <c r="BO2" s="80"/>
      <c r="BP2" s="103"/>
      <c r="BQ2" s="146"/>
      <c r="BR2" s="146"/>
      <c r="BS2" s="146"/>
      <c r="BT2" s="146"/>
      <c r="BU2" s="146"/>
      <c r="BV2" s="146"/>
      <c r="BW2" s="146"/>
      <c r="BX2" s="146"/>
      <c r="BY2" s="146"/>
    </row>
    <row r="3" spans="1:77" ht="16" hidden="1" thickTop="1" thickBot="1" x14ac:dyDescent="0.45">
      <c r="BG3" s="7"/>
      <c r="BH3" s="8"/>
      <c r="BI3" s="7"/>
      <c r="BJ3" s="7">
        <f>'Исходные данные'!H8</f>
        <v>62.34</v>
      </c>
      <c r="BK3" s="7"/>
      <c r="BL3" s="8">
        <f>'Исходные данные'!H12</f>
        <v>120</v>
      </c>
      <c r="BM3" s="89">
        <f>'Исходные данные'!H14</f>
        <v>27609.42</v>
      </c>
      <c r="BN3" s="89">
        <f>'Исходные данные'!H15</f>
        <v>28362.01</v>
      </c>
      <c r="BO3" s="105"/>
      <c r="BP3" s="105"/>
      <c r="BQ3" s="7"/>
      <c r="BR3" s="9"/>
      <c r="BS3" s="10"/>
      <c r="BT3" s="10"/>
      <c r="BU3" s="10"/>
      <c r="BV3" s="10"/>
      <c r="BW3" s="92"/>
      <c r="BX3" s="96"/>
      <c r="BY3" s="11">
        <v>20.62</v>
      </c>
    </row>
    <row r="4" spans="1:77" ht="15" thickBot="1" x14ac:dyDescent="0.4">
      <c r="BH4" s="1"/>
      <c r="BI4" s="1"/>
      <c r="BJ4" s="1"/>
      <c r="BK4" s="1"/>
      <c r="BL4" s="1"/>
      <c r="BM4" s="1"/>
      <c r="BN4" s="1"/>
    </row>
    <row r="5" spans="1:77" ht="27" customHeight="1" thickBot="1" x14ac:dyDescent="0.4">
      <c r="A5" s="147" t="s">
        <v>65</v>
      </c>
      <c r="B5" s="148"/>
      <c r="C5" s="149"/>
      <c r="D5" s="25"/>
      <c r="E5" s="25"/>
      <c r="F5" s="25"/>
      <c r="G5" s="25"/>
      <c r="H5" s="26"/>
      <c r="I5" s="26"/>
      <c r="J5" s="27"/>
      <c r="K5" s="27"/>
      <c r="L5" s="27"/>
      <c r="M5" s="25"/>
      <c r="N5" s="26"/>
      <c r="O5" s="26"/>
      <c r="P5" s="26"/>
      <c r="Q5" s="28"/>
      <c r="R5" s="27"/>
      <c r="S5" s="26"/>
      <c r="T5" s="26"/>
      <c r="U5" s="26"/>
      <c r="V5" s="25"/>
      <c r="W5" s="157" t="s">
        <v>64</v>
      </c>
      <c r="X5" s="158"/>
      <c r="Y5" s="159"/>
      <c r="Z5" s="25"/>
      <c r="AA5" s="25"/>
      <c r="AB5" s="25"/>
      <c r="AC5" s="25"/>
      <c r="AD5" s="26"/>
      <c r="AE5" s="26"/>
      <c r="AF5" s="27"/>
      <c r="AG5" s="27"/>
      <c r="AH5" s="27"/>
      <c r="AI5" s="25"/>
      <c r="AJ5" s="25"/>
      <c r="AK5" s="25"/>
      <c r="AL5" s="25"/>
      <c r="AM5" s="29"/>
      <c r="AN5" s="25"/>
      <c r="AO5" s="29"/>
      <c r="AP5" s="29"/>
      <c r="AQ5" s="29"/>
      <c r="AR5" s="25"/>
      <c r="AS5" s="25"/>
      <c r="AT5" s="150" t="s">
        <v>21</v>
      </c>
      <c r="AU5" s="151"/>
      <c r="AV5" s="152"/>
      <c r="AW5" s="12"/>
      <c r="AX5" s="150" t="s">
        <v>68</v>
      </c>
      <c r="AY5" s="151"/>
      <c r="AZ5" s="151"/>
      <c r="BA5" s="151"/>
      <c r="BB5" s="151"/>
      <c r="BC5" s="152"/>
      <c r="BD5" s="56" t="s">
        <v>43</v>
      </c>
      <c r="BE5" s="126" t="s">
        <v>115</v>
      </c>
      <c r="BF5" s="33"/>
      <c r="BG5" s="33"/>
      <c r="BH5" s="33"/>
      <c r="BI5" s="33"/>
      <c r="BJ5" s="33"/>
      <c r="BK5" s="1"/>
      <c r="BL5" s="1"/>
      <c r="BM5" s="1"/>
      <c r="BN5" s="1"/>
      <c r="BO5" s="1"/>
      <c r="BP5" s="1"/>
    </row>
    <row r="6" spans="1:77" ht="15" thickBot="1" x14ac:dyDescent="0.4">
      <c r="A6" s="50" t="s">
        <v>1</v>
      </c>
      <c r="B6" s="51" t="s">
        <v>2</v>
      </c>
      <c r="C6" s="54" t="s">
        <v>3</v>
      </c>
      <c r="D6" s="48" t="s">
        <v>4</v>
      </c>
      <c r="E6" s="19" t="s">
        <v>5</v>
      </c>
      <c r="F6" s="19" t="s">
        <v>6</v>
      </c>
      <c r="G6" s="19" t="s">
        <v>7</v>
      </c>
      <c r="H6" s="20" t="s">
        <v>8</v>
      </c>
      <c r="I6" s="20" t="s">
        <v>9</v>
      </c>
      <c r="J6" s="21" t="s">
        <v>10</v>
      </c>
      <c r="K6" s="21" t="s">
        <v>11</v>
      </c>
      <c r="L6" s="21" t="s">
        <v>12</v>
      </c>
      <c r="M6" s="25"/>
      <c r="N6" s="20" t="s">
        <v>13</v>
      </c>
      <c r="O6" s="20" t="s">
        <v>14</v>
      </c>
      <c r="P6" s="20" t="s">
        <v>15</v>
      </c>
      <c r="Q6" s="22" t="s">
        <v>16</v>
      </c>
      <c r="R6" s="21" t="s">
        <v>17</v>
      </c>
      <c r="S6" s="20" t="s">
        <v>18</v>
      </c>
      <c r="T6" s="20" t="s">
        <v>19</v>
      </c>
      <c r="U6" s="20" t="s">
        <v>20</v>
      </c>
      <c r="V6" s="25"/>
      <c r="W6" s="50" t="s">
        <v>1</v>
      </c>
      <c r="X6" s="51" t="s">
        <v>2</v>
      </c>
      <c r="Y6" s="52" t="s">
        <v>3</v>
      </c>
      <c r="Z6" s="48" t="s">
        <v>4</v>
      </c>
      <c r="AA6" s="19" t="s">
        <v>5</v>
      </c>
      <c r="AB6" s="19" t="s">
        <v>6</v>
      </c>
      <c r="AC6" s="19" t="s">
        <v>7</v>
      </c>
      <c r="AD6" s="20" t="s">
        <v>8</v>
      </c>
      <c r="AE6" s="20" t="s">
        <v>9</v>
      </c>
      <c r="AF6" s="21" t="s">
        <v>10</v>
      </c>
      <c r="AG6" s="21" t="s">
        <v>11</v>
      </c>
      <c r="AH6" s="21" t="s">
        <v>12</v>
      </c>
      <c r="AI6" s="25"/>
      <c r="AJ6" s="19" t="s">
        <v>13</v>
      </c>
      <c r="AK6" s="19" t="s">
        <v>14</v>
      </c>
      <c r="AL6" s="19" t="s">
        <v>15</v>
      </c>
      <c r="AM6" s="23" t="s">
        <v>16</v>
      </c>
      <c r="AN6" s="19" t="s">
        <v>17</v>
      </c>
      <c r="AO6" s="23" t="s">
        <v>18</v>
      </c>
      <c r="AP6" s="23" t="s">
        <v>19</v>
      </c>
      <c r="AQ6" s="23" t="s">
        <v>20</v>
      </c>
      <c r="AR6" s="23" t="s">
        <v>67</v>
      </c>
      <c r="AS6" s="25"/>
      <c r="AT6" s="55" t="s">
        <v>27</v>
      </c>
      <c r="AU6" s="55" t="s">
        <v>28</v>
      </c>
      <c r="AV6" s="55" t="s">
        <v>29</v>
      </c>
      <c r="AW6" s="12"/>
      <c r="AX6" s="50" t="s">
        <v>69</v>
      </c>
      <c r="AY6" s="51" t="s">
        <v>70</v>
      </c>
      <c r="AZ6" s="51" t="s">
        <v>71</v>
      </c>
      <c r="BA6" s="51" t="s">
        <v>72</v>
      </c>
      <c r="BB6" s="51" t="s">
        <v>73</v>
      </c>
      <c r="BC6" s="52" t="s">
        <v>74</v>
      </c>
      <c r="BD6" s="123"/>
      <c r="BE6" s="30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77" hidden="1" x14ac:dyDescent="0.35">
      <c r="A7" s="49"/>
      <c r="B7" s="49"/>
      <c r="C7" s="53"/>
      <c r="D7" s="30"/>
      <c r="E7" s="30"/>
      <c r="F7" s="30"/>
      <c r="G7" s="30"/>
      <c r="H7" s="30"/>
      <c r="I7" s="30"/>
      <c r="J7" s="30"/>
      <c r="K7" s="30"/>
      <c r="L7" s="30"/>
      <c r="M7" s="1"/>
      <c r="N7" s="30"/>
      <c r="O7" s="30"/>
      <c r="P7" s="30"/>
      <c r="Q7" s="30"/>
      <c r="R7" s="30"/>
      <c r="S7" s="30"/>
      <c r="T7" s="30"/>
      <c r="U7" s="30"/>
      <c r="V7" s="1"/>
      <c r="W7" s="49"/>
      <c r="X7" s="49"/>
      <c r="Y7" s="49"/>
      <c r="Z7" s="30"/>
      <c r="AA7" s="30"/>
      <c r="AB7" s="30"/>
      <c r="AC7" s="30"/>
      <c r="AD7" s="30"/>
      <c r="AE7" s="30"/>
      <c r="AF7" s="30"/>
      <c r="AG7" s="30"/>
      <c r="AH7" s="30"/>
      <c r="AI7" s="1"/>
      <c r="AJ7" s="30"/>
      <c r="AK7" s="30"/>
      <c r="AL7" s="30"/>
      <c r="AM7" s="30"/>
      <c r="AN7" s="30"/>
      <c r="AO7" s="30"/>
      <c r="AP7" s="30"/>
      <c r="AQ7" s="30"/>
      <c r="AR7" s="30"/>
      <c r="AS7" s="1"/>
      <c r="AT7" s="30"/>
      <c r="AU7" s="30"/>
      <c r="AV7" s="30"/>
      <c r="AW7" s="6"/>
      <c r="AX7" s="6"/>
      <c r="AY7" s="6"/>
      <c r="AZ7" s="6"/>
      <c r="BA7" s="6"/>
      <c r="BB7" s="6"/>
      <c r="BE7" s="30"/>
    </row>
    <row r="8" spans="1:77" s="44" customFormat="1" x14ac:dyDescent="0.35">
      <c r="A8" s="34">
        <v>0</v>
      </c>
      <c r="B8" s="34">
        <v>0</v>
      </c>
      <c r="C8" s="35">
        <v>0</v>
      </c>
      <c r="D8" s="36">
        <v>0</v>
      </c>
      <c r="E8" s="36">
        <f>$BJ$3-D8</f>
        <v>62.34</v>
      </c>
      <c r="F8" s="36">
        <v>0</v>
      </c>
      <c r="G8" s="36">
        <v>0</v>
      </c>
      <c r="H8" s="35">
        <f>BM3</f>
        <v>27609.42</v>
      </c>
      <c r="I8" s="35">
        <f>BN3</f>
        <v>28362.01</v>
      </c>
      <c r="J8" s="37">
        <f>SQRT(F8^2+G8^2)</f>
        <v>0</v>
      </c>
      <c r="K8" s="37">
        <f>IF(J8=0,0,IF(F8&lt;0,ATAN(G8/F8)*180/PI()+180,ATAN(G8/F8)*180/PI()))</f>
        <v>0</v>
      </c>
      <c r="L8" s="37">
        <f>COS((K8-$BL$3)*PI()/180)*J8</f>
        <v>0</v>
      </c>
      <c r="M8" s="38"/>
      <c r="N8" s="35">
        <v>0</v>
      </c>
      <c r="O8" s="35">
        <v>0</v>
      </c>
      <c r="P8" s="35">
        <v>0</v>
      </c>
      <c r="Q8" s="39">
        <v>0</v>
      </c>
      <c r="R8" s="37">
        <v>0</v>
      </c>
      <c r="S8" s="35">
        <v>0</v>
      </c>
      <c r="T8" s="35">
        <v>0</v>
      </c>
      <c r="U8" s="35">
        <v>0</v>
      </c>
      <c r="V8" s="38"/>
      <c r="W8" s="34">
        <v>0</v>
      </c>
      <c r="X8" s="34">
        <v>0</v>
      </c>
      <c r="Y8" s="34">
        <v>0</v>
      </c>
      <c r="Z8" s="34">
        <v>0</v>
      </c>
      <c r="AA8" s="34">
        <f>$BJ$3-Z8</f>
        <v>62.34</v>
      </c>
      <c r="AB8" s="34">
        <v>0</v>
      </c>
      <c r="AC8" s="34">
        <v>0</v>
      </c>
      <c r="AD8" s="35">
        <f>BM3</f>
        <v>27609.42</v>
      </c>
      <c r="AE8" s="35">
        <f>BN3</f>
        <v>28362.01</v>
      </c>
      <c r="AF8" s="37">
        <f t="shared" ref="AF8:AF10" si="0">SQRT(AB8^2+AC8^2)</f>
        <v>0</v>
      </c>
      <c r="AG8" s="37">
        <f t="shared" ref="AG8:AG10" si="1">IF(AF8=0,0,IF(AB8&lt;0,ATAN(AC8/AB8)*180/PI()+180,ATAN(AC8/AB8)*180/PI()))</f>
        <v>0</v>
      </c>
      <c r="AH8" s="37">
        <f>COS((AG8-$BL$3)*PI()/180)*AF8</f>
        <v>0</v>
      </c>
      <c r="AI8" s="38"/>
      <c r="AJ8" s="35">
        <v>0</v>
      </c>
      <c r="AK8" s="35">
        <v>0</v>
      </c>
      <c r="AL8" s="35">
        <v>0</v>
      </c>
      <c r="AM8" s="40">
        <v>0</v>
      </c>
      <c r="AN8" s="34">
        <v>0</v>
      </c>
      <c r="AO8" s="40">
        <v>0</v>
      </c>
      <c r="AP8" s="40">
        <v>0</v>
      </c>
      <c r="AQ8" s="40">
        <v>0</v>
      </c>
      <c r="AR8" s="34">
        <v>0</v>
      </c>
      <c r="AS8" s="38"/>
      <c r="AT8" s="35">
        <f>SQRT((I8-AE8)^2+(H8-AD8)^2)</f>
        <v>0</v>
      </c>
      <c r="AU8" s="35">
        <f>D8-Z8</f>
        <v>0</v>
      </c>
      <c r="AV8" s="35">
        <f>SQRT((I8-AE8)^2+(H8-AD8)^2+(D8-Z8)^2)</f>
        <v>0</v>
      </c>
      <c r="AW8" s="41"/>
      <c r="AX8" s="42"/>
      <c r="AY8" s="42"/>
      <c r="AZ8" s="42"/>
      <c r="BA8" s="42"/>
      <c r="BB8" s="42"/>
      <c r="BC8" s="43"/>
      <c r="BD8" s="124" t="s">
        <v>75</v>
      </c>
      <c r="BE8" s="43"/>
    </row>
    <row r="9" spans="1:77" ht="15" customHeight="1" x14ac:dyDescent="0.35">
      <c r="A9" s="93">
        <v>97.7</v>
      </c>
      <c r="B9" s="94">
        <v>0.37</v>
      </c>
      <c r="C9" s="94">
        <v>162.83000000000001</v>
      </c>
      <c r="D9" s="24">
        <f>S9+D8</f>
        <v>97.699320951817569</v>
      </c>
      <c r="E9" s="24">
        <f t="shared" ref="E9:E10" si="2">$BJ$3-D9</f>
        <v>-35.359320951817566</v>
      </c>
      <c r="F9" s="24">
        <f>T9+F8</f>
        <v>-0.3013994231523035</v>
      </c>
      <c r="G9" s="24">
        <f>U9+G8</f>
        <v>9.3125800381431409E-2</v>
      </c>
      <c r="H9" s="20">
        <f>H8+T9</f>
        <v>27609.118600576847</v>
      </c>
      <c r="I9" s="20">
        <f>I8+U9</f>
        <v>28362.103125800379</v>
      </c>
      <c r="J9" s="21">
        <f t="shared" ref="J9:J10" si="3">SQRT(F9^2+G9^2)</f>
        <v>0.31545843937549606</v>
      </c>
      <c r="K9" s="21">
        <f t="shared" ref="K9:K10" si="4">IF(J9=0,0,IF(F9&lt;0,ATAN(G9/F9)*180/PI()+180,ATAN(G9/F9)*180/PI()))</f>
        <v>162.83000000000001</v>
      </c>
      <c r="L9" s="21">
        <f>COS((K9-$BL$3)*PI()/180)*J9</f>
        <v>0.23134902045422995</v>
      </c>
      <c r="M9" s="25"/>
      <c r="N9" s="20">
        <f>A9-A8</f>
        <v>97.7</v>
      </c>
      <c r="O9" s="20">
        <f t="shared" ref="O9:O10" si="5">RADIANS(B9-B8)</f>
        <v>6.4577182323790191E-3</v>
      </c>
      <c r="P9" s="20">
        <f t="shared" ref="P9:P10" si="6">RADIANS(C9-C8)</f>
        <v>2.8419196210223672</v>
      </c>
      <c r="Q9" s="22">
        <f t="shared" ref="Q9:Q10" si="7">ACOS(COS(O9)-SIN(RADIANS(B8))*SIN(RADIANS(B9))*(1-COS(P9)))</f>
        <v>6.4577182323726223E-3</v>
      </c>
      <c r="R9" s="21">
        <f>2/Q9*TAN(Q9/2)</f>
        <v>1.0000034751915563</v>
      </c>
      <c r="S9" s="20">
        <f t="shared" ref="S9:S10" si="8">(N9/2)*(COS(RADIANS(B8))+COS(RADIANS(B9)))*R9</f>
        <v>97.699320951817569</v>
      </c>
      <c r="T9" s="20">
        <f t="shared" ref="T9:T10" si="9">(N9/2)*(SIN(RADIANS(B8))*COS(RADIANS(C8))+SIN(RADIANS(B9))*COS(RADIANS(C9)))*R9</f>
        <v>-0.3013994231523035</v>
      </c>
      <c r="U9" s="20">
        <f t="shared" ref="U9:U10" si="10">(N9/2)*(SIN(RADIANS(B8))*SIN(RADIANS(C8))+SIN(RADIANS(B9))*SIN(RADIANS(C9)))*R9</f>
        <v>9.3125800381431409E-2</v>
      </c>
      <c r="V9" s="25"/>
      <c r="W9" s="20">
        <v>97.7</v>
      </c>
      <c r="X9" s="95">
        <v>0.37</v>
      </c>
      <c r="Y9" s="95">
        <v>162.93</v>
      </c>
      <c r="Z9" s="20">
        <f>AO9+Z8</f>
        <v>97.699320951817569</v>
      </c>
      <c r="AA9" s="20">
        <f>$BJ$3-Z9</f>
        <v>-35.359320951817566</v>
      </c>
      <c r="AB9" s="20">
        <f>AP9+AB8</f>
        <v>-0.30156149919584974</v>
      </c>
      <c r="AC9" s="20">
        <f>AQ9+AC8</f>
        <v>9.259961758006921E-2</v>
      </c>
      <c r="AD9" s="20">
        <f>AD8+AP9</f>
        <v>27609.118438500802</v>
      </c>
      <c r="AE9" s="20">
        <f>AE8+AQ9</f>
        <v>28362.102599617578</v>
      </c>
      <c r="AF9" s="21">
        <f t="shared" si="0"/>
        <v>0.31545843937549611</v>
      </c>
      <c r="AG9" s="21">
        <f t="shared" si="1"/>
        <v>162.93</v>
      </c>
      <c r="AH9" s="21">
        <f>COS((AG9-$BL$3)*PI()/180)*AF9</f>
        <v>0.23097437080298894</v>
      </c>
      <c r="AI9" s="25"/>
      <c r="AJ9" s="20">
        <f>W9-W8</f>
        <v>97.7</v>
      </c>
      <c r="AK9" s="20">
        <f t="shared" ref="AK9:AK10" si="11">RADIANS(X9-X8)</f>
        <v>6.4577182323790191E-3</v>
      </c>
      <c r="AL9" s="20">
        <f t="shared" ref="AL9:AL10" si="12">RADIANS(Y9-Y8)</f>
        <v>2.8436649502743614</v>
      </c>
      <c r="AM9" s="23">
        <f>ACOS(COS(AK9)-SIN(RADIANS(X8))*SIN(RADIANS(X9))*(1-COS(AL9)))</f>
        <v>6.4577182323726223E-3</v>
      </c>
      <c r="AN9" s="19">
        <f>2/AM9*TAN(AM9/2)</f>
        <v>1.0000034751915563</v>
      </c>
      <c r="AO9" s="23">
        <f>(AJ9/2)*(COS(RADIANS(X8))+COS(RADIANS(X9)))*AN9</f>
        <v>97.699320951817569</v>
      </c>
      <c r="AP9" s="23">
        <f>(AJ9/2)*(SIN(RADIANS(X8))*COS(RADIANS(Y8))+SIN(RADIANS(X9))*COS(RADIANS(Y9)))*AN9</f>
        <v>-0.30156149919584974</v>
      </c>
      <c r="AQ9" s="23">
        <f>(AJ9/2)*(SIN(RADIANS(X8))*SIN(RADIANS(Y8))+SIN(RADIANS(X9))*SIN(RADIANS(Y9)))*AN9</f>
        <v>9.259961758006921E-2</v>
      </c>
      <c r="AR9" s="19" t="e">
        <f>(30/AJ9)*2*(SIN(SQRT((SIN(AK8/2)^2+SIN((AL8/2)^2)*SIN(X8)*SIN(X9)))))^(-1)</f>
        <v>#DIV/0!</v>
      </c>
      <c r="AS9" s="25"/>
      <c r="AT9" s="20">
        <f t="shared" ref="AT9" si="13">SQRT((I9-AE9)^2+(H9-AD9)^2)</f>
        <v>5.5057877218359823E-4</v>
      </c>
      <c r="AU9" s="20">
        <f t="shared" ref="AU9:AU10" si="14">D9-Z9</f>
        <v>0</v>
      </c>
      <c r="AV9" s="20">
        <f t="shared" ref="AV9:AV10" si="15">SQRT((I9-AE9)^2+(H9-AD9)^2+(D9-Z9)^2)</f>
        <v>5.5057877218359823E-4</v>
      </c>
      <c r="AW9" s="6"/>
      <c r="AX9" s="18" t="s">
        <v>141</v>
      </c>
      <c r="AY9" s="18"/>
      <c r="AZ9" s="18"/>
      <c r="BA9" s="128"/>
      <c r="BB9" s="128"/>
      <c r="BC9" s="129"/>
      <c r="BD9" s="125"/>
      <c r="BE9" s="30" t="s">
        <v>96</v>
      </c>
      <c r="BG9" s="90"/>
      <c r="BH9" s="90"/>
      <c r="BI9" s="90"/>
    </row>
    <row r="10" spans="1:77" ht="15" customHeight="1" x14ac:dyDescent="0.35">
      <c r="A10" s="93">
        <v>116.59</v>
      </c>
      <c r="B10" s="94">
        <v>0.1</v>
      </c>
      <c r="C10" s="94">
        <v>327.12</v>
      </c>
      <c r="D10" s="24">
        <f>S10+D9</f>
        <v>116.5892142283034</v>
      </c>
      <c r="E10" s="24">
        <f t="shared" si="2"/>
        <v>-54.249214228303401</v>
      </c>
      <c r="F10" s="24">
        <f t="shared" ref="F10" si="16">T10+F9</f>
        <v>-0.34583019057188713</v>
      </c>
      <c r="G10" s="24">
        <f t="shared" ref="G10" si="17">U10+G9</f>
        <v>0.10218218428913085</v>
      </c>
      <c r="H10" s="20">
        <f t="shared" ref="H10" si="18">H9+T10</f>
        <v>27609.074169809428</v>
      </c>
      <c r="I10" s="20">
        <f t="shared" ref="I10" si="19">I9+U10</f>
        <v>28362.112182184286</v>
      </c>
      <c r="J10" s="21">
        <f t="shared" si="3"/>
        <v>0.36061020437181984</v>
      </c>
      <c r="K10" s="21">
        <f t="shared" si="4"/>
        <v>163.53921074197254</v>
      </c>
      <c r="L10" s="21">
        <f>COS((K10-$BL$3)*PI()/180)*J10</f>
        <v>0.26140746269451409</v>
      </c>
      <c r="M10" s="25"/>
      <c r="N10" s="20">
        <f t="shared" ref="N10" si="20">A10-A9</f>
        <v>18.89</v>
      </c>
      <c r="O10" s="20">
        <f t="shared" si="5"/>
        <v>-4.7123889803846897E-3</v>
      </c>
      <c r="P10" s="20">
        <f t="shared" si="6"/>
        <v>2.8674014281014837</v>
      </c>
      <c r="Q10" s="22">
        <f t="shared" si="7"/>
        <v>8.1515599077697232E-3</v>
      </c>
      <c r="R10" s="21">
        <f t="shared" ref="R10" si="21">2/Q10*TAN(Q10/2)</f>
        <v>1.0000055373642054</v>
      </c>
      <c r="S10" s="20">
        <f t="shared" si="8"/>
        <v>18.889893276485843</v>
      </c>
      <c r="T10" s="20">
        <f t="shared" si="9"/>
        <v>-4.4430767419583621E-2</v>
      </c>
      <c r="U10" s="20">
        <f t="shared" si="10"/>
        <v>9.0563839076994428E-3</v>
      </c>
      <c r="V10" s="25"/>
      <c r="W10" s="20">
        <v>116.59</v>
      </c>
      <c r="X10" s="95">
        <v>0.1</v>
      </c>
      <c r="Y10" s="95">
        <v>327.22000000000003</v>
      </c>
      <c r="Z10" s="20">
        <f t="shared" ref="Z10" si="22">AO10+Z9</f>
        <v>116.5892142283034</v>
      </c>
      <c r="AA10" s="20">
        <f t="shared" ref="AA10" si="23">$BJ$3-Z10</f>
        <v>-54.249214228303401</v>
      </c>
      <c r="AB10" s="20">
        <f t="shared" ref="AB10" si="24">AP10+AB9</f>
        <v>-0.34600800530724846</v>
      </c>
      <c r="AC10" s="20">
        <f>AQ10+AC9</f>
        <v>0.10157844141541465</v>
      </c>
      <c r="AD10" s="20">
        <f t="shared" ref="AD10" si="25">AD9+AP10</f>
        <v>27609.07399199469</v>
      </c>
      <c r="AE10" s="20">
        <f t="shared" ref="AE10" si="26">AE9+AQ10</f>
        <v>28362.111578441414</v>
      </c>
      <c r="AF10" s="21">
        <f t="shared" si="0"/>
        <v>0.3606102043718199</v>
      </c>
      <c r="AG10" s="21">
        <f t="shared" si="1"/>
        <v>163.63921074197253</v>
      </c>
      <c r="AH10" s="21">
        <f>COS((AG10-$BL$3)*PI()/180)*AF10</f>
        <v>0.26097351339620267</v>
      </c>
      <c r="AI10" s="25"/>
      <c r="AJ10" s="20">
        <f t="shared" ref="AJ10" si="27">W10-W9</f>
        <v>18.89</v>
      </c>
      <c r="AK10" s="20">
        <f t="shared" si="11"/>
        <v>-4.7123889803846897E-3</v>
      </c>
      <c r="AL10" s="20">
        <f t="shared" si="12"/>
        <v>2.8674014281014846</v>
      </c>
      <c r="AM10" s="23">
        <f t="shared" ref="AM10" si="28">ACOS(COS(AK10)-SIN(RADIANS(X9))*SIN(RADIANS(X10))*(1-COS(AL10)))</f>
        <v>8.1515599077697232E-3</v>
      </c>
      <c r="AN10" s="19">
        <f>2/AM10*TAN(AM10/2)</f>
        <v>1.0000055373642054</v>
      </c>
      <c r="AO10" s="23">
        <f t="shared" ref="AO10" si="29">(AJ10/2)*(COS(RADIANS(X9))+COS(RADIANS(X10)))*AN10</f>
        <v>18.889893276485843</v>
      </c>
      <c r="AP10" s="23">
        <f t="shared" ref="AP10" si="30">(AJ10/2)*(SIN(RADIANS(X9))*COS(RADIANS(Y9))+SIN(RADIANS(X10))*COS(RADIANS(Y10)))*AN10</f>
        <v>-4.444650611139872E-2</v>
      </c>
      <c r="AQ10" s="23">
        <f t="shared" ref="AQ10" si="31">(AJ10/2)*(SIN(RADIANS(X9))*SIN(RADIANS(Y9))+SIN(RADIANS(X10))*SIN(RADIANS(Y10)))*AN10</f>
        <v>8.9788238353454407E-3</v>
      </c>
      <c r="AR10" s="19">
        <f>(30/AJ10)*2*(ASIN((SQRT((SIN((X9-X10)/2)^2+SIN(((Y9-Y10)/2)^2)*SIN(X9)*SIN(X10))))))</f>
        <v>0.24782646631717586</v>
      </c>
      <c r="AS10" s="25"/>
      <c r="AT10" s="20">
        <f>SQRT((I10-AE10)^2+(H10-AD10)^2)</f>
        <v>6.2938345751059415E-4</v>
      </c>
      <c r="AU10" s="20">
        <f t="shared" si="14"/>
        <v>0</v>
      </c>
      <c r="AV10" s="20">
        <f t="shared" si="15"/>
        <v>6.2938345751059415E-4</v>
      </c>
      <c r="AW10" s="6"/>
      <c r="AX10" s="18" t="s">
        <v>141</v>
      </c>
      <c r="AY10" s="18"/>
      <c r="AZ10" s="18"/>
      <c r="BA10" s="128"/>
      <c r="BB10" s="128"/>
      <c r="BC10" s="129"/>
      <c r="BD10" s="125"/>
      <c r="BE10" s="30" t="s">
        <v>96</v>
      </c>
      <c r="BG10" s="90"/>
      <c r="BH10" s="90"/>
      <c r="BI10" s="90"/>
    </row>
    <row r="11" spans="1:77" x14ac:dyDescent="0.35">
      <c r="A11" s="93">
        <v>135.49</v>
      </c>
      <c r="B11" s="94">
        <v>1.49</v>
      </c>
      <c r="C11" s="94">
        <v>299.89999999999998</v>
      </c>
      <c r="D11" s="24">
        <f t="shared" ref="D11" si="32">S11+D10</f>
        <v>135.48694728447941</v>
      </c>
      <c r="E11" s="24">
        <f>$BJ$3-D11</f>
        <v>-73.14694728447941</v>
      </c>
      <c r="F11" s="24">
        <f t="shared" ref="F11" si="33">T11+F10</f>
        <v>-0.20948202005383709</v>
      </c>
      <c r="G11" s="24">
        <f t="shared" ref="G11" si="34">U11+G10</f>
        <v>-0.11979962775069895</v>
      </c>
      <c r="H11" s="20">
        <f t="shared" ref="H11" si="35">H10+T11</f>
        <v>27609.210517979947</v>
      </c>
      <c r="I11" s="20">
        <f t="shared" ref="I11" si="36">I10+U11</f>
        <v>28361.890200372247</v>
      </c>
      <c r="J11" s="21">
        <f t="shared" ref="J11" si="37">SQRT(F11^2+G11^2)</f>
        <v>0.24131860171781669</v>
      </c>
      <c r="K11" s="21">
        <f t="shared" ref="K11" si="38">IF(J11=0,0,IF(F11&lt;0,ATAN(G11/F11)*180/PI()+180,ATAN(G11/F11)*180/PI()))</f>
        <v>209.76459213533968</v>
      </c>
      <c r="L11" s="21">
        <f>COS((K11-$BL$3)*PI()/180)*J11</f>
        <v>9.9148903089413504E-4</v>
      </c>
      <c r="M11" s="25"/>
      <c r="N11" s="20">
        <f t="shared" ref="N11" si="39">A11-A10</f>
        <v>18.900000000000006</v>
      </c>
      <c r="O11" s="20">
        <f t="shared" ref="O11" si="40">RADIANS(B11-B10)</f>
        <v>2.426007660272118E-2</v>
      </c>
      <c r="P11" s="20">
        <f t="shared" ref="P11" si="41">RADIANS(C11-C10)</f>
        <v>-0.47507862239285698</v>
      </c>
      <c r="Q11" s="22">
        <f t="shared" ref="Q11" si="42">ACOS(COS(O11)-SIN(RADIANS(B10))*SIN(RADIANS(B11))*(1-COS(P11)))</f>
        <v>2.4466385108879329E-2</v>
      </c>
      <c r="R11" s="21">
        <f t="shared" ref="R11" si="43">2/Q11*TAN(Q11/2)</f>
        <v>1.0000498866529284</v>
      </c>
      <c r="S11" s="20">
        <f t="shared" ref="S11" si="44">(N11/2)*(COS(RADIANS(B10))+COS(RADIANS(B11)))*R11</f>
        <v>18.897733056175998</v>
      </c>
      <c r="T11" s="20">
        <f t="shared" ref="T11" si="45">(N11/2)*(SIN(RADIANS(B10))*COS(RADIANS(C10))+SIN(RADIANS(B11))*COS(RADIANS(C11)))*R11</f>
        <v>0.13634817051805004</v>
      </c>
      <c r="U11" s="20">
        <f t="shared" ref="U11" si="46">(N11/2)*(SIN(RADIANS(B10))*SIN(RADIANS(C10))+SIN(RADIANS(B11))*SIN(RADIANS(C11)))*R11</f>
        <v>-0.22198181203982981</v>
      </c>
      <c r="V11" s="25"/>
      <c r="W11" s="20">
        <v>135.49</v>
      </c>
      <c r="X11" s="95">
        <v>1.49</v>
      </c>
      <c r="Y11" s="95">
        <v>300.01</v>
      </c>
      <c r="Z11" s="20">
        <f t="shared" ref="Z11" si="47">AO11+Z10</f>
        <v>135.48694727306821</v>
      </c>
      <c r="AA11" s="20">
        <f>$BJ$3-Z11</f>
        <v>-73.146947273068207</v>
      </c>
      <c r="AB11" s="20">
        <f t="shared" ref="AB11" si="48">AP11+AB10</f>
        <v>-0.20923547033044038</v>
      </c>
      <c r="AC11" s="20">
        <f t="shared" ref="AC11" si="49">AQ11+AC10</f>
        <v>-0.12014361234163203</v>
      </c>
      <c r="AD11" s="20">
        <f t="shared" ref="AD11" si="50">AD10+AP11</f>
        <v>27609.210764529667</v>
      </c>
      <c r="AE11" s="20">
        <f t="shared" ref="AE11" si="51">AE10+AQ11</f>
        <v>28361.889856387657</v>
      </c>
      <c r="AF11" s="21">
        <f t="shared" ref="AF11" si="52">SQRT(AB11^2+AC11^2)</f>
        <v>0.24127571289066158</v>
      </c>
      <c r="AG11" s="21">
        <f t="shared" ref="AG11" si="53">IF(AF11=0,0,IF(AB11&lt;0,ATAN(AC11/AB11)*180/PI()+180,ATAN(AC11/AB11)*180/PI()))</f>
        <v>209.86456713924719</v>
      </c>
      <c r="AH11" s="21">
        <f>COS((AG11-$BL$3)*PI()/180)*AF11</f>
        <v>5.7031477493725492E-4</v>
      </c>
      <c r="AI11" s="25"/>
      <c r="AJ11" s="20">
        <f t="shared" ref="AJ11" si="54">W11-W10</f>
        <v>18.900000000000006</v>
      </c>
      <c r="AK11" s="20">
        <f t="shared" ref="AK11" si="55">RADIANS(X11-X10)</f>
        <v>2.426007660272118E-2</v>
      </c>
      <c r="AL11" s="20">
        <f t="shared" ref="AL11" si="56">RADIANS(Y11-Y10)</f>
        <v>-0.47490408946765772</v>
      </c>
      <c r="AM11" s="23">
        <f t="shared" ref="AM11" si="57">ACOS(COS(AK11)-SIN(RADIANS(X10))*SIN(RADIANS(X11))*(1-COS(AL11)))</f>
        <v>2.4466237036363747E-2</v>
      </c>
      <c r="AN11" s="45">
        <f t="shared" ref="AN11" si="58">2/AM11*TAN(AM11/2)</f>
        <v>1.0000498860490583</v>
      </c>
      <c r="AO11" s="23">
        <f t="shared" ref="AO11" si="59">(AJ11/2)*(COS(RADIANS(X10))+COS(RADIANS(X11)))*AN11</f>
        <v>18.897733044764792</v>
      </c>
      <c r="AP11" s="23">
        <f t="shared" ref="AP11" si="60">(AJ11/2)*(SIN(RADIANS(X10))*COS(RADIANS(Y10))+SIN(RADIANS(X11))*COS(RADIANS(Y11)))*AN11</f>
        <v>0.13677253497680808</v>
      </c>
      <c r="AQ11" s="23">
        <f t="shared" ref="AQ11" si="61">(AJ11/2)*(SIN(RADIANS(X10))*SIN(RADIANS(Y10))+SIN(RADIANS(X11))*SIN(RADIANS(Y11)))*AN11</f>
        <v>-0.22172205375704668</v>
      </c>
      <c r="AR11" s="45">
        <f t="shared" ref="AR11" si="62">(10/AJ11)*2*(ASIN((SQRT((SIN((X10-X11)/2)^2+SIN(((Y10-Y11)/2)^2)*SIN(X10)*SIN(X11))))))</f>
        <v>0.76263993684266462</v>
      </c>
      <c r="AS11" s="25"/>
      <c r="AT11" s="20">
        <f t="shared" ref="AT11" si="63">SQRT((I11-AE11)^2+(H11-AD11)^2)</f>
        <v>4.2321644852777945E-4</v>
      </c>
      <c r="AU11" s="20">
        <f t="shared" ref="AU11" si="64">D11-Z11</f>
        <v>1.1411202649469487E-8</v>
      </c>
      <c r="AV11" s="20">
        <f t="shared" ref="AV11" si="65">SQRT((I11-AE11)^2+(H11-AD11)^2+(D11-Z11)^2)</f>
        <v>4.2321644868161982E-4</v>
      </c>
      <c r="AX11" s="18" t="s">
        <v>141</v>
      </c>
      <c r="AY11" s="18"/>
      <c r="AZ11" s="18"/>
      <c r="BA11" s="128"/>
      <c r="BB11" s="128"/>
      <c r="BC11" s="129"/>
      <c r="BD11" s="125"/>
      <c r="BE11" s="30" t="s">
        <v>96</v>
      </c>
    </row>
    <row r="12" spans="1:77" x14ac:dyDescent="0.35">
      <c r="A12" s="95">
        <v>154.44999999999999</v>
      </c>
      <c r="B12" s="95">
        <v>2.85</v>
      </c>
      <c r="C12" s="95">
        <v>289.77999999999997</v>
      </c>
      <c r="D12" s="24">
        <f t="shared" ref="D12:D50" si="66">S12+D11</f>
        <v>154.43296942122939</v>
      </c>
      <c r="E12" s="24">
        <f t="shared" ref="E12:E50" si="67">$BJ$3-D12</f>
        <v>-92.092969421229384</v>
      </c>
      <c r="F12" s="24">
        <f t="shared" ref="F12:F50" si="68">T12+F11</f>
        <v>7.2923361826300159E-2</v>
      </c>
      <c r="G12" s="24">
        <f t="shared" ref="G12:G50" si="69">U12+G11</f>
        <v>-0.77707371304026684</v>
      </c>
      <c r="H12" s="20">
        <f t="shared" ref="H12:H50" si="70">H11+T12</f>
        <v>27609.492923361828</v>
      </c>
      <c r="I12" s="20">
        <f t="shared" ref="I12:I50" si="71">I11+U12</f>
        <v>28361.232926286957</v>
      </c>
      <c r="J12" s="21">
        <f t="shared" ref="J12:J50" si="72">SQRT(F12^2+G12^2)</f>
        <v>0.78048790650351307</v>
      </c>
      <c r="K12" s="21">
        <f t="shared" ref="K12:K50" si="73">IF(J12=0,0,IF(F12&lt;0,ATAN(G12/F12)*180/PI()+180,ATAN(G12/F12)*180/PI()))</f>
        <v>-84.638861245004463</v>
      </c>
      <c r="L12" s="21">
        <f t="shared" ref="L12:L50" si="74">COS((K12-$BL$3)*PI()/180)*J12</f>
        <v>-0.70942725701912024</v>
      </c>
      <c r="M12" s="25"/>
      <c r="N12" s="20">
        <f t="shared" ref="N12:N50" si="75">A12-A11</f>
        <v>18.95999999999998</v>
      </c>
      <c r="O12" s="20">
        <f t="shared" ref="O12:O50" si="76">RADIANS(B12-B11)</f>
        <v>2.3736477827122883E-2</v>
      </c>
      <c r="P12" s="20">
        <f t="shared" ref="P12:P50" si="77">RADIANS(C12-C11)</f>
        <v>-0.17662732030182623</v>
      </c>
      <c r="Q12" s="22">
        <f t="shared" ref="Q12:Q50" si="78">ACOS(COS(O12)-SIN(RADIANS(B11))*SIN(RADIANS(B12))*(1-COS(P12)))</f>
        <v>2.4569366144677307E-2</v>
      </c>
      <c r="R12" s="21">
        <f t="shared" ref="R12:R50" si="79">2/Q12*TAN(Q12/2)</f>
        <v>1.0000503075162304</v>
      </c>
      <c r="S12" s="20">
        <f t="shared" ref="S12:S50" si="80">(N12/2)*(COS(RADIANS(B11))+COS(RADIANS(B12)))*R12</f>
        <v>18.946022136749974</v>
      </c>
      <c r="T12" s="20">
        <f t="shared" ref="T12:T50" si="81">(N12/2)*(SIN(RADIANS(B11))*COS(RADIANS(C11))+SIN(RADIANS(B12))*COS(RADIANS(C12)))*R12</f>
        <v>0.28240538188013725</v>
      </c>
      <c r="U12" s="20">
        <f t="shared" ref="U12:U50" si="82">(N12/2)*(SIN(RADIANS(B11))*SIN(RADIANS(C11))+SIN(RADIANS(B12))*SIN(RADIANS(C12)))*R12</f>
        <v>-0.65727408528956788</v>
      </c>
      <c r="V12" s="25"/>
      <c r="W12" s="20">
        <v>154.44999999999999</v>
      </c>
      <c r="X12" s="95">
        <v>2.85</v>
      </c>
      <c r="Y12" s="95">
        <v>289.89999999999998</v>
      </c>
      <c r="Z12" s="20">
        <f t="shared" ref="Z12:Z50" si="83">AO12+Z11</f>
        <v>154.43296928465944</v>
      </c>
      <c r="AA12" s="20">
        <f t="shared" ref="AA12:AA50" si="84">$BJ$3-Z12</f>
        <v>-92.092969284659432</v>
      </c>
      <c r="AB12" s="20">
        <f t="shared" ref="AB12:AB50" si="85">AP12+AB11</f>
        <v>7.4508625683756435E-2</v>
      </c>
      <c r="AC12" s="20">
        <f t="shared" ref="AC12:AC50" si="86">AQ12+AC11</f>
        <v>-0.77684630603519444</v>
      </c>
      <c r="AD12" s="20">
        <f t="shared" ref="AD12:AD50" si="87">AD11+AP12</f>
        <v>27609.494508625681</v>
      </c>
      <c r="AE12" s="20">
        <f t="shared" ref="AE12:AE50" si="88">AE11+AQ12</f>
        <v>28361.233153693964</v>
      </c>
      <c r="AF12" s="21">
        <f t="shared" ref="AF12:AF50" si="89">SQRT(AB12^2+AC12^2)</f>
        <v>0.78041124959972807</v>
      </c>
      <c r="AG12" s="21">
        <f t="shared" ref="AG12:AG50" si="90">IF(AF12=0,0,IF(AB12&lt;0,ATAN(AC12/AB12)*180/PI()+180,ATAN(AC12/AB12)*180/PI()))</f>
        <v>-84.521424381151533</v>
      </c>
      <c r="AH12" s="21">
        <f t="shared" ref="AH12:AH50" si="91">COS((AG12-$BL$3)*PI()/180)*AF12</f>
        <v>-0.71002294870445715</v>
      </c>
      <c r="AI12" s="25"/>
      <c r="AJ12" s="20">
        <f t="shared" ref="AJ12:AJ50" si="92">W12-W11</f>
        <v>18.95999999999998</v>
      </c>
      <c r="AK12" s="20">
        <f t="shared" ref="AK12:AK50" si="93">RADIANS(X12-X11)</f>
        <v>2.3736477827122883E-2</v>
      </c>
      <c r="AL12" s="20">
        <f t="shared" ref="AL12:AL50" si="94">RADIANS(Y12-Y11)</f>
        <v>-0.17645278737662695</v>
      </c>
      <c r="AM12" s="23">
        <f t="shared" ref="AM12:AM50" si="95">ACOS(COS(AK12)-SIN(RADIANS(X11))*SIN(RADIANS(X12))*(1-COS(AL12)))</f>
        <v>2.4567752959670619E-2</v>
      </c>
      <c r="AN12" s="45">
        <f t="shared" ref="AN12:AN50" si="96">2/AM12*TAN(AM12/2)</f>
        <v>1.0000503009098274</v>
      </c>
      <c r="AO12" s="23">
        <f t="shared" ref="AO12:AO50" si="97">(AJ12/2)*(COS(RADIANS(X11))+COS(RADIANS(X12)))*AN12</f>
        <v>18.946022011591214</v>
      </c>
      <c r="AP12" s="23">
        <f t="shared" ref="AP12:AP50" si="98">(AJ12/2)*(SIN(RADIANS(X11))*COS(RADIANS(Y11))+SIN(RADIANS(X12))*COS(RADIANS(Y12)))*AN12</f>
        <v>0.28374409601419681</v>
      </c>
      <c r="AQ12" s="23">
        <f t="shared" ref="AQ12:AQ50" si="99">(AJ12/2)*(SIN(RADIANS(X11))*SIN(RADIANS(Y11))+SIN(RADIANS(X12))*SIN(RADIANS(Y12)))*AN12</f>
        <v>-0.65670269369356238</v>
      </c>
      <c r="AR12" s="45">
        <f t="shared" ref="AR12:AR50" si="100">(10/AJ12)*2*(ASIN((SQRT((SIN((X11-X12)/2)^2+SIN(((Y11-Y12)/2)^2)*SIN(X11)*SIN(X12))))))</f>
        <v>0.84144943756693913</v>
      </c>
      <c r="AS12" s="25"/>
      <c r="AT12" s="20">
        <f t="shared" ref="AT12:AT50" si="101">SQRT((I12-AE12)^2+(H12-AD12)^2)</f>
        <v>1.6014916271463665E-3</v>
      </c>
      <c r="AU12" s="20">
        <f t="shared" ref="AU12:AU50" si="102">D12-Z12</f>
        <v>1.3656995179189835E-7</v>
      </c>
      <c r="AV12" s="20">
        <f t="shared" ref="AV12:AV50" si="103">SQRT((I12-AE12)^2+(H12-AD12)^2+(D12-Z12)^2)</f>
        <v>1.6014916329694852E-3</v>
      </c>
      <c r="AX12" s="18" t="s">
        <v>141</v>
      </c>
      <c r="AY12" s="18"/>
      <c r="AZ12" s="18"/>
      <c r="BA12" s="128"/>
      <c r="BB12" s="128"/>
      <c r="BC12" s="129"/>
      <c r="BD12" s="125"/>
      <c r="BE12" s="30" t="s">
        <v>96</v>
      </c>
    </row>
    <row r="13" spans="1:77" x14ac:dyDescent="0.35">
      <c r="A13" s="95">
        <v>173.38</v>
      </c>
      <c r="B13" s="95">
        <v>4.96</v>
      </c>
      <c r="C13" s="95">
        <v>302.10000000000002</v>
      </c>
      <c r="D13" s="24">
        <f t="shared" si="66"/>
        <v>173.3182649292863</v>
      </c>
      <c r="E13" s="24">
        <f t="shared" si="67"/>
        <v>-110.9782649292863</v>
      </c>
      <c r="F13" s="24">
        <f t="shared" si="68"/>
        <v>0.66712818017007636</v>
      </c>
      <c r="G13" s="24">
        <f t="shared" si="69"/>
        <v>-1.9133060698951945</v>
      </c>
      <c r="H13" s="20">
        <f t="shared" si="70"/>
        <v>27610.08712818017</v>
      </c>
      <c r="I13" s="20">
        <f t="shared" si="71"/>
        <v>28360.096693930103</v>
      </c>
      <c r="J13" s="21">
        <f t="shared" si="72"/>
        <v>2.0262774059528059</v>
      </c>
      <c r="K13" s="21">
        <f t="shared" si="73"/>
        <v>-70.777448519320757</v>
      </c>
      <c r="L13" s="21">
        <f t="shared" si="74"/>
        <v>-1.9905357518292415</v>
      </c>
      <c r="M13" s="25"/>
      <c r="N13" s="20">
        <f t="shared" si="75"/>
        <v>18.930000000000007</v>
      </c>
      <c r="O13" s="20">
        <f t="shared" si="76"/>
        <v>3.6826447217080352E-2</v>
      </c>
      <c r="P13" s="20">
        <f t="shared" si="77"/>
        <v>0.21502456384570226</v>
      </c>
      <c r="Q13" s="22">
        <f t="shared" si="78"/>
        <v>3.9423770582974083E-2</v>
      </c>
      <c r="R13" s="21">
        <f t="shared" si="79"/>
        <v>1.0001295396074346</v>
      </c>
      <c r="S13" s="20">
        <f t="shared" si="80"/>
        <v>18.885295508056924</v>
      </c>
      <c r="T13" s="20">
        <f t="shared" si="81"/>
        <v>0.59420481834377614</v>
      </c>
      <c r="U13" s="20">
        <f t="shared" si="82"/>
        <v>-1.1362323568549277</v>
      </c>
      <c r="V13" s="25"/>
      <c r="W13" s="20">
        <v>173.38</v>
      </c>
      <c r="X13" s="95">
        <v>4.96</v>
      </c>
      <c r="Y13" s="95">
        <v>302.24</v>
      </c>
      <c r="Z13" s="20">
        <f t="shared" si="83"/>
        <v>173.31826580176934</v>
      </c>
      <c r="AA13" s="20">
        <f t="shared" si="84"/>
        <v>-110.97826580176934</v>
      </c>
      <c r="AB13" s="20">
        <f t="shared" si="85"/>
        <v>0.67133356275645517</v>
      </c>
      <c r="AC13" s="20">
        <f t="shared" si="86"/>
        <v>-1.9116793667688485</v>
      </c>
      <c r="AD13" s="20">
        <f t="shared" si="87"/>
        <v>27610.091333562756</v>
      </c>
      <c r="AE13" s="20">
        <f t="shared" si="88"/>
        <v>28360.098320633231</v>
      </c>
      <c r="AF13" s="21">
        <f t="shared" si="89"/>
        <v>2.0261309814059456</v>
      </c>
      <c r="AG13" s="21">
        <f t="shared" si="90"/>
        <v>-70.650011939757761</v>
      </c>
      <c r="AH13" s="21">
        <f t="shared" si="91"/>
        <v>-1.9912296768905995</v>
      </c>
      <c r="AI13" s="25"/>
      <c r="AJ13" s="20">
        <f t="shared" si="92"/>
        <v>18.930000000000007</v>
      </c>
      <c r="AK13" s="20">
        <f t="shared" si="93"/>
        <v>3.6826447217080352E-2</v>
      </c>
      <c r="AL13" s="20">
        <f t="shared" si="94"/>
        <v>0.21537362969610083</v>
      </c>
      <c r="AM13" s="23">
        <f t="shared" si="95"/>
        <v>3.9431900005989284E-2</v>
      </c>
      <c r="AN13" s="45">
        <f t="shared" si="96"/>
        <v>1.0001295930449727</v>
      </c>
      <c r="AO13" s="23">
        <f t="shared" si="97"/>
        <v>18.885296517109911</v>
      </c>
      <c r="AP13" s="23">
        <f t="shared" si="98"/>
        <v>0.59682493707269879</v>
      </c>
      <c r="AQ13" s="23">
        <f t="shared" si="99"/>
        <v>-1.1348330607336541</v>
      </c>
      <c r="AR13" s="45">
        <f t="shared" si="100"/>
        <v>0.99740326977164895</v>
      </c>
      <c r="AS13" s="25"/>
      <c r="AT13" s="20">
        <f t="shared" si="101"/>
        <v>4.5090360118901114E-3</v>
      </c>
      <c r="AU13" s="20">
        <f t="shared" si="102"/>
        <v>-8.7248304225795437E-7</v>
      </c>
      <c r="AV13" s="20">
        <f t="shared" si="103"/>
        <v>4.5090360963013524E-3</v>
      </c>
      <c r="AX13" s="18" t="s">
        <v>141</v>
      </c>
      <c r="AY13" s="18"/>
      <c r="AZ13" s="18"/>
      <c r="BA13" s="128"/>
      <c r="BB13" s="128"/>
      <c r="BC13" s="129"/>
      <c r="BD13" s="125"/>
      <c r="BE13" s="30" t="s">
        <v>96</v>
      </c>
    </row>
    <row r="14" spans="1:77" x14ac:dyDescent="0.35">
      <c r="A14" s="95">
        <v>192.25</v>
      </c>
      <c r="B14" s="95">
        <v>6.23</v>
      </c>
      <c r="C14" s="95">
        <v>306.05</v>
      </c>
      <c r="D14" s="24">
        <f t="shared" si="66"/>
        <v>192.09805190227794</v>
      </c>
      <c r="E14" s="24">
        <f t="shared" si="67"/>
        <v>-129.75805190227794</v>
      </c>
      <c r="F14" s="24">
        <f t="shared" si="68"/>
        <v>1.7032112911609971</v>
      </c>
      <c r="G14" s="24">
        <f t="shared" si="69"/>
        <v>-3.432230556516628</v>
      </c>
      <c r="H14" s="20">
        <f t="shared" si="70"/>
        <v>27611.12321129116</v>
      </c>
      <c r="I14" s="20">
        <f t="shared" si="71"/>
        <v>28358.577769443484</v>
      </c>
      <c r="J14" s="21">
        <f t="shared" si="72"/>
        <v>3.8315969641162355</v>
      </c>
      <c r="K14" s="21">
        <f t="shared" si="73"/>
        <v>-63.607537532787795</v>
      </c>
      <c r="L14" s="21">
        <f t="shared" si="74"/>
        <v>-3.8240044991690998</v>
      </c>
      <c r="M14" s="25"/>
      <c r="N14" s="20">
        <f t="shared" si="75"/>
        <v>18.870000000000005</v>
      </c>
      <c r="O14" s="20">
        <f t="shared" si="76"/>
        <v>2.2165681500327994E-2</v>
      </c>
      <c r="P14" s="20">
        <f t="shared" si="77"/>
        <v>6.8940505453775822E-2</v>
      </c>
      <c r="Q14" s="22">
        <f t="shared" si="78"/>
        <v>2.3149458186890293E-2</v>
      </c>
      <c r="R14" s="21">
        <f t="shared" si="79"/>
        <v>1.000044660511209</v>
      </c>
      <c r="S14" s="20">
        <f t="shared" si="80"/>
        <v>18.779786972991648</v>
      </c>
      <c r="T14" s="20">
        <f t="shared" si="81"/>
        <v>1.0360831109909208</v>
      </c>
      <c r="U14" s="20">
        <f t="shared" si="82"/>
        <v>-1.5189244866214333</v>
      </c>
      <c r="V14" s="25"/>
      <c r="W14" s="20">
        <v>192.25</v>
      </c>
      <c r="X14" s="95">
        <v>6.23</v>
      </c>
      <c r="Y14" s="95">
        <v>306.19</v>
      </c>
      <c r="Z14" s="20">
        <f t="shared" si="83"/>
        <v>192.09805277476099</v>
      </c>
      <c r="AA14" s="20">
        <f t="shared" si="84"/>
        <v>-129.75805277476098</v>
      </c>
      <c r="AB14" s="20">
        <f t="shared" si="85"/>
        <v>1.7111250097611825</v>
      </c>
      <c r="AC14" s="20">
        <f t="shared" si="86"/>
        <v>-3.4280676929157572</v>
      </c>
      <c r="AD14" s="20">
        <f t="shared" si="87"/>
        <v>27611.131125009761</v>
      </c>
      <c r="AE14" s="20">
        <f t="shared" si="88"/>
        <v>28358.581932307083</v>
      </c>
      <c r="AF14" s="21">
        <f t="shared" si="89"/>
        <v>3.8313962084653905</v>
      </c>
      <c r="AG14" s="21">
        <f t="shared" si="90"/>
        <v>-63.473856019085162</v>
      </c>
      <c r="AH14" s="21">
        <f t="shared" si="91"/>
        <v>-3.824356212838349</v>
      </c>
      <c r="AI14" s="25"/>
      <c r="AJ14" s="20">
        <f t="shared" si="92"/>
        <v>18.870000000000005</v>
      </c>
      <c r="AK14" s="20">
        <f t="shared" si="93"/>
        <v>2.2165681500327994E-2</v>
      </c>
      <c r="AL14" s="20">
        <f t="shared" si="94"/>
        <v>6.8940505453775822E-2</v>
      </c>
      <c r="AM14" s="23">
        <f t="shared" si="95"/>
        <v>2.3149458186890293E-2</v>
      </c>
      <c r="AN14" s="45">
        <f t="shared" si="96"/>
        <v>1.000044660511209</v>
      </c>
      <c r="AO14" s="23">
        <f t="shared" si="97"/>
        <v>18.779786972991648</v>
      </c>
      <c r="AP14" s="23">
        <f t="shared" si="98"/>
        <v>1.0397914470047274</v>
      </c>
      <c r="AQ14" s="23">
        <f t="shared" si="99"/>
        <v>-1.5163883261469089</v>
      </c>
      <c r="AR14" s="45">
        <f t="shared" si="100"/>
        <v>0.63316204790145281</v>
      </c>
      <c r="AS14" s="25"/>
      <c r="AT14" s="20">
        <f t="shared" si="101"/>
        <v>8.941832889813638E-3</v>
      </c>
      <c r="AU14" s="20">
        <f t="shared" si="102"/>
        <v>-8.7248304225795437E-7</v>
      </c>
      <c r="AV14" s="20">
        <f t="shared" si="103"/>
        <v>8.9418329323791082E-3</v>
      </c>
      <c r="AX14" s="18" t="s">
        <v>141</v>
      </c>
      <c r="AY14" s="18"/>
      <c r="AZ14" s="18"/>
      <c r="BA14" s="128"/>
      <c r="BB14" s="128"/>
      <c r="BC14" s="129"/>
      <c r="BD14" s="125"/>
      <c r="BE14" s="30" t="s">
        <v>96</v>
      </c>
    </row>
    <row r="15" spans="1:77" x14ac:dyDescent="0.35">
      <c r="A15" s="95">
        <v>211.09</v>
      </c>
      <c r="B15" s="95">
        <v>7.37</v>
      </c>
      <c r="C15" s="95">
        <v>303.81</v>
      </c>
      <c r="D15" s="24">
        <f t="shared" si="66"/>
        <v>210.80524666488299</v>
      </c>
      <c r="E15" s="24">
        <f t="shared" si="67"/>
        <v>-148.46524666488298</v>
      </c>
      <c r="F15" s="24">
        <f t="shared" si="68"/>
        <v>2.9772271532639163</v>
      </c>
      <c r="G15" s="24">
        <f t="shared" si="69"/>
        <v>-5.2628066637910953</v>
      </c>
      <c r="H15" s="20">
        <f t="shared" si="70"/>
        <v>27612.397227153262</v>
      </c>
      <c r="I15" s="20">
        <f t="shared" si="71"/>
        <v>28356.74719333621</v>
      </c>
      <c r="J15" s="21">
        <f t="shared" si="72"/>
        <v>6.0465705571485664</v>
      </c>
      <c r="K15" s="21">
        <f t="shared" si="73"/>
        <v>-60.502685261853081</v>
      </c>
      <c r="L15" s="21">
        <f t="shared" si="74"/>
        <v>-6.0463378426810763</v>
      </c>
      <c r="M15" s="25"/>
      <c r="N15" s="20">
        <f t="shared" si="75"/>
        <v>18.840000000000003</v>
      </c>
      <c r="O15" s="20">
        <f t="shared" si="76"/>
        <v>1.9896753472735351E-2</v>
      </c>
      <c r="P15" s="20">
        <f t="shared" si="77"/>
        <v>-3.9095375244673138E-2</v>
      </c>
      <c r="Q15" s="22">
        <f t="shared" si="78"/>
        <v>2.0424405643092891E-2</v>
      </c>
      <c r="R15" s="21">
        <f t="shared" si="79"/>
        <v>1.0000347644790457</v>
      </c>
      <c r="S15" s="20">
        <f t="shared" si="80"/>
        <v>18.707194762605045</v>
      </c>
      <c r="T15" s="20">
        <f t="shared" si="81"/>
        <v>1.2740158621029194</v>
      </c>
      <c r="U15" s="20">
        <f t="shared" si="82"/>
        <v>-1.8305761072744673</v>
      </c>
      <c r="V15" s="25"/>
      <c r="W15" s="20">
        <v>211.09</v>
      </c>
      <c r="X15" s="95">
        <v>7.37</v>
      </c>
      <c r="Y15" s="95">
        <v>303.95999999999998</v>
      </c>
      <c r="Z15" s="20">
        <f t="shared" si="83"/>
        <v>210.80524724191417</v>
      </c>
      <c r="AA15" s="20">
        <f t="shared" si="84"/>
        <v>-148.46524724191417</v>
      </c>
      <c r="AB15" s="20">
        <f t="shared" si="85"/>
        <v>2.9897849271763834</v>
      </c>
      <c r="AC15" s="20">
        <f t="shared" si="86"/>
        <v>-5.2554075016433073</v>
      </c>
      <c r="AD15" s="20">
        <f t="shared" si="87"/>
        <v>27612.409784927175</v>
      </c>
      <c r="AE15" s="20">
        <f t="shared" si="88"/>
        <v>28356.754592498357</v>
      </c>
      <c r="AF15" s="21">
        <f t="shared" si="89"/>
        <v>6.046331277650923</v>
      </c>
      <c r="AG15" s="21">
        <f t="shared" si="90"/>
        <v>-60.364587313793486</v>
      </c>
      <c r="AH15" s="21">
        <f t="shared" si="91"/>
        <v>-6.0462088672506047</v>
      </c>
      <c r="AI15" s="25"/>
      <c r="AJ15" s="20">
        <f t="shared" si="92"/>
        <v>18.840000000000003</v>
      </c>
      <c r="AK15" s="20">
        <f t="shared" si="93"/>
        <v>1.9896753472735351E-2</v>
      </c>
      <c r="AL15" s="20">
        <f t="shared" si="94"/>
        <v>-3.8920842319473868E-2</v>
      </c>
      <c r="AM15" s="23">
        <f t="shared" si="95"/>
        <v>2.0419765748994179E-2</v>
      </c>
      <c r="AN15" s="45">
        <f t="shared" si="96"/>
        <v>1.0000347486850092</v>
      </c>
      <c r="AO15" s="23">
        <f t="shared" si="97"/>
        <v>18.707194467153197</v>
      </c>
      <c r="AP15" s="23">
        <f t="shared" si="98"/>
        <v>1.2786599174152009</v>
      </c>
      <c r="AQ15" s="23">
        <f t="shared" si="99"/>
        <v>-1.8273398087275503</v>
      </c>
      <c r="AR15" s="45">
        <f t="shared" si="100"/>
        <v>0.55172175120047051</v>
      </c>
      <c r="AS15" s="25"/>
      <c r="AT15" s="20">
        <f t="shared" si="101"/>
        <v>1.4575502945505598E-2</v>
      </c>
      <c r="AU15" s="20">
        <f t="shared" si="102"/>
        <v>-5.7703118727658875E-7</v>
      </c>
      <c r="AV15" s="20">
        <f t="shared" si="103"/>
        <v>1.4575502956927673E-2</v>
      </c>
      <c r="AX15" s="18" t="s">
        <v>141</v>
      </c>
      <c r="AY15" s="18"/>
      <c r="AZ15" s="18"/>
      <c r="BA15" s="128"/>
      <c r="BB15" s="128"/>
      <c r="BC15" s="129"/>
      <c r="BD15" s="125"/>
      <c r="BE15" s="30" t="s">
        <v>96</v>
      </c>
    </row>
    <row r="16" spans="1:77" x14ac:dyDescent="0.35">
      <c r="A16" s="95">
        <v>229.96</v>
      </c>
      <c r="B16" s="95">
        <v>7.68</v>
      </c>
      <c r="C16" s="95">
        <v>304.72000000000003</v>
      </c>
      <c r="D16" s="24">
        <f t="shared" si="66"/>
        <v>229.5127186420234</v>
      </c>
      <c r="E16" s="24">
        <f t="shared" si="67"/>
        <v>-167.1727186420234</v>
      </c>
      <c r="F16" s="24">
        <f t="shared" si="68"/>
        <v>4.3688480743800655</v>
      </c>
      <c r="G16" s="24">
        <f t="shared" si="69"/>
        <v>-7.3048121684185237</v>
      </c>
      <c r="H16" s="20">
        <f t="shared" si="70"/>
        <v>27613.788848074379</v>
      </c>
      <c r="I16" s="20">
        <f t="shared" si="71"/>
        <v>28354.705187831583</v>
      </c>
      <c r="J16" s="21">
        <f t="shared" si="72"/>
        <v>8.5115870619344385</v>
      </c>
      <c r="K16" s="21">
        <f t="shared" si="73"/>
        <v>-59.117280954618714</v>
      </c>
      <c r="L16" s="21">
        <f t="shared" si="74"/>
        <v>-8.5105769449141651</v>
      </c>
      <c r="M16" s="25"/>
      <c r="N16" s="20">
        <f t="shared" si="75"/>
        <v>18.870000000000005</v>
      </c>
      <c r="O16" s="20">
        <f t="shared" si="76"/>
        <v>5.4105206811824146E-3</v>
      </c>
      <c r="P16" s="20">
        <f t="shared" si="77"/>
        <v>1.5882496193148837E-2</v>
      </c>
      <c r="Q16" s="22">
        <f t="shared" si="78"/>
        <v>5.7963800185620862E-3</v>
      </c>
      <c r="R16" s="21">
        <f t="shared" si="79"/>
        <v>1.0000027998445169</v>
      </c>
      <c r="S16" s="20">
        <f t="shared" si="80"/>
        <v>18.707471977140401</v>
      </c>
      <c r="T16" s="20">
        <f t="shared" si="81"/>
        <v>1.3916209211161494</v>
      </c>
      <c r="U16" s="20">
        <f t="shared" si="82"/>
        <v>-2.0420055046274288</v>
      </c>
      <c r="V16" s="25"/>
      <c r="W16" s="20">
        <v>229.96</v>
      </c>
      <c r="X16" s="95">
        <v>7.68</v>
      </c>
      <c r="Y16" s="95">
        <v>304.87</v>
      </c>
      <c r="Z16" s="20">
        <f t="shared" si="83"/>
        <v>229.51271921905459</v>
      </c>
      <c r="AA16" s="20">
        <f t="shared" si="84"/>
        <v>-167.17271921905458</v>
      </c>
      <c r="AB16" s="20">
        <f t="shared" si="85"/>
        <v>4.3867470310887171</v>
      </c>
      <c r="AC16" s="20">
        <f t="shared" si="86"/>
        <v>-7.2937627575419715</v>
      </c>
      <c r="AD16" s="20">
        <f t="shared" si="87"/>
        <v>27613.806747031089</v>
      </c>
      <c r="AE16" s="20">
        <f t="shared" si="88"/>
        <v>28354.716237242457</v>
      </c>
      <c r="AF16" s="21">
        <f t="shared" si="89"/>
        <v>8.511317446674866</v>
      </c>
      <c r="AG16" s="21">
        <f t="shared" si="90"/>
        <v>-58.975694583353885</v>
      </c>
      <c r="AH16" s="21">
        <f t="shared" si="91"/>
        <v>-8.5099573527525454</v>
      </c>
      <c r="AI16" s="25"/>
      <c r="AJ16" s="20">
        <f t="shared" si="92"/>
        <v>18.870000000000005</v>
      </c>
      <c r="AK16" s="20">
        <f t="shared" si="93"/>
        <v>5.4105206811824146E-3</v>
      </c>
      <c r="AL16" s="20">
        <f t="shared" si="94"/>
        <v>1.5882496193148837E-2</v>
      </c>
      <c r="AM16" s="23">
        <f t="shared" si="95"/>
        <v>5.7963800185620862E-3</v>
      </c>
      <c r="AN16" s="45">
        <f t="shared" si="96"/>
        <v>1.0000027998445169</v>
      </c>
      <c r="AO16" s="23">
        <f t="shared" si="97"/>
        <v>18.707471977140401</v>
      </c>
      <c r="AP16" s="23">
        <f t="shared" si="98"/>
        <v>1.3969621039123341</v>
      </c>
      <c r="AQ16" s="23">
        <f t="shared" si="99"/>
        <v>-2.0383552558986637</v>
      </c>
      <c r="AR16" s="45">
        <f t="shared" si="100"/>
        <v>0.49541323853327263</v>
      </c>
      <c r="AS16" s="25"/>
      <c r="AT16" s="20">
        <f t="shared" si="101"/>
        <v>2.1034783858594721E-2</v>
      </c>
      <c r="AU16" s="20">
        <f t="shared" si="102"/>
        <v>-5.7703118727658875E-7</v>
      </c>
      <c r="AV16" s="20">
        <f t="shared" si="103"/>
        <v>2.1034783866509348E-2</v>
      </c>
      <c r="AX16" s="18" t="s">
        <v>141</v>
      </c>
      <c r="AY16" s="18"/>
      <c r="AZ16" s="18"/>
      <c r="BA16" s="128"/>
      <c r="BB16" s="128"/>
      <c r="BC16" s="129"/>
      <c r="BD16" s="125"/>
      <c r="BE16" s="30" t="s">
        <v>96</v>
      </c>
    </row>
    <row r="17" spans="1:57" x14ac:dyDescent="0.35">
      <c r="A17" s="95">
        <v>248.84</v>
      </c>
      <c r="B17" s="95">
        <v>9.8800000000000008</v>
      </c>
      <c r="C17" s="95">
        <v>309.23</v>
      </c>
      <c r="D17" s="24">
        <f t="shared" si="66"/>
        <v>248.17055225687281</v>
      </c>
      <c r="E17" s="24">
        <f t="shared" si="67"/>
        <v>-185.83055225687281</v>
      </c>
      <c r="F17" s="24">
        <f t="shared" si="68"/>
        <v>6.1120231839753263</v>
      </c>
      <c r="G17" s="24">
        <f t="shared" si="69"/>
        <v>-9.5967488702696002</v>
      </c>
      <c r="H17" s="20">
        <f t="shared" si="70"/>
        <v>27615.532023183972</v>
      </c>
      <c r="I17" s="20">
        <f t="shared" si="71"/>
        <v>28352.413251129732</v>
      </c>
      <c r="J17" s="21">
        <f t="shared" si="72"/>
        <v>11.377803666809898</v>
      </c>
      <c r="K17" s="21">
        <f t="shared" si="73"/>
        <v>-57.507560370645514</v>
      </c>
      <c r="L17" s="21">
        <f t="shared" si="74"/>
        <v>-11.36703990738075</v>
      </c>
      <c r="M17" s="25"/>
      <c r="N17" s="20">
        <f t="shared" si="75"/>
        <v>18.879999999999995</v>
      </c>
      <c r="O17" s="20">
        <f t="shared" si="76"/>
        <v>3.8397243543875269E-2</v>
      </c>
      <c r="P17" s="20">
        <f t="shared" si="77"/>
        <v>7.8714349264944097E-2</v>
      </c>
      <c r="Q17" s="22">
        <f t="shared" si="78"/>
        <v>4.0204339961581237E-2</v>
      </c>
      <c r="R17" s="21">
        <f t="shared" si="79"/>
        <v>1.0001347208554843</v>
      </c>
      <c r="S17" s="20">
        <f t="shared" si="80"/>
        <v>18.657833614849416</v>
      </c>
      <c r="T17" s="20">
        <f t="shared" si="81"/>
        <v>1.7431751095952612</v>
      </c>
      <c r="U17" s="20">
        <f t="shared" si="82"/>
        <v>-2.291936701851077</v>
      </c>
      <c r="V17" s="25"/>
      <c r="W17" s="20">
        <v>248.84</v>
      </c>
      <c r="X17" s="95">
        <v>9.8800000000000008</v>
      </c>
      <c r="Y17" s="95">
        <v>309.39</v>
      </c>
      <c r="Z17" s="20">
        <f t="shared" si="83"/>
        <v>248.17055381404609</v>
      </c>
      <c r="AA17" s="20">
        <f t="shared" si="84"/>
        <v>-185.83055381404608</v>
      </c>
      <c r="AB17" s="20">
        <f t="shared" si="85"/>
        <v>6.1361350581345961</v>
      </c>
      <c r="AC17" s="20">
        <f t="shared" si="86"/>
        <v>-9.5809487019496729</v>
      </c>
      <c r="AD17" s="20">
        <f t="shared" si="87"/>
        <v>27615.556135058134</v>
      </c>
      <c r="AE17" s="20">
        <f t="shared" si="88"/>
        <v>28352.429051298048</v>
      </c>
      <c r="AF17" s="21">
        <f t="shared" si="89"/>
        <v>11.377465951654594</v>
      </c>
      <c r="AG17" s="21">
        <f t="shared" si="90"/>
        <v>-57.362399779000398</v>
      </c>
      <c r="AH17" s="21">
        <f t="shared" si="91"/>
        <v>-11.365412497311256</v>
      </c>
      <c r="AI17" s="25"/>
      <c r="AJ17" s="20">
        <f t="shared" si="92"/>
        <v>18.879999999999995</v>
      </c>
      <c r="AK17" s="20">
        <f t="shared" si="93"/>
        <v>3.8397243543875269E-2</v>
      </c>
      <c r="AL17" s="20">
        <f t="shared" si="94"/>
        <v>7.8888882190143381E-2</v>
      </c>
      <c r="AM17" s="23">
        <f t="shared" si="95"/>
        <v>4.0212177539533878E-2</v>
      </c>
      <c r="AN17" s="45">
        <f t="shared" si="96"/>
        <v>1.0001347733950317</v>
      </c>
      <c r="AO17" s="23">
        <f t="shared" si="97"/>
        <v>18.657834594991503</v>
      </c>
      <c r="AP17" s="23">
        <f t="shared" si="98"/>
        <v>1.749388027045879</v>
      </c>
      <c r="AQ17" s="23">
        <f t="shared" si="99"/>
        <v>-2.2871859444077014</v>
      </c>
      <c r="AR17" s="45" t="e">
        <f t="shared" si="100"/>
        <v>#NUM!</v>
      </c>
      <c r="AS17" s="25"/>
      <c r="AT17" s="20">
        <f t="shared" si="101"/>
        <v>2.8827552695029027E-2</v>
      </c>
      <c r="AU17" s="20">
        <f t="shared" si="102"/>
        <v>-1.5571732774333213E-6</v>
      </c>
      <c r="AV17" s="20">
        <f t="shared" si="103"/>
        <v>2.8827552737085815E-2</v>
      </c>
      <c r="AX17" s="18" t="s">
        <v>141</v>
      </c>
      <c r="AY17" s="18"/>
      <c r="AZ17" s="18"/>
      <c r="BA17" s="128"/>
      <c r="BB17" s="128"/>
      <c r="BC17" s="129"/>
      <c r="BD17" s="125"/>
      <c r="BE17" s="30" t="s">
        <v>96</v>
      </c>
    </row>
    <row r="18" spans="1:57" x14ac:dyDescent="0.35">
      <c r="A18" s="95">
        <v>267.73</v>
      </c>
      <c r="B18" s="95">
        <v>10.45</v>
      </c>
      <c r="C18" s="95">
        <v>311.73</v>
      </c>
      <c r="D18" s="24">
        <f t="shared" si="66"/>
        <v>266.76406236763876</v>
      </c>
      <c r="E18" s="24">
        <f t="shared" si="67"/>
        <v>-204.42406236763875</v>
      </c>
      <c r="F18" s="24">
        <f t="shared" si="68"/>
        <v>8.2772720943492715</v>
      </c>
      <c r="G18" s="24">
        <f t="shared" si="69"/>
        <v>-12.130614357619473</v>
      </c>
      <c r="H18" s="20">
        <f t="shared" si="70"/>
        <v>27617.697272094345</v>
      </c>
      <c r="I18" s="20">
        <f t="shared" si="71"/>
        <v>28349.879385642384</v>
      </c>
      <c r="J18" s="21">
        <f t="shared" si="72"/>
        <v>14.685538397252477</v>
      </c>
      <c r="K18" s="21">
        <f t="shared" si="73"/>
        <v>-55.692496693044042</v>
      </c>
      <c r="L18" s="21">
        <f t="shared" si="74"/>
        <v>-14.644056244385347</v>
      </c>
      <c r="M18" s="25"/>
      <c r="N18" s="20">
        <f t="shared" si="75"/>
        <v>18.890000000000015</v>
      </c>
      <c r="O18" s="20">
        <f t="shared" si="76"/>
        <v>9.9483767363676527E-3</v>
      </c>
      <c r="P18" s="20">
        <f t="shared" si="77"/>
        <v>4.3633231299858237E-2</v>
      </c>
      <c r="Q18" s="22">
        <f t="shared" si="78"/>
        <v>1.2578289240729568E-2</v>
      </c>
      <c r="R18" s="21">
        <f t="shared" si="79"/>
        <v>1.0000131846552842</v>
      </c>
      <c r="S18" s="20">
        <f t="shared" si="80"/>
        <v>18.593510110765941</v>
      </c>
      <c r="T18" s="20">
        <f t="shared" si="81"/>
        <v>2.1652489103739456</v>
      </c>
      <c r="U18" s="20">
        <f t="shared" si="82"/>
        <v>-2.5338654873498725</v>
      </c>
      <c r="V18" s="25"/>
      <c r="W18" s="20">
        <v>267.73</v>
      </c>
      <c r="X18" s="95">
        <v>10.45</v>
      </c>
      <c r="Y18" s="95">
        <v>311.89</v>
      </c>
      <c r="Z18" s="20">
        <f t="shared" si="83"/>
        <v>266.76406392481204</v>
      </c>
      <c r="AA18" s="20">
        <f t="shared" si="84"/>
        <v>-204.42406392481203</v>
      </c>
      <c r="AB18" s="20">
        <f t="shared" si="85"/>
        <v>8.3084514040781343</v>
      </c>
      <c r="AC18" s="20">
        <f t="shared" si="86"/>
        <v>-12.108757801744371</v>
      </c>
      <c r="AD18" s="20">
        <f t="shared" si="87"/>
        <v>27617.728451404077</v>
      </c>
      <c r="AE18" s="20">
        <f t="shared" si="88"/>
        <v>28349.901242198252</v>
      </c>
      <c r="AF18" s="21">
        <f t="shared" si="89"/>
        <v>14.685107430156346</v>
      </c>
      <c r="AG18" s="21">
        <f t="shared" si="90"/>
        <v>-55.543946155631488</v>
      </c>
      <c r="AH18" s="21">
        <f t="shared" si="91"/>
        <v>-14.64071756662271</v>
      </c>
      <c r="AI18" s="25"/>
      <c r="AJ18" s="20">
        <f t="shared" si="92"/>
        <v>18.890000000000015</v>
      </c>
      <c r="AK18" s="20">
        <f t="shared" si="93"/>
        <v>9.9483767363676527E-3</v>
      </c>
      <c r="AL18" s="20">
        <f t="shared" si="94"/>
        <v>4.3633231299858237E-2</v>
      </c>
      <c r="AM18" s="23">
        <f t="shared" si="95"/>
        <v>1.2578289240729568E-2</v>
      </c>
      <c r="AN18" s="45">
        <f t="shared" si="96"/>
        <v>1.0000131846552842</v>
      </c>
      <c r="AO18" s="23">
        <f t="shared" si="97"/>
        <v>18.593510110765941</v>
      </c>
      <c r="AP18" s="23">
        <f t="shared" si="98"/>
        <v>2.1723163459435386</v>
      </c>
      <c r="AQ18" s="23">
        <f t="shared" si="99"/>
        <v>-2.5278090997946978</v>
      </c>
      <c r="AR18" s="45">
        <f t="shared" si="100"/>
        <v>0.78370466078006751</v>
      </c>
      <c r="AS18" s="25"/>
      <c r="AT18" s="20">
        <f t="shared" si="101"/>
        <v>3.8077006050296486E-2</v>
      </c>
      <c r="AU18" s="20">
        <f t="shared" si="102"/>
        <v>-1.5571732774333213E-6</v>
      </c>
      <c r="AV18" s="20">
        <f t="shared" si="103"/>
        <v>3.8077006082137071E-2</v>
      </c>
      <c r="AX18" s="18" t="s">
        <v>141</v>
      </c>
      <c r="AY18" s="18"/>
      <c r="AZ18" s="18"/>
      <c r="BA18" s="128"/>
      <c r="BB18" s="128"/>
      <c r="BC18" s="129"/>
      <c r="BD18" s="125"/>
      <c r="BE18" s="30" t="s">
        <v>96</v>
      </c>
    </row>
    <row r="19" spans="1:57" x14ac:dyDescent="0.35">
      <c r="A19" s="95">
        <v>286.64999999999998</v>
      </c>
      <c r="B19" s="95">
        <v>10.36</v>
      </c>
      <c r="C19" s="95">
        <v>310.95999999999998</v>
      </c>
      <c r="D19" s="24">
        <f t="shared" si="66"/>
        <v>285.37294369485579</v>
      </c>
      <c r="E19" s="24">
        <f t="shared" si="67"/>
        <v>-223.03294369485579</v>
      </c>
      <c r="F19" s="24">
        <f t="shared" si="68"/>
        <v>10.534567415437023</v>
      </c>
      <c r="G19" s="24">
        <f t="shared" si="69"/>
        <v>-14.695824729225517</v>
      </c>
      <c r="H19" s="20">
        <f t="shared" si="70"/>
        <v>27619.954567415432</v>
      </c>
      <c r="I19" s="20">
        <f t="shared" si="71"/>
        <v>28347.314175270778</v>
      </c>
      <c r="J19" s="21">
        <f t="shared" si="72"/>
        <v>18.081603222681991</v>
      </c>
      <c r="K19" s="21">
        <f t="shared" si="73"/>
        <v>-54.365499961788885</v>
      </c>
      <c r="L19" s="21">
        <f t="shared" si="74"/>
        <v>-17.99424125279138</v>
      </c>
      <c r="M19" s="25"/>
      <c r="N19" s="20">
        <f t="shared" si="75"/>
        <v>18.919999999999959</v>
      </c>
      <c r="O19" s="20">
        <f t="shared" si="76"/>
        <v>-1.5707963267948941E-3</v>
      </c>
      <c r="P19" s="20">
        <f t="shared" si="77"/>
        <v>-1.3439035240357012E-2</v>
      </c>
      <c r="Q19" s="22">
        <f t="shared" si="78"/>
        <v>2.8910717345580483E-3</v>
      </c>
      <c r="R19" s="21">
        <f t="shared" si="79"/>
        <v>1.0000006965252302</v>
      </c>
      <c r="S19" s="20">
        <f t="shared" si="80"/>
        <v>18.608881327217052</v>
      </c>
      <c r="T19" s="20">
        <f t="shared" si="81"/>
        <v>2.2572953210877511</v>
      </c>
      <c r="U19" s="20">
        <f t="shared" si="82"/>
        <v>-2.5652103716060446</v>
      </c>
      <c r="V19" s="25"/>
      <c r="W19" s="20">
        <v>286.64999999999998</v>
      </c>
      <c r="X19" s="95">
        <v>10.36</v>
      </c>
      <c r="Y19" s="95">
        <v>311.12</v>
      </c>
      <c r="Z19" s="20">
        <f t="shared" si="83"/>
        <v>285.37294525202907</v>
      </c>
      <c r="AA19" s="20">
        <f t="shared" si="84"/>
        <v>-223.03294525202907</v>
      </c>
      <c r="AB19" s="20">
        <f t="shared" si="85"/>
        <v>10.572901333152942</v>
      </c>
      <c r="AC19" s="20">
        <f t="shared" si="86"/>
        <v>-14.667654621843411</v>
      </c>
      <c r="AD19" s="20">
        <f t="shared" si="87"/>
        <v>27619.992901333153</v>
      </c>
      <c r="AE19" s="20">
        <f t="shared" si="88"/>
        <v>28347.342345378154</v>
      </c>
      <c r="AF19" s="21">
        <f t="shared" si="89"/>
        <v>18.081104355272984</v>
      </c>
      <c r="AG19" s="21">
        <f t="shared" si="90"/>
        <v>-54.214764841952103</v>
      </c>
      <c r="AH19" s="21">
        <f t="shared" si="91"/>
        <v>-17.9890121830291</v>
      </c>
      <c r="AI19" s="25"/>
      <c r="AJ19" s="20">
        <f t="shared" si="92"/>
        <v>18.919999999999959</v>
      </c>
      <c r="AK19" s="20">
        <f t="shared" si="93"/>
        <v>-1.5707963267948941E-3</v>
      </c>
      <c r="AL19" s="20">
        <f t="shared" si="94"/>
        <v>-1.343903524035602E-2</v>
      </c>
      <c r="AM19" s="23">
        <f t="shared" si="95"/>
        <v>2.8910717345580483E-3</v>
      </c>
      <c r="AN19" s="45">
        <f t="shared" si="96"/>
        <v>1.0000006965252302</v>
      </c>
      <c r="AO19" s="23">
        <f t="shared" si="97"/>
        <v>18.608881327217052</v>
      </c>
      <c r="AP19" s="23">
        <f t="shared" si="98"/>
        <v>2.2644499290748068</v>
      </c>
      <c r="AQ19" s="23">
        <f t="shared" si="99"/>
        <v>-2.5588968200990401</v>
      </c>
      <c r="AR19" s="45">
        <f t="shared" si="100"/>
        <v>0.34643693672394404</v>
      </c>
      <c r="AS19" s="25"/>
      <c r="AT19" s="20">
        <f t="shared" si="101"/>
        <v>4.7571464108270747E-2</v>
      </c>
      <c r="AU19" s="20">
        <f t="shared" si="102"/>
        <v>-1.5571732774333213E-6</v>
      </c>
      <c r="AV19" s="20">
        <f t="shared" si="103"/>
        <v>4.7571464133756493E-2</v>
      </c>
      <c r="AX19" s="18" t="s">
        <v>141</v>
      </c>
      <c r="AY19" s="18"/>
      <c r="AZ19" s="18"/>
      <c r="BA19" s="128"/>
      <c r="BB19" s="128"/>
      <c r="BC19" s="129"/>
      <c r="BD19" s="125"/>
      <c r="BE19" s="30" t="s">
        <v>96</v>
      </c>
    </row>
    <row r="20" spans="1:57" x14ac:dyDescent="0.35">
      <c r="A20" s="95">
        <v>305.63</v>
      </c>
      <c r="B20" s="95">
        <v>11.43</v>
      </c>
      <c r="C20" s="95">
        <v>307.22000000000003</v>
      </c>
      <c r="D20" s="24">
        <f t="shared" si="66"/>
        <v>304.01079814169589</v>
      </c>
      <c r="E20" s="24">
        <f t="shared" si="67"/>
        <v>-241.67079814169588</v>
      </c>
      <c r="F20" s="24">
        <f t="shared" si="68"/>
        <v>12.79095426698257</v>
      </c>
      <c r="G20" s="24">
        <f t="shared" si="69"/>
        <v>-17.482305200885126</v>
      </c>
      <c r="H20" s="20">
        <f t="shared" si="70"/>
        <v>27622.210954266979</v>
      </c>
      <c r="I20" s="20">
        <f t="shared" si="71"/>
        <v>28344.527694799119</v>
      </c>
      <c r="J20" s="21">
        <f t="shared" si="72"/>
        <v>21.661936806226141</v>
      </c>
      <c r="K20" s="21">
        <f t="shared" si="73"/>
        <v>-53.808876842914088</v>
      </c>
      <c r="L20" s="21">
        <f t="shared" si="74"/>
        <v>-21.535597554170618</v>
      </c>
      <c r="M20" s="25"/>
      <c r="N20" s="20">
        <f t="shared" si="75"/>
        <v>18.980000000000018</v>
      </c>
      <c r="O20" s="20">
        <f t="shared" si="76"/>
        <v>1.867502299633933E-2</v>
      </c>
      <c r="P20" s="20">
        <f t="shared" si="77"/>
        <v>-6.5275314024587097E-2</v>
      </c>
      <c r="Q20" s="22">
        <f t="shared" si="78"/>
        <v>2.2373197116887678E-2</v>
      </c>
      <c r="R20" s="21">
        <f t="shared" si="79"/>
        <v>1.0000417154172105</v>
      </c>
      <c r="S20" s="20">
        <f t="shared" si="80"/>
        <v>18.637854446840084</v>
      </c>
      <c r="T20" s="20">
        <f t="shared" si="81"/>
        <v>2.2563868515455474</v>
      </c>
      <c r="U20" s="20">
        <f t="shared" si="82"/>
        <v>-2.7864804716596097</v>
      </c>
      <c r="V20" s="25"/>
      <c r="W20" s="20">
        <v>305.63</v>
      </c>
      <c r="X20" s="95">
        <v>11.43</v>
      </c>
      <c r="Y20" s="95">
        <v>307.39</v>
      </c>
      <c r="Z20" s="20">
        <f t="shared" si="83"/>
        <v>304.01079844008541</v>
      </c>
      <c r="AA20" s="20">
        <f t="shared" si="84"/>
        <v>-241.67079844008541</v>
      </c>
      <c r="AB20" s="20">
        <f t="shared" si="85"/>
        <v>12.837321361643919</v>
      </c>
      <c r="AC20" s="20">
        <f t="shared" si="86"/>
        <v>-17.447623727331916</v>
      </c>
      <c r="AD20" s="20">
        <f t="shared" si="87"/>
        <v>27622.257321361645</v>
      </c>
      <c r="AE20" s="20">
        <f t="shared" si="88"/>
        <v>28344.562376272665</v>
      </c>
      <c r="AF20" s="21">
        <f t="shared" si="89"/>
        <v>21.661403312635933</v>
      </c>
      <c r="AG20" s="21">
        <f t="shared" si="90"/>
        <v>-53.655729128481845</v>
      </c>
      <c r="AH20" s="21">
        <f t="shared" si="91"/>
        <v>-21.528746064363535</v>
      </c>
      <c r="AI20" s="25"/>
      <c r="AJ20" s="20">
        <f t="shared" si="92"/>
        <v>18.980000000000018</v>
      </c>
      <c r="AK20" s="20">
        <f t="shared" si="93"/>
        <v>1.867502299633933E-2</v>
      </c>
      <c r="AL20" s="20">
        <f t="shared" si="94"/>
        <v>-6.5100781099388813E-2</v>
      </c>
      <c r="AM20" s="23">
        <f t="shared" si="95"/>
        <v>2.2355078335978273E-2</v>
      </c>
      <c r="AN20" s="45">
        <f t="shared" si="96"/>
        <v>1.0000416478753025</v>
      </c>
      <c r="AO20" s="23">
        <f t="shared" si="97"/>
        <v>18.637853188056344</v>
      </c>
      <c r="AP20" s="23">
        <f t="shared" si="98"/>
        <v>2.2644200284909775</v>
      </c>
      <c r="AQ20" s="23">
        <f t="shared" si="99"/>
        <v>-2.7799691054885036</v>
      </c>
      <c r="AR20" s="45">
        <f t="shared" si="100"/>
        <v>0.14500657721966431</v>
      </c>
      <c r="AS20" s="25"/>
      <c r="AT20" s="20">
        <f t="shared" si="101"/>
        <v>5.7902608534665966E-2</v>
      </c>
      <c r="AU20" s="20">
        <f t="shared" si="102"/>
        <v>-2.9838952286809217E-7</v>
      </c>
      <c r="AV20" s="20">
        <f t="shared" si="103"/>
        <v>5.7902608535434816E-2</v>
      </c>
      <c r="AX20" s="18" t="s">
        <v>141</v>
      </c>
      <c r="AY20" s="18"/>
      <c r="AZ20" s="18"/>
      <c r="BA20" s="128"/>
      <c r="BB20" s="128"/>
      <c r="BC20" s="129"/>
      <c r="BD20" s="125"/>
      <c r="BE20" s="30" t="s">
        <v>96</v>
      </c>
    </row>
    <row r="21" spans="1:57" x14ac:dyDescent="0.35">
      <c r="A21" s="95">
        <v>324.52999999999997</v>
      </c>
      <c r="B21" s="95">
        <v>12.64</v>
      </c>
      <c r="C21" s="95">
        <v>304.74</v>
      </c>
      <c r="D21" s="24">
        <f t="shared" si="66"/>
        <v>322.49516557987948</v>
      </c>
      <c r="E21" s="24">
        <f t="shared" si="67"/>
        <v>-260.15516557987951</v>
      </c>
      <c r="F21" s="24">
        <f t="shared" si="68"/>
        <v>15.102211402349615</v>
      </c>
      <c r="G21" s="24">
        <f t="shared" si="69"/>
        <v>-20.673003692113994</v>
      </c>
      <c r="H21" s="20">
        <f t="shared" si="70"/>
        <v>27624.522211402345</v>
      </c>
      <c r="I21" s="20">
        <f t="shared" si="71"/>
        <v>28341.336996307891</v>
      </c>
      <c r="J21" s="21">
        <f t="shared" si="72"/>
        <v>25.601755230753565</v>
      </c>
      <c r="K21" s="21">
        <f t="shared" si="73"/>
        <v>-53.850819490137511</v>
      </c>
      <c r="L21" s="21">
        <f t="shared" si="74"/>
        <v>-25.454452071075018</v>
      </c>
      <c r="M21" s="25"/>
      <c r="N21" s="20">
        <f t="shared" si="75"/>
        <v>18.899999999999977</v>
      </c>
      <c r="O21" s="20">
        <f t="shared" si="76"/>
        <v>2.1118483949131402E-2</v>
      </c>
      <c r="P21" s="20">
        <f t="shared" si="77"/>
        <v>-4.3284165449459691E-2</v>
      </c>
      <c r="Q21" s="22">
        <f t="shared" si="78"/>
        <v>2.2961459718898958E-2</v>
      </c>
      <c r="R21" s="21">
        <f t="shared" si="79"/>
        <v>1.0000439380359092</v>
      </c>
      <c r="S21" s="20">
        <f t="shared" si="80"/>
        <v>18.484367438183579</v>
      </c>
      <c r="T21" s="20">
        <f t="shared" si="81"/>
        <v>2.3112571353670446</v>
      </c>
      <c r="U21" s="20">
        <f t="shared" si="82"/>
        <v>-3.1906984912288676</v>
      </c>
      <c r="V21" s="25"/>
      <c r="W21" s="20">
        <v>324.52999999999997</v>
      </c>
      <c r="X21" s="95">
        <v>12.64</v>
      </c>
      <c r="Y21" s="95">
        <v>304.92</v>
      </c>
      <c r="Z21" s="20">
        <f t="shared" si="83"/>
        <v>322.4951648712256</v>
      </c>
      <c r="AA21" s="20">
        <f t="shared" si="84"/>
        <v>-260.15516487122557</v>
      </c>
      <c r="AB21" s="20">
        <f t="shared" si="85"/>
        <v>15.158331140349908</v>
      </c>
      <c r="AC21" s="20">
        <f t="shared" si="86"/>
        <v>-20.63124378996454</v>
      </c>
      <c r="AD21" s="20">
        <f t="shared" si="87"/>
        <v>27624.57833114035</v>
      </c>
      <c r="AE21" s="20">
        <f t="shared" si="88"/>
        <v>28341.378756210033</v>
      </c>
      <c r="AF21" s="21">
        <f t="shared" si="89"/>
        <v>25.601234799935963</v>
      </c>
      <c r="AG21" s="21">
        <f t="shared" si="90"/>
        <v>-53.694271685310248</v>
      </c>
      <c r="AH21" s="21">
        <f t="shared" si="91"/>
        <v>-25.446346803954185</v>
      </c>
      <c r="AI21" s="25"/>
      <c r="AJ21" s="20">
        <f t="shared" si="92"/>
        <v>18.899999999999977</v>
      </c>
      <c r="AK21" s="20">
        <f t="shared" si="93"/>
        <v>2.1118483949131402E-2</v>
      </c>
      <c r="AL21" s="20">
        <f t="shared" si="94"/>
        <v>-4.3109632524259422E-2</v>
      </c>
      <c r="AM21" s="23">
        <f t="shared" si="95"/>
        <v>2.2947219936887198E-2</v>
      </c>
      <c r="AN21" s="45">
        <f t="shared" si="96"/>
        <v>1.0000438835527019</v>
      </c>
      <c r="AO21" s="23">
        <f t="shared" si="97"/>
        <v>18.484366431140206</v>
      </c>
      <c r="AP21" s="23">
        <f t="shared" si="98"/>
        <v>2.3210097787059882</v>
      </c>
      <c r="AQ21" s="23">
        <f t="shared" si="99"/>
        <v>-3.183620062632623</v>
      </c>
      <c r="AR21" s="45">
        <f t="shared" si="100"/>
        <v>0.56238085149270489</v>
      </c>
      <c r="AS21" s="25"/>
      <c r="AT21" s="20">
        <f t="shared" si="101"/>
        <v>6.9952229561616203E-2</v>
      </c>
      <c r="AU21" s="20">
        <f t="shared" si="102"/>
        <v>7.086538857947744E-7</v>
      </c>
      <c r="AV21" s="20">
        <f t="shared" si="103"/>
        <v>6.995222956520572E-2</v>
      </c>
      <c r="AX21" s="18" t="s">
        <v>141</v>
      </c>
      <c r="AY21" s="18"/>
      <c r="AZ21" s="18"/>
      <c r="BA21" s="128"/>
      <c r="BB21" s="128"/>
      <c r="BC21" s="129"/>
      <c r="BD21" s="125"/>
      <c r="BE21" s="30" t="s">
        <v>96</v>
      </c>
    </row>
    <row r="22" spans="1:57" x14ac:dyDescent="0.35">
      <c r="A22" s="95">
        <v>343.43</v>
      </c>
      <c r="B22" s="95">
        <v>13.54</v>
      </c>
      <c r="C22" s="95">
        <v>304.36</v>
      </c>
      <c r="D22" s="24">
        <f t="shared" si="66"/>
        <v>340.90387292848487</v>
      </c>
      <c r="E22" s="24">
        <f t="shared" si="67"/>
        <v>-278.5638729284849</v>
      </c>
      <c r="F22" s="24">
        <f t="shared" si="68"/>
        <v>17.52935629856032</v>
      </c>
      <c r="G22" s="24">
        <f t="shared" si="69"/>
        <v>-24.198773047431754</v>
      </c>
      <c r="H22" s="20">
        <f t="shared" si="70"/>
        <v>27626.949356298555</v>
      </c>
      <c r="I22" s="20">
        <f t="shared" si="71"/>
        <v>28337.811226952574</v>
      </c>
      <c r="J22" s="21">
        <f t="shared" si="72"/>
        <v>29.880745459961098</v>
      </c>
      <c r="K22" s="21">
        <f t="shared" si="73"/>
        <v>-54.080792682154573</v>
      </c>
      <c r="L22" s="21">
        <f t="shared" si="74"/>
        <v>-29.721430348770234</v>
      </c>
      <c r="M22" s="25"/>
      <c r="N22" s="20">
        <f t="shared" si="75"/>
        <v>18.900000000000034</v>
      </c>
      <c r="O22" s="20">
        <f t="shared" si="76"/>
        <v>1.5707963267948943E-2</v>
      </c>
      <c r="P22" s="20">
        <f t="shared" si="77"/>
        <v>-6.6322511575783727E-3</v>
      </c>
      <c r="Q22" s="22">
        <f t="shared" si="78"/>
        <v>1.5779535125605593E-2</v>
      </c>
      <c r="R22" s="21">
        <f t="shared" si="79"/>
        <v>1.0000207499940603</v>
      </c>
      <c r="S22" s="20">
        <f t="shared" si="80"/>
        <v>18.408707348605372</v>
      </c>
      <c r="T22" s="20">
        <f t="shared" si="81"/>
        <v>2.4271448962107045</v>
      </c>
      <c r="U22" s="20">
        <f t="shared" si="82"/>
        <v>-3.5257693553177583</v>
      </c>
      <c r="V22" s="25"/>
      <c r="W22" s="20">
        <v>343.43</v>
      </c>
      <c r="X22" s="95">
        <v>13.54</v>
      </c>
      <c r="Y22" s="95">
        <v>304.55</v>
      </c>
      <c r="Z22" s="20">
        <f t="shared" si="83"/>
        <v>340.90387204026348</v>
      </c>
      <c r="AA22" s="20">
        <f t="shared" si="84"/>
        <v>-278.5638720402635</v>
      </c>
      <c r="AB22" s="20">
        <f t="shared" si="85"/>
        <v>17.596858618760429</v>
      </c>
      <c r="AC22" s="20">
        <f t="shared" si="86"/>
        <v>-24.149151652116267</v>
      </c>
      <c r="AD22" s="20">
        <f t="shared" si="87"/>
        <v>27627.016858618761</v>
      </c>
      <c r="AE22" s="20">
        <f t="shared" si="88"/>
        <v>28337.860848347882</v>
      </c>
      <c r="AF22" s="21">
        <f t="shared" si="89"/>
        <v>29.880277086492235</v>
      </c>
      <c r="AG22" s="21">
        <f t="shared" si="90"/>
        <v>-53.920150045561677</v>
      </c>
      <c r="AH22" s="21">
        <f t="shared" si="91"/>
        <v>-29.712208119955847</v>
      </c>
      <c r="AI22" s="25"/>
      <c r="AJ22" s="20">
        <f t="shared" si="92"/>
        <v>18.900000000000034</v>
      </c>
      <c r="AK22" s="20">
        <f t="shared" si="93"/>
        <v>1.5707963267948943E-2</v>
      </c>
      <c r="AL22" s="20">
        <f t="shared" si="94"/>
        <v>-6.4577182323790989E-3</v>
      </c>
      <c r="AM22" s="23">
        <f t="shared" si="95"/>
        <v>1.5775825757491369E-2</v>
      </c>
      <c r="AN22" s="45">
        <f t="shared" si="96"/>
        <v>1.0000207402393706</v>
      </c>
      <c r="AO22" s="23">
        <f t="shared" si="97"/>
        <v>18.408707169037868</v>
      </c>
      <c r="AP22" s="23">
        <f t="shared" si="98"/>
        <v>2.4385274784105193</v>
      </c>
      <c r="AQ22" s="23">
        <f t="shared" si="99"/>
        <v>-3.5179078621517288</v>
      </c>
      <c r="AR22" s="45">
        <f t="shared" si="100"/>
        <v>0.47899656493122861</v>
      </c>
      <c r="AS22" s="25"/>
      <c r="AT22" s="20">
        <f t="shared" si="101"/>
        <v>8.3778553971151706E-2</v>
      </c>
      <c r="AU22" s="20">
        <f t="shared" si="102"/>
        <v>8.88221393324784E-7</v>
      </c>
      <c r="AV22" s="20">
        <f t="shared" si="103"/>
        <v>8.3778553975860176E-2</v>
      </c>
      <c r="AX22" s="18" t="s">
        <v>141</v>
      </c>
      <c r="AY22" s="18"/>
      <c r="AZ22" s="18"/>
      <c r="BA22" s="128"/>
      <c r="BB22" s="128"/>
      <c r="BC22" s="129"/>
      <c r="BD22" s="125"/>
      <c r="BE22" s="30" t="s">
        <v>96</v>
      </c>
    </row>
    <row r="23" spans="1:57" x14ac:dyDescent="0.35">
      <c r="A23" s="95">
        <v>362.39</v>
      </c>
      <c r="B23" s="95">
        <v>15.06</v>
      </c>
      <c r="C23" s="95">
        <v>301.73</v>
      </c>
      <c r="D23" s="24">
        <f t="shared" si="66"/>
        <v>359.2760686799387</v>
      </c>
      <c r="E23" s="24">
        <f t="shared" si="67"/>
        <v>-296.93606867993867</v>
      </c>
      <c r="F23" s="24">
        <f t="shared" si="68"/>
        <v>20.077631577448997</v>
      </c>
      <c r="G23" s="24">
        <f t="shared" si="69"/>
        <v>-28.126290622601406</v>
      </c>
      <c r="H23" s="20">
        <f t="shared" si="70"/>
        <v>27629.497631577444</v>
      </c>
      <c r="I23" s="20">
        <f t="shared" si="71"/>
        <v>28333.883709377405</v>
      </c>
      <c r="J23" s="21">
        <f t="shared" si="72"/>
        <v>34.557191927973733</v>
      </c>
      <c r="K23" s="21">
        <f t="shared" si="73"/>
        <v>-54.479289371811667</v>
      </c>
      <c r="L23" s="21">
        <f t="shared" si="74"/>
        <v>-34.396897982121352</v>
      </c>
      <c r="M23" s="25"/>
      <c r="N23" s="20">
        <f t="shared" si="75"/>
        <v>18.95999999999998</v>
      </c>
      <c r="O23" s="20">
        <f t="shared" si="76"/>
        <v>2.6529004630313834E-2</v>
      </c>
      <c r="P23" s="20">
        <f t="shared" si="77"/>
        <v>-4.5902159327450787E-2</v>
      </c>
      <c r="Q23" s="22">
        <f t="shared" si="78"/>
        <v>2.8843660005463789E-2</v>
      </c>
      <c r="R23" s="21">
        <f t="shared" si="79"/>
        <v>1.0000693354952948</v>
      </c>
      <c r="S23" s="20">
        <f t="shared" si="80"/>
        <v>18.372195751453813</v>
      </c>
      <c r="T23" s="20">
        <f t="shared" si="81"/>
        <v>2.5482752788886796</v>
      </c>
      <c r="U23" s="20">
        <f t="shared" si="82"/>
        <v>-3.9275175751696536</v>
      </c>
      <c r="V23" s="25"/>
      <c r="W23" s="20">
        <v>362.39</v>
      </c>
      <c r="X23" s="95">
        <v>15.06</v>
      </c>
      <c r="Y23" s="95">
        <v>301.93</v>
      </c>
      <c r="Z23" s="20">
        <f t="shared" si="83"/>
        <v>359.27606630242337</v>
      </c>
      <c r="AA23" s="20">
        <f t="shared" si="84"/>
        <v>-296.93606630242334</v>
      </c>
      <c r="AB23" s="20">
        <f t="shared" si="85"/>
        <v>20.158508702336562</v>
      </c>
      <c r="AC23" s="20">
        <f t="shared" si="86"/>
        <v>-28.067969574496225</v>
      </c>
      <c r="AD23" s="20">
        <f t="shared" si="87"/>
        <v>27629.578508702336</v>
      </c>
      <c r="AE23" s="20">
        <f t="shared" si="88"/>
        <v>28333.942030425504</v>
      </c>
      <c r="AF23" s="21">
        <f t="shared" si="89"/>
        <v>34.556857338841226</v>
      </c>
      <c r="AG23" s="21">
        <f t="shared" si="90"/>
        <v>-54.313967318644096</v>
      </c>
      <c r="AH23" s="21">
        <f t="shared" si="91"/>
        <v>-34.386829035330713</v>
      </c>
      <c r="AI23" s="25"/>
      <c r="AJ23" s="20">
        <f t="shared" si="92"/>
        <v>18.95999999999998</v>
      </c>
      <c r="AK23" s="20">
        <f t="shared" si="93"/>
        <v>2.6529004630313834E-2</v>
      </c>
      <c r="AL23" s="20">
        <f t="shared" si="94"/>
        <v>-4.572762640225151E-2</v>
      </c>
      <c r="AM23" s="23">
        <f t="shared" si="95"/>
        <v>2.8826794276619827E-2</v>
      </c>
      <c r="AN23" s="45">
        <f t="shared" si="96"/>
        <v>1.0000692544272938</v>
      </c>
      <c r="AO23" s="23">
        <f t="shared" si="97"/>
        <v>18.372194262159891</v>
      </c>
      <c r="AP23" s="23">
        <f t="shared" si="98"/>
        <v>2.5616500835761342</v>
      </c>
      <c r="AQ23" s="23">
        <f t="shared" si="99"/>
        <v>-3.9188179223799566</v>
      </c>
      <c r="AR23" s="45">
        <f t="shared" si="100"/>
        <v>1.4686205417309743</v>
      </c>
      <c r="AS23" s="25"/>
      <c r="AT23" s="20">
        <f t="shared" si="101"/>
        <v>9.9711854772066372E-2</v>
      </c>
      <c r="AU23" s="20">
        <f t="shared" si="102"/>
        <v>2.3775153294991469E-6</v>
      </c>
      <c r="AV23" s="20">
        <f t="shared" si="103"/>
        <v>9.9711854800410948E-2</v>
      </c>
      <c r="AX23" s="18" t="s">
        <v>141</v>
      </c>
      <c r="AY23" s="18"/>
      <c r="AZ23" s="18"/>
      <c r="BA23" s="128"/>
      <c r="BB23" s="128"/>
      <c r="BC23" s="129"/>
      <c r="BD23" s="125"/>
      <c r="BE23" s="30" t="s">
        <v>96</v>
      </c>
    </row>
    <row r="24" spans="1:57" x14ac:dyDescent="0.35">
      <c r="A24" s="95">
        <v>381.35</v>
      </c>
      <c r="B24" s="95">
        <v>16.54</v>
      </c>
      <c r="C24" s="95">
        <v>300.56</v>
      </c>
      <c r="D24" s="24">
        <f t="shared" si="66"/>
        <v>377.51926154161197</v>
      </c>
      <c r="E24" s="24">
        <f t="shared" si="67"/>
        <v>-315.17926154161194</v>
      </c>
      <c r="F24" s="24">
        <f t="shared" si="68"/>
        <v>22.745405932083795</v>
      </c>
      <c r="G24" s="24">
        <f t="shared" si="69"/>
        <v>-32.54551933520716</v>
      </c>
      <c r="H24" s="20">
        <f t="shared" si="70"/>
        <v>27632.165405932079</v>
      </c>
      <c r="I24" s="20">
        <f t="shared" si="71"/>
        <v>28329.464480664799</v>
      </c>
      <c r="J24" s="21">
        <f t="shared" si="72"/>
        <v>39.705973351797027</v>
      </c>
      <c r="K24" s="21">
        <f t="shared" si="73"/>
        <v>-55.051078266048108</v>
      </c>
      <c r="L24" s="21">
        <f t="shared" si="74"/>
        <v>-39.55794948968893</v>
      </c>
      <c r="M24" s="25"/>
      <c r="N24" s="20">
        <f t="shared" si="75"/>
        <v>18.960000000000036</v>
      </c>
      <c r="O24" s="20">
        <f t="shared" si="76"/>
        <v>2.5830872929516052E-2</v>
      </c>
      <c r="P24" s="20">
        <f t="shared" si="77"/>
        <v>-2.0420352248333933E-2</v>
      </c>
      <c r="Q24" s="22">
        <f t="shared" si="78"/>
        <v>2.6421225017619676E-2</v>
      </c>
      <c r="R24" s="21">
        <f t="shared" si="79"/>
        <v>1.0000581774888835</v>
      </c>
      <c r="S24" s="20">
        <f t="shared" si="80"/>
        <v>18.243192861673268</v>
      </c>
      <c r="T24" s="20">
        <f t="shared" si="81"/>
        <v>2.6677743546347963</v>
      </c>
      <c r="U24" s="20">
        <f t="shared" si="82"/>
        <v>-4.4192287126057526</v>
      </c>
      <c r="V24" s="25"/>
      <c r="W24" s="20">
        <v>381.35</v>
      </c>
      <c r="X24" s="95">
        <v>16.54</v>
      </c>
      <c r="Y24" s="95">
        <v>300.76</v>
      </c>
      <c r="Z24" s="20">
        <f t="shared" si="83"/>
        <v>377.51925916409664</v>
      </c>
      <c r="AA24" s="20">
        <f t="shared" si="84"/>
        <v>-315.17925916409661</v>
      </c>
      <c r="AB24" s="20">
        <f t="shared" si="85"/>
        <v>22.841692790936904</v>
      </c>
      <c r="AC24" s="20">
        <f t="shared" si="86"/>
        <v>-32.477859093321854</v>
      </c>
      <c r="AD24" s="20">
        <f t="shared" si="87"/>
        <v>27632.261692790937</v>
      </c>
      <c r="AE24" s="20">
        <f t="shared" si="88"/>
        <v>28329.532140906678</v>
      </c>
      <c r="AF24" s="21">
        <f t="shared" si="89"/>
        <v>39.70584668334385</v>
      </c>
      <c r="AG24" s="21">
        <f t="shared" si="90"/>
        <v>-54.881262639403296</v>
      </c>
      <c r="AH24" s="21">
        <f t="shared" si="91"/>
        <v>-39.547497430816613</v>
      </c>
      <c r="AI24" s="25"/>
      <c r="AJ24" s="20">
        <f t="shared" si="92"/>
        <v>18.960000000000036</v>
      </c>
      <c r="AK24" s="20">
        <f t="shared" si="93"/>
        <v>2.5830872929516052E-2</v>
      </c>
      <c r="AL24" s="20">
        <f t="shared" si="94"/>
        <v>-2.0420352248333933E-2</v>
      </c>
      <c r="AM24" s="23">
        <f t="shared" si="95"/>
        <v>2.6421225017619676E-2</v>
      </c>
      <c r="AN24" s="45">
        <f t="shared" si="96"/>
        <v>1.0000581774888835</v>
      </c>
      <c r="AO24" s="23">
        <f t="shared" si="97"/>
        <v>18.243192861673268</v>
      </c>
      <c r="AP24" s="23">
        <f t="shared" si="98"/>
        <v>2.6831840886003437</v>
      </c>
      <c r="AQ24" s="23">
        <f t="shared" si="99"/>
        <v>-4.4098895188256293</v>
      </c>
      <c r="AR24" s="45">
        <f t="shared" si="100"/>
        <v>0.61708480924601239</v>
      </c>
      <c r="AS24" s="25"/>
      <c r="AT24" s="20">
        <f t="shared" si="101"/>
        <v>0.11768206116389877</v>
      </c>
      <c r="AU24" s="20">
        <f t="shared" si="102"/>
        <v>2.3775153294991469E-6</v>
      </c>
      <c r="AV24" s="20">
        <f t="shared" si="103"/>
        <v>0.11768206118791509</v>
      </c>
      <c r="AX24" s="18" t="s">
        <v>141</v>
      </c>
      <c r="AY24" s="18"/>
      <c r="AZ24" s="18"/>
      <c r="BA24" s="128"/>
      <c r="BB24" s="128"/>
      <c r="BC24" s="129"/>
      <c r="BD24" s="125"/>
      <c r="BE24" s="30" t="s">
        <v>96</v>
      </c>
    </row>
    <row r="25" spans="1:57" x14ac:dyDescent="0.35">
      <c r="A25" s="95">
        <v>400.22</v>
      </c>
      <c r="B25" s="95">
        <v>18.05</v>
      </c>
      <c r="C25" s="95">
        <v>296.42</v>
      </c>
      <c r="D25" s="24">
        <f t="shared" si="66"/>
        <v>395.5362573792201</v>
      </c>
      <c r="E25" s="24">
        <f t="shared" si="67"/>
        <v>-333.19625737922013</v>
      </c>
      <c r="F25" s="24">
        <f t="shared" si="68"/>
        <v>25.412095926954628</v>
      </c>
      <c r="G25" s="24">
        <f t="shared" si="69"/>
        <v>-37.476975035935766</v>
      </c>
      <c r="H25" s="20">
        <f t="shared" si="70"/>
        <v>27634.832095926951</v>
      </c>
      <c r="I25" s="20">
        <f t="shared" si="71"/>
        <v>28324.533024964072</v>
      </c>
      <c r="J25" s="21">
        <f t="shared" si="72"/>
        <v>45.280219492013252</v>
      </c>
      <c r="K25" s="21">
        <f t="shared" si="73"/>
        <v>-55.85989434337958</v>
      </c>
      <c r="L25" s="21">
        <f t="shared" si="74"/>
        <v>-45.162060401592917</v>
      </c>
      <c r="M25" s="25"/>
      <c r="N25" s="20">
        <f t="shared" si="75"/>
        <v>18.870000000000005</v>
      </c>
      <c r="O25" s="20">
        <f t="shared" si="76"/>
        <v>2.6354471705114402E-2</v>
      </c>
      <c r="P25" s="20">
        <f t="shared" si="77"/>
        <v>-7.2256631032565008E-2</v>
      </c>
      <c r="Q25" s="22">
        <f t="shared" si="78"/>
        <v>3.3984819108990649E-2</v>
      </c>
      <c r="R25" s="21">
        <f t="shared" si="79"/>
        <v>1.0000962584450461</v>
      </c>
      <c r="S25" s="20">
        <f t="shared" si="80"/>
        <v>18.016995837608125</v>
      </c>
      <c r="T25" s="20">
        <f t="shared" si="81"/>
        <v>2.6666899948708318</v>
      </c>
      <c r="U25" s="20">
        <f t="shared" si="82"/>
        <v>-4.9314557007286064</v>
      </c>
      <c r="V25" s="25"/>
      <c r="W25" s="20">
        <v>400.22</v>
      </c>
      <c r="X25" s="95">
        <v>18.05</v>
      </c>
      <c r="Y25" s="95">
        <v>296.64</v>
      </c>
      <c r="Z25" s="20">
        <f t="shared" si="83"/>
        <v>395.53624834065545</v>
      </c>
      <c r="AA25" s="20">
        <f t="shared" si="84"/>
        <v>-333.19624834065542</v>
      </c>
      <c r="AB25" s="20">
        <f t="shared" si="85"/>
        <v>25.526491837425457</v>
      </c>
      <c r="AC25" s="20">
        <f t="shared" si="86"/>
        <v>-37.399517002830848</v>
      </c>
      <c r="AD25" s="20">
        <f t="shared" si="87"/>
        <v>27634.946491837425</v>
      </c>
      <c r="AE25" s="20">
        <f t="shared" si="88"/>
        <v>28324.61048299717</v>
      </c>
      <c r="AF25" s="21">
        <f t="shared" si="89"/>
        <v>45.280521834130646</v>
      </c>
      <c r="AG25" s="21">
        <f t="shared" si="90"/>
        <v>-55.685082361966415</v>
      </c>
      <c r="AH25" s="21">
        <f t="shared" si="91"/>
        <v>-45.152177732432293</v>
      </c>
      <c r="AI25" s="25"/>
      <c r="AJ25" s="20">
        <f t="shared" si="92"/>
        <v>18.870000000000005</v>
      </c>
      <c r="AK25" s="20">
        <f t="shared" si="93"/>
        <v>2.6354471705114402E-2</v>
      </c>
      <c r="AL25" s="20">
        <f t="shared" si="94"/>
        <v>-7.1907565182166455E-2</v>
      </c>
      <c r="AM25" s="23">
        <f t="shared" si="95"/>
        <v>3.3919493144354718E-2</v>
      </c>
      <c r="AN25" s="45">
        <f t="shared" si="96"/>
        <v>1.000095888700248</v>
      </c>
      <c r="AO25" s="23">
        <f t="shared" si="97"/>
        <v>18.01698917655882</v>
      </c>
      <c r="AP25" s="23">
        <f t="shared" si="98"/>
        <v>2.6847990464885529</v>
      </c>
      <c r="AQ25" s="23">
        <f t="shared" si="99"/>
        <v>-4.9216579095089941</v>
      </c>
      <c r="AR25" s="45" t="e">
        <f t="shared" si="100"/>
        <v>#NUM!</v>
      </c>
      <c r="AS25" s="25"/>
      <c r="AT25" s="20">
        <f t="shared" si="101"/>
        <v>0.13815270979810895</v>
      </c>
      <c r="AU25" s="20">
        <f t="shared" si="102"/>
        <v>9.0385646558388544E-6</v>
      </c>
      <c r="AV25" s="20">
        <f t="shared" si="103"/>
        <v>0.1381527100937805</v>
      </c>
      <c r="AX25" s="18" t="s">
        <v>141</v>
      </c>
      <c r="AY25" s="18"/>
      <c r="AZ25" s="18"/>
      <c r="BA25" s="128"/>
      <c r="BB25" s="128"/>
      <c r="BC25" s="129"/>
      <c r="BD25" s="125"/>
      <c r="BE25" s="30" t="s">
        <v>96</v>
      </c>
    </row>
    <row r="26" spans="1:57" x14ac:dyDescent="0.35">
      <c r="A26" s="95">
        <v>438.03</v>
      </c>
      <c r="B26" s="95">
        <v>22.41</v>
      </c>
      <c r="C26" s="95">
        <v>286.18</v>
      </c>
      <c r="D26" s="24">
        <f t="shared" si="66"/>
        <v>431.01642689935375</v>
      </c>
      <c r="E26" s="24">
        <f t="shared" si="67"/>
        <v>-368.67642689935371</v>
      </c>
      <c r="F26" s="24">
        <f t="shared" si="68"/>
        <v>30.030450466589279</v>
      </c>
      <c r="G26" s="24">
        <f t="shared" si="69"/>
        <v>-49.654253265124566</v>
      </c>
      <c r="H26" s="20">
        <f t="shared" si="70"/>
        <v>27639.450450466586</v>
      </c>
      <c r="I26" s="20">
        <f t="shared" si="71"/>
        <v>28312.355746734884</v>
      </c>
      <c r="J26" s="21">
        <f t="shared" si="72"/>
        <v>58.029068771981912</v>
      </c>
      <c r="K26" s="21">
        <f t="shared" si="73"/>
        <v>-58.834824582252459</v>
      </c>
      <c r="L26" s="21">
        <f t="shared" si="74"/>
        <v>-58.017069966838925</v>
      </c>
      <c r="M26" s="25"/>
      <c r="N26" s="20">
        <f t="shared" si="75"/>
        <v>37.809999999999945</v>
      </c>
      <c r="O26" s="20">
        <f t="shared" si="76"/>
        <v>7.6096355386952752E-2</v>
      </c>
      <c r="P26" s="20">
        <f t="shared" si="77"/>
        <v>-0.17872171540421949</v>
      </c>
      <c r="Q26" s="22">
        <f t="shared" si="78"/>
        <v>9.7767452454206261E-2</v>
      </c>
      <c r="R26" s="21">
        <f t="shared" si="79"/>
        <v>1.0007973016707445</v>
      </c>
      <c r="S26" s="20">
        <f t="shared" si="80"/>
        <v>35.480169520133671</v>
      </c>
      <c r="T26" s="20">
        <f t="shared" si="81"/>
        <v>4.6183545396346508</v>
      </c>
      <c r="U26" s="20">
        <f t="shared" si="82"/>
        <v>-12.177278229188799</v>
      </c>
      <c r="V26" s="25"/>
      <c r="W26" s="20">
        <v>438.03</v>
      </c>
      <c r="X26" s="95">
        <v>22.41</v>
      </c>
      <c r="Y26" s="95">
        <v>286.44</v>
      </c>
      <c r="Z26" s="20">
        <f t="shared" si="83"/>
        <v>431.01633110369414</v>
      </c>
      <c r="AA26" s="20">
        <f t="shared" si="84"/>
        <v>-368.67633110369411</v>
      </c>
      <c r="AB26" s="20">
        <f t="shared" si="85"/>
        <v>30.196388392063248</v>
      </c>
      <c r="AC26" s="20">
        <f t="shared" si="86"/>
        <v>-49.557519132232741</v>
      </c>
      <c r="AD26" s="20">
        <f t="shared" si="87"/>
        <v>27639.616388392064</v>
      </c>
      <c r="AE26" s="20">
        <f t="shared" si="88"/>
        <v>28312.452480867767</v>
      </c>
      <c r="AF26" s="21">
        <f t="shared" si="89"/>
        <v>58.032487233151969</v>
      </c>
      <c r="AG26" s="21">
        <f t="shared" si="90"/>
        <v>-58.645212080077592</v>
      </c>
      <c r="AH26" s="21">
        <f t="shared" si="91"/>
        <v>-58.016264713078527</v>
      </c>
      <c r="AI26" s="25"/>
      <c r="AJ26" s="20">
        <f t="shared" si="92"/>
        <v>37.809999999999945</v>
      </c>
      <c r="AK26" s="20">
        <f t="shared" si="93"/>
        <v>7.6096355386952752E-2</v>
      </c>
      <c r="AL26" s="20">
        <f t="shared" si="94"/>
        <v>-0.17802358370342142</v>
      </c>
      <c r="AM26" s="23">
        <f t="shared" si="95"/>
        <v>9.7617440340455497E-2</v>
      </c>
      <c r="AN26" s="45">
        <f t="shared" si="96"/>
        <v>1.0007948544934133</v>
      </c>
      <c r="AO26" s="23">
        <f t="shared" si="97"/>
        <v>35.480082763038688</v>
      </c>
      <c r="AP26" s="23">
        <f t="shared" si="98"/>
        <v>4.6698965546377913</v>
      </c>
      <c r="AQ26" s="23">
        <f t="shared" si="99"/>
        <v>-12.158002129401895</v>
      </c>
      <c r="AR26" s="45">
        <f t="shared" si="100"/>
        <v>0.65792214336013111</v>
      </c>
      <c r="AS26" s="25"/>
      <c r="AT26" s="20">
        <f t="shared" si="101"/>
        <v>0.19207521333216462</v>
      </c>
      <c r="AU26" s="20">
        <f t="shared" si="102"/>
        <v>9.5795659603936656E-5</v>
      </c>
      <c r="AV26" s="20">
        <f t="shared" si="103"/>
        <v>0.19207523722074366</v>
      </c>
      <c r="AX26" s="18" t="s">
        <v>141</v>
      </c>
      <c r="AY26" s="18"/>
      <c r="AZ26" s="18"/>
      <c r="BA26" s="128"/>
      <c r="BB26" s="128"/>
      <c r="BC26" s="129"/>
      <c r="BD26" s="125"/>
      <c r="BE26" s="30" t="s">
        <v>96</v>
      </c>
    </row>
    <row r="27" spans="1:57" x14ac:dyDescent="0.35">
      <c r="A27" s="95">
        <v>456.94</v>
      </c>
      <c r="B27" s="95">
        <v>23</v>
      </c>
      <c r="C27" s="95">
        <v>281.92</v>
      </c>
      <c r="D27" s="24">
        <f t="shared" si="66"/>
        <v>448.46210493555304</v>
      </c>
      <c r="E27" s="24">
        <f t="shared" si="67"/>
        <v>-386.12210493555301</v>
      </c>
      <c r="F27" s="24">
        <f t="shared" si="68"/>
        <v>31.798070193185421</v>
      </c>
      <c r="G27" s="24">
        <f t="shared" si="69"/>
        <v>-56.731275971762869</v>
      </c>
      <c r="H27" s="20">
        <f t="shared" si="70"/>
        <v>27641.218070193183</v>
      </c>
      <c r="I27" s="20">
        <f t="shared" si="71"/>
        <v>28305.278724028245</v>
      </c>
      <c r="J27" s="21">
        <f t="shared" si="72"/>
        <v>65.035028572263016</v>
      </c>
      <c r="K27" s="21">
        <f t="shared" si="73"/>
        <v>-60.729223600365678</v>
      </c>
      <c r="L27" s="21">
        <f t="shared" si="74"/>
        <v>-65.029761277245072</v>
      </c>
      <c r="M27" s="25"/>
      <c r="N27" s="20">
        <f t="shared" si="75"/>
        <v>18.910000000000025</v>
      </c>
      <c r="O27" s="20">
        <f t="shared" si="76"/>
        <v>1.0297442586766542E-2</v>
      </c>
      <c r="P27" s="20">
        <f t="shared" si="77"/>
        <v>-7.4351026134958281E-2</v>
      </c>
      <c r="Q27" s="22">
        <f t="shared" si="78"/>
        <v>3.0482555347717266E-2</v>
      </c>
      <c r="R27" s="21">
        <f t="shared" si="79"/>
        <v>1.0000774393772784</v>
      </c>
      <c r="S27" s="20">
        <f t="shared" si="80"/>
        <v>17.445678036199297</v>
      </c>
      <c r="T27" s="20">
        <f t="shared" si="81"/>
        <v>1.7676197265961429</v>
      </c>
      <c r="U27" s="20">
        <f t="shared" si="82"/>
        <v>-7.077022706638302</v>
      </c>
      <c r="V27" s="25"/>
      <c r="W27" s="20">
        <v>456.94</v>
      </c>
      <c r="X27" s="95">
        <v>23</v>
      </c>
      <c r="Y27" s="95">
        <v>282.17</v>
      </c>
      <c r="Z27" s="20">
        <f t="shared" si="83"/>
        <v>448.46201476318925</v>
      </c>
      <c r="AA27" s="20">
        <f t="shared" si="84"/>
        <v>-386.12201476318921</v>
      </c>
      <c r="AB27" s="20">
        <f t="shared" si="85"/>
        <v>31.995474564990001</v>
      </c>
      <c r="AC27" s="20">
        <f t="shared" si="86"/>
        <v>-56.626586070928425</v>
      </c>
      <c r="AD27" s="20">
        <f t="shared" si="87"/>
        <v>27641.41547456499</v>
      </c>
      <c r="AE27" s="20">
        <f t="shared" si="88"/>
        <v>28305.38341392907</v>
      </c>
      <c r="AF27" s="21">
        <f t="shared" si="89"/>
        <v>65.040607643895726</v>
      </c>
      <c r="AG27" s="21">
        <f t="shared" si="90"/>
        <v>-60.532436983314653</v>
      </c>
      <c r="AH27" s="21">
        <f t="shared" si="91"/>
        <v>-65.037799349505065</v>
      </c>
      <c r="AI27" s="25"/>
      <c r="AJ27" s="20">
        <f t="shared" si="92"/>
        <v>18.910000000000025</v>
      </c>
      <c r="AK27" s="20">
        <f t="shared" si="93"/>
        <v>1.0297442586766542E-2</v>
      </c>
      <c r="AL27" s="20">
        <f t="shared" si="94"/>
        <v>-7.4525559060157551E-2</v>
      </c>
      <c r="AM27" s="23">
        <f t="shared" si="95"/>
        <v>3.0545928380577347E-2</v>
      </c>
      <c r="AN27" s="45">
        <f t="shared" si="96"/>
        <v>1.0000777617339818</v>
      </c>
      <c r="AO27" s="23">
        <f t="shared" si="97"/>
        <v>17.445683659495092</v>
      </c>
      <c r="AP27" s="23">
        <f t="shared" si="98"/>
        <v>1.7990861729267524</v>
      </c>
      <c r="AQ27" s="23">
        <f t="shared" si="99"/>
        <v>-7.0690669386956859</v>
      </c>
      <c r="AR27" s="45" t="e">
        <f t="shared" si="100"/>
        <v>#NUM!</v>
      </c>
      <c r="AS27" s="25"/>
      <c r="AT27" s="20">
        <f t="shared" si="101"/>
        <v>0.22344677519141076</v>
      </c>
      <c r="AU27" s="20">
        <f t="shared" si="102"/>
        <v>9.0172363798046717E-5</v>
      </c>
      <c r="AV27" s="20">
        <f t="shared" si="103"/>
        <v>0.22344679338602302</v>
      </c>
      <c r="AX27" s="18" t="s">
        <v>141</v>
      </c>
      <c r="AY27" s="18"/>
      <c r="AZ27" s="18"/>
      <c r="BA27" s="128"/>
      <c r="BB27" s="128"/>
      <c r="BC27" s="129"/>
      <c r="BD27" s="125"/>
      <c r="BE27" s="30" t="s">
        <v>96</v>
      </c>
    </row>
    <row r="28" spans="1:57" x14ac:dyDescent="0.35">
      <c r="A28" s="95">
        <v>475.83</v>
      </c>
      <c r="B28" s="95">
        <v>23.17</v>
      </c>
      <c r="C28" s="95">
        <v>277.08</v>
      </c>
      <c r="D28" s="24">
        <f t="shared" si="66"/>
        <v>465.84105433584551</v>
      </c>
      <c r="E28" s="24">
        <f t="shared" si="67"/>
        <v>-403.50105433584554</v>
      </c>
      <c r="F28" s="24">
        <f t="shared" si="68"/>
        <v>33.018475341732916</v>
      </c>
      <c r="G28" s="24">
        <f t="shared" si="69"/>
        <v>-64.03072547526763</v>
      </c>
      <c r="H28" s="20">
        <f t="shared" si="70"/>
        <v>27642.438475341729</v>
      </c>
      <c r="I28" s="20">
        <f t="shared" si="71"/>
        <v>28297.97927452474</v>
      </c>
      <c r="J28" s="21">
        <f t="shared" si="72"/>
        <v>72.042720095660684</v>
      </c>
      <c r="K28" s="21">
        <f t="shared" si="73"/>
        <v>-62.721375774611204</v>
      </c>
      <c r="L28" s="21">
        <f t="shared" si="74"/>
        <v>-71.961472555195641</v>
      </c>
      <c r="M28" s="25"/>
      <c r="N28" s="20">
        <f t="shared" si="75"/>
        <v>18.889999999999986</v>
      </c>
      <c r="O28" s="20">
        <f t="shared" si="76"/>
        <v>2.9670597283903899E-3</v>
      </c>
      <c r="P28" s="20">
        <f t="shared" si="77"/>
        <v>-8.4473935796526109E-2</v>
      </c>
      <c r="Q28" s="22">
        <f t="shared" si="78"/>
        <v>3.3246033257256169E-2</v>
      </c>
      <c r="R28" s="21">
        <f t="shared" si="79"/>
        <v>1.000092118409128</v>
      </c>
      <c r="S28" s="20">
        <f t="shared" si="80"/>
        <v>17.378949400292477</v>
      </c>
      <c r="T28" s="20">
        <f t="shared" si="81"/>
        <v>1.2204051485474949</v>
      </c>
      <c r="U28" s="20">
        <f t="shared" si="82"/>
        <v>-7.2994495035047606</v>
      </c>
      <c r="V28" s="25"/>
      <c r="W28" s="20">
        <v>475.83</v>
      </c>
      <c r="X28" s="95">
        <v>23.17</v>
      </c>
      <c r="Y28" s="95">
        <v>277.33</v>
      </c>
      <c r="Z28" s="20">
        <f t="shared" si="83"/>
        <v>465.84096416348171</v>
      </c>
      <c r="AA28" s="20">
        <f t="shared" si="84"/>
        <v>-403.50096416348174</v>
      </c>
      <c r="AB28" s="20">
        <f t="shared" si="85"/>
        <v>33.247717851952252</v>
      </c>
      <c r="AC28" s="20">
        <f t="shared" si="86"/>
        <v>-63.920641083819071</v>
      </c>
      <c r="AD28" s="20">
        <f t="shared" si="87"/>
        <v>27642.667717851953</v>
      </c>
      <c r="AE28" s="20">
        <f t="shared" si="88"/>
        <v>28298.089358916179</v>
      </c>
      <c r="AF28" s="21">
        <f t="shared" si="89"/>
        <v>72.050392774289875</v>
      </c>
      <c r="AG28" s="21">
        <f t="shared" si="90"/>
        <v>-62.519229539576173</v>
      </c>
      <c r="AH28" s="21">
        <f t="shared" si="91"/>
        <v>-71.980757930750713</v>
      </c>
      <c r="AI28" s="25"/>
      <c r="AJ28" s="20">
        <f t="shared" si="92"/>
        <v>18.889999999999986</v>
      </c>
      <c r="AK28" s="20">
        <f t="shared" si="93"/>
        <v>2.9670597283903899E-3</v>
      </c>
      <c r="AL28" s="20">
        <f t="shared" si="94"/>
        <v>-8.4473935796526109E-2</v>
      </c>
      <c r="AM28" s="23">
        <f t="shared" si="95"/>
        <v>3.3246033257256169E-2</v>
      </c>
      <c r="AN28" s="45">
        <f t="shared" si="96"/>
        <v>1.000092118409128</v>
      </c>
      <c r="AO28" s="23">
        <f t="shared" si="97"/>
        <v>17.378949400292477</v>
      </c>
      <c r="AP28" s="23">
        <f t="shared" si="98"/>
        <v>1.2522432869622513</v>
      </c>
      <c r="AQ28" s="23">
        <f t="shared" si="99"/>
        <v>-7.2940550128906425</v>
      </c>
      <c r="AR28" s="45" t="e">
        <f t="shared" si="100"/>
        <v>#NUM!</v>
      </c>
      <c r="AS28" s="25"/>
      <c r="AT28" s="20">
        <f t="shared" si="101"/>
        <v>0.2543043486305232</v>
      </c>
      <c r="AU28" s="20">
        <f t="shared" si="102"/>
        <v>9.0172363798046717E-5</v>
      </c>
      <c r="AV28" s="20">
        <f t="shared" si="103"/>
        <v>0.25430436461738104</v>
      </c>
      <c r="AX28" s="18" t="s">
        <v>141</v>
      </c>
      <c r="AY28" s="18"/>
      <c r="AZ28" s="18"/>
      <c r="BA28" s="128"/>
      <c r="BB28" s="128"/>
      <c r="BC28" s="129"/>
      <c r="BD28" s="125"/>
      <c r="BE28" s="30" t="s">
        <v>96</v>
      </c>
    </row>
    <row r="29" spans="1:57" x14ac:dyDescent="0.35">
      <c r="A29" s="95">
        <v>494.6</v>
      </c>
      <c r="B29" s="95">
        <v>24.17</v>
      </c>
      <c r="C29" s="95">
        <v>274.39999999999998</v>
      </c>
      <c r="D29" s="24">
        <f t="shared" si="66"/>
        <v>483.03227590346074</v>
      </c>
      <c r="E29" s="24">
        <f t="shared" si="67"/>
        <v>-420.69227590346077</v>
      </c>
      <c r="F29" s="24">
        <f t="shared" si="68"/>
        <v>33.768455520984816</v>
      </c>
      <c r="G29" s="24">
        <f t="shared" si="69"/>
        <v>-71.526927216163415</v>
      </c>
      <c r="H29" s="20">
        <f t="shared" si="70"/>
        <v>27643.18845552098</v>
      </c>
      <c r="I29" s="20">
        <f t="shared" si="71"/>
        <v>28290.483072783845</v>
      </c>
      <c r="J29" s="21">
        <f t="shared" si="72"/>
        <v>79.097470915694075</v>
      </c>
      <c r="K29" s="21">
        <f t="shared" si="73"/>
        <v>-64.72761543913326</v>
      </c>
      <c r="L29" s="21">
        <f t="shared" si="74"/>
        <v>-78.828363784330492</v>
      </c>
      <c r="M29" s="25"/>
      <c r="N29" s="20">
        <f t="shared" si="75"/>
        <v>18.770000000000039</v>
      </c>
      <c r="O29" s="20">
        <f t="shared" si="76"/>
        <v>1.7453292519943295E-2</v>
      </c>
      <c r="P29" s="20">
        <f t="shared" si="77"/>
        <v>-4.6774823953448154E-2</v>
      </c>
      <c r="Q29" s="22">
        <f t="shared" si="78"/>
        <v>2.5633004452279895E-2</v>
      </c>
      <c r="R29" s="21">
        <f t="shared" si="79"/>
        <v>1.000054757840976</v>
      </c>
      <c r="S29" s="20">
        <f t="shared" si="80"/>
        <v>17.191221567615223</v>
      </c>
      <c r="T29" s="20">
        <f t="shared" si="81"/>
        <v>0.74998017925190075</v>
      </c>
      <c r="U29" s="20">
        <f t="shared" si="82"/>
        <v>-7.4962017408957911</v>
      </c>
      <c r="V29" s="25"/>
      <c r="W29" s="20">
        <v>494.6</v>
      </c>
      <c r="X29" s="95">
        <v>24.17</v>
      </c>
      <c r="Y29" s="95">
        <v>274.66000000000003</v>
      </c>
      <c r="Z29" s="20">
        <f t="shared" si="83"/>
        <v>483.03218197052325</v>
      </c>
      <c r="AA29" s="20">
        <f t="shared" si="84"/>
        <v>-420.69218197052328</v>
      </c>
      <c r="AB29" s="20">
        <f t="shared" si="85"/>
        <v>34.031067459665756</v>
      </c>
      <c r="AC29" s="20">
        <f t="shared" si="86"/>
        <v>-71.413443000214443</v>
      </c>
      <c r="AD29" s="20">
        <f t="shared" si="87"/>
        <v>27643.451067459668</v>
      </c>
      <c r="AE29" s="20">
        <f t="shared" si="88"/>
        <v>28290.596556999782</v>
      </c>
      <c r="AF29" s="21">
        <f t="shared" si="89"/>
        <v>79.107480010358046</v>
      </c>
      <c r="AG29" s="21">
        <f t="shared" si="90"/>
        <v>-64.520525285181705</v>
      </c>
      <c r="AH29" s="21">
        <f t="shared" si="91"/>
        <v>-78.861389539730581</v>
      </c>
      <c r="AI29" s="25"/>
      <c r="AJ29" s="20">
        <f t="shared" si="92"/>
        <v>18.770000000000039</v>
      </c>
      <c r="AK29" s="20">
        <f t="shared" si="93"/>
        <v>1.7453292519943295E-2</v>
      </c>
      <c r="AL29" s="20">
        <f t="shared" si="94"/>
        <v>-4.6600291028247885E-2</v>
      </c>
      <c r="AM29" s="23">
        <f t="shared" si="95"/>
        <v>2.5581753692782261E-2</v>
      </c>
      <c r="AN29" s="45">
        <f t="shared" si="96"/>
        <v>1.0000545390793492</v>
      </c>
      <c r="AO29" s="23">
        <f t="shared" si="97"/>
        <v>17.191217807041546</v>
      </c>
      <c r="AP29" s="23">
        <f t="shared" si="98"/>
        <v>0.78334960771350171</v>
      </c>
      <c r="AQ29" s="23">
        <f t="shared" si="99"/>
        <v>-7.4928019163953739</v>
      </c>
      <c r="AR29" s="45">
        <f t="shared" si="100"/>
        <v>1.492915139514601</v>
      </c>
      <c r="AS29" s="25"/>
      <c r="AT29" s="20">
        <f t="shared" si="101"/>
        <v>0.28608337527411626</v>
      </c>
      <c r="AU29" s="20">
        <f t="shared" si="102"/>
        <v>9.3932937488716561E-5</v>
      </c>
      <c r="AV29" s="20">
        <f t="shared" si="103"/>
        <v>0.28608339069513911</v>
      </c>
      <c r="AX29" s="18" t="s">
        <v>141</v>
      </c>
      <c r="AY29" s="18"/>
      <c r="AZ29" s="18"/>
      <c r="BA29" s="128"/>
      <c r="BB29" s="128"/>
      <c r="BC29" s="129"/>
      <c r="BD29" s="125"/>
      <c r="BE29" s="30" t="s">
        <v>96</v>
      </c>
    </row>
    <row r="30" spans="1:57" x14ac:dyDescent="0.35">
      <c r="A30" s="95">
        <v>513.53</v>
      </c>
      <c r="B30" s="95">
        <v>24.49</v>
      </c>
      <c r="C30" s="95">
        <v>274.54000000000002</v>
      </c>
      <c r="D30" s="24">
        <f t="shared" si="66"/>
        <v>500.2810377866615</v>
      </c>
      <c r="E30" s="24">
        <f t="shared" si="67"/>
        <v>-437.94103778666147</v>
      </c>
      <c r="F30" s="24">
        <f t="shared" si="68"/>
        <v>34.376344389831459</v>
      </c>
      <c r="G30" s="24">
        <f t="shared" si="69"/>
        <v>-79.302184310107705</v>
      </c>
      <c r="H30" s="20">
        <f t="shared" si="70"/>
        <v>27643.796344389826</v>
      </c>
      <c r="I30" s="20">
        <f t="shared" si="71"/>
        <v>28282.707815689901</v>
      </c>
      <c r="J30" s="21">
        <f t="shared" si="72"/>
        <v>86.432456230067814</v>
      </c>
      <c r="K30" s="21">
        <f t="shared" si="73"/>
        <v>-66.563969012195969</v>
      </c>
      <c r="L30" s="21">
        <f t="shared" si="74"/>
        <v>-85.865878383064725</v>
      </c>
      <c r="M30" s="25"/>
      <c r="N30" s="20">
        <f t="shared" si="75"/>
        <v>18.92999999999995</v>
      </c>
      <c r="O30" s="20">
        <f t="shared" si="76"/>
        <v>5.5850536063817976E-3</v>
      </c>
      <c r="P30" s="20">
        <f t="shared" si="77"/>
        <v>2.4434609527928153E-3</v>
      </c>
      <c r="Q30" s="22">
        <f t="shared" si="78"/>
        <v>5.6750504061346962E-3</v>
      </c>
      <c r="R30" s="21">
        <f t="shared" si="79"/>
        <v>1.0000026838584031</v>
      </c>
      <c r="S30" s="20">
        <f t="shared" si="80"/>
        <v>17.248761883200729</v>
      </c>
      <c r="T30" s="20">
        <f t="shared" si="81"/>
        <v>0.60788886884664395</v>
      </c>
      <c r="U30" s="20">
        <f t="shared" si="82"/>
        <v>-7.7752570939442949</v>
      </c>
      <c r="V30" s="25"/>
      <c r="W30" s="20">
        <v>513.53</v>
      </c>
      <c r="X30" s="95">
        <v>24.49</v>
      </c>
      <c r="Y30" s="95">
        <v>274.8</v>
      </c>
      <c r="Z30" s="20">
        <f t="shared" si="83"/>
        <v>500.28094385372401</v>
      </c>
      <c r="AA30" s="20">
        <f t="shared" si="84"/>
        <v>-437.94094385372398</v>
      </c>
      <c r="AB30" s="20">
        <f t="shared" si="85"/>
        <v>34.674232946049976</v>
      </c>
      <c r="AC30" s="20">
        <f t="shared" si="86"/>
        <v>-79.185861536997109</v>
      </c>
      <c r="AD30" s="20">
        <f t="shared" si="87"/>
        <v>27644.094232946052</v>
      </c>
      <c r="AE30" s="20">
        <f t="shared" si="88"/>
        <v>28282.824138462998</v>
      </c>
      <c r="AF30" s="21">
        <f t="shared" si="89"/>
        <v>86.44479797971313</v>
      </c>
      <c r="AG30" s="21">
        <f t="shared" si="90"/>
        <v>-66.352151202895982</v>
      </c>
      <c r="AH30" s="21">
        <f t="shared" si="91"/>
        <v>-85.914084184621544</v>
      </c>
      <c r="AI30" s="25"/>
      <c r="AJ30" s="20">
        <f t="shared" si="92"/>
        <v>18.92999999999995</v>
      </c>
      <c r="AK30" s="20">
        <f t="shared" si="93"/>
        <v>5.5850536063817976E-3</v>
      </c>
      <c r="AL30" s="20">
        <f t="shared" si="94"/>
        <v>2.4434609527918235E-3</v>
      </c>
      <c r="AM30" s="23">
        <f t="shared" si="95"/>
        <v>5.6750504061346962E-3</v>
      </c>
      <c r="AN30" s="45">
        <f t="shared" si="96"/>
        <v>1.0000026838584031</v>
      </c>
      <c r="AO30" s="23">
        <f t="shared" si="97"/>
        <v>17.248761883200729</v>
      </c>
      <c r="AP30" s="23">
        <f t="shared" si="98"/>
        <v>0.64316548638422155</v>
      </c>
      <c r="AQ30" s="23">
        <f t="shared" si="99"/>
        <v>-7.7724185367826717</v>
      </c>
      <c r="AR30" s="45">
        <f t="shared" si="100"/>
        <v>0.17696143515223756</v>
      </c>
      <c r="AS30" s="25"/>
      <c r="AT30" s="20">
        <f t="shared" si="101"/>
        <v>0.31979458949706063</v>
      </c>
      <c r="AU30" s="20">
        <f t="shared" si="102"/>
        <v>9.3932937488716561E-5</v>
      </c>
      <c r="AV30" s="20">
        <f t="shared" si="103"/>
        <v>0.31979460329247311</v>
      </c>
      <c r="AX30" s="18" t="s">
        <v>141</v>
      </c>
      <c r="AY30" s="18"/>
      <c r="AZ30" s="18"/>
      <c r="BA30" s="128"/>
      <c r="BB30" s="128"/>
      <c r="BC30" s="129"/>
      <c r="BD30" s="125"/>
      <c r="BE30" s="30" t="s">
        <v>96</v>
      </c>
    </row>
    <row r="31" spans="1:57" x14ac:dyDescent="0.35">
      <c r="A31" s="95">
        <v>532.41999999999996</v>
      </c>
      <c r="B31" s="95">
        <v>25.37</v>
      </c>
      <c r="C31" s="95">
        <v>273.33</v>
      </c>
      <c r="D31" s="24">
        <f t="shared" si="66"/>
        <v>517.41087720637483</v>
      </c>
      <c r="E31" s="24">
        <f t="shared" si="67"/>
        <v>-455.0708772063748</v>
      </c>
      <c r="F31" s="24">
        <f t="shared" si="68"/>
        <v>34.921339595203136</v>
      </c>
      <c r="G31" s="24">
        <f t="shared" si="69"/>
        <v>-87.245377098403836</v>
      </c>
      <c r="H31" s="20">
        <f t="shared" si="70"/>
        <v>27644.341339595197</v>
      </c>
      <c r="I31" s="20">
        <f t="shared" si="71"/>
        <v>28274.764622901603</v>
      </c>
      <c r="J31" s="21">
        <f t="shared" si="72"/>
        <v>93.974761421171962</v>
      </c>
      <c r="K31" s="21">
        <f t="shared" si="73"/>
        <v>-68.185463683748139</v>
      </c>
      <c r="L31" s="21">
        <f t="shared" si="74"/>
        <v>-93.017382727572368</v>
      </c>
      <c r="M31" s="25"/>
      <c r="N31" s="20">
        <f t="shared" si="75"/>
        <v>18.889999999999986</v>
      </c>
      <c r="O31" s="20">
        <f t="shared" si="76"/>
        <v>1.5358897417550145E-2</v>
      </c>
      <c r="P31" s="20">
        <f t="shared" si="77"/>
        <v>-2.1118483949132023E-2</v>
      </c>
      <c r="Q31" s="22">
        <f t="shared" si="78"/>
        <v>1.7751332059518177E-2</v>
      </c>
      <c r="R31" s="21">
        <f t="shared" si="79"/>
        <v>1.0000262599766352</v>
      </c>
      <c r="S31" s="20">
        <f t="shared" si="80"/>
        <v>17.129839419713299</v>
      </c>
      <c r="T31" s="20">
        <f t="shared" si="81"/>
        <v>0.5449952053716749</v>
      </c>
      <c r="U31" s="20">
        <f t="shared" si="82"/>
        <v>-7.9431927882961322</v>
      </c>
      <c r="V31" s="25"/>
      <c r="W31" s="20">
        <v>532.41999999999996</v>
      </c>
      <c r="X31" s="95">
        <v>25.37</v>
      </c>
      <c r="Y31" s="95">
        <v>273.60000000000002</v>
      </c>
      <c r="Z31" s="20">
        <f t="shared" si="83"/>
        <v>517.41078141210687</v>
      </c>
      <c r="AA31" s="20">
        <f t="shared" si="84"/>
        <v>-455.07078141210684</v>
      </c>
      <c r="AB31" s="20">
        <f t="shared" si="85"/>
        <v>35.255972351449884</v>
      </c>
      <c r="AC31" s="20">
        <f t="shared" si="86"/>
        <v>-87.12645428879388</v>
      </c>
      <c r="AD31" s="20">
        <f t="shared" si="87"/>
        <v>27644.675972351451</v>
      </c>
      <c r="AE31" s="20">
        <f t="shared" si="88"/>
        <v>28274.8835457112</v>
      </c>
      <c r="AF31" s="21">
        <f t="shared" si="89"/>
        <v>93.989375055819409</v>
      </c>
      <c r="AG31" s="21">
        <f t="shared" si="90"/>
        <v>-67.969139622143004</v>
      </c>
      <c r="AH31" s="21">
        <f t="shared" si="91"/>
        <v>-93.081708931484087</v>
      </c>
      <c r="AI31" s="25"/>
      <c r="AJ31" s="20">
        <f t="shared" si="92"/>
        <v>18.889999999999986</v>
      </c>
      <c r="AK31" s="20">
        <f t="shared" si="93"/>
        <v>1.5358897417550145E-2</v>
      </c>
      <c r="AL31" s="20">
        <f t="shared" si="94"/>
        <v>-2.0943951023931755E-2</v>
      </c>
      <c r="AM31" s="23">
        <f t="shared" si="95"/>
        <v>1.7714567909109302E-2</v>
      </c>
      <c r="AN31" s="45">
        <f t="shared" si="96"/>
        <v>1.0000261513136612</v>
      </c>
      <c r="AO31" s="23">
        <f t="shared" si="97"/>
        <v>17.129837558382881</v>
      </c>
      <c r="AP31" s="23">
        <f t="shared" si="98"/>
        <v>0.58173940539990543</v>
      </c>
      <c r="AQ31" s="23">
        <f t="shared" si="99"/>
        <v>-7.9405927517967694</v>
      </c>
      <c r="AR31" s="45">
        <f t="shared" si="100"/>
        <v>0.39335646673416158</v>
      </c>
      <c r="AS31" s="25"/>
      <c r="AT31" s="20">
        <f t="shared" si="101"/>
        <v>0.35513619387589418</v>
      </c>
      <c r="AU31" s="20">
        <f t="shared" si="102"/>
        <v>9.5794267963356106E-5</v>
      </c>
      <c r="AV31" s="20">
        <f t="shared" si="103"/>
        <v>0.35513620679564412</v>
      </c>
      <c r="AX31" s="18" t="s">
        <v>141</v>
      </c>
      <c r="AY31" s="18"/>
      <c r="AZ31" s="18"/>
      <c r="BA31" s="128"/>
      <c r="BB31" s="128"/>
      <c r="BC31" s="129"/>
      <c r="BD31" s="125"/>
      <c r="BE31" s="30" t="s">
        <v>96</v>
      </c>
    </row>
    <row r="32" spans="1:57" x14ac:dyDescent="0.35">
      <c r="A32" s="95">
        <v>551.34</v>
      </c>
      <c r="B32" s="95">
        <v>27.78</v>
      </c>
      <c r="C32" s="95">
        <v>273.08999999999997</v>
      </c>
      <c r="D32" s="24">
        <f t="shared" si="66"/>
        <v>534.3307277602637</v>
      </c>
      <c r="E32" s="24">
        <f t="shared" si="67"/>
        <v>-471.99072776026367</v>
      </c>
      <c r="F32" s="24">
        <f t="shared" si="68"/>
        <v>35.394519982274119</v>
      </c>
      <c r="G32" s="24">
        <f t="shared" si="69"/>
        <v>-95.695719014722243</v>
      </c>
      <c r="H32" s="20">
        <f t="shared" si="70"/>
        <v>27644.814519982268</v>
      </c>
      <c r="I32" s="20">
        <f t="shared" si="71"/>
        <v>28266.314280985283</v>
      </c>
      <c r="J32" s="21">
        <f t="shared" si="72"/>
        <v>102.03157688931536</v>
      </c>
      <c r="K32" s="21">
        <f t="shared" si="73"/>
        <v>-69.702318071711233</v>
      </c>
      <c r="L32" s="21">
        <f t="shared" si="74"/>
        <v>-100.57218369130406</v>
      </c>
      <c r="M32" s="25"/>
      <c r="N32" s="20">
        <f t="shared" si="75"/>
        <v>18.920000000000073</v>
      </c>
      <c r="O32" s="20">
        <f t="shared" si="76"/>
        <v>4.2062434973063348E-2</v>
      </c>
      <c r="P32" s="20">
        <f t="shared" si="77"/>
        <v>-4.1887902047865492E-3</v>
      </c>
      <c r="Q32" s="22">
        <f t="shared" si="78"/>
        <v>4.2104077425644704E-2</v>
      </c>
      <c r="R32" s="21">
        <f t="shared" si="79"/>
        <v>1.0001477556381406</v>
      </c>
      <c r="S32" s="20">
        <f t="shared" si="80"/>
        <v>16.919850553888818</v>
      </c>
      <c r="T32" s="20">
        <f t="shared" si="81"/>
        <v>0.47318038707098353</v>
      </c>
      <c r="U32" s="20">
        <f t="shared" si="82"/>
        <v>-8.4503419163184148</v>
      </c>
      <c r="V32" s="25"/>
      <c r="W32" s="20">
        <v>551.34</v>
      </c>
      <c r="X32" s="95">
        <v>27.78</v>
      </c>
      <c r="Y32" s="95">
        <v>273.38</v>
      </c>
      <c r="Z32" s="20">
        <f t="shared" si="83"/>
        <v>534.3306311765075</v>
      </c>
      <c r="AA32" s="20">
        <f t="shared" si="84"/>
        <v>-471.99063117650746</v>
      </c>
      <c r="AB32" s="20">
        <f t="shared" si="85"/>
        <v>35.770505241923317</v>
      </c>
      <c r="AC32" s="20">
        <f t="shared" si="86"/>
        <v>-95.574381697307444</v>
      </c>
      <c r="AD32" s="20">
        <f t="shared" si="87"/>
        <v>27645.190505241924</v>
      </c>
      <c r="AE32" s="20">
        <f t="shared" si="88"/>
        <v>28266.435618302687</v>
      </c>
      <c r="AF32" s="21">
        <f t="shared" si="89"/>
        <v>102.04896610003003</v>
      </c>
      <c r="AG32" s="21">
        <f t="shared" si="90"/>
        <v>-69.480695238533244</v>
      </c>
      <c r="AH32" s="21">
        <f t="shared" si="91"/>
        <v>-100.65509512182039</v>
      </c>
      <c r="AI32" s="25"/>
      <c r="AJ32" s="20">
        <f t="shared" si="92"/>
        <v>18.920000000000073</v>
      </c>
      <c r="AK32" s="20">
        <f t="shared" si="93"/>
        <v>4.2062434973063348E-2</v>
      </c>
      <c r="AL32" s="20">
        <f t="shared" si="94"/>
        <v>-3.8397243543880012E-3</v>
      </c>
      <c r="AM32" s="23">
        <f t="shared" si="95"/>
        <v>4.2097428971353379E-2</v>
      </c>
      <c r="AN32" s="45">
        <f t="shared" si="96"/>
        <v>1.0001477089707766</v>
      </c>
      <c r="AO32" s="23">
        <f t="shared" si="97"/>
        <v>16.919849764400645</v>
      </c>
      <c r="AP32" s="23">
        <f t="shared" si="98"/>
        <v>0.51453289047343198</v>
      </c>
      <c r="AQ32" s="23">
        <f t="shared" si="99"/>
        <v>-8.4479274085135607</v>
      </c>
      <c r="AR32" s="45">
        <f t="shared" si="100"/>
        <v>1.2759241830601435</v>
      </c>
      <c r="AS32" s="25"/>
      <c r="AT32" s="20">
        <f t="shared" si="101"/>
        <v>0.39507930858638907</v>
      </c>
      <c r="AU32" s="20">
        <f t="shared" si="102"/>
        <v>9.6583756203472149E-5</v>
      </c>
      <c r="AV32" s="20">
        <f t="shared" si="103"/>
        <v>0.39507932039214755</v>
      </c>
      <c r="AX32" s="18" t="s">
        <v>141</v>
      </c>
      <c r="AY32" s="18"/>
      <c r="AZ32" s="18"/>
      <c r="BA32" s="128"/>
      <c r="BB32" s="128"/>
      <c r="BC32" s="129"/>
      <c r="BD32" s="125"/>
      <c r="BE32" s="30" t="s">
        <v>96</v>
      </c>
    </row>
    <row r="33" spans="1:57" x14ac:dyDescent="0.35">
      <c r="A33" s="95">
        <v>570.24</v>
      </c>
      <c r="B33" s="95">
        <v>28.08</v>
      </c>
      <c r="C33" s="95">
        <v>274.27</v>
      </c>
      <c r="D33" s="24">
        <f t="shared" si="66"/>
        <v>551.02937564750903</v>
      </c>
      <c r="E33" s="24">
        <f t="shared" si="67"/>
        <v>-488.689375647509</v>
      </c>
      <c r="F33" s="24">
        <f t="shared" si="68"/>
        <v>35.963138987570844</v>
      </c>
      <c r="G33" s="24">
        <f t="shared" si="69"/>
        <v>-104.52964482541549</v>
      </c>
      <c r="H33" s="20">
        <f t="shared" si="70"/>
        <v>27645.383138987567</v>
      </c>
      <c r="I33" s="20">
        <f t="shared" si="71"/>
        <v>28257.48035517459</v>
      </c>
      <c r="J33" s="21">
        <f t="shared" si="72"/>
        <v>110.54317714434866</v>
      </c>
      <c r="K33" s="21">
        <f t="shared" si="73"/>
        <v>-71.014361163916291</v>
      </c>
      <c r="L33" s="21">
        <f t="shared" si="74"/>
        <v>-108.50689736115982</v>
      </c>
      <c r="M33" s="25"/>
      <c r="N33" s="20">
        <f t="shared" si="75"/>
        <v>18.899999999999977</v>
      </c>
      <c r="O33" s="20">
        <f t="shared" si="76"/>
        <v>5.2359877559829387E-3</v>
      </c>
      <c r="P33" s="20">
        <f t="shared" si="77"/>
        <v>2.0594885173533209E-2</v>
      </c>
      <c r="Q33" s="22">
        <f t="shared" si="78"/>
        <v>1.0975667566563319E-2</v>
      </c>
      <c r="R33" s="21">
        <f t="shared" si="79"/>
        <v>1.0000100388941449</v>
      </c>
      <c r="S33" s="20">
        <f t="shared" si="80"/>
        <v>16.698647887245329</v>
      </c>
      <c r="T33" s="20">
        <f t="shared" si="81"/>
        <v>0.5686190052967266</v>
      </c>
      <c r="U33" s="20">
        <f t="shared" si="82"/>
        <v>-8.8339258106932519</v>
      </c>
      <c r="V33" s="25"/>
      <c r="W33" s="20">
        <v>570.24</v>
      </c>
      <c r="X33" s="95">
        <v>28.08</v>
      </c>
      <c r="Y33" s="95">
        <v>274.57</v>
      </c>
      <c r="Z33" s="20">
        <f t="shared" si="83"/>
        <v>551.02928126766051</v>
      </c>
      <c r="AA33" s="20">
        <f t="shared" si="84"/>
        <v>-488.68928126766048</v>
      </c>
      <c r="AB33" s="20">
        <f t="shared" si="85"/>
        <v>36.384603264262367</v>
      </c>
      <c r="AC33" s="20">
        <f t="shared" si="86"/>
        <v>-104.4052557011905</v>
      </c>
      <c r="AD33" s="20">
        <f t="shared" si="87"/>
        <v>27645.804603264263</v>
      </c>
      <c r="AE33" s="20">
        <f t="shared" si="88"/>
        <v>28257.604744298802</v>
      </c>
      <c r="AF33" s="21">
        <f t="shared" si="89"/>
        <v>110.56354178809913</v>
      </c>
      <c r="AG33" s="21">
        <f t="shared" si="90"/>
        <v>-70.786861560065091</v>
      </c>
      <c r="AH33" s="21">
        <f t="shared" si="91"/>
        <v>-108.60990535797225</v>
      </c>
      <c r="AI33" s="25"/>
      <c r="AJ33" s="20">
        <f t="shared" si="92"/>
        <v>18.899999999999977</v>
      </c>
      <c r="AK33" s="20">
        <f t="shared" si="93"/>
        <v>5.2359877559829387E-3</v>
      </c>
      <c r="AL33" s="20">
        <f t="shared" si="94"/>
        <v>2.0769418098732482E-2</v>
      </c>
      <c r="AM33" s="23">
        <f t="shared" si="95"/>
        <v>1.1047580301345006E-2</v>
      </c>
      <c r="AN33" s="45">
        <f t="shared" si="96"/>
        <v>1.0000101708766775</v>
      </c>
      <c r="AO33" s="23">
        <f t="shared" si="97"/>
        <v>16.698650091153045</v>
      </c>
      <c r="AP33" s="23">
        <f t="shared" si="98"/>
        <v>0.61409802233904953</v>
      </c>
      <c r="AQ33" s="23">
        <f t="shared" si="99"/>
        <v>-8.8308740038830607</v>
      </c>
      <c r="AR33" s="45">
        <f t="shared" si="100"/>
        <v>0.24839413777340721</v>
      </c>
      <c r="AS33" s="25"/>
      <c r="AT33" s="20">
        <f t="shared" si="101"/>
        <v>0.43943690190235191</v>
      </c>
      <c r="AU33" s="20">
        <f t="shared" si="102"/>
        <v>9.4379848519565712E-5</v>
      </c>
      <c r="AV33" s="20">
        <f t="shared" si="103"/>
        <v>0.43943691203754498</v>
      </c>
      <c r="AX33" s="18" t="s">
        <v>141</v>
      </c>
      <c r="AY33" s="18"/>
      <c r="AZ33" s="18"/>
      <c r="BA33" s="128"/>
      <c r="BB33" s="128"/>
      <c r="BC33" s="129"/>
      <c r="BD33" s="125"/>
      <c r="BE33" s="30" t="s">
        <v>96</v>
      </c>
    </row>
    <row r="34" spans="1:57" x14ac:dyDescent="0.35">
      <c r="A34" s="95">
        <v>589.15</v>
      </c>
      <c r="B34" s="95">
        <v>29.2</v>
      </c>
      <c r="C34" s="95">
        <v>276.87</v>
      </c>
      <c r="D34" s="24">
        <f t="shared" si="66"/>
        <v>567.62609990153328</v>
      </c>
      <c r="E34" s="24">
        <f t="shared" si="67"/>
        <v>-505.28609990153325</v>
      </c>
      <c r="F34" s="24">
        <f t="shared" si="68"/>
        <v>36.846330369640611</v>
      </c>
      <c r="G34" s="24">
        <f t="shared" si="69"/>
        <v>-113.54803387299546</v>
      </c>
      <c r="H34" s="20">
        <f t="shared" si="70"/>
        <v>27646.266330369635</v>
      </c>
      <c r="I34" s="20">
        <f t="shared" si="71"/>
        <v>28248.461966127012</v>
      </c>
      <c r="J34" s="21">
        <f t="shared" si="72"/>
        <v>119.37674839821877</v>
      </c>
      <c r="K34" s="21">
        <f t="shared" si="73"/>
        <v>-72.021756260858282</v>
      </c>
      <c r="L34" s="21">
        <f t="shared" si="74"/>
        <v>-116.75864706861033</v>
      </c>
      <c r="M34" s="25"/>
      <c r="N34" s="20">
        <f t="shared" si="75"/>
        <v>18.909999999999968</v>
      </c>
      <c r="O34" s="20">
        <f t="shared" si="76"/>
        <v>1.954768762233651E-2</v>
      </c>
      <c r="P34" s="20">
        <f t="shared" si="77"/>
        <v>4.5378560551852964E-2</v>
      </c>
      <c r="Q34" s="22">
        <f t="shared" si="78"/>
        <v>2.9239567559990132E-2</v>
      </c>
      <c r="R34" s="21">
        <f t="shared" si="79"/>
        <v>1.0000712521176469</v>
      </c>
      <c r="S34" s="20">
        <f t="shared" si="80"/>
        <v>16.596724254024295</v>
      </c>
      <c r="T34" s="20">
        <f t="shared" si="81"/>
        <v>0.88319138206976533</v>
      </c>
      <c r="U34" s="20">
        <f t="shared" si="82"/>
        <v>-9.0183890475799764</v>
      </c>
      <c r="V34" s="25"/>
      <c r="W34" s="20">
        <v>589.15</v>
      </c>
      <c r="X34" s="95">
        <v>29.2</v>
      </c>
      <c r="Y34" s="95">
        <v>277.18</v>
      </c>
      <c r="Z34" s="20">
        <f t="shared" si="83"/>
        <v>567.62601056170399</v>
      </c>
      <c r="AA34" s="20">
        <f t="shared" si="84"/>
        <v>-505.28601056170396</v>
      </c>
      <c r="AB34" s="20">
        <f t="shared" si="85"/>
        <v>37.31580160436625</v>
      </c>
      <c r="AC34" s="20">
        <f t="shared" si="86"/>
        <v>-113.41879894527237</v>
      </c>
      <c r="AD34" s="20">
        <f t="shared" si="87"/>
        <v>27646.735801604365</v>
      </c>
      <c r="AE34" s="20">
        <f t="shared" si="88"/>
        <v>28248.591201054722</v>
      </c>
      <c r="AF34" s="21">
        <f t="shared" si="89"/>
        <v>119.39971944508304</v>
      </c>
      <c r="AG34" s="21">
        <f t="shared" si="90"/>
        <v>-71.788330982533466</v>
      </c>
      <c r="AH34" s="21">
        <f t="shared" si="91"/>
        <v>-116.8814619555087</v>
      </c>
      <c r="AI34" s="25"/>
      <c r="AJ34" s="20">
        <f t="shared" si="92"/>
        <v>18.909999999999968</v>
      </c>
      <c r="AK34" s="20">
        <f t="shared" si="93"/>
        <v>1.954768762233651E-2</v>
      </c>
      <c r="AL34" s="20">
        <f t="shared" si="94"/>
        <v>4.5553093477052241E-2</v>
      </c>
      <c r="AM34" s="23">
        <f t="shared" si="95"/>
        <v>2.9301809717572791E-2</v>
      </c>
      <c r="AN34" s="45">
        <f t="shared" si="96"/>
        <v>1.0000715558148208</v>
      </c>
      <c r="AO34" s="23">
        <f t="shared" si="97"/>
        <v>16.596729294043435</v>
      </c>
      <c r="AP34" s="23">
        <f t="shared" si="98"/>
        <v>0.93119834010388225</v>
      </c>
      <c r="AQ34" s="23">
        <f t="shared" si="99"/>
        <v>-9.0135432440818768</v>
      </c>
      <c r="AR34" s="45">
        <f t="shared" si="100"/>
        <v>0.38887197438742133</v>
      </c>
      <c r="AS34" s="25"/>
      <c r="AT34" s="20">
        <f t="shared" si="101"/>
        <v>0.48693419142543543</v>
      </c>
      <c r="AU34" s="20">
        <f t="shared" si="102"/>
        <v>8.9339829287382599E-5</v>
      </c>
      <c r="AV34" s="20">
        <f t="shared" si="103"/>
        <v>0.48693419962120926</v>
      </c>
      <c r="AX34" s="18" t="s">
        <v>141</v>
      </c>
      <c r="AY34" s="18"/>
      <c r="AZ34" s="18"/>
      <c r="BA34" s="128"/>
      <c r="BB34" s="128"/>
      <c r="BC34" s="129"/>
      <c r="BD34" s="125"/>
      <c r="BE34" s="30" t="s">
        <v>96</v>
      </c>
    </row>
    <row r="35" spans="1:57" x14ac:dyDescent="0.35">
      <c r="A35" s="95">
        <v>607.99</v>
      </c>
      <c r="B35" s="95">
        <v>31.86</v>
      </c>
      <c r="C35" s="95">
        <v>277.89999999999998</v>
      </c>
      <c r="D35" s="24">
        <f t="shared" si="66"/>
        <v>583.85283965096619</v>
      </c>
      <c r="E35" s="24">
        <f t="shared" si="67"/>
        <v>-521.51283965096616</v>
      </c>
      <c r="F35" s="24">
        <f t="shared" si="68"/>
        <v>38.079693129615201</v>
      </c>
      <c r="G35" s="24">
        <f t="shared" si="69"/>
        <v>-123.03756090280238</v>
      </c>
      <c r="H35" s="20">
        <f t="shared" si="70"/>
        <v>27647.499693129608</v>
      </c>
      <c r="I35" s="20">
        <f t="shared" si="71"/>
        <v>28238.972439097204</v>
      </c>
      <c r="J35" s="21">
        <f t="shared" si="72"/>
        <v>128.79559162392349</v>
      </c>
      <c r="K35" s="21">
        <f t="shared" si="73"/>
        <v>-72.802887278420982</v>
      </c>
      <c r="L35" s="21">
        <f t="shared" si="74"/>
        <v>-125.59349992630949</v>
      </c>
      <c r="M35" s="25"/>
      <c r="N35" s="20">
        <f t="shared" si="75"/>
        <v>18.840000000000032</v>
      </c>
      <c r="O35" s="20">
        <f t="shared" si="76"/>
        <v>4.6425758103049171E-2</v>
      </c>
      <c r="P35" s="20">
        <f t="shared" si="77"/>
        <v>1.7976891295541118E-2</v>
      </c>
      <c r="Q35" s="22">
        <f t="shared" si="78"/>
        <v>4.7313844374517133E-2</v>
      </c>
      <c r="R35" s="21">
        <f t="shared" si="79"/>
        <v>1.0001865917596648</v>
      </c>
      <c r="S35" s="20">
        <f t="shared" si="80"/>
        <v>16.226739749432905</v>
      </c>
      <c r="T35" s="20">
        <f t="shared" si="81"/>
        <v>1.233362759974588</v>
      </c>
      <c r="U35" s="20">
        <f t="shared" si="82"/>
        <v>-9.4895270298069203</v>
      </c>
      <c r="V35" s="25"/>
      <c r="W35" s="20">
        <v>607.99</v>
      </c>
      <c r="X35" s="95">
        <v>31.86</v>
      </c>
      <c r="Y35" s="95">
        <v>278.23</v>
      </c>
      <c r="Z35" s="20">
        <f t="shared" si="83"/>
        <v>583.85275472635055</v>
      </c>
      <c r="AA35" s="20">
        <f t="shared" si="84"/>
        <v>-521.51275472635052</v>
      </c>
      <c r="AB35" s="20">
        <f t="shared" si="85"/>
        <v>38.602207844368451</v>
      </c>
      <c r="AC35" s="20">
        <f t="shared" si="86"/>
        <v>-122.90126835489983</v>
      </c>
      <c r="AD35" s="20">
        <f t="shared" si="87"/>
        <v>27648.022207844369</v>
      </c>
      <c r="AE35" s="20">
        <f t="shared" si="88"/>
        <v>28239.108731645094</v>
      </c>
      <c r="AF35" s="21">
        <f t="shared" si="89"/>
        <v>128.82100843303053</v>
      </c>
      <c r="AG35" s="21">
        <f t="shared" si="90"/>
        <v>-72.562954693433412</v>
      </c>
      <c r="AH35" s="21">
        <f t="shared" si="91"/>
        <v>-125.73672447485599</v>
      </c>
      <c r="AI35" s="25"/>
      <c r="AJ35" s="20">
        <f t="shared" si="92"/>
        <v>18.840000000000032</v>
      </c>
      <c r="AK35" s="20">
        <f t="shared" si="93"/>
        <v>4.6425758103049171E-2</v>
      </c>
      <c r="AL35" s="20">
        <f t="shared" si="94"/>
        <v>1.8325957145940659E-2</v>
      </c>
      <c r="AM35" s="23">
        <f t="shared" si="95"/>
        <v>4.7348327899639386E-2</v>
      </c>
      <c r="AN35" s="45">
        <f t="shared" si="96"/>
        <v>1.0001868639053686</v>
      </c>
      <c r="AO35" s="23">
        <f t="shared" si="97"/>
        <v>16.226744164646572</v>
      </c>
      <c r="AP35" s="23">
        <f t="shared" si="98"/>
        <v>1.2864062400021994</v>
      </c>
      <c r="AQ35" s="23">
        <f t="shared" si="99"/>
        <v>-9.4824694096274555</v>
      </c>
      <c r="AR35" s="45">
        <f t="shared" si="100"/>
        <v>1.2448903827191031</v>
      </c>
      <c r="AS35" s="25"/>
      <c r="AT35" s="20">
        <f t="shared" si="101"/>
        <v>0.53999748680179915</v>
      </c>
      <c r="AU35" s="20">
        <f t="shared" si="102"/>
        <v>8.4924615634918155E-5</v>
      </c>
      <c r="AV35" s="20">
        <f t="shared" si="103"/>
        <v>0.53999749347978421</v>
      </c>
      <c r="AX35" s="18" t="s">
        <v>141</v>
      </c>
      <c r="AY35" s="18"/>
      <c r="AZ35" s="18"/>
      <c r="BA35" s="128"/>
      <c r="BB35" s="128"/>
      <c r="BC35" s="129"/>
      <c r="BD35" s="125"/>
      <c r="BE35" s="30" t="s">
        <v>96</v>
      </c>
    </row>
    <row r="36" spans="1:57" x14ac:dyDescent="0.35">
      <c r="A36" s="95">
        <v>636.32000000000005</v>
      </c>
      <c r="B36" s="95">
        <v>35.57</v>
      </c>
      <c r="C36" s="95">
        <v>276.87</v>
      </c>
      <c r="D36" s="24">
        <f t="shared" si="66"/>
        <v>607.41406242168603</v>
      </c>
      <c r="E36" s="24">
        <f t="shared" si="67"/>
        <v>-545.07406242168599</v>
      </c>
      <c r="F36" s="24">
        <f t="shared" si="68"/>
        <v>40.09369014308232</v>
      </c>
      <c r="G36" s="24">
        <f t="shared" si="69"/>
        <v>-138.62968949410464</v>
      </c>
      <c r="H36" s="20">
        <f t="shared" si="70"/>
        <v>27649.513690143074</v>
      </c>
      <c r="I36" s="20">
        <f t="shared" si="71"/>
        <v>28223.380310505901</v>
      </c>
      <c r="J36" s="21">
        <f t="shared" si="72"/>
        <v>144.31110421073413</v>
      </c>
      <c r="K36" s="21">
        <f t="shared" si="73"/>
        <v>-73.869374158492064</v>
      </c>
      <c r="L36" s="21">
        <f t="shared" si="74"/>
        <v>-140.10367789218449</v>
      </c>
      <c r="M36" s="25"/>
      <c r="N36" s="20">
        <f t="shared" si="75"/>
        <v>28.330000000000041</v>
      </c>
      <c r="O36" s="20">
        <f t="shared" si="76"/>
        <v>6.4751715248989636E-2</v>
      </c>
      <c r="P36" s="20">
        <f t="shared" si="77"/>
        <v>-1.7976891295541118E-2</v>
      </c>
      <c r="Q36" s="22">
        <f t="shared" si="78"/>
        <v>6.5513966879933605E-2</v>
      </c>
      <c r="R36" s="21">
        <f t="shared" si="79"/>
        <v>1.0003578269043116</v>
      </c>
      <c r="S36" s="20">
        <f t="shared" si="80"/>
        <v>23.561222770719866</v>
      </c>
      <c r="T36" s="20">
        <f t="shared" si="81"/>
        <v>2.0139970134671183</v>
      </c>
      <c r="U36" s="20">
        <f t="shared" si="82"/>
        <v>-15.592128591302263</v>
      </c>
      <c r="V36" s="25"/>
      <c r="W36" s="20">
        <v>636.32000000000005</v>
      </c>
      <c r="X36" s="95">
        <v>35.57</v>
      </c>
      <c r="Y36" s="95">
        <v>277.23</v>
      </c>
      <c r="Z36" s="20">
        <f t="shared" si="83"/>
        <v>607.41396630017994</v>
      </c>
      <c r="AA36" s="20">
        <f t="shared" si="84"/>
        <v>-545.0739663001799</v>
      </c>
      <c r="AB36" s="20">
        <f t="shared" si="85"/>
        <v>40.710255856425299</v>
      </c>
      <c r="AC36" s="20">
        <f t="shared" si="86"/>
        <v>-138.48098915767423</v>
      </c>
      <c r="AD36" s="20">
        <f t="shared" si="87"/>
        <v>27650.130255856428</v>
      </c>
      <c r="AE36" s="20">
        <f t="shared" si="88"/>
        <v>28223.529010842318</v>
      </c>
      <c r="AF36" s="21">
        <f t="shared" si="89"/>
        <v>144.34094807082118</v>
      </c>
      <c r="AG36" s="21">
        <f t="shared" si="90"/>
        <v>-73.617865366588575</v>
      </c>
      <c r="AH36" s="21">
        <f t="shared" si="91"/>
        <v>-140.28318247995594</v>
      </c>
      <c r="AI36" s="25"/>
      <c r="AJ36" s="20">
        <f t="shared" si="92"/>
        <v>28.330000000000041</v>
      </c>
      <c r="AK36" s="20">
        <f t="shared" si="93"/>
        <v>6.4751715248989636E-2</v>
      </c>
      <c r="AL36" s="20">
        <f t="shared" si="94"/>
        <v>-1.7453292519943295E-2</v>
      </c>
      <c r="AM36" s="23">
        <f t="shared" si="95"/>
        <v>6.5470451382591E-2</v>
      </c>
      <c r="AN36" s="45">
        <f t="shared" si="96"/>
        <v>1.0003573515089046</v>
      </c>
      <c r="AO36" s="23">
        <f t="shared" si="97"/>
        <v>23.561211573829326</v>
      </c>
      <c r="AP36" s="23">
        <f t="shared" si="98"/>
        <v>2.1080480120568463</v>
      </c>
      <c r="AQ36" s="23">
        <f t="shared" si="99"/>
        <v>-15.579720802774411</v>
      </c>
      <c r="AR36" s="45">
        <f t="shared" si="100"/>
        <v>0.81005792100665985</v>
      </c>
      <c r="AS36" s="25"/>
      <c r="AT36" s="20">
        <f t="shared" si="101"/>
        <v>0.63424369837882699</v>
      </c>
      <c r="AU36" s="20">
        <f t="shared" si="102"/>
        <v>9.6121506089730246E-5</v>
      </c>
      <c r="AV36" s="20">
        <f t="shared" si="103"/>
        <v>0.63424370566257604</v>
      </c>
      <c r="AX36" s="18" t="s">
        <v>141</v>
      </c>
      <c r="AY36" s="18"/>
      <c r="AZ36" s="18"/>
      <c r="BA36" s="128"/>
      <c r="BB36" s="128"/>
      <c r="BC36" s="129"/>
      <c r="BD36" s="125"/>
      <c r="BE36" s="30" t="s">
        <v>96</v>
      </c>
    </row>
    <row r="37" spans="1:57" x14ac:dyDescent="0.35">
      <c r="A37" s="95">
        <v>655.27</v>
      </c>
      <c r="B37" s="95">
        <v>35.57</v>
      </c>
      <c r="C37" s="95">
        <v>276.64999999999998</v>
      </c>
      <c r="D37" s="24">
        <f t="shared" si="66"/>
        <v>622.8281020778968</v>
      </c>
      <c r="E37" s="24">
        <f t="shared" si="67"/>
        <v>-560.48810207789677</v>
      </c>
      <c r="F37" s="24">
        <f t="shared" si="68"/>
        <v>41.391232499255757</v>
      </c>
      <c r="G37" s="24">
        <f t="shared" si="69"/>
        <v>-149.57620108550634</v>
      </c>
      <c r="H37" s="20">
        <f t="shared" si="70"/>
        <v>27650.811232499247</v>
      </c>
      <c r="I37" s="20">
        <f t="shared" si="71"/>
        <v>28212.433798914499</v>
      </c>
      <c r="J37" s="21">
        <f t="shared" si="72"/>
        <v>155.19753238688841</v>
      </c>
      <c r="K37" s="21">
        <f t="shared" si="73"/>
        <v>-74.531989034118553</v>
      </c>
      <c r="L37" s="21">
        <f t="shared" si="74"/>
        <v>-150.23240619124587</v>
      </c>
      <c r="M37" s="25"/>
      <c r="N37" s="20">
        <f t="shared" si="75"/>
        <v>18.949999999999932</v>
      </c>
      <c r="O37" s="20">
        <f t="shared" si="76"/>
        <v>0</v>
      </c>
      <c r="P37" s="20">
        <f t="shared" si="77"/>
        <v>-3.8397243543880012E-3</v>
      </c>
      <c r="Q37" s="22">
        <f t="shared" si="78"/>
        <v>2.2335558128845356E-3</v>
      </c>
      <c r="R37" s="21">
        <f t="shared" si="79"/>
        <v>1.0000004157311715</v>
      </c>
      <c r="S37" s="20">
        <f t="shared" si="80"/>
        <v>15.414039656210742</v>
      </c>
      <c r="T37" s="20">
        <f t="shared" si="81"/>
        <v>1.2975423561734378</v>
      </c>
      <c r="U37" s="20">
        <f t="shared" si="82"/>
        <v>-10.946511591401716</v>
      </c>
      <c r="V37" s="25"/>
      <c r="W37" s="20">
        <v>655.27</v>
      </c>
      <c r="X37" s="95">
        <v>35.57</v>
      </c>
      <c r="Y37" s="95">
        <v>277.01</v>
      </c>
      <c r="Z37" s="20">
        <f t="shared" si="83"/>
        <v>622.82800595639071</v>
      </c>
      <c r="AA37" s="20">
        <f t="shared" si="84"/>
        <v>-560.48800595639068</v>
      </c>
      <c r="AB37" s="20">
        <f t="shared" si="85"/>
        <v>42.076551108472934</v>
      </c>
      <c r="AC37" s="20">
        <f t="shared" si="86"/>
        <v>-149.41913202888361</v>
      </c>
      <c r="AD37" s="20">
        <f t="shared" si="87"/>
        <v>27651.496551108474</v>
      </c>
      <c r="AE37" s="20">
        <f t="shared" si="88"/>
        <v>28212.59086797111</v>
      </c>
      <c r="AF37" s="21">
        <f t="shared" si="89"/>
        <v>155.23051623134185</v>
      </c>
      <c r="AG37" s="21">
        <f t="shared" si="90"/>
        <v>-74.272736442781024</v>
      </c>
      <c r="AH37" s="21">
        <f t="shared" si="91"/>
        <v>-150.43903970267075</v>
      </c>
      <c r="AI37" s="25"/>
      <c r="AJ37" s="20">
        <f t="shared" si="92"/>
        <v>18.949999999999932</v>
      </c>
      <c r="AK37" s="20">
        <f t="shared" si="93"/>
        <v>0</v>
      </c>
      <c r="AL37" s="20">
        <f t="shared" si="94"/>
        <v>-3.8397243543880012E-3</v>
      </c>
      <c r="AM37" s="23">
        <f t="shared" si="95"/>
        <v>2.2335558128845356E-3</v>
      </c>
      <c r="AN37" s="45">
        <f t="shared" si="96"/>
        <v>1.0000004157311715</v>
      </c>
      <c r="AO37" s="23">
        <f t="shared" si="97"/>
        <v>15.414039656210742</v>
      </c>
      <c r="AP37" s="23">
        <f t="shared" si="98"/>
        <v>1.3662952520476386</v>
      </c>
      <c r="AQ37" s="23">
        <f t="shared" si="99"/>
        <v>-10.93814287120937</v>
      </c>
      <c r="AR37" s="45">
        <f t="shared" si="100"/>
        <v>9.860801047970974E-2</v>
      </c>
      <c r="AS37" s="25"/>
      <c r="AT37" s="20">
        <f t="shared" si="101"/>
        <v>0.70308767923862825</v>
      </c>
      <c r="AU37" s="20">
        <f t="shared" si="102"/>
        <v>9.6121506089730246E-5</v>
      </c>
      <c r="AV37" s="20">
        <f t="shared" si="103"/>
        <v>0.70308768580917713</v>
      </c>
      <c r="AX37" s="18" t="s">
        <v>141</v>
      </c>
      <c r="AY37" s="18"/>
      <c r="AZ37" s="18"/>
      <c r="BA37" s="128"/>
      <c r="BB37" s="128"/>
      <c r="BC37" s="129"/>
      <c r="BD37" s="125"/>
      <c r="BE37" s="30" t="s">
        <v>96</v>
      </c>
    </row>
    <row r="38" spans="1:57" x14ac:dyDescent="0.35">
      <c r="A38" s="95">
        <v>674.19</v>
      </c>
      <c r="B38" s="95">
        <v>35.35</v>
      </c>
      <c r="C38" s="95">
        <v>274.83</v>
      </c>
      <c r="D38" s="24">
        <f t="shared" si="66"/>
        <v>638.23926086514939</v>
      </c>
      <c r="E38" s="24">
        <f t="shared" si="67"/>
        <v>-575.89926086514936</v>
      </c>
      <c r="F38" s="24">
        <f t="shared" si="68"/>
        <v>42.489364478025124</v>
      </c>
      <c r="G38" s="24">
        <f t="shared" si="69"/>
        <v>-160.49618834795274</v>
      </c>
      <c r="H38" s="20">
        <f t="shared" si="70"/>
        <v>27651.909364478015</v>
      </c>
      <c r="I38" s="20">
        <f t="shared" si="71"/>
        <v>28201.513811652054</v>
      </c>
      <c r="J38" s="21">
        <f t="shared" si="72"/>
        <v>166.02521666291534</v>
      </c>
      <c r="K38" s="21">
        <f t="shared" si="73"/>
        <v>-75.171825501348323</v>
      </c>
      <c r="L38" s="21">
        <f t="shared" si="74"/>
        <v>-160.23845855891165</v>
      </c>
      <c r="M38" s="25"/>
      <c r="N38" s="20">
        <f t="shared" si="75"/>
        <v>18.920000000000073</v>
      </c>
      <c r="O38" s="20">
        <f t="shared" si="76"/>
        <v>-3.8397243543875051E-3</v>
      </c>
      <c r="P38" s="20">
        <f t="shared" si="77"/>
        <v>-3.1764992386296681E-2</v>
      </c>
      <c r="Q38" s="22">
        <f t="shared" si="78"/>
        <v>1.8823166696723348E-2</v>
      </c>
      <c r="R38" s="21">
        <f t="shared" si="79"/>
        <v>1.000029527013218</v>
      </c>
      <c r="S38" s="20">
        <f t="shared" si="80"/>
        <v>15.411158787252626</v>
      </c>
      <c r="T38" s="20">
        <f t="shared" si="81"/>
        <v>1.0981319787693693</v>
      </c>
      <c r="U38" s="20">
        <f t="shared" si="82"/>
        <v>-10.919987262446401</v>
      </c>
      <c r="V38" s="25"/>
      <c r="W38" s="20">
        <v>674.19</v>
      </c>
      <c r="X38" s="95">
        <v>35.35</v>
      </c>
      <c r="Y38" s="95">
        <v>275.18</v>
      </c>
      <c r="Z38" s="20">
        <f t="shared" si="83"/>
        <v>638.23916954898937</v>
      </c>
      <c r="AA38" s="20">
        <f t="shared" si="84"/>
        <v>-575.89916954898933</v>
      </c>
      <c r="AB38" s="20">
        <f t="shared" si="85"/>
        <v>43.242322241819089</v>
      </c>
      <c r="AC38" s="20">
        <f t="shared" si="86"/>
        <v>-160.33209375325035</v>
      </c>
      <c r="AD38" s="20">
        <f t="shared" si="87"/>
        <v>27652.66232224182</v>
      </c>
      <c r="AE38" s="20">
        <f t="shared" si="88"/>
        <v>28201.677906246743</v>
      </c>
      <c r="AF38" s="21">
        <f t="shared" si="89"/>
        <v>166.06106924913612</v>
      </c>
      <c r="AG38" s="21">
        <f t="shared" si="90"/>
        <v>-74.906194874860986</v>
      </c>
      <c r="AH38" s="21">
        <f t="shared" si="91"/>
        <v>-160.47282735317268</v>
      </c>
      <c r="AI38" s="25"/>
      <c r="AJ38" s="20">
        <f t="shared" si="92"/>
        <v>18.920000000000073</v>
      </c>
      <c r="AK38" s="20">
        <f t="shared" si="93"/>
        <v>-3.8397243543875051E-3</v>
      </c>
      <c r="AL38" s="20">
        <f t="shared" si="94"/>
        <v>-3.193952531149595E-2</v>
      </c>
      <c r="AM38" s="23">
        <f t="shared" si="95"/>
        <v>1.8922292743711155E-2</v>
      </c>
      <c r="AN38" s="45">
        <f t="shared" si="96"/>
        <v>1.000029838831946</v>
      </c>
      <c r="AO38" s="23">
        <f t="shared" si="97"/>
        <v>15.411163592598667</v>
      </c>
      <c r="AP38" s="23">
        <f t="shared" si="98"/>
        <v>1.1657711333461522</v>
      </c>
      <c r="AQ38" s="23">
        <f t="shared" si="99"/>
        <v>-10.912961724366749</v>
      </c>
      <c r="AR38" s="45">
        <f t="shared" si="100"/>
        <v>0.78861122804603101</v>
      </c>
      <c r="AS38" s="25"/>
      <c r="AT38" s="20">
        <f t="shared" si="101"/>
        <v>0.77063118940301534</v>
      </c>
      <c r="AU38" s="20">
        <f t="shared" si="102"/>
        <v>9.1316160023779958E-5</v>
      </c>
      <c r="AV38" s="20">
        <f t="shared" si="103"/>
        <v>0.77063119481328246</v>
      </c>
      <c r="AX38" s="18" t="s">
        <v>141</v>
      </c>
      <c r="AY38" s="18"/>
      <c r="AZ38" s="18"/>
      <c r="BA38" s="128"/>
      <c r="BB38" s="128"/>
      <c r="BC38" s="129"/>
      <c r="BD38" s="125"/>
      <c r="BE38" s="30" t="s">
        <v>96</v>
      </c>
    </row>
    <row r="39" spans="1:57" x14ac:dyDescent="0.35">
      <c r="A39" s="95">
        <v>693.14</v>
      </c>
      <c r="B39" s="95">
        <v>35.44</v>
      </c>
      <c r="C39" s="95">
        <v>275.10000000000002</v>
      </c>
      <c r="D39" s="24">
        <f t="shared" si="66"/>
        <v>653.68689849455336</v>
      </c>
      <c r="E39" s="24">
        <f t="shared" si="67"/>
        <v>-591.34689849455333</v>
      </c>
      <c r="F39" s="24">
        <f t="shared" si="68"/>
        <v>43.439335337594166</v>
      </c>
      <c r="G39" s="24">
        <f t="shared" si="69"/>
        <v>-171.43100660240648</v>
      </c>
      <c r="H39" s="20">
        <f t="shared" si="70"/>
        <v>27652.859335337584</v>
      </c>
      <c r="I39" s="20">
        <f t="shared" si="71"/>
        <v>28190.578993397601</v>
      </c>
      <c r="J39" s="21">
        <f t="shared" si="72"/>
        <v>176.84899173952419</v>
      </c>
      <c r="K39" s="21">
        <f t="shared" si="73"/>
        <v>-75.780959757647864</v>
      </c>
      <c r="L39" s="21">
        <f t="shared" si="74"/>
        <v>-170.18327438281898</v>
      </c>
      <c r="M39" s="25"/>
      <c r="N39" s="20">
        <f t="shared" si="75"/>
        <v>18.949999999999932</v>
      </c>
      <c r="O39" s="20">
        <f t="shared" si="76"/>
        <v>1.570796326794832E-3</v>
      </c>
      <c r="P39" s="20">
        <f t="shared" si="77"/>
        <v>4.7123889803853646E-3</v>
      </c>
      <c r="Q39" s="22">
        <f t="shared" si="78"/>
        <v>3.1491823612666003E-3</v>
      </c>
      <c r="R39" s="21">
        <f t="shared" si="79"/>
        <v>1.0000008264466149</v>
      </c>
      <c r="S39" s="20">
        <f t="shared" si="80"/>
        <v>15.447637629404014</v>
      </c>
      <c r="T39" s="20">
        <f t="shared" si="81"/>
        <v>0.94997085956904193</v>
      </c>
      <c r="U39" s="20">
        <f t="shared" si="82"/>
        <v>-10.934818254453752</v>
      </c>
      <c r="V39" s="25"/>
      <c r="W39" s="20">
        <v>693.14</v>
      </c>
      <c r="X39" s="95">
        <v>35.44</v>
      </c>
      <c r="Y39" s="95">
        <v>275.45</v>
      </c>
      <c r="Z39" s="20">
        <f t="shared" si="83"/>
        <v>653.68680717839334</v>
      </c>
      <c r="AA39" s="20">
        <f t="shared" si="84"/>
        <v>-591.34680717839331</v>
      </c>
      <c r="AB39" s="20">
        <f t="shared" si="85"/>
        <v>44.259071965209436</v>
      </c>
      <c r="AC39" s="20">
        <f t="shared" si="86"/>
        <v>-171.26090498283753</v>
      </c>
      <c r="AD39" s="20">
        <f t="shared" si="87"/>
        <v>27653.679071965209</v>
      </c>
      <c r="AE39" s="20">
        <f t="shared" si="88"/>
        <v>28190.749095017156</v>
      </c>
      <c r="AF39" s="21">
        <f t="shared" si="89"/>
        <v>176.88743038091229</v>
      </c>
      <c r="AG39" s="21">
        <f t="shared" si="90"/>
        <v>-75.510037999625709</v>
      </c>
      <c r="AH39" s="21">
        <f t="shared" si="91"/>
        <v>-170.445830372855</v>
      </c>
      <c r="AI39" s="25"/>
      <c r="AJ39" s="20">
        <f t="shared" si="92"/>
        <v>18.949999999999932</v>
      </c>
      <c r="AK39" s="20">
        <f t="shared" si="93"/>
        <v>1.570796326794832E-3</v>
      </c>
      <c r="AL39" s="20">
        <f t="shared" si="94"/>
        <v>4.7123889803843723E-3</v>
      </c>
      <c r="AM39" s="23">
        <f t="shared" si="95"/>
        <v>3.1491823612666003E-3</v>
      </c>
      <c r="AN39" s="45">
        <f t="shared" si="96"/>
        <v>1.0000008264466149</v>
      </c>
      <c r="AO39" s="23">
        <f t="shared" si="97"/>
        <v>15.447637629404014</v>
      </c>
      <c r="AP39" s="23">
        <f t="shared" si="98"/>
        <v>1.0167497233903504</v>
      </c>
      <c r="AQ39" s="23">
        <f t="shared" si="99"/>
        <v>-10.928811229587186</v>
      </c>
      <c r="AR39" s="45">
        <f t="shared" si="100"/>
        <v>0.11607038336391495</v>
      </c>
      <c r="AS39" s="25"/>
      <c r="AT39" s="20">
        <f t="shared" si="101"/>
        <v>0.83719931894728705</v>
      </c>
      <c r="AU39" s="20">
        <f t="shared" si="102"/>
        <v>9.1316160023779958E-5</v>
      </c>
      <c r="AV39" s="20">
        <f t="shared" si="103"/>
        <v>0.83719932392736818</v>
      </c>
      <c r="AX39" s="18" t="s">
        <v>141</v>
      </c>
      <c r="AY39" s="18"/>
      <c r="AZ39" s="18"/>
      <c r="BA39" s="128"/>
      <c r="BB39" s="128"/>
      <c r="BC39" s="129"/>
      <c r="BD39" s="125"/>
      <c r="BE39" s="30" t="s">
        <v>96</v>
      </c>
    </row>
    <row r="40" spans="1:57" x14ac:dyDescent="0.35">
      <c r="A40" s="95">
        <v>711.96</v>
      </c>
      <c r="B40" s="95">
        <v>35.299999999999997</v>
      </c>
      <c r="C40" s="95">
        <v>273.98</v>
      </c>
      <c r="D40" s="24">
        <f t="shared" si="66"/>
        <v>669.03346973884163</v>
      </c>
      <c r="E40" s="24">
        <f t="shared" si="67"/>
        <v>-606.6934697388416</v>
      </c>
      <c r="F40" s="24">
        <f t="shared" si="68"/>
        <v>44.301803984633885</v>
      </c>
      <c r="G40" s="24">
        <f t="shared" si="69"/>
        <v>-182.29044230006684</v>
      </c>
      <c r="H40" s="20">
        <f t="shared" si="70"/>
        <v>27653.721803984623</v>
      </c>
      <c r="I40" s="20">
        <f t="shared" si="71"/>
        <v>28179.71955769994</v>
      </c>
      <c r="J40" s="21">
        <f t="shared" si="72"/>
        <v>187.59652232983137</v>
      </c>
      <c r="K40" s="21">
        <f t="shared" si="73"/>
        <v>-76.340300733875651</v>
      </c>
      <c r="L40" s="21">
        <f t="shared" si="74"/>
        <v>-180.01905589127625</v>
      </c>
      <c r="M40" s="25"/>
      <c r="N40" s="20">
        <f t="shared" si="75"/>
        <v>18.82000000000005</v>
      </c>
      <c r="O40" s="20">
        <f t="shared" si="76"/>
        <v>-2.4434609527920711E-3</v>
      </c>
      <c r="P40" s="20">
        <f t="shared" si="77"/>
        <v>-1.9547687622336569E-2</v>
      </c>
      <c r="Q40" s="22">
        <f t="shared" si="78"/>
        <v>1.157594583849253E-2</v>
      </c>
      <c r="R40" s="21">
        <f t="shared" si="79"/>
        <v>1.0000111670264789</v>
      </c>
      <c r="S40" s="20">
        <f t="shared" si="80"/>
        <v>15.34657124428823</v>
      </c>
      <c r="T40" s="20">
        <f t="shared" si="81"/>
        <v>0.86246864703972248</v>
      </c>
      <c r="U40" s="20">
        <f t="shared" si="82"/>
        <v>-10.859435697660356</v>
      </c>
      <c r="V40" s="25"/>
      <c r="W40" s="20">
        <v>711.96</v>
      </c>
      <c r="X40" s="95">
        <v>35.299999999999997</v>
      </c>
      <c r="Y40" s="95">
        <v>274.33</v>
      </c>
      <c r="Z40" s="20">
        <f t="shared" si="83"/>
        <v>669.03337842268161</v>
      </c>
      <c r="AA40" s="20">
        <f t="shared" si="84"/>
        <v>-606.69337842268158</v>
      </c>
      <c r="AB40" s="20">
        <f t="shared" si="85"/>
        <v>45.18786062569442</v>
      </c>
      <c r="AC40" s="20">
        <f t="shared" si="86"/>
        <v>-182.11486957937558</v>
      </c>
      <c r="AD40" s="20">
        <f t="shared" si="87"/>
        <v>27654.607860625692</v>
      </c>
      <c r="AE40" s="20">
        <f t="shared" si="88"/>
        <v>28179.895130420617</v>
      </c>
      <c r="AF40" s="21">
        <f t="shared" si="89"/>
        <v>187.63733229248427</v>
      </c>
      <c r="AG40" s="21">
        <f t="shared" si="90"/>
        <v>-76.064730880922681</v>
      </c>
      <c r="AH40" s="21">
        <f t="shared" si="91"/>
        <v>-180.31003377547631</v>
      </c>
      <c r="AI40" s="25"/>
      <c r="AJ40" s="20">
        <f t="shared" si="92"/>
        <v>18.82000000000005</v>
      </c>
      <c r="AK40" s="20">
        <f t="shared" si="93"/>
        <v>-2.4434609527920711E-3</v>
      </c>
      <c r="AL40" s="20">
        <f t="shared" si="94"/>
        <v>-1.9547687622336569E-2</v>
      </c>
      <c r="AM40" s="23">
        <f t="shared" si="95"/>
        <v>1.157594583849253E-2</v>
      </c>
      <c r="AN40" s="45">
        <f t="shared" si="96"/>
        <v>1.0000111670264789</v>
      </c>
      <c r="AO40" s="23">
        <f t="shared" si="97"/>
        <v>15.34657124428823</v>
      </c>
      <c r="AP40" s="23">
        <f t="shared" si="98"/>
        <v>0.92878866048498032</v>
      </c>
      <c r="AQ40" s="23">
        <f t="shared" si="99"/>
        <v>-10.853964596538038</v>
      </c>
      <c r="AR40" s="45">
        <f t="shared" si="100"/>
        <v>0.44591587643845199</v>
      </c>
      <c r="AS40" s="25"/>
      <c r="AT40" s="20">
        <f t="shared" si="101"/>
        <v>0.90328409231480966</v>
      </c>
      <c r="AU40" s="20">
        <f t="shared" si="102"/>
        <v>9.1316160023779958E-5</v>
      </c>
      <c r="AV40" s="20">
        <f t="shared" si="103"/>
        <v>0.90328409693054523</v>
      </c>
      <c r="AX40" s="18" t="s">
        <v>141</v>
      </c>
      <c r="AY40" s="18"/>
      <c r="AZ40" s="18"/>
      <c r="BA40" s="128"/>
      <c r="BB40" s="128"/>
      <c r="BC40" s="129"/>
      <c r="BD40" s="125"/>
      <c r="BE40" s="30" t="s">
        <v>96</v>
      </c>
    </row>
    <row r="41" spans="1:57" x14ac:dyDescent="0.35">
      <c r="A41" s="95">
        <v>730.89</v>
      </c>
      <c r="B41" s="95">
        <v>35.659999999999997</v>
      </c>
      <c r="C41" s="95">
        <v>274.04000000000002</v>
      </c>
      <c r="D41" s="24">
        <f t="shared" si="66"/>
        <v>684.44848785879196</v>
      </c>
      <c r="E41" s="24">
        <f t="shared" si="67"/>
        <v>-622.10848785879193</v>
      </c>
      <c r="F41" s="24">
        <f t="shared" si="68"/>
        <v>45.070178071443245</v>
      </c>
      <c r="G41" s="24">
        <f t="shared" si="69"/>
        <v>-193.2508495774693</v>
      </c>
      <c r="H41" s="20">
        <f t="shared" si="70"/>
        <v>27654.490178071432</v>
      </c>
      <c r="I41" s="20">
        <f t="shared" si="71"/>
        <v>28168.759150422538</v>
      </c>
      <c r="J41" s="21">
        <f t="shared" si="72"/>
        <v>198.43692149850861</v>
      </c>
      <c r="K41" s="21">
        <f t="shared" si="73"/>
        <v>-76.872075650852111</v>
      </c>
      <c r="L41" s="21">
        <f t="shared" si="74"/>
        <v>-189.89523407273529</v>
      </c>
      <c r="M41" s="25"/>
      <c r="N41" s="20">
        <f t="shared" si="75"/>
        <v>18.92999999999995</v>
      </c>
      <c r="O41" s="20">
        <f t="shared" si="76"/>
        <v>6.2831853071795762E-3</v>
      </c>
      <c r="P41" s="20">
        <f t="shared" si="77"/>
        <v>1.0471975511966373E-3</v>
      </c>
      <c r="Q41" s="22">
        <f t="shared" si="78"/>
        <v>6.3125150244696115E-3</v>
      </c>
      <c r="R41" s="21">
        <f t="shared" si="79"/>
        <v>1.00000332066706</v>
      </c>
      <c r="S41" s="20">
        <f t="shared" si="80"/>
        <v>15.415018119950368</v>
      </c>
      <c r="T41" s="20">
        <f t="shared" si="81"/>
        <v>0.76837408680936103</v>
      </c>
      <c r="U41" s="20">
        <f t="shared" si="82"/>
        <v>-10.960407277402446</v>
      </c>
      <c r="V41" s="25"/>
      <c r="W41" s="20">
        <v>730.89</v>
      </c>
      <c r="X41" s="95">
        <v>35.659999999999997</v>
      </c>
      <c r="Y41" s="95">
        <v>274.39999999999998</v>
      </c>
      <c r="Z41" s="20">
        <f t="shared" si="83"/>
        <v>684.44839671400234</v>
      </c>
      <c r="AA41" s="20">
        <f t="shared" si="84"/>
        <v>-622.10839671400231</v>
      </c>
      <c r="AB41" s="20">
        <f t="shared" si="85"/>
        <v>46.024133505101638</v>
      </c>
      <c r="AC41" s="20">
        <f t="shared" si="86"/>
        <v>-193.07030498048582</v>
      </c>
      <c r="AD41" s="20">
        <f t="shared" si="87"/>
        <v>27655.444133505098</v>
      </c>
      <c r="AE41" s="20">
        <f t="shared" si="88"/>
        <v>28168.939695019508</v>
      </c>
      <c r="AF41" s="21">
        <f t="shared" si="89"/>
        <v>198.48013384254159</v>
      </c>
      <c r="AG41" s="21">
        <f t="shared" si="90"/>
        <v>-76.592053280751642</v>
      </c>
      <c r="AH41" s="21">
        <f t="shared" si="91"/>
        <v>-190.21585558206075</v>
      </c>
      <c r="AI41" s="25"/>
      <c r="AJ41" s="20">
        <f t="shared" si="92"/>
        <v>18.92999999999995</v>
      </c>
      <c r="AK41" s="20">
        <f t="shared" si="93"/>
        <v>6.2831853071795762E-3</v>
      </c>
      <c r="AL41" s="20">
        <f t="shared" si="94"/>
        <v>1.2217304763959117E-3</v>
      </c>
      <c r="AM41" s="23">
        <f t="shared" si="95"/>
        <v>6.3230728762100341E-3</v>
      </c>
      <c r="AN41" s="45">
        <f t="shared" si="96"/>
        <v>1.0000033317842041</v>
      </c>
      <c r="AO41" s="23">
        <f t="shared" si="97"/>
        <v>15.415018291320777</v>
      </c>
      <c r="AP41" s="23">
        <f t="shared" si="98"/>
        <v>0.8362728794072195</v>
      </c>
      <c r="AQ41" s="23">
        <f t="shared" si="99"/>
        <v>-10.955435401110226</v>
      </c>
      <c r="AR41" s="45">
        <f t="shared" si="100"/>
        <v>0.19237868838957273</v>
      </c>
      <c r="AS41" s="25"/>
      <c r="AT41" s="20">
        <f t="shared" si="101"/>
        <v>0.9708899633408361</v>
      </c>
      <c r="AU41" s="20">
        <f t="shared" si="102"/>
        <v>9.1144789621466771E-5</v>
      </c>
      <c r="AV41" s="20">
        <f t="shared" si="103"/>
        <v>0.97088996761906177</v>
      </c>
      <c r="AX41" s="18" t="s">
        <v>141</v>
      </c>
      <c r="AY41" s="18"/>
      <c r="AZ41" s="18"/>
      <c r="BA41" s="128"/>
      <c r="BB41" s="128"/>
      <c r="BC41" s="129"/>
      <c r="BD41" s="125"/>
      <c r="BE41" s="30" t="s">
        <v>96</v>
      </c>
    </row>
    <row r="42" spans="1:57" x14ac:dyDescent="0.35">
      <c r="A42" s="95">
        <v>749.79</v>
      </c>
      <c r="B42" s="95">
        <v>36.130000000000003</v>
      </c>
      <c r="C42" s="95">
        <v>275.87</v>
      </c>
      <c r="D42" s="24">
        <f t="shared" si="66"/>
        <v>699.75964639774975</v>
      </c>
      <c r="E42" s="24">
        <f t="shared" si="67"/>
        <v>-637.41964639774972</v>
      </c>
      <c r="F42" s="24">
        <f t="shared" si="68"/>
        <v>46.028191782114149</v>
      </c>
      <c r="G42" s="24">
        <f t="shared" si="69"/>
        <v>-204.28933649539368</v>
      </c>
      <c r="H42" s="20">
        <f t="shared" si="70"/>
        <v>27655.448191782103</v>
      </c>
      <c r="I42" s="20">
        <f t="shared" si="71"/>
        <v>28157.720663504613</v>
      </c>
      <c r="J42" s="21">
        <f t="shared" si="72"/>
        <v>209.41042821325607</v>
      </c>
      <c r="K42" s="21">
        <f t="shared" si="73"/>
        <v>-77.302775489180448</v>
      </c>
      <c r="L42" s="21">
        <f t="shared" si="74"/>
        <v>-199.93385101833545</v>
      </c>
      <c r="M42" s="25"/>
      <c r="N42" s="20">
        <f t="shared" si="75"/>
        <v>18.899999999999977</v>
      </c>
      <c r="O42" s="20">
        <f t="shared" si="76"/>
        <v>8.2030474843734526E-3</v>
      </c>
      <c r="P42" s="20">
        <f t="shared" si="77"/>
        <v>3.193952531149595E-2</v>
      </c>
      <c r="Q42" s="22">
        <f t="shared" si="78"/>
        <v>2.0443278737149573E-2</v>
      </c>
      <c r="R42" s="21">
        <f t="shared" si="79"/>
        <v>1.0000348287593845</v>
      </c>
      <c r="S42" s="20">
        <f t="shared" si="80"/>
        <v>15.311158538957727</v>
      </c>
      <c r="T42" s="20">
        <f t="shared" si="81"/>
        <v>0.95801371067090768</v>
      </c>
      <c r="U42" s="20">
        <f t="shared" si="82"/>
        <v>-11.038486917924395</v>
      </c>
      <c r="V42" s="25"/>
      <c r="W42" s="20">
        <v>749.79</v>
      </c>
      <c r="X42" s="95">
        <v>36.130000000000003</v>
      </c>
      <c r="Y42" s="95">
        <v>276.23</v>
      </c>
      <c r="Z42" s="20">
        <f t="shared" si="83"/>
        <v>699.75955525296013</v>
      </c>
      <c r="AA42" s="20">
        <f t="shared" si="84"/>
        <v>-637.41955525296009</v>
      </c>
      <c r="AB42" s="20">
        <f t="shared" si="85"/>
        <v>47.051484707869349</v>
      </c>
      <c r="AC42" s="20">
        <f t="shared" si="86"/>
        <v>-204.1025546700638</v>
      </c>
      <c r="AD42" s="20">
        <f t="shared" si="87"/>
        <v>27656.471484707865</v>
      </c>
      <c r="AE42" s="20">
        <f t="shared" si="88"/>
        <v>28157.907445329929</v>
      </c>
      <c r="AF42" s="21">
        <f t="shared" si="89"/>
        <v>209.45571139518074</v>
      </c>
      <c r="AG42" s="21">
        <f t="shared" si="90"/>
        <v>-77.018471651634087</v>
      </c>
      <c r="AH42" s="21">
        <f t="shared" si="91"/>
        <v>-200.28373967551212</v>
      </c>
      <c r="AI42" s="25"/>
      <c r="AJ42" s="20">
        <f t="shared" si="92"/>
        <v>18.899999999999977</v>
      </c>
      <c r="AK42" s="20">
        <f t="shared" si="93"/>
        <v>8.2030474843734526E-3</v>
      </c>
      <c r="AL42" s="20">
        <f t="shared" si="94"/>
        <v>3.1939525311496943E-2</v>
      </c>
      <c r="AM42" s="23">
        <f t="shared" si="95"/>
        <v>2.0443278737149573E-2</v>
      </c>
      <c r="AN42" s="45">
        <f t="shared" si="96"/>
        <v>1.0000348287593845</v>
      </c>
      <c r="AO42" s="23">
        <f t="shared" si="97"/>
        <v>15.311158538957727</v>
      </c>
      <c r="AP42" s="23">
        <f t="shared" si="98"/>
        <v>1.0273512027677087</v>
      </c>
      <c r="AQ42" s="23">
        <f t="shared" si="99"/>
        <v>-11.032249689577968</v>
      </c>
      <c r="AR42" s="45">
        <f t="shared" si="100"/>
        <v>1.0686688039655214</v>
      </c>
      <c r="AS42" s="25"/>
      <c r="AT42" s="20">
        <f t="shared" si="101"/>
        <v>1.0401999145272138</v>
      </c>
      <c r="AU42" s="20">
        <f t="shared" si="102"/>
        <v>9.1144789621466771E-5</v>
      </c>
      <c r="AV42" s="20">
        <f t="shared" si="103"/>
        <v>1.0401999185203754</v>
      </c>
      <c r="AX42" s="18" t="s">
        <v>141</v>
      </c>
      <c r="AY42" s="18"/>
      <c r="AZ42" s="18"/>
      <c r="BA42" s="128"/>
      <c r="BB42" s="128"/>
      <c r="BC42" s="129"/>
      <c r="BD42" s="125"/>
      <c r="BE42" s="30" t="s">
        <v>96</v>
      </c>
    </row>
    <row r="43" spans="1:57" x14ac:dyDescent="0.35">
      <c r="A43" s="95">
        <v>768.72</v>
      </c>
      <c r="B43" s="95">
        <v>36.229999999999997</v>
      </c>
      <c r="C43" s="95">
        <v>276.3</v>
      </c>
      <c r="D43" s="24">
        <f t="shared" si="66"/>
        <v>715.0393298426103</v>
      </c>
      <c r="E43" s="24">
        <f t="shared" si="67"/>
        <v>-652.69932984261027</v>
      </c>
      <c r="F43" s="24">
        <f t="shared" si="68"/>
        <v>47.21280912574214</v>
      </c>
      <c r="G43" s="24">
        <f t="shared" si="69"/>
        <v>-215.40114006116477</v>
      </c>
      <c r="H43" s="20">
        <f t="shared" si="70"/>
        <v>27656.632809125731</v>
      </c>
      <c r="I43" s="20">
        <f t="shared" si="71"/>
        <v>28146.608859938842</v>
      </c>
      <c r="J43" s="21">
        <f t="shared" si="72"/>
        <v>220.51462646544169</v>
      </c>
      <c r="K43" s="21">
        <f t="shared" si="73"/>
        <v>-77.637101412101956</v>
      </c>
      <c r="L43" s="21">
        <f t="shared" si="74"/>
        <v>-210.14926385996969</v>
      </c>
      <c r="M43" s="25"/>
      <c r="N43" s="20">
        <f t="shared" si="75"/>
        <v>18.930000000000064</v>
      </c>
      <c r="O43" s="20">
        <f t="shared" si="76"/>
        <v>1.7453292519942303E-3</v>
      </c>
      <c r="P43" s="20">
        <f t="shared" si="77"/>
        <v>7.5049157835757364E-3</v>
      </c>
      <c r="Q43" s="22">
        <f t="shared" si="78"/>
        <v>4.7617138373770018E-3</v>
      </c>
      <c r="R43" s="21">
        <f t="shared" si="79"/>
        <v>1.0000018894975067</v>
      </c>
      <c r="S43" s="20">
        <f t="shared" si="80"/>
        <v>15.279683444860595</v>
      </c>
      <c r="T43" s="20">
        <f t="shared" si="81"/>
        <v>1.1846173436279899</v>
      </c>
      <c r="U43" s="20">
        <f t="shared" si="82"/>
        <v>-11.111803565771092</v>
      </c>
      <c r="V43" s="25"/>
      <c r="W43" s="20">
        <v>768.72</v>
      </c>
      <c r="X43" s="95">
        <v>36.229999999999997</v>
      </c>
      <c r="Y43" s="95">
        <v>276.66000000000003</v>
      </c>
      <c r="Z43" s="20">
        <f t="shared" si="83"/>
        <v>715.03923869782068</v>
      </c>
      <c r="AA43" s="20">
        <f t="shared" si="84"/>
        <v>-652.69923869782065</v>
      </c>
      <c r="AB43" s="20">
        <f t="shared" si="85"/>
        <v>48.305895729685929</v>
      </c>
      <c r="AC43" s="20">
        <f t="shared" si="86"/>
        <v>-215.20669577703163</v>
      </c>
      <c r="AD43" s="20">
        <f t="shared" si="87"/>
        <v>27657.72589572968</v>
      </c>
      <c r="AE43" s="20">
        <f t="shared" si="88"/>
        <v>28146.803304222962</v>
      </c>
      <c r="AF43" s="21">
        <f t="shared" si="89"/>
        <v>220.56151402616715</v>
      </c>
      <c r="AG43" s="21">
        <f t="shared" si="90"/>
        <v>-77.34891650233763</v>
      </c>
      <c r="AH43" s="21">
        <f t="shared" si="91"/>
        <v>-210.52741347226157</v>
      </c>
      <c r="AI43" s="25"/>
      <c r="AJ43" s="20">
        <f t="shared" si="92"/>
        <v>18.930000000000064</v>
      </c>
      <c r="AK43" s="20">
        <f t="shared" si="93"/>
        <v>1.7453292519942303E-3</v>
      </c>
      <c r="AL43" s="20">
        <f t="shared" si="94"/>
        <v>7.5049157835757364E-3</v>
      </c>
      <c r="AM43" s="23">
        <f t="shared" si="95"/>
        <v>4.7617138373770018E-3</v>
      </c>
      <c r="AN43" s="45">
        <f t="shared" si="96"/>
        <v>1.0000018894975067</v>
      </c>
      <c r="AO43" s="23">
        <f t="shared" si="97"/>
        <v>15.279683444860595</v>
      </c>
      <c r="AP43" s="23">
        <f t="shared" si="98"/>
        <v>1.254411021816578</v>
      </c>
      <c r="AQ43" s="23">
        <f t="shared" si="99"/>
        <v>-11.10414110696782</v>
      </c>
      <c r="AR43" s="45">
        <f t="shared" si="100"/>
        <v>0.23451892194740814</v>
      </c>
      <c r="AS43" s="25"/>
      <c r="AT43" s="20">
        <f t="shared" si="101"/>
        <v>1.1102463255328994</v>
      </c>
      <c r="AU43" s="20">
        <f t="shared" si="102"/>
        <v>9.1144789621466771E-5</v>
      </c>
      <c r="AV43" s="20">
        <f t="shared" si="103"/>
        <v>1.1102463292741289</v>
      </c>
      <c r="AX43" s="18" t="s">
        <v>141</v>
      </c>
      <c r="AY43" s="18"/>
      <c r="AZ43" s="18"/>
      <c r="BA43" s="128"/>
      <c r="BB43" s="128"/>
      <c r="BC43" s="129"/>
      <c r="BD43" s="125"/>
      <c r="BE43" s="30" t="s">
        <v>96</v>
      </c>
    </row>
    <row r="44" spans="1:57" x14ac:dyDescent="0.35">
      <c r="A44" s="95">
        <v>806.54</v>
      </c>
      <c r="B44" s="95">
        <v>34.96</v>
      </c>
      <c r="C44" s="95">
        <v>277.05</v>
      </c>
      <c r="D44" s="24">
        <f t="shared" si="66"/>
        <v>745.79224092342747</v>
      </c>
      <c r="E44" s="24">
        <f t="shared" si="67"/>
        <v>-683.45224092342744</v>
      </c>
      <c r="F44" s="24">
        <f t="shared" si="68"/>
        <v>49.769256011343643</v>
      </c>
      <c r="G44" s="24">
        <f t="shared" si="69"/>
        <v>-237.2645789531955</v>
      </c>
      <c r="H44" s="20">
        <f t="shared" si="70"/>
        <v>27659.189256011334</v>
      </c>
      <c r="I44" s="20">
        <f t="shared" si="71"/>
        <v>28124.745421046813</v>
      </c>
      <c r="J44" s="21">
        <f t="shared" si="72"/>
        <v>242.42825592277771</v>
      </c>
      <c r="K44" s="21">
        <f t="shared" si="73"/>
        <v>-78.153244138765473</v>
      </c>
      <c r="L44" s="21">
        <f t="shared" si="74"/>
        <v>-230.3617807973578</v>
      </c>
      <c r="M44" s="25"/>
      <c r="N44" s="20">
        <f t="shared" si="75"/>
        <v>37.819999999999936</v>
      </c>
      <c r="O44" s="20">
        <f t="shared" si="76"/>
        <v>-2.2165681500327914E-2</v>
      </c>
      <c r="P44" s="20">
        <f t="shared" si="77"/>
        <v>1.3089969389957472E-2</v>
      </c>
      <c r="Q44" s="22">
        <f t="shared" si="78"/>
        <v>2.3438225428678461E-2</v>
      </c>
      <c r="R44" s="21">
        <f t="shared" si="79"/>
        <v>1.0000457817159591</v>
      </c>
      <c r="S44" s="20">
        <f t="shared" si="80"/>
        <v>30.752911080817135</v>
      </c>
      <c r="T44" s="20">
        <f t="shared" si="81"/>
        <v>2.5564468856015052</v>
      </c>
      <c r="U44" s="20">
        <f t="shared" si="82"/>
        <v>-21.863438892030725</v>
      </c>
      <c r="V44" s="25"/>
      <c r="W44" s="20">
        <v>806.54</v>
      </c>
      <c r="X44" s="95">
        <v>34.96</v>
      </c>
      <c r="Y44" s="95">
        <v>277.41000000000003</v>
      </c>
      <c r="Z44" s="20">
        <f t="shared" si="83"/>
        <v>745.79214977863785</v>
      </c>
      <c r="AA44" s="20">
        <f t="shared" si="84"/>
        <v>-683.45214977863782</v>
      </c>
      <c r="AB44" s="20">
        <f t="shared" si="85"/>
        <v>50.999663287355425</v>
      </c>
      <c r="AC44" s="20">
        <f t="shared" si="86"/>
        <v>-237.05364057967418</v>
      </c>
      <c r="AD44" s="20">
        <f t="shared" si="87"/>
        <v>27660.41966328735</v>
      </c>
      <c r="AE44" s="20">
        <f t="shared" si="88"/>
        <v>28124.956359420321</v>
      </c>
      <c r="AF44" s="21">
        <f t="shared" si="89"/>
        <v>242.47761580711111</v>
      </c>
      <c r="AG44" s="21">
        <f t="shared" si="90"/>
        <v>-77.858466203189991</v>
      </c>
      <c r="AH44" s="21">
        <f t="shared" si="91"/>
        <v>-230.79430644526121</v>
      </c>
      <c r="AI44" s="25"/>
      <c r="AJ44" s="20">
        <f t="shared" si="92"/>
        <v>37.819999999999936</v>
      </c>
      <c r="AK44" s="20">
        <f t="shared" si="93"/>
        <v>-2.2165681500327914E-2</v>
      </c>
      <c r="AL44" s="20">
        <f t="shared" si="94"/>
        <v>1.3089969389957472E-2</v>
      </c>
      <c r="AM44" s="23">
        <f t="shared" si="95"/>
        <v>2.3438225428678461E-2</v>
      </c>
      <c r="AN44" s="45">
        <f t="shared" si="96"/>
        <v>1.0000457817159591</v>
      </c>
      <c r="AO44" s="23">
        <f t="shared" si="97"/>
        <v>30.752911080817135</v>
      </c>
      <c r="AP44" s="23">
        <f t="shared" si="98"/>
        <v>2.6937675576694931</v>
      </c>
      <c r="AQ44" s="23">
        <f t="shared" si="99"/>
        <v>-21.84694480264255</v>
      </c>
      <c r="AR44" s="45">
        <f t="shared" si="100"/>
        <v>0.36558529166421211</v>
      </c>
      <c r="AS44" s="25"/>
      <c r="AT44" s="20">
        <f t="shared" si="101"/>
        <v>1.2483577461175599</v>
      </c>
      <c r="AU44" s="20">
        <f t="shared" si="102"/>
        <v>9.1144789621466771E-5</v>
      </c>
      <c r="AV44" s="20">
        <f t="shared" si="103"/>
        <v>1.2483577494448803</v>
      </c>
      <c r="AX44" s="18" t="s">
        <v>141</v>
      </c>
      <c r="AY44" s="18"/>
      <c r="AZ44" s="18"/>
      <c r="BA44" s="128"/>
      <c r="BB44" s="128"/>
      <c r="BC44" s="129"/>
      <c r="BD44" s="125"/>
      <c r="BE44" s="30" t="s">
        <v>96</v>
      </c>
    </row>
    <row r="45" spans="1:57" x14ac:dyDescent="0.35">
      <c r="A45" s="95">
        <v>825.45</v>
      </c>
      <c r="B45" s="95">
        <v>35.01</v>
      </c>
      <c r="C45" s="95">
        <v>276.97000000000003</v>
      </c>
      <c r="D45" s="24">
        <f t="shared" si="66"/>
        <v>761.28524544857305</v>
      </c>
      <c r="E45" s="24">
        <f t="shared" si="67"/>
        <v>-698.94524544857302</v>
      </c>
      <c r="F45" s="24">
        <f t="shared" si="68"/>
        <v>51.092470143656513</v>
      </c>
      <c r="G45" s="24">
        <f t="shared" si="69"/>
        <v>-248.02580441093767</v>
      </c>
      <c r="H45" s="20">
        <f t="shared" si="70"/>
        <v>27660.512470143647</v>
      </c>
      <c r="I45" s="20">
        <f t="shared" si="71"/>
        <v>28113.98419558907</v>
      </c>
      <c r="J45" s="21">
        <f t="shared" si="72"/>
        <v>253.2335683890924</v>
      </c>
      <c r="K45" s="21">
        <f t="shared" si="73"/>
        <v>-78.360086953920188</v>
      </c>
      <c r="L45" s="21">
        <f t="shared" si="74"/>
        <v>-240.34288248577073</v>
      </c>
      <c r="M45" s="25"/>
      <c r="N45" s="20">
        <f t="shared" si="75"/>
        <v>18.910000000000082</v>
      </c>
      <c r="O45" s="20">
        <f t="shared" si="76"/>
        <v>8.7266462599711514E-4</v>
      </c>
      <c r="P45" s="20">
        <f t="shared" si="77"/>
        <v>-1.3962634015951859E-3</v>
      </c>
      <c r="Q45" s="22">
        <f t="shared" si="78"/>
        <v>1.1842493100517881E-3</v>
      </c>
      <c r="R45" s="21">
        <f t="shared" si="79"/>
        <v>1.0000001168705519</v>
      </c>
      <c r="S45" s="20">
        <f t="shared" si="80"/>
        <v>15.493004525145574</v>
      </c>
      <c r="T45" s="20">
        <f t="shared" si="81"/>
        <v>1.3232141323128692</v>
      </c>
      <c r="U45" s="20">
        <f t="shared" si="82"/>
        <v>-10.76122545774218</v>
      </c>
      <c r="V45" s="25"/>
      <c r="W45" s="20">
        <v>825.45</v>
      </c>
      <c r="X45" s="95">
        <v>35.01</v>
      </c>
      <c r="Y45" s="95">
        <v>277.33</v>
      </c>
      <c r="Z45" s="20">
        <f t="shared" si="83"/>
        <v>761.28515430378343</v>
      </c>
      <c r="AA45" s="20">
        <f t="shared" si="84"/>
        <v>-698.9451543037834</v>
      </c>
      <c r="AB45" s="20">
        <f t="shared" si="85"/>
        <v>52.390465629351006</v>
      </c>
      <c r="AC45" s="20">
        <f t="shared" si="86"/>
        <v>-247.80633967514831</v>
      </c>
      <c r="AD45" s="20">
        <f t="shared" si="87"/>
        <v>27661.810465629347</v>
      </c>
      <c r="AE45" s="20">
        <f t="shared" si="88"/>
        <v>28114.203660324845</v>
      </c>
      <c r="AF45" s="21">
        <f t="shared" si="89"/>
        <v>253.28391751561171</v>
      </c>
      <c r="AG45" s="21">
        <f t="shared" si="90"/>
        <v>-78.062485744448296</v>
      </c>
      <c r="AH45" s="21">
        <f t="shared" si="91"/>
        <v>-240.80181819218964</v>
      </c>
      <c r="AI45" s="25"/>
      <c r="AJ45" s="20">
        <f t="shared" si="92"/>
        <v>18.910000000000082</v>
      </c>
      <c r="AK45" s="20">
        <f t="shared" si="93"/>
        <v>8.7266462599711514E-4</v>
      </c>
      <c r="AL45" s="20">
        <f t="shared" si="94"/>
        <v>-1.396263401596178E-3</v>
      </c>
      <c r="AM45" s="23">
        <f t="shared" si="95"/>
        <v>1.1842493100517881E-3</v>
      </c>
      <c r="AN45" s="45">
        <f t="shared" si="96"/>
        <v>1.0000001168705519</v>
      </c>
      <c r="AO45" s="23">
        <f t="shared" si="97"/>
        <v>15.493004525145574</v>
      </c>
      <c r="AP45" s="23">
        <f t="shared" si="98"/>
        <v>1.3908023419955828</v>
      </c>
      <c r="AQ45" s="23">
        <f t="shared" si="99"/>
        <v>-10.752699095474142</v>
      </c>
      <c r="AR45" s="45">
        <f t="shared" si="100"/>
        <v>3.1714104824080644E-2</v>
      </c>
      <c r="AS45" s="25"/>
      <c r="AT45" s="20">
        <f t="shared" si="101"/>
        <v>1.3164182660335693</v>
      </c>
      <c r="AU45" s="20">
        <f t="shared" si="102"/>
        <v>9.1144789621466771E-5</v>
      </c>
      <c r="AV45" s="20">
        <f t="shared" si="103"/>
        <v>1.3164182691888628</v>
      </c>
      <c r="AX45" s="18" t="s">
        <v>141</v>
      </c>
      <c r="AY45" s="18"/>
      <c r="AZ45" s="18"/>
      <c r="BA45" s="128"/>
      <c r="BB45" s="128"/>
      <c r="BC45" s="129"/>
      <c r="BD45" s="125"/>
      <c r="BE45" s="30" t="s">
        <v>96</v>
      </c>
    </row>
    <row r="46" spans="1:57" x14ac:dyDescent="0.35">
      <c r="A46" s="95">
        <v>844.3</v>
      </c>
      <c r="B46" s="95">
        <v>33.94</v>
      </c>
      <c r="C46" s="95">
        <v>276.75</v>
      </c>
      <c r="D46" s="24">
        <f t="shared" si="66"/>
        <v>776.8244615449629</v>
      </c>
      <c r="E46" s="24">
        <f t="shared" si="67"/>
        <v>-714.48446154496287</v>
      </c>
      <c r="F46" s="24">
        <f t="shared" si="68"/>
        <v>52.367188401131799</v>
      </c>
      <c r="G46" s="24">
        <f t="shared" si="69"/>
        <v>-258.61919338699761</v>
      </c>
      <c r="H46" s="20">
        <f t="shared" si="70"/>
        <v>27661.787188401122</v>
      </c>
      <c r="I46" s="20">
        <f t="shared" si="71"/>
        <v>28103.39080661301</v>
      </c>
      <c r="J46" s="21">
        <f t="shared" si="72"/>
        <v>263.86778812348598</v>
      </c>
      <c r="K46" s="21">
        <f t="shared" si="73"/>
        <v>-78.553084385482194</v>
      </c>
      <c r="L46" s="21">
        <f t="shared" si="74"/>
        <v>-250.15438557994634</v>
      </c>
      <c r="M46" s="25"/>
      <c r="N46" s="20">
        <f t="shared" si="75"/>
        <v>18.849999999999909</v>
      </c>
      <c r="O46" s="20">
        <f t="shared" si="76"/>
        <v>-1.867502299633933E-2</v>
      </c>
      <c r="P46" s="20">
        <f t="shared" si="77"/>
        <v>-3.8397243543880012E-3</v>
      </c>
      <c r="Q46" s="22">
        <f t="shared" si="78"/>
        <v>1.8801048107432328E-2</v>
      </c>
      <c r="R46" s="21">
        <f t="shared" si="79"/>
        <v>1.0000294576587627</v>
      </c>
      <c r="S46" s="20">
        <f t="shared" si="80"/>
        <v>15.539216096389827</v>
      </c>
      <c r="T46" s="20">
        <f t="shared" si="81"/>
        <v>1.274718257475284</v>
      </c>
      <c r="U46" s="20">
        <f t="shared" si="82"/>
        <v>-10.593388976059956</v>
      </c>
      <c r="V46" s="25"/>
      <c r="W46" s="20">
        <v>844.3</v>
      </c>
      <c r="X46" s="95">
        <v>33.94</v>
      </c>
      <c r="Y46" s="95">
        <v>277.10000000000002</v>
      </c>
      <c r="Z46" s="20">
        <f t="shared" si="83"/>
        <v>776.82437096882154</v>
      </c>
      <c r="AA46" s="20">
        <f t="shared" si="84"/>
        <v>-714.48437096882151</v>
      </c>
      <c r="AB46" s="20">
        <f t="shared" si="85"/>
        <v>53.730807159165302</v>
      </c>
      <c r="AC46" s="20">
        <f t="shared" si="86"/>
        <v>-258.39162429781385</v>
      </c>
      <c r="AD46" s="20">
        <f t="shared" si="87"/>
        <v>27663.15080715916</v>
      </c>
      <c r="AE46" s="20">
        <f t="shared" si="88"/>
        <v>28103.618375702179</v>
      </c>
      <c r="AF46" s="21">
        <f t="shared" si="89"/>
        <v>263.91898595068523</v>
      </c>
      <c r="AG46" s="21">
        <f t="shared" si="90"/>
        <v>-78.253130388791178</v>
      </c>
      <c r="AH46" s="21">
        <f t="shared" si="91"/>
        <v>-250.63911434661384</v>
      </c>
      <c r="AI46" s="25"/>
      <c r="AJ46" s="20">
        <f t="shared" si="92"/>
        <v>18.849999999999909</v>
      </c>
      <c r="AK46" s="20">
        <f t="shared" si="93"/>
        <v>-1.867502299633933E-2</v>
      </c>
      <c r="AL46" s="20">
        <f t="shared" si="94"/>
        <v>-4.0142572795862832E-3</v>
      </c>
      <c r="AM46" s="23">
        <f t="shared" si="95"/>
        <v>1.8812722412239191E-2</v>
      </c>
      <c r="AN46" s="45">
        <f t="shared" si="96"/>
        <v>1.0000294942542367</v>
      </c>
      <c r="AO46" s="23">
        <f t="shared" si="97"/>
        <v>15.539216665038055</v>
      </c>
      <c r="AP46" s="23">
        <f t="shared" si="98"/>
        <v>1.3403415298142993</v>
      </c>
      <c r="AQ46" s="23">
        <f t="shared" si="99"/>
        <v>-10.58528462266556</v>
      </c>
      <c r="AR46" s="45">
        <f t="shared" si="100"/>
        <v>0.56358151415011259</v>
      </c>
      <c r="AS46" s="25"/>
      <c r="AT46" s="20">
        <f t="shared" si="101"/>
        <v>1.3824774166755163</v>
      </c>
      <c r="AU46" s="20">
        <f t="shared" si="102"/>
        <v>9.0576141360543261E-5</v>
      </c>
      <c r="AV46" s="20">
        <f t="shared" si="103"/>
        <v>1.382477419642667</v>
      </c>
      <c r="AX46" s="18" t="s">
        <v>141</v>
      </c>
      <c r="AY46" s="18"/>
      <c r="AZ46" s="18"/>
      <c r="BA46" s="128"/>
      <c r="BB46" s="128"/>
      <c r="BC46" s="129"/>
      <c r="BD46" s="125"/>
      <c r="BE46" s="30" t="s">
        <v>96</v>
      </c>
    </row>
    <row r="47" spans="1:57" x14ac:dyDescent="0.35">
      <c r="A47" s="95">
        <v>863.21</v>
      </c>
      <c r="B47" s="95">
        <v>34.68</v>
      </c>
      <c r="C47" s="95">
        <v>277.16000000000003</v>
      </c>
      <c r="D47" s="24">
        <f t="shared" si="66"/>
        <v>792.44403279769995</v>
      </c>
      <c r="E47" s="24">
        <f t="shared" si="67"/>
        <v>-730.10403279769992</v>
      </c>
      <c r="F47" s="24">
        <f t="shared" si="68"/>
        <v>53.658227405317831</v>
      </c>
      <c r="G47" s="24">
        <f t="shared" si="69"/>
        <v>-269.19959303512718</v>
      </c>
      <c r="H47" s="20">
        <f t="shared" si="70"/>
        <v>27663.078227405309</v>
      </c>
      <c r="I47" s="20">
        <f t="shared" si="71"/>
        <v>28092.81040696488</v>
      </c>
      <c r="J47" s="21">
        <f t="shared" si="72"/>
        <v>274.49522083008821</v>
      </c>
      <c r="K47" s="21">
        <f t="shared" si="73"/>
        <v>-78.727255721287491</v>
      </c>
      <c r="L47" s="21">
        <f t="shared" si="74"/>
        <v>-259.96279995951153</v>
      </c>
      <c r="M47" s="25"/>
      <c r="N47" s="20">
        <f t="shared" si="75"/>
        <v>18.910000000000082</v>
      </c>
      <c r="O47" s="20">
        <f t="shared" si="76"/>
        <v>1.2915436464758073E-2</v>
      </c>
      <c r="P47" s="20">
        <f t="shared" si="77"/>
        <v>7.155849933177188E-3</v>
      </c>
      <c r="Q47" s="22">
        <f t="shared" si="78"/>
        <v>1.3530565754724E-2</v>
      </c>
      <c r="R47" s="21">
        <f t="shared" si="79"/>
        <v>1.0000152566301161</v>
      </c>
      <c r="S47" s="20">
        <f t="shared" si="80"/>
        <v>15.619571252736993</v>
      </c>
      <c r="T47" s="20">
        <f t="shared" si="81"/>
        <v>1.291039004186034</v>
      </c>
      <c r="U47" s="20">
        <f t="shared" si="82"/>
        <v>-10.580399648129598</v>
      </c>
      <c r="V47" s="25"/>
      <c r="W47" s="20">
        <v>863.21</v>
      </c>
      <c r="X47" s="95">
        <v>34.68</v>
      </c>
      <c r="Y47" s="95">
        <v>277.51</v>
      </c>
      <c r="Z47" s="20">
        <f t="shared" si="83"/>
        <v>792.44394222155859</v>
      </c>
      <c r="AA47" s="20">
        <f t="shared" si="84"/>
        <v>-730.10394222155855</v>
      </c>
      <c r="AB47" s="20">
        <f t="shared" si="85"/>
        <v>55.086453657006501</v>
      </c>
      <c r="AC47" s="20">
        <f t="shared" si="86"/>
        <v>-268.96394007995741</v>
      </c>
      <c r="AD47" s="20">
        <f t="shared" si="87"/>
        <v>27664.506453657003</v>
      </c>
      <c r="AE47" s="20">
        <f t="shared" si="88"/>
        <v>28093.046059920034</v>
      </c>
      <c r="AF47" s="21">
        <f t="shared" si="89"/>
        <v>274.54711515483177</v>
      </c>
      <c r="AG47" s="21">
        <f t="shared" si="90"/>
        <v>-78.425331730516845</v>
      </c>
      <c r="AH47" s="21">
        <f t="shared" si="91"/>
        <v>-260.47283163970195</v>
      </c>
      <c r="AI47" s="25"/>
      <c r="AJ47" s="20">
        <f t="shared" si="92"/>
        <v>18.910000000000082</v>
      </c>
      <c r="AK47" s="20">
        <f t="shared" si="93"/>
        <v>1.2915436464758073E-2</v>
      </c>
      <c r="AL47" s="20">
        <f t="shared" si="94"/>
        <v>7.1558499331761958E-3</v>
      </c>
      <c r="AM47" s="23">
        <f t="shared" si="95"/>
        <v>1.3530565754724E-2</v>
      </c>
      <c r="AN47" s="45">
        <f t="shared" si="96"/>
        <v>1.0000152566301161</v>
      </c>
      <c r="AO47" s="23">
        <f t="shared" si="97"/>
        <v>15.619571252736993</v>
      </c>
      <c r="AP47" s="23">
        <f t="shared" si="98"/>
        <v>1.3556464978412008</v>
      </c>
      <c r="AQ47" s="23">
        <f t="shared" si="99"/>
        <v>-10.572315782143544</v>
      </c>
      <c r="AR47" s="45">
        <f t="shared" si="100"/>
        <v>0.3866428599499519</v>
      </c>
      <c r="AS47" s="25"/>
      <c r="AT47" s="20">
        <f t="shared" si="101"/>
        <v>1.4475367150091971</v>
      </c>
      <c r="AU47" s="20">
        <f t="shared" si="102"/>
        <v>9.0576141360543261E-5</v>
      </c>
      <c r="AV47" s="20">
        <f t="shared" si="103"/>
        <v>1.4475367178429897</v>
      </c>
      <c r="AX47" s="18" t="s">
        <v>141</v>
      </c>
      <c r="AY47" s="18"/>
      <c r="AZ47" s="18"/>
      <c r="BA47" s="128"/>
      <c r="BB47" s="128"/>
      <c r="BC47" s="129"/>
      <c r="BD47" s="125"/>
      <c r="BE47" s="30" t="s">
        <v>96</v>
      </c>
    </row>
    <row r="48" spans="1:57" x14ac:dyDescent="0.35">
      <c r="A48" s="95">
        <v>882.07</v>
      </c>
      <c r="B48" s="95">
        <v>33.99</v>
      </c>
      <c r="C48" s="95">
        <v>276.58</v>
      </c>
      <c r="D48" s="24">
        <f t="shared" si="66"/>
        <v>808.01769958330055</v>
      </c>
      <c r="E48" s="24">
        <f t="shared" si="67"/>
        <v>-745.67769958330052</v>
      </c>
      <c r="F48" s="24">
        <f t="shared" si="68"/>
        <v>54.931118074704159</v>
      </c>
      <c r="G48" s="24">
        <f t="shared" si="69"/>
        <v>-279.76060563465717</v>
      </c>
      <c r="H48" s="20">
        <f t="shared" si="70"/>
        <v>27664.351118074694</v>
      </c>
      <c r="I48" s="20">
        <f t="shared" si="71"/>
        <v>28082.24939436535</v>
      </c>
      <c r="J48" s="21">
        <f t="shared" si="72"/>
        <v>285.10248016810948</v>
      </c>
      <c r="K48" s="21">
        <f t="shared" si="73"/>
        <v>-78.891269807187797</v>
      </c>
      <c r="L48" s="21">
        <f t="shared" si="74"/>
        <v>-269.74535049508518</v>
      </c>
      <c r="M48" s="25"/>
      <c r="N48" s="20">
        <f t="shared" si="75"/>
        <v>18.860000000000014</v>
      </c>
      <c r="O48" s="20">
        <f t="shared" si="76"/>
        <v>-1.2042771838760834E-2</v>
      </c>
      <c r="P48" s="20">
        <f t="shared" si="77"/>
        <v>-1.0122909661567826E-2</v>
      </c>
      <c r="Q48" s="22">
        <f t="shared" si="78"/>
        <v>1.332760735541294E-2</v>
      </c>
      <c r="R48" s="21">
        <f t="shared" si="79"/>
        <v>1.0000148023560789</v>
      </c>
      <c r="S48" s="20">
        <f t="shared" si="80"/>
        <v>15.573666785600611</v>
      </c>
      <c r="T48" s="20">
        <f t="shared" si="81"/>
        <v>1.2728906693863256</v>
      </c>
      <c r="U48" s="20">
        <f t="shared" si="82"/>
        <v>-10.561012599529963</v>
      </c>
      <c r="V48" s="25"/>
      <c r="W48" s="20">
        <v>882.07</v>
      </c>
      <c r="X48" s="95">
        <v>33.99</v>
      </c>
      <c r="Y48" s="95">
        <v>276.92</v>
      </c>
      <c r="Z48" s="20">
        <f t="shared" si="83"/>
        <v>808.01761047852426</v>
      </c>
      <c r="AA48" s="20">
        <f t="shared" si="84"/>
        <v>-745.67761047852423</v>
      </c>
      <c r="AB48" s="20">
        <f t="shared" si="85"/>
        <v>56.422920448780317</v>
      </c>
      <c r="AC48" s="20">
        <f t="shared" si="86"/>
        <v>-279.5170919723746</v>
      </c>
      <c r="AD48" s="20">
        <f t="shared" si="87"/>
        <v>27665.842920448777</v>
      </c>
      <c r="AE48" s="20">
        <f t="shared" si="88"/>
        <v>28082.492908027616</v>
      </c>
      <c r="AF48" s="21">
        <f t="shared" si="89"/>
        <v>285.15495902519797</v>
      </c>
      <c r="AG48" s="21">
        <f t="shared" si="90"/>
        <v>-78.587711707750202</v>
      </c>
      <c r="AH48" s="21">
        <f t="shared" si="91"/>
        <v>-270.28036266441796</v>
      </c>
      <c r="AI48" s="25"/>
      <c r="AJ48" s="20">
        <f t="shared" si="92"/>
        <v>18.860000000000014</v>
      </c>
      <c r="AK48" s="20">
        <f t="shared" si="93"/>
        <v>-1.2042771838760834E-2</v>
      </c>
      <c r="AL48" s="20">
        <f t="shared" si="94"/>
        <v>-1.0297442586766108E-2</v>
      </c>
      <c r="AM48" s="23">
        <f t="shared" si="95"/>
        <v>1.337007207254004E-2</v>
      </c>
      <c r="AN48" s="45">
        <f t="shared" si="96"/>
        <v>1.0000148968352294</v>
      </c>
      <c r="AO48" s="23">
        <f t="shared" si="97"/>
        <v>15.573668256965641</v>
      </c>
      <c r="AP48" s="23">
        <f t="shared" si="98"/>
        <v>1.3364667917738138</v>
      </c>
      <c r="AQ48" s="23">
        <f t="shared" si="99"/>
        <v>-10.553151892417175</v>
      </c>
      <c r="AR48" s="45">
        <f t="shared" si="100"/>
        <v>0.35623807091196025</v>
      </c>
      <c r="AS48" s="25"/>
      <c r="AT48" s="20">
        <f t="shared" si="101"/>
        <v>1.5115466340902939</v>
      </c>
      <c r="AU48" s="20">
        <f t="shared" si="102"/>
        <v>8.9104776293424948E-5</v>
      </c>
      <c r="AV48" s="20">
        <f t="shared" si="103"/>
        <v>1.5115466367166308</v>
      </c>
      <c r="AX48" s="18" t="s">
        <v>141</v>
      </c>
      <c r="AY48" s="18"/>
      <c r="AZ48" s="18"/>
      <c r="BA48" s="128"/>
      <c r="BB48" s="128"/>
      <c r="BC48" s="129"/>
      <c r="BD48" s="125"/>
      <c r="BE48" s="30" t="s">
        <v>96</v>
      </c>
    </row>
    <row r="49" spans="1:57" x14ac:dyDescent="0.35">
      <c r="A49" s="95">
        <v>900.94</v>
      </c>
      <c r="B49" s="95">
        <v>34.01</v>
      </c>
      <c r="C49" s="95">
        <v>276.11</v>
      </c>
      <c r="D49" s="24">
        <f t="shared" si="66"/>
        <v>823.66166592875004</v>
      </c>
      <c r="E49" s="24">
        <f t="shared" si="67"/>
        <v>-761.32166592875001</v>
      </c>
      <c r="F49" s="24">
        <f t="shared" si="68"/>
        <v>56.097249434356712</v>
      </c>
      <c r="G49" s="24">
        <f t="shared" si="69"/>
        <v>-290.24787060985568</v>
      </c>
      <c r="H49" s="20">
        <f t="shared" si="70"/>
        <v>27665.517249434346</v>
      </c>
      <c r="I49" s="20">
        <f t="shared" si="71"/>
        <v>28071.76212939015</v>
      </c>
      <c r="J49" s="21">
        <f t="shared" si="72"/>
        <v>295.61922770289482</v>
      </c>
      <c r="K49" s="21">
        <f t="shared" si="73"/>
        <v>-79.061114049064201</v>
      </c>
      <c r="L49" s="21">
        <f t="shared" si="74"/>
        <v>-279.41065405965213</v>
      </c>
      <c r="M49" s="25"/>
      <c r="N49" s="20">
        <f t="shared" si="75"/>
        <v>18.870000000000005</v>
      </c>
      <c r="O49" s="20">
        <f t="shared" si="76"/>
        <v>3.4906585039879649E-4</v>
      </c>
      <c r="P49" s="20">
        <f t="shared" si="77"/>
        <v>-8.2030474843728333E-3</v>
      </c>
      <c r="Q49" s="22">
        <f t="shared" si="78"/>
        <v>4.6003392997413517E-3</v>
      </c>
      <c r="R49" s="21">
        <f t="shared" si="79"/>
        <v>1.0000017635972049</v>
      </c>
      <c r="S49" s="20">
        <f t="shared" si="80"/>
        <v>15.643966345449488</v>
      </c>
      <c r="T49" s="20">
        <f t="shared" si="81"/>
        <v>1.1661313596525509</v>
      </c>
      <c r="U49" s="20">
        <f t="shared" si="82"/>
        <v>-10.487264975198496</v>
      </c>
      <c r="V49" s="25"/>
      <c r="W49" s="20">
        <v>900.94</v>
      </c>
      <c r="X49" s="95">
        <v>34.01</v>
      </c>
      <c r="Y49" s="95">
        <v>276.45</v>
      </c>
      <c r="Z49" s="20">
        <f t="shared" si="83"/>
        <v>823.66157682397375</v>
      </c>
      <c r="AA49" s="20">
        <f t="shared" si="84"/>
        <v>-761.32157682397371</v>
      </c>
      <c r="AB49" s="20">
        <f t="shared" si="85"/>
        <v>57.651263594447315</v>
      </c>
      <c r="AC49" s="20">
        <f t="shared" si="86"/>
        <v>-289.99725237784946</v>
      </c>
      <c r="AD49" s="20">
        <f t="shared" si="87"/>
        <v>27667.071263594444</v>
      </c>
      <c r="AE49" s="20">
        <f t="shared" si="88"/>
        <v>28072.012747622142</v>
      </c>
      <c r="AF49" s="21">
        <f t="shared" si="89"/>
        <v>295.67224181640483</v>
      </c>
      <c r="AG49" s="21">
        <f t="shared" si="90"/>
        <v>-78.756229416904432</v>
      </c>
      <c r="AH49" s="21">
        <f t="shared" si="91"/>
        <v>-279.9706193841285</v>
      </c>
      <c r="AI49" s="25"/>
      <c r="AJ49" s="20">
        <f t="shared" si="92"/>
        <v>18.870000000000005</v>
      </c>
      <c r="AK49" s="20">
        <f t="shared" si="93"/>
        <v>3.4906585039879649E-4</v>
      </c>
      <c r="AL49" s="20">
        <f t="shared" si="94"/>
        <v>-8.2030474843738255E-3</v>
      </c>
      <c r="AM49" s="23">
        <f t="shared" si="95"/>
        <v>4.6003392997413517E-3</v>
      </c>
      <c r="AN49" s="45">
        <f t="shared" si="96"/>
        <v>1.0000017635972049</v>
      </c>
      <c r="AO49" s="23">
        <f t="shared" si="97"/>
        <v>15.643966345449488</v>
      </c>
      <c r="AP49" s="23">
        <f t="shared" si="98"/>
        <v>1.2283431456669975</v>
      </c>
      <c r="AQ49" s="23">
        <f t="shared" si="99"/>
        <v>-10.480160405474868</v>
      </c>
      <c r="AR49" s="45">
        <f t="shared" si="100"/>
        <v>0.13249348959477944</v>
      </c>
      <c r="AS49" s="25"/>
      <c r="AT49" s="20">
        <f t="shared" si="101"/>
        <v>1.5740932335764248</v>
      </c>
      <c r="AU49" s="20">
        <f t="shared" si="102"/>
        <v>8.9104776293424948E-5</v>
      </c>
      <c r="AV49" s="20">
        <f t="shared" si="103"/>
        <v>1.5740932360984041</v>
      </c>
      <c r="AX49" s="18" t="s">
        <v>141</v>
      </c>
      <c r="AY49" s="18"/>
      <c r="AZ49" s="18"/>
      <c r="BA49" s="128"/>
      <c r="BB49" s="128"/>
      <c r="BC49" s="129"/>
      <c r="BD49" s="125"/>
      <c r="BE49" s="30" t="s">
        <v>96</v>
      </c>
    </row>
    <row r="50" spans="1:57" x14ac:dyDescent="0.35">
      <c r="A50" s="95">
        <v>916.8</v>
      </c>
      <c r="B50" s="95">
        <v>34.11</v>
      </c>
      <c r="C50" s="95">
        <v>276.06</v>
      </c>
      <c r="D50" s="24">
        <f t="shared" si="66"/>
        <v>836.80090583047956</v>
      </c>
      <c r="E50" s="24">
        <f t="shared" si="67"/>
        <v>-774.46090583047953</v>
      </c>
      <c r="F50" s="24">
        <f t="shared" si="68"/>
        <v>57.038829336342204</v>
      </c>
      <c r="G50" s="24">
        <f t="shared" si="69"/>
        <v>-299.08038628960736</v>
      </c>
      <c r="H50" s="20">
        <f t="shared" si="70"/>
        <v>27666.45882933633</v>
      </c>
      <c r="I50" s="20">
        <f t="shared" si="71"/>
        <v>28062.929613710399</v>
      </c>
      <c r="J50" s="21">
        <f t="shared" si="72"/>
        <v>304.47086152077202</v>
      </c>
      <c r="K50" s="21">
        <f t="shared" si="73"/>
        <v>-79.202551947246278</v>
      </c>
      <c r="L50" s="21">
        <f t="shared" si="74"/>
        <v>-287.53062696863429</v>
      </c>
      <c r="M50" s="25"/>
      <c r="N50" s="20">
        <f t="shared" si="75"/>
        <v>15.8599999999999</v>
      </c>
      <c r="O50" s="20">
        <f t="shared" si="76"/>
        <v>1.7453292519943543E-3</v>
      </c>
      <c r="P50" s="20">
        <f t="shared" si="77"/>
        <v>-8.726646259973632E-4</v>
      </c>
      <c r="Q50" s="22">
        <f t="shared" si="78"/>
        <v>1.8124694797705398E-3</v>
      </c>
      <c r="R50" s="21">
        <f t="shared" si="79"/>
        <v>1.0000002737538911</v>
      </c>
      <c r="S50" s="20">
        <f t="shared" si="80"/>
        <v>13.139239901729511</v>
      </c>
      <c r="T50" s="20">
        <f t="shared" si="81"/>
        <v>0.94157990198549135</v>
      </c>
      <c r="U50" s="20">
        <f t="shared" si="82"/>
        <v>-8.8325156797516531</v>
      </c>
      <c r="V50" s="25"/>
      <c r="W50" s="20">
        <v>916.8</v>
      </c>
      <c r="X50" s="95">
        <v>34.11</v>
      </c>
      <c r="Y50" s="95">
        <v>276.39999999999998</v>
      </c>
      <c r="Z50" s="20">
        <f t="shared" si="83"/>
        <v>836.80081672570327</v>
      </c>
      <c r="AA50" s="20">
        <f t="shared" si="84"/>
        <v>-774.46081672570324</v>
      </c>
      <c r="AB50" s="20">
        <f t="shared" si="85"/>
        <v>58.645239813727606</v>
      </c>
      <c r="AC50" s="20">
        <f t="shared" si="86"/>
        <v>-298.82402513012914</v>
      </c>
      <c r="AD50" s="20">
        <f t="shared" si="87"/>
        <v>27668.065239813724</v>
      </c>
      <c r="AE50" s="20">
        <f t="shared" si="88"/>
        <v>28063.185974869863</v>
      </c>
      <c r="AF50" s="21">
        <f t="shared" si="89"/>
        <v>304.52432111045204</v>
      </c>
      <c r="AG50" s="21">
        <f t="shared" si="90"/>
        <v>-78.896621861522149</v>
      </c>
      <c r="AH50" s="21">
        <f t="shared" si="91"/>
        <v>-288.11181693067522</v>
      </c>
      <c r="AI50" s="25"/>
      <c r="AJ50" s="20">
        <f t="shared" si="92"/>
        <v>15.8599999999999</v>
      </c>
      <c r="AK50" s="20">
        <f t="shared" si="93"/>
        <v>1.7453292519943543E-3</v>
      </c>
      <c r="AL50" s="20">
        <f t="shared" si="94"/>
        <v>-8.726646259973632E-4</v>
      </c>
      <c r="AM50" s="23">
        <f t="shared" si="95"/>
        <v>1.8124694797705398E-3</v>
      </c>
      <c r="AN50" s="45">
        <f t="shared" si="96"/>
        <v>1.0000002737538911</v>
      </c>
      <c r="AO50" s="23">
        <f t="shared" si="97"/>
        <v>13.139239901729511</v>
      </c>
      <c r="AP50" s="23">
        <f t="shared" si="98"/>
        <v>0.99397621928028945</v>
      </c>
      <c r="AQ50" s="23">
        <f t="shared" si="99"/>
        <v>-8.8267727522796822</v>
      </c>
      <c r="AR50" s="45">
        <f t="shared" si="100"/>
        <v>6.4805780875250588E-2</v>
      </c>
      <c r="AS50" s="25"/>
      <c r="AT50" s="20">
        <f t="shared" si="101"/>
        <v>1.6267377373021341</v>
      </c>
      <c r="AU50" s="20">
        <f t="shared" si="102"/>
        <v>8.9104776293424948E-5</v>
      </c>
      <c r="AV50" s="20">
        <f t="shared" si="103"/>
        <v>1.6267377397424971</v>
      </c>
      <c r="AX50" s="18" t="s">
        <v>141</v>
      </c>
      <c r="AY50" s="18"/>
      <c r="AZ50" s="18"/>
      <c r="BA50" s="128"/>
      <c r="BB50" s="128"/>
      <c r="BC50" s="129"/>
      <c r="BD50" s="125"/>
      <c r="BE50" s="30" t="s">
        <v>96</v>
      </c>
    </row>
    <row r="51" spans="1:57" x14ac:dyDescent="0.35">
      <c r="A51" s="45">
        <v>959.01</v>
      </c>
      <c r="B51" s="95">
        <v>31.32</v>
      </c>
      <c r="C51" s="20">
        <v>271.95</v>
      </c>
      <c r="D51" s="24">
        <f t="shared" ref="D51:D82" si="104">S51+D50</f>
        <v>872.31603717382279</v>
      </c>
      <c r="E51" s="24">
        <f t="shared" ref="E51:E82" si="105">$BJ$3-D51</f>
        <v>-809.97603717382276</v>
      </c>
      <c r="F51" s="24">
        <f t="shared" ref="F51:F82" si="106">T51+F50</f>
        <v>58.662113279758842</v>
      </c>
      <c r="G51" s="24">
        <f t="shared" ref="G51:G82" si="107">U51+G50</f>
        <v>-321.82131382200004</v>
      </c>
      <c r="H51" s="20">
        <f t="shared" ref="H51:H82" si="108">H50+T51</f>
        <v>27668.082113279746</v>
      </c>
      <c r="I51" s="20">
        <f t="shared" ref="I51:I82" si="109">I50+U51</f>
        <v>28040.188686178008</v>
      </c>
      <c r="J51" s="21">
        <f t="shared" ref="J51:J82" si="110">SQRT(F51^2+G51^2)</f>
        <v>327.1241378507026</v>
      </c>
      <c r="K51" s="21">
        <f t="shared" ref="K51:K82" si="111">IF(J51=0,0,IF(F51&lt;0,ATAN(G51/F51)*180/PI()+180,ATAN(G51/F51)*180/PI()))</f>
        <v>-79.669451784706595</v>
      </c>
      <c r="L51" s="21">
        <f t="shared" ref="L51:L82" si="112">COS((K51-$BL$3)*PI()/180)*J51</f>
        <v>-308.03648988901551</v>
      </c>
      <c r="M51" s="132"/>
      <c r="N51" s="20">
        <f t="shared" ref="N51:N82" si="113">A51-A50</f>
        <v>42.210000000000036</v>
      </c>
      <c r="O51" s="20">
        <f t="shared" ref="O51:O82" si="114">RADIANS(B51-B50)</f>
        <v>-4.8694686130641776E-2</v>
      </c>
      <c r="P51" s="20">
        <f t="shared" ref="P51:P82" si="115">RADIANS(C51-C50)</f>
        <v>-7.1733032256967186E-2</v>
      </c>
      <c r="Q51" s="22">
        <f t="shared" ref="Q51:Q82" si="116">ACOS(COS(O51)-SIN(RADIANS(B50))*SIN(RADIANS(B51))*(1-COS(P51)))</f>
        <v>6.2219658073690454E-2</v>
      </c>
      <c r="R51" s="21">
        <f t="shared" ref="R51:R82" si="117">2/Q51*TAN(Q51/2)</f>
        <v>1.0003227320936285</v>
      </c>
      <c r="S51" s="20">
        <f t="shared" ref="S51:S82" si="118">(N51/2)*(COS(RADIANS(B50))+COS(RADIANS(B51)))*R51</f>
        <v>35.515131343343199</v>
      </c>
      <c r="T51" s="20">
        <f t="shared" ref="T51:T82" si="119">(N51/2)*(SIN(RADIANS(B50))*COS(RADIANS(C50))+SIN(RADIANS(B51))*COS(RADIANS(C51)))*R51</f>
        <v>1.6232839434166373</v>
      </c>
      <c r="U51" s="20">
        <f t="shared" ref="U51:U82" si="120">(N51/2)*(SIN(RADIANS(B50))*SIN(RADIANS(C50))+SIN(RADIANS(B51))*SIN(RADIANS(C51)))*R51</f>
        <v>-22.740927532392682</v>
      </c>
      <c r="V51" s="132"/>
      <c r="W51" s="45">
        <v>959.01</v>
      </c>
      <c r="X51" s="45">
        <v>31.32</v>
      </c>
      <c r="Y51" s="20">
        <v>272.27999999999997</v>
      </c>
      <c r="Z51" s="20">
        <f t="shared" ref="Z51:Z82" si="121">AO51+Z50</f>
        <v>872.31596970302235</v>
      </c>
      <c r="AA51" s="20">
        <f t="shared" ref="AA51:AA82" si="122">$BJ$3-Z51</f>
        <v>-809.97596970302232</v>
      </c>
      <c r="AB51" s="20">
        <f t="shared" ref="AB51:AB82" si="123">AP51+AB50</f>
        <v>60.401528983432911</v>
      </c>
      <c r="AC51" s="20">
        <f t="shared" ref="AC51:AC82" si="124">AQ51+AC50</f>
        <v>-321.55500977534496</v>
      </c>
      <c r="AD51" s="20">
        <f t="shared" ref="AD51:AD82" si="125">AD50+AP51</f>
        <v>27669.82152898343</v>
      </c>
      <c r="AE51" s="20">
        <f t="shared" ref="AE51:AE82" si="126">AE50+AQ51</f>
        <v>28040.454990224647</v>
      </c>
      <c r="AF51" s="21">
        <f t="shared" ref="AF51:AF82" si="127">SQRT(AB51^2+AC51^2)</f>
        <v>327.17880282065749</v>
      </c>
      <c r="AG51" s="21">
        <f t="shared" ref="AG51:AG82" si="128">IF(AF51=0,0,IF(AB51&lt;0,ATAN(AC51/AB51)*180/PI()+180,ATAN(AC51/AB51)*180/PI()))</f>
        <v>-79.361417469182157</v>
      </c>
      <c r="AH51" s="21">
        <f t="shared" ref="AH51:AH82" si="129">COS((AG51-$BL$3)*PI()/180)*AF51</f>
        <v>-308.67557167131878</v>
      </c>
      <c r="AI51" s="132"/>
      <c r="AJ51" s="20">
        <f t="shared" ref="AJ51:AJ82" si="130">W51-W50</f>
        <v>42.210000000000036</v>
      </c>
      <c r="AK51" s="20">
        <f t="shared" ref="AK51:AK82" si="131">RADIANS(X51-X50)</f>
        <v>-4.8694686130641776E-2</v>
      </c>
      <c r="AL51" s="20">
        <f t="shared" ref="AL51:AL82" si="132">RADIANS(Y51-Y50)</f>
        <v>-7.1907565182166455E-2</v>
      </c>
      <c r="AM51" s="23">
        <f t="shared" ref="AM51:AM82" si="133">ACOS(COS(AK51)-SIN(RADIANS(X50))*SIN(RADIANS(X51))*(1-COS(AL51)))</f>
        <v>6.2278345527991386E-2</v>
      </c>
      <c r="AN51" s="45">
        <f t="shared" ref="AN51:AN82" si="134">2/AM51*TAN(AM51/2)</f>
        <v>1.0003233414383497</v>
      </c>
      <c r="AO51" s="23">
        <f t="shared" ref="AO51:AO82" si="135">(AJ51/2)*(COS(RADIANS(X50))+COS(RADIANS(X51)))*AN51</f>
        <v>35.515152977319026</v>
      </c>
      <c r="AP51" s="23">
        <f t="shared" ref="AP51:AP82" si="136">(AJ51/2)*(SIN(RADIANS(X50))*COS(RADIANS(Y50))+SIN(RADIANS(X51))*COS(RADIANS(Y51)))*AN51</f>
        <v>1.7562891697053029</v>
      </c>
      <c r="AQ51" s="23">
        <f t="shared" ref="AQ51:AQ82" si="137">(AJ51/2)*(SIN(RADIANS(X50))*SIN(RADIANS(Y50))+SIN(RADIANS(X51))*SIN(RADIANS(Y51)))*AN51</f>
        <v>-22.73098464521582</v>
      </c>
      <c r="AR51" s="45" t="e">
        <f t="shared" ref="AR51:AR82" si="138">(10/AJ51)*2*(ASIN((SQRT((SIN((X50-X51)/2)^2+SIN(((Y50-Y51)/2)^2)*SIN(X50)*SIN(X51))))))</f>
        <v>#NUM!</v>
      </c>
      <c r="AS51" s="132"/>
      <c r="AT51" s="20">
        <f t="shared" ref="AT51:AT82" si="139">SQRT((I51-AE51)^2+(H51-AD51)^2)</f>
        <v>1.7596831633782251</v>
      </c>
      <c r="AU51" s="20">
        <f t="shared" ref="AU51:AU82" si="140">D51-Z51</f>
        <v>6.7470800445335044E-5</v>
      </c>
      <c r="AV51" s="20">
        <f t="shared" ref="AV51:AV82" si="141">SQRT((I51-AE51)^2+(H51-AD51)^2+(D51-Z51)^2)</f>
        <v>1.7596831646717275</v>
      </c>
      <c r="AX51" s="18" t="s">
        <v>141</v>
      </c>
      <c r="AY51" s="18"/>
      <c r="AZ51" s="18"/>
      <c r="BA51" s="128"/>
      <c r="BB51" s="128"/>
      <c r="BC51" s="129"/>
      <c r="BD51" s="125"/>
      <c r="BE51" s="30" t="s">
        <v>97</v>
      </c>
    </row>
    <row r="52" spans="1:57" x14ac:dyDescent="0.35">
      <c r="A52" s="45">
        <v>977.92</v>
      </c>
      <c r="B52" s="95">
        <v>29.51</v>
      </c>
      <c r="C52" s="20">
        <v>272.82</v>
      </c>
      <c r="D52" s="24">
        <f t="shared" si="104"/>
        <v>888.62306707431026</v>
      </c>
      <c r="E52" s="24">
        <f t="shared" si="105"/>
        <v>-826.28306707431022</v>
      </c>
      <c r="F52" s="24">
        <f t="shared" si="106"/>
        <v>59.058520132305219</v>
      </c>
      <c r="G52" s="24">
        <f t="shared" si="107"/>
        <v>-331.38584417783369</v>
      </c>
      <c r="H52" s="20">
        <f t="shared" si="108"/>
        <v>27668.478520132292</v>
      </c>
      <c r="I52" s="20">
        <f t="shared" si="109"/>
        <v>28030.624155822174</v>
      </c>
      <c r="J52" s="21">
        <f t="shared" si="110"/>
        <v>336.60731798591866</v>
      </c>
      <c r="K52" s="21">
        <f t="shared" si="111"/>
        <v>-79.895021144465389</v>
      </c>
      <c r="L52" s="21">
        <f t="shared" si="112"/>
        <v>-316.5178195787081</v>
      </c>
      <c r="M52" s="132"/>
      <c r="N52" s="20">
        <f t="shared" si="113"/>
        <v>18.909999999999968</v>
      </c>
      <c r="O52" s="20">
        <f t="shared" si="114"/>
        <v>-3.1590459461097342E-2</v>
      </c>
      <c r="P52" s="20">
        <f t="shared" si="115"/>
        <v>1.5184364492350746E-2</v>
      </c>
      <c r="Q52" s="22">
        <f t="shared" si="116"/>
        <v>3.2511568482162856E-2</v>
      </c>
      <c r="R52" s="21">
        <f t="shared" si="117"/>
        <v>1.0000880928185385</v>
      </c>
      <c r="S52" s="20">
        <f t="shared" si="118"/>
        <v>16.307029900487471</v>
      </c>
      <c r="T52" s="20">
        <f t="shared" si="119"/>
        <v>0.39640685254637564</v>
      </c>
      <c r="U52" s="20">
        <f t="shared" si="120"/>
        <v>-9.5645303558336554</v>
      </c>
      <c r="V52" s="132"/>
      <c r="W52" s="45">
        <v>977.92</v>
      </c>
      <c r="X52" s="45">
        <v>29.51</v>
      </c>
      <c r="Y52" s="20">
        <v>273.13</v>
      </c>
      <c r="Z52" s="20">
        <f t="shared" si="121"/>
        <v>888.62299595644163</v>
      </c>
      <c r="AA52" s="20">
        <f t="shared" si="122"/>
        <v>-826.2829959564416</v>
      </c>
      <c r="AB52" s="20">
        <f t="shared" si="123"/>
        <v>60.85139318907008</v>
      </c>
      <c r="AC52" s="20">
        <f t="shared" si="124"/>
        <v>-331.1171852820857</v>
      </c>
      <c r="AD52" s="20">
        <f t="shared" si="125"/>
        <v>27670.271393189068</v>
      </c>
      <c r="AE52" s="20">
        <f t="shared" si="126"/>
        <v>28030.892814717907</v>
      </c>
      <c r="AF52" s="21">
        <f t="shared" si="127"/>
        <v>336.66226762466545</v>
      </c>
      <c r="AG52" s="21">
        <f t="shared" si="128"/>
        <v>-79.586605710760651</v>
      </c>
      <c r="AH52" s="21">
        <f t="shared" si="129"/>
        <v>-317.18159067842009</v>
      </c>
      <c r="AI52" s="132"/>
      <c r="AJ52" s="20">
        <f t="shared" si="130"/>
        <v>18.909999999999968</v>
      </c>
      <c r="AK52" s="20">
        <f t="shared" si="131"/>
        <v>-3.1590459461097342E-2</v>
      </c>
      <c r="AL52" s="20">
        <f t="shared" si="132"/>
        <v>1.4835298641952198E-2</v>
      </c>
      <c r="AM52" s="23">
        <f t="shared" si="133"/>
        <v>3.2470272784858256E-2</v>
      </c>
      <c r="AN52" s="45">
        <f t="shared" si="134"/>
        <v>1.0000878691487798</v>
      </c>
      <c r="AO52" s="23">
        <f t="shared" si="135"/>
        <v>16.307026253419309</v>
      </c>
      <c r="AP52" s="23">
        <f t="shared" si="136"/>
        <v>0.44986420563716689</v>
      </c>
      <c r="AQ52" s="23">
        <f t="shared" si="137"/>
        <v>-9.5621755067407204</v>
      </c>
      <c r="AR52" s="45">
        <f t="shared" si="138"/>
        <v>0.97493094072508057</v>
      </c>
      <c r="AS52" s="132"/>
      <c r="AT52" s="20">
        <f t="shared" si="139"/>
        <v>1.812890344166308</v>
      </c>
      <c r="AU52" s="20">
        <f t="shared" si="140"/>
        <v>7.1117868628789438E-5</v>
      </c>
      <c r="AV52" s="20">
        <f t="shared" si="141"/>
        <v>1.8128903455612493</v>
      </c>
      <c r="AX52" s="18" t="s">
        <v>141</v>
      </c>
      <c r="AY52" s="18"/>
      <c r="AZ52" s="18"/>
      <c r="BA52" s="128"/>
      <c r="BB52" s="128"/>
      <c r="BC52" s="129"/>
      <c r="BD52" s="125"/>
      <c r="BE52" s="30" t="s">
        <v>97</v>
      </c>
    </row>
    <row r="53" spans="1:57" x14ac:dyDescent="0.35">
      <c r="A53" s="45">
        <v>996.8</v>
      </c>
      <c r="B53" s="95">
        <v>29.35</v>
      </c>
      <c r="C53" s="20">
        <v>271.20999999999998</v>
      </c>
      <c r="D53" s="24">
        <f t="shared" si="104"/>
        <v>905.06698460006419</v>
      </c>
      <c r="E53" s="24">
        <f t="shared" si="105"/>
        <v>-842.72698460006416</v>
      </c>
      <c r="F53" s="24">
        <f t="shared" si="106"/>
        <v>59.385000813640673</v>
      </c>
      <c r="G53" s="24">
        <f t="shared" si="107"/>
        <v>-340.65619976559771</v>
      </c>
      <c r="H53" s="20">
        <f t="shared" si="108"/>
        <v>27668.805000813627</v>
      </c>
      <c r="I53" s="20">
        <f t="shared" si="109"/>
        <v>28021.35380023441</v>
      </c>
      <c r="J53" s="21">
        <f t="shared" si="110"/>
        <v>345.79361584675752</v>
      </c>
      <c r="K53" s="21">
        <f t="shared" si="111"/>
        <v>-80.111266466264979</v>
      </c>
      <c r="L53" s="21">
        <f t="shared" si="112"/>
        <v>-324.7094233604945</v>
      </c>
      <c r="M53" s="132"/>
      <c r="N53" s="20">
        <f t="shared" si="113"/>
        <v>18.879999999999995</v>
      </c>
      <c r="O53" s="20">
        <f t="shared" si="114"/>
        <v>-2.7925268031909296E-3</v>
      </c>
      <c r="P53" s="20">
        <f t="shared" si="115"/>
        <v>-2.8099800957108945E-2</v>
      </c>
      <c r="Q53" s="22">
        <f t="shared" si="116"/>
        <v>1.4086298228455973E-2</v>
      </c>
      <c r="R53" s="21">
        <f t="shared" si="117"/>
        <v>1.0000165356445885</v>
      </c>
      <c r="S53" s="20">
        <f t="shared" si="118"/>
        <v>16.443917525753893</v>
      </c>
      <c r="T53" s="20">
        <f t="shared" si="119"/>
        <v>0.32648068133545366</v>
      </c>
      <c r="U53" s="20">
        <f t="shared" si="120"/>
        <v>-9.2703555877640085</v>
      </c>
      <c r="V53" s="132"/>
      <c r="W53" s="45">
        <v>996.8</v>
      </c>
      <c r="X53" s="45">
        <v>29.35</v>
      </c>
      <c r="Y53" s="20">
        <v>271.52</v>
      </c>
      <c r="Z53" s="20">
        <f t="shared" si="121"/>
        <v>905.06691348219556</v>
      </c>
      <c r="AA53" s="20">
        <f t="shared" si="122"/>
        <v>-842.72691348219553</v>
      </c>
      <c r="AB53" s="20">
        <f t="shared" si="123"/>
        <v>61.22802629767677</v>
      </c>
      <c r="AC53" s="20">
        <f t="shared" si="124"/>
        <v>-340.3856387593587</v>
      </c>
      <c r="AD53" s="20">
        <f t="shared" si="125"/>
        <v>27670.648026297677</v>
      </c>
      <c r="AE53" s="20">
        <f t="shared" si="126"/>
        <v>28021.624361240632</v>
      </c>
      <c r="AF53" s="21">
        <f t="shared" si="127"/>
        <v>345.84860022548253</v>
      </c>
      <c r="AG53" s="21">
        <f t="shared" si="128"/>
        <v>-79.802774575119798</v>
      </c>
      <c r="AH53" s="21">
        <f t="shared" si="129"/>
        <v>-325.39662339783609</v>
      </c>
      <c r="AI53" s="132"/>
      <c r="AJ53" s="20">
        <f t="shared" si="130"/>
        <v>18.879999999999995</v>
      </c>
      <c r="AK53" s="20">
        <f t="shared" si="131"/>
        <v>-2.7925268031909296E-3</v>
      </c>
      <c r="AL53" s="20">
        <f t="shared" si="132"/>
        <v>-2.8099800957108945E-2</v>
      </c>
      <c r="AM53" s="23">
        <f t="shared" si="133"/>
        <v>1.4086298228455973E-2</v>
      </c>
      <c r="AN53" s="45">
        <f t="shared" si="134"/>
        <v>1.0000165356445885</v>
      </c>
      <c r="AO53" s="23">
        <f t="shared" si="135"/>
        <v>16.443917525753893</v>
      </c>
      <c r="AP53" s="23">
        <f t="shared" si="136"/>
        <v>0.37663310860669069</v>
      </c>
      <c r="AQ53" s="23">
        <f t="shared" si="137"/>
        <v>-9.268453477272999</v>
      </c>
      <c r="AR53" s="45">
        <f t="shared" si="138"/>
        <v>0.84042407061735358</v>
      </c>
      <c r="AS53" s="132"/>
      <c r="AT53" s="20">
        <f t="shared" si="139"/>
        <v>1.8627791583932067</v>
      </c>
      <c r="AU53" s="20">
        <f t="shared" si="140"/>
        <v>7.1117868628789438E-5</v>
      </c>
      <c r="AV53" s="20">
        <f t="shared" si="141"/>
        <v>1.8627791597507888</v>
      </c>
      <c r="AX53" s="18" t="s">
        <v>141</v>
      </c>
      <c r="AY53" s="18"/>
      <c r="AZ53" s="18"/>
      <c r="BA53" s="128"/>
      <c r="BB53" s="128"/>
      <c r="BC53" s="129"/>
      <c r="BD53" s="125"/>
      <c r="BE53" s="30" t="s">
        <v>97</v>
      </c>
    </row>
    <row r="54" spans="1:57" x14ac:dyDescent="0.35">
      <c r="A54" s="45">
        <v>1015.67</v>
      </c>
      <c r="B54" s="95">
        <v>31.7</v>
      </c>
      <c r="C54" s="20">
        <v>272.81</v>
      </c>
      <c r="D54" s="24">
        <f t="shared" si="104"/>
        <v>921.32087927782482</v>
      </c>
      <c r="E54" s="24">
        <f t="shared" si="105"/>
        <v>-858.98087927782478</v>
      </c>
      <c r="F54" s="24">
        <f t="shared" si="106"/>
        <v>59.725762379458907</v>
      </c>
      <c r="G54" s="24">
        <f t="shared" si="107"/>
        <v>-350.23303714493511</v>
      </c>
      <c r="H54" s="20">
        <f t="shared" si="108"/>
        <v>27669.145762379445</v>
      </c>
      <c r="I54" s="20">
        <f t="shared" si="109"/>
        <v>28011.776962855074</v>
      </c>
      <c r="J54" s="21">
        <f t="shared" si="110"/>
        <v>355.28910340675111</v>
      </c>
      <c r="K54" s="21">
        <f t="shared" si="111"/>
        <v>-80.32236038610651</v>
      </c>
      <c r="L54" s="21">
        <f t="shared" si="112"/>
        <v>-333.17358860182225</v>
      </c>
      <c r="M54" s="132"/>
      <c r="N54" s="20">
        <f t="shared" si="113"/>
        <v>18.870000000000005</v>
      </c>
      <c r="O54" s="20">
        <f t="shared" si="114"/>
        <v>4.1015237421866704E-2</v>
      </c>
      <c r="P54" s="20">
        <f t="shared" si="115"/>
        <v>2.7925268031909669E-2</v>
      </c>
      <c r="Q54" s="22">
        <f t="shared" si="116"/>
        <v>4.3395208495777604E-2</v>
      </c>
      <c r="R54" s="21">
        <f t="shared" si="117"/>
        <v>1.0001569582342631</v>
      </c>
      <c r="S54" s="20">
        <f t="shared" si="118"/>
        <v>16.253894677760634</v>
      </c>
      <c r="T54" s="20">
        <f t="shared" si="119"/>
        <v>0.34076156581823203</v>
      </c>
      <c r="U54" s="20">
        <f t="shared" si="120"/>
        <v>-9.5768373793374142</v>
      </c>
      <c r="V54" s="132"/>
      <c r="W54" s="45">
        <v>1015.67</v>
      </c>
      <c r="X54" s="45">
        <v>31.7</v>
      </c>
      <c r="Y54" s="20">
        <v>273.13</v>
      </c>
      <c r="Z54" s="20">
        <f t="shared" si="121"/>
        <v>921.32081157254095</v>
      </c>
      <c r="AA54" s="20">
        <f t="shared" si="122"/>
        <v>-858.98081157254092</v>
      </c>
      <c r="AB54" s="20">
        <f t="shared" si="123"/>
        <v>61.621462534917889</v>
      </c>
      <c r="AC54" s="20">
        <f t="shared" si="124"/>
        <v>-349.96044710691228</v>
      </c>
      <c r="AD54" s="20">
        <f t="shared" si="125"/>
        <v>27671.041462534919</v>
      </c>
      <c r="AE54" s="20">
        <f t="shared" si="126"/>
        <v>28012.049552893081</v>
      </c>
      <c r="AF54" s="21">
        <f t="shared" si="127"/>
        <v>355.34422632739125</v>
      </c>
      <c r="AG54" s="21">
        <f t="shared" si="128"/>
        <v>-80.013657020440021</v>
      </c>
      <c r="AH54" s="21">
        <f t="shared" si="129"/>
        <v>-333.88536878180537</v>
      </c>
      <c r="AI54" s="132"/>
      <c r="AJ54" s="20">
        <f t="shared" si="130"/>
        <v>18.870000000000005</v>
      </c>
      <c r="AK54" s="20">
        <f t="shared" si="131"/>
        <v>4.1015237421866704E-2</v>
      </c>
      <c r="AL54" s="20">
        <f t="shared" si="132"/>
        <v>2.8099800957108945E-2</v>
      </c>
      <c r="AM54" s="23">
        <f t="shared" si="133"/>
        <v>4.3424221639827065E-2</v>
      </c>
      <c r="AN54" s="45">
        <f t="shared" si="134"/>
        <v>1.0001571682221158</v>
      </c>
      <c r="AO54" s="23">
        <f t="shared" si="135"/>
        <v>16.253898090345441</v>
      </c>
      <c r="AP54" s="23">
        <f t="shared" si="136"/>
        <v>0.39343623724112037</v>
      </c>
      <c r="AQ54" s="23">
        <f t="shared" si="137"/>
        <v>-9.5748083475536134</v>
      </c>
      <c r="AR54" s="45">
        <f t="shared" si="138"/>
        <v>1.0534045151875511</v>
      </c>
      <c r="AS54" s="132"/>
      <c r="AT54" s="20">
        <f t="shared" si="139"/>
        <v>1.9151982686612401</v>
      </c>
      <c r="AU54" s="20">
        <f t="shared" si="140"/>
        <v>6.7705283868235711E-5</v>
      </c>
      <c r="AV54" s="20">
        <f t="shared" si="141"/>
        <v>1.9151982698579846</v>
      </c>
      <c r="AX54" s="18" t="s">
        <v>141</v>
      </c>
      <c r="AY54" s="18"/>
      <c r="AZ54" s="18"/>
      <c r="BA54" s="128"/>
      <c r="BB54" s="128"/>
      <c r="BC54" s="129"/>
      <c r="BD54" s="125"/>
      <c r="BE54" s="30" t="s">
        <v>97</v>
      </c>
    </row>
    <row r="55" spans="1:57" x14ac:dyDescent="0.35">
      <c r="A55" s="45">
        <v>1053.42</v>
      </c>
      <c r="B55" s="95">
        <v>34.96</v>
      </c>
      <c r="C55" s="20">
        <v>277.39999999999998</v>
      </c>
      <c r="D55" s="24">
        <f t="shared" si="104"/>
        <v>952.8625786522033</v>
      </c>
      <c r="E55" s="24">
        <f t="shared" si="105"/>
        <v>-890.52257865220326</v>
      </c>
      <c r="F55" s="24">
        <f t="shared" si="106"/>
        <v>61.60579041493741</v>
      </c>
      <c r="G55" s="24">
        <f t="shared" si="107"/>
        <v>-370.87366051270556</v>
      </c>
      <c r="H55" s="20">
        <f t="shared" si="108"/>
        <v>27671.025790414922</v>
      </c>
      <c r="I55" s="20">
        <f t="shared" si="109"/>
        <v>27991.136339487304</v>
      </c>
      <c r="J55" s="21">
        <f t="shared" si="110"/>
        <v>375.9555099672603</v>
      </c>
      <c r="K55" s="21">
        <f t="shared" si="111"/>
        <v>-80.568718234798865</v>
      </c>
      <c r="L55" s="21">
        <f t="shared" si="112"/>
        <v>-351.98890680599732</v>
      </c>
      <c r="M55" s="132"/>
      <c r="N55" s="20">
        <f t="shared" si="113"/>
        <v>37.750000000000114</v>
      </c>
      <c r="O55" s="20">
        <f t="shared" si="114"/>
        <v>5.689773361501517E-2</v>
      </c>
      <c r="P55" s="20">
        <f t="shared" si="115"/>
        <v>8.0110612666539294E-2</v>
      </c>
      <c r="Q55" s="22">
        <f t="shared" si="116"/>
        <v>7.1902918336065325E-2</v>
      </c>
      <c r="R55" s="21">
        <f t="shared" si="117"/>
        <v>1.0004310586654173</v>
      </c>
      <c r="S55" s="20">
        <f t="shared" si="118"/>
        <v>31.541699374378513</v>
      </c>
      <c r="T55" s="20">
        <f t="shared" si="119"/>
        <v>1.8800280354784999</v>
      </c>
      <c r="U55" s="20">
        <f t="shared" si="120"/>
        <v>-20.64062336777042</v>
      </c>
      <c r="V55" s="132"/>
      <c r="W55" s="45">
        <v>1053.42</v>
      </c>
      <c r="X55" s="45">
        <v>34.96</v>
      </c>
      <c r="Y55" s="20">
        <v>277.75</v>
      </c>
      <c r="Z55" s="20">
        <f t="shared" si="121"/>
        <v>952.86257758421584</v>
      </c>
      <c r="AA55" s="20">
        <f t="shared" si="122"/>
        <v>-890.52257758421581</v>
      </c>
      <c r="AB55" s="20">
        <f t="shared" si="123"/>
        <v>63.622357717932275</v>
      </c>
      <c r="AC55" s="20">
        <f t="shared" si="124"/>
        <v>-370.5895296204713</v>
      </c>
      <c r="AD55" s="20">
        <f t="shared" si="125"/>
        <v>27673.042357717932</v>
      </c>
      <c r="AE55" s="20">
        <f t="shared" si="126"/>
        <v>27991.420470379522</v>
      </c>
      <c r="AF55" s="21">
        <f t="shared" si="127"/>
        <v>376.01117518753443</v>
      </c>
      <c r="AG55" s="21">
        <f t="shared" si="128"/>
        <v>-80.258495497514474</v>
      </c>
      <c r="AH55" s="21">
        <f t="shared" si="129"/>
        <v>-352.75112588682003</v>
      </c>
      <c r="AI55" s="132"/>
      <c r="AJ55" s="20">
        <f t="shared" si="130"/>
        <v>37.750000000000114</v>
      </c>
      <c r="AK55" s="20">
        <f t="shared" si="131"/>
        <v>5.689773361501517E-2</v>
      </c>
      <c r="AL55" s="20">
        <f t="shared" si="132"/>
        <v>8.0634211442138101E-2</v>
      </c>
      <c r="AM55" s="23">
        <f t="shared" si="133"/>
        <v>7.2078890017845954E-2</v>
      </c>
      <c r="AN55" s="45">
        <f t="shared" si="134"/>
        <v>1.0004331722490967</v>
      </c>
      <c r="AO55" s="23">
        <f t="shared" si="135"/>
        <v>31.541766011674948</v>
      </c>
      <c r="AP55" s="23">
        <f t="shared" si="136"/>
        <v>2.0008951830143822</v>
      </c>
      <c r="AQ55" s="23">
        <f t="shared" si="137"/>
        <v>-20.629082513559002</v>
      </c>
      <c r="AR55" s="45" t="e">
        <f t="shared" si="138"/>
        <v>#NUM!</v>
      </c>
      <c r="AS55" s="132"/>
      <c r="AT55" s="20">
        <f t="shared" si="139"/>
        <v>2.0364857110915815</v>
      </c>
      <c r="AU55" s="20">
        <f t="shared" si="140"/>
        <v>1.0679874549168744E-6</v>
      </c>
      <c r="AV55" s="20">
        <f t="shared" si="141"/>
        <v>2.0364857110918617</v>
      </c>
      <c r="AX55" s="18" t="s">
        <v>141</v>
      </c>
      <c r="AY55" s="18"/>
      <c r="AZ55" s="18"/>
      <c r="BA55" s="128"/>
      <c r="BB55" s="128"/>
      <c r="BC55" s="129"/>
      <c r="BD55" s="125"/>
      <c r="BE55" s="30" t="s">
        <v>97</v>
      </c>
    </row>
    <row r="56" spans="1:57" x14ac:dyDescent="0.35">
      <c r="A56" s="45">
        <v>1081.7</v>
      </c>
      <c r="B56" s="95">
        <v>37.6</v>
      </c>
      <c r="C56" s="20">
        <v>282.3</v>
      </c>
      <c r="D56" s="24">
        <f t="shared" si="104"/>
        <v>975.66291621674793</v>
      </c>
      <c r="E56" s="24">
        <f t="shared" si="105"/>
        <v>-913.3229162167479</v>
      </c>
      <c r="F56" s="24">
        <f t="shared" si="106"/>
        <v>64.488362577652509</v>
      </c>
      <c r="G56" s="24">
        <f t="shared" si="107"/>
        <v>-387.34429886778884</v>
      </c>
      <c r="H56" s="20">
        <f t="shared" si="108"/>
        <v>27673.908362577637</v>
      </c>
      <c r="I56" s="20">
        <f t="shared" si="109"/>
        <v>27974.66570113222</v>
      </c>
      <c r="J56" s="21">
        <f t="shared" si="110"/>
        <v>392.6758902368793</v>
      </c>
      <c r="K56" s="21">
        <f t="shared" si="111"/>
        <v>-80.547611635353974</v>
      </c>
      <c r="L56" s="21">
        <f t="shared" si="112"/>
        <v>-367.6941841194033</v>
      </c>
      <c r="M56" s="132"/>
      <c r="N56" s="20">
        <f t="shared" si="113"/>
        <v>28.279999999999973</v>
      </c>
      <c r="O56" s="20">
        <f t="shared" si="114"/>
        <v>4.6076692252650313E-2</v>
      </c>
      <c r="P56" s="20">
        <f t="shared" si="115"/>
        <v>8.5521133347722739E-2</v>
      </c>
      <c r="Q56" s="22">
        <f t="shared" si="116"/>
        <v>6.8410495102189772E-2</v>
      </c>
      <c r="R56" s="21">
        <f t="shared" si="117"/>
        <v>1.0003901822594965</v>
      </c>
      <c r="S56" s="20">
        <f t="shared" si="118"/>
        <v>22.800337564544673</v>
      </c>
      <c r="T56" s="20">
        <f t="shared" si="119"/>
        <v>2.8825721627150975</v>
      </c>
      <c r="U56" s="20">
        <f t="shared" si="120"/>
        <v>-16.470638355083302</v>
      </c>
      <c r="V56" s="132"/>
      <c r="W56" s="45">
        <v>1081.7</v>
      </c>
      <c r="X56" s="45">
        <v>37.6</v>
      </c>
      <c r="Y56" s="20">
        <v>282.68</v>
      </c>
      <c r="Z56" s="20">
        <f t="shared" si="121"/>
        <v>975.66297482842697</v>
      </c>
      <c r="AA56" s="20">
        <f t="shared" si="122"/>
        <v>-913.32297482842694</v>
      </c>
      <c r="AB56" s="20">
        <f t="shared" si="123"/>
        <v>66.609905827374334</v>
      </c>
      <c r="AC56" s="20">
        <f t="shared" si="124"/>
        <v>-387.04130440007162</v>
      </c>
      <c r="AD56" s="20">
        <f t="shared" si="125"/>
        <v>27676.029905827374</v>
      </c>
      <c r="AE56" s="20">
        <f t="shared" si="126"/>
        <v>27974.96869559992</v>
      </c>
      <c r="AF56" s="21">
        <f t="shared" si="127"/>
        <v>392.73127054773801</v>
      </c>
      <c r="AG56" s="21">
        <f t="shared" si="128"/>
        <v>-80.235039885426133</v>
      </c>
      <c r="AH56" s="21">
        <f t="shared" si="129"/>
        <v>-368.492554838015</v>
      </c>
      <c r="AI56" s="132"/>
      <c r="AJ56" s="20">
        <f t="shared" si="130"/>
        <v>28.279999999999973</v>
      </c>
      <c r="AK56" s="20">
        <f t="shared" si="131"/>
        <v>4.6076692252650313E-2</v>
      </c>
      <c r="AL56" s="20">
        <f t="shared" si="132"/>
        <v>8.6044732123320561E-2</v>
      </c>
      <c r="AM56" s="23">
        <f t="shared" si="133"/>
        <v>6.8639554765179245E-2</v>
      </c>
      <c r="AN56" s="45">
        <f t="shared" si="134"/>
        <v>1.000392800771271</v>
      </c>
      <c r="AO56" s="23">
        <f t="shared" si="135"/>
        <v>22.800397244211105</v>
      </c>
      <c r="AP56" s="23">
        <f t="shared" si="136"/>
        <v>2.9875481094420571</v>
      </c>
      <c r="AQ56" s="23">
        <f t="shared" si="137"/>
        <v>-16.451774779600331</v>
      </c>
      <c r="AR56" s="45">
        <f t="shared" si="138"/>
        <v>0.92213964473578336</v>
      </c>
      <c r="AS56" s="132"/>
      <c r="AT56" s="20">
        <f t="shared" si="139"/>
        <v>2.143070555992812</v>
      </c>
      <c r="AU56" s="20">
        <f t="shared" si="140"/>
        <v>-5.861167903731257E-5</v>
      </c>
      <c r="AV56" s="20">
        <f t="shared" si="141"/>
        <v>2.1430705567943091</v>
      </c>
      <c r="AX56" s="18" t="s">
        <v>141</v>
      </c>
      <c r="AY56" s="18"/>
      <c r="AZ56" s="18"/>
      <c r="BA56" s="128"/>
      <c r="BB56" s="128"/>
      <c r="BC56" s="129"/>
      <c r="BD56" s="125"/>
      <c r="BE56" s="30" t="s">
        <v>97</v>
      </c>
    </row>
    <row r="57" spans="1:57" x14ac:dyDescent="0.35">
      <c r="A57" s="45">
        <v>1100.6300000000001</v>
      </c>
      <c r="B57" s="95">
        <v>37.9</v>
      </c>
      <c r="C57" s="20">
        <v>281.95999999999998</v>
      </c>
      <c r="D57" s="24">
        <f t="shared" si="104"/>
        <v>990.63066921225618</v>
      </c>
      <c r="E57" s="24">
        <f t="shared" si="105"/>
        <v>-928.29066921225615</v>
      </c>
      <c r="F57" s="24">
        <f t="shared" si="106"/>
        <v>66.923497841370676</v>
      </c>
      <c r="G57" s="24">
        <f t="shared" si="107"/>
        <v>-398.674796372358</v>
      </c>
      <c r="H57" s="20">
        <f t="shared" si="108"/>
        <v>27676.343497841353</v>
      </c>
      <c r="I57" s="20">
        <f t="shared" si="109"/>
        <v>27963.335203627652</v>
      </c>
      <c r="J57" s="21">
        <f t="shared" si="110"/>
        <v>404.25282661456441</v>
      </c>
      <c r="K57" s="21">
        <f t="shared" si="111"/>
        <v>-80.4708935682429</v>
      </c>
      <c r="L57" s="21">
        <f t="shared" si="112"/>
        <v>-378.72425042773551</v>
      </c>
      <c r="M57" s="132"/>
      <c r="N57" s="20">
        <f t="shared" si="113"/>
        <v>18.930000000000064</v>
      </c>
      <c r="O57" s="20">
        <f t="shared" si="114"/>
        <v>5.2359877559829387E-3</v>
      </c>
      <c r="P57" s="20">
        <f t="shared" si="115"/>
        <v>-5.9341194567812759E-3</v>
      </c>
      <c r="Q57" s="22">
        <f t="shared" si="116"/>
        <v>6.3728986326498926E-3</v>
      </c>
      <c r="R57" s="21">
        <f t="shared" si="117"/>
        <v>1.0000033845001608</v>
      </c>
      <c r="S57" s="20">
        <f t="shared" si="118"/>
        <v>14.967752995508246</v>
      </c>
      <c r="T57" s="20">
        <f t="shared" si="119"/>
        <v>2.4351352637181707</v>
      </c>
      <c r="U57" s="20">
        <f t="shared" si="120"/>
        <v>-11.33049750456918</v>
      </c>
      <c r="V57" s="132"/>
      <c r="W57" s="45">
        <v>1100.6300000000001</v>
      </c>
      <c r="X57" s="45">
        <v>37.9</v>
      </c>
      <c r="Y57" s="20">
        <v>282.35000000000002</v>
      </c>
      <c r="Z57" s="20">
        <f t="shared" si="121"/>
        <v>990.63072686979854</v>
      </c>
      <c r="AA57" s="20">
        <f t="shared" si="122"/>
        <v>-928.2907268697985</v>
      </c>
      <c r="AB57" s="20">
        <f t="shared" si="123"/>
        <v>69.121124839396231</v>
      </c>
      <c r="AC57" s="20">
        <f t="shared" si="124"/>
        <v>-398.35518472173032</v>
      </c>
      <c r="AD57" s="20">
        <f t="shared" si="125"/>
        <v>27678.541124839398</v>
      </c>
      <c r="AE57" s="20">
        <f t="shared" si="126"/>
        <v>27963.654815278263</v>
      </c>
      <c r="AF57" s="21">
        <f t="shared" si="127"/>
        <v>404.30753529182124</v>
      </c>
      <c r="AG57" s="21">
        <f t="shared" si="128"/>
        <v>-80.156257915605764</v>
      </c>
      <c r="AH57" s="21">
        <f t="shared" si="129"/>
        <v>-379.54627211795929</v>
      </c>
      <c r="AI57" s="132"/>
      <c r="AJ57" s="20">
        <f t="shared" si="130"/>
        <v>18.930000000000064</v>
      </c>
      <c r="AK57" s="20">
        <f t="shared" si="131"/>
        <v>5.2359877559829387E-3</v>
      </c>
      <c r="AL57" s="20">
        <f t="shared" si="132"/>
        <v>-5.7595865315810098E-3</v>
      </c>
      <c r="AM57" s="23">
        <f t="shared" si="133"/>
        <v>6.3125974618551961E-3</v>
      </c>
      <c r="AN57" s="45">
        <f t="shared" si="134"/>
        <v>1.0000033207537926</v>
      </c>
      <c r="AO57" s="23">
        <f t="shared" si="135"/>
        <v>14.967752041371581</v>
      </c>
      <c r="AP57" s="23">
        <f t="shared" si="136"/>
        <v>2.5112190120219036</v>
      </c>
      <c r="AQ57" s="23">
        <f t="shared" si="137"/>
        <v>-11.313880321658702</v>
      </c>
      <c r="AR57" s="45">
        <f t="shared" si="138"/>
        <v>0.1565456257188706</v>
      </c>
      <c r="AS57" s="132"/>
      <c r="AT57" s="20">
        <f t="shared" si="139"/>
        <v>2.2207467279586623</v>
      </c>
      <c r="AU57" s="20">
        <f t="shared" si="140"/>
        <v>-5.7657542356537306E-5</v>
      </c>
      <c r="AV57" s="20">
        <f t="shared" si="141"/>
        <v>2.2207467287071476</v>
      </c>
      <c r="AX57" s="18" t="s">
        <v>141</v>
      </c>
      <c r="AY57" s="18"/>
      <c r="AZ57" s="18"/>
      <c r="BA57" s="128"/>
      <c r="BB57" s="128"/>
      <c r="BC57" s="129"/>
      <c r="BD57" s="125"/>
      <c r="BE57" s="30" t="s">
        <v>97</v>
      </c>
    </row>
    <row r="58" spans="1:57" x14ac:dyDescent="0.35">
      <c r="A58" s="45">
        <v>1119.52</v>
      </c>
      <c r="B58" s="95">
        <v>38.409999999999997</v>
      </c>
      <c r="C58" s="20">
        <v>277.95999999999998</v>
      </c>
      <c r="D58" s="24">
        <f t="shared" si="104"/>
        <v>1005.4869295040722</v>
      </c>
      <c r="E58" s="24">
        <f t="shared" si="105"/>
        <v>-943.1469295040722</v>
      </c>
      <c r="F58" s="24">
        <f t="shared" si="106"/>
        <v>68.938764249855311</v>
      </c>
      <c r="G58" s="24">
        <f t="shared" si="107"/>
        <v>-410.16412535597618</v>
      </c>
      <c r="H58" s="20">
        <f t="shared" si="108"/>
        <v>27678.358764249839</v>
      </c>
      <c r="I58" s="20">
        <f t="shared" si="109"/>
        <v>27951.845874644034</v>
      </c>
      <c r="J58" s="21">
        <f t="shared" si="110"/>
        <v>415.91725492618127</v>
      </c>
      <c r="K58" s="21">
        <f t="shared" si="111"/>
        <v>-80.459126799496815</v>
      </c>
      <c r="L58" s="21">
        <f t="shared" si="112"/>
        <v>-389.68193440422806</v>
      </c>
      <c r="M58" s="132"/>
      <c r="N58" s="20">
        <f t="shared" si="113"/>
        <v>18.889999999999873</v>
      </c>
      <c r="O58" s="20">
        <f t="shared" si="114"/>
        <v>8.9011791851710455E-3</v>
      </c>
      <c r="P58" s="20">
        <f t="shared" si="115"/>
        <v>-6.9813170079773182E-2</v>
      </c>
      <c r="Q58" s="22">
        <f t="shared" si="116"/>
        <v>4.4032762864605779E-2</v>
      </c>
      <c r="R58" s="21">
        <f t="shared" si="117"/>
        <v>1.0001616050172049</v>
      </c>
      <c r="S58" s="20">
        <f t="shared" si="118"/>
        <v>14.856260291816049</v>
      </c>
      <c r="T58" s="20">
        <f t="shared" si="119"/>
        <v>2.0152664084846368</v>
      </c>
      <c r="U58" s="20">
        <f t="shared" si="120"/>
        <v>-11.489328983618192</v>
      </c>
      <c r="V58" s="132"/>
      <c r="W58" s="45">
        <v>1119.52</v>
      </c>
      <c r="X58" s="45">
        <v>38.409999999999997</v>
      </c>
      <c r="Y58" s="20">
        <v>278.36</v>
      </c>
      <c r="Z58" s="20">
        <f t="shared" si="121"/>
        <v>1005.4869756648332</v>
      </c>
      <c r="AA58" s="20">
        <f t="shared" si="122"/>
        <v>-943.14697566483312</v>
      </c>
      <c r="AB58" s="20">
        <f t="shared" si="123"/>
        <v>71.21556117795042</v>
      </c>
      <c r="AC58" s="20">
        <f t="shared" si="124"/>
        <v>-409.83037244376817</v>
      </c>
      <c r="AD58" s="20">
        <f t="shared" si="125"/>
        <v>27680.635561177951</v>
      </c>
      <c r="AE58" s="20">
        <f t="shared" si="126"/>
        <v>27952.179627556226</v>
      </c>
      <c r="AF58" s="21">
        <f t="shared" si="127"/>
        <v>415.97186242736194</v>
      </c>
      <c r="AG58" s="21">
        <f t="shared" si="128"/>
        <v>-80.14223835065286</v>
      </c>
      <c r="AH58" s="21">
        <f t="shared" si="129"/>
        <v>-390.53129436771633</v>
      </c>
      <c r="AI58" s="132"/>
      <c r="AJ58" s="20">
        <f t="shared" si="130"/>
        <v>18.889999999999873</v>
      </c>
      <c r="AK58" s="20">
        <f t="shared" si="131"/>
        <v>8.9011791851710455E-3</v>
      </c>
      <c r="AL58" s="20">
        <f t="shared" si="132"/>
        <v>-6.9638637154573912E-2</v>
      </c>
      <c r="AM58" s="23">
        <f t="shared" si="133"/>
        <v>4.3927211200838423E-2</v>
      </c>
      <c r="AN58" s="45">
        <f t="shared" si="134"/>
        <v>1.0001608310243475</v>
      </c>
      <c r="AO58" s="23">
        <f t="shared" si="135"/>
        <v>14.856248795034633</v>
      </c>
      <c r="AP58" s="23">
        <f t="shared" si="136"/>
        <v>2.0944363385541864</v>
      </c>
      <c r="AQ58" s="23">
        <f t="shared" si="137"/>
        <v>-11.475187722037838</v>
      </c>
      <c r="AR58" s="45" t="e">
        <f t="shared" si="138"/>
        <v>#NUM!</v>
      </c>
      <c r="AS58" s="132"/>
      <c r="AT58" s="20">
        <f t="shared" si="139"/>
        <v>2.3011291268110319</v>
      </c>
      <c r="AU58" s="20">
        <f t="shared" si="140"/>
        <v>-4.6160760916791332E-5</v>
      </c>
      <c r="AV58" s="20">
        <f t="shared" si="141"/>
        <v>2.3011291272740251</v>
      </c>
      <c r="AX58" s="18" t="s">
        <v>141</v>
      </c>
      <c r="AY58" s="18"/>
      <c r="AZ58" s="18"/>
      <c r="BA58" s="128"/>
      <c r="BB58" s="128"/>
      <c r="BC58" s="129"/>
      <c r="BD58" s="125"/>
      <c r="BE58" s="30" t="s">
        <v>97</v>
      </c>
    </row>
    <row r="59" spans="1:57" x14ac:dyDescent="0.35">
      <c r="A59" s="45">
        <v>1138.43</v>
      </c>
      <c r="B59" s="95">
        <v>38.39</v>
      </c>
      <c r="C59" s="20">
        <v>274.42</v>
      </c>
      <c r="D59" s="24">
        <f t="shared" si="104"/>
        <v>1020.3083915142461</v>
      </c>
      <c r="E59" s="24">
        <f t="shared" si="105"/>
        <v>-957.96839151424604</v>
      </c>
      <c r="F59" s="24">
        <f t="shared" si="106"/>
        <v>70.204906796801112</v>
      </c>
      <c r="G59" s="24">
        <f t="shared" si="107"/>
        <v>-421.83740104491056</v>
      </c>
      <c r="H59" s="20">
        <f t="shared" si="108"/>
        <v>27679.624906796784</v>
      </c>
      <c r="I59" s="20">
        <f t="shared" si="109"/>
        <v>27940.172598955098</v>
      </c>
      <c r="J59" s="21">
        <f t="shared" si="110"/>
        <v>427.63947649705148</v>
      </c>
      <c r="K59" s="21">
        <f t="shared" si="111"/>
        <v>-80.551068982222603</v>
      </c>
      <c r="L59" s="21">
        <f t="shared" si="112"/>
        <v>-400.42435896969749</v>
      </c>
      <c r="M59" s="132"/>
      <c r="N59" s="20">
        <f t="shared" si="113"/>
        <v>18.910000000000082</v>
      </c>
      <c r="O59" s="20">
        <f t="shared" si="114"/>
        <v>-3.4906585039879649E-4</v>
      </c>
      <c r="P59" s="20">
        <f t="shared" si="115"/>
        <v>-6.1784655520598634E-2</v>
      </c>
      <c r="Q59" s="22">
        <f t="shared" si="116"/>
        <v>3.8375238647551102E-2</v>
      </c>
      <c r="R59" s="21">
        <f t="shared" si="117"/>
        <v>1.0001227396538346</v>
      </c>
      <c r="S59" s="20">
        <f t="shared" si="118"/>
        <v>14.821462010173814</v>
      </c>
      <c r="T59" s="20">
        <f t="shared" si="119"/>
        <v>1.2661425469458034</v>
      </c>
      <c r="U59" s="20">
        <f t="shared" si="120"/>
        <v>-11.673275688934375</v>
      </c>
      <c r="V59" s="132"/>
      <c r="W59" s="45">
        <v>1138.43</v>
      </c>
      <c r="X59" s="45">
        <v>38.39</v>
      </c>
      <c r="Y59" s="20">
        <v>274.82</v>
      </c>
      <c r="Z59" s="20">
        <f t="shared" si="121"/>
        <v>1020.308437675007</v>
      </c>
      <c r="AA59" s="20">
        <f t="shared" si="122"/>
        <v>-957.96843767500695</v>
      </c>
      <c r="AB59" s="20">
        <f t="shared" si="123"/>
        <v>72.563167046009809</v>
      </c>
      <c r="AC59" s="20">
        <f t="shared" si="124"/>
        <v>-421.49452439251371</v>
      </c>
      <c r="AD59" s="20">
        <f t="shared" si="125"/>
        <v>27681.983167046012</v>
      </c>
      <c r="AE59" s="20">
        <f t="shared" si="126"/>
        <v>27940.515475607481</v>
      </c>
      <c r="AF59" s="21">
        <f t="shared" si="127"/>
        <v>427.69504007483937</v>
      </c>
      <c r="AG59" s="21">
        <f t="shared" si="128"/>
        <v>-80.231890684179035</v>
      </c>
      <c r="AH59" s="21">
        <f t="shared" si="129"/>
        <v>-401.30654920296149</v>
      </c>
      <c r="AI59" s="132"/>
      <c r="AJ59" s="20">
        <f t="shared" si="130"/>
        <v>18.910000000000082</v>
      </c>
      <c r="AK59" s="20">
        <f t="shared" si="131"/>
        <v>-3.4906585039879649E-4</v>
      </c>
      <c r="AL59" s="20">
        <f t="shared" si="132"/>
        <v>-6.178465552059962E-2</v>
      </c>
      <c r="AM59" s="23">
        <f t="shared" si="133"/>
        <v>3.8375238647551102E-2</v>
      </c>
      <c r="AN59" s="45">
        <f t="shared" si="134"/>
        <v>1.0001227396538346</v>
      </c>
      <c r="AO59" s="23">
        <f t="shared" si="135"/>
        <v>14.821462010173814</v>
      </c>
      <c r="AP59" s="23">
        <f t="shared" si="136"/>
        <v>1.3476058680593872</v>
      </c>
      <c r="AQ59" s="23">
        <f t="shared" si="137"/>
        <v>-11.66415194874555</v>
      </c>
      <c r="AR59" s="45">
        <f t="shared" si="138"/>
        <v>6.4497860433784082E-2</v>
      </c>
      <c r="AS59" s="132"/>
      <c r="AT59" s="20">
        <f t="shared" si="139"/>
        <v>2.3830559795854107</v>
      </c>
      <c r="AU59" s="20">
        <f t="shared" si="140"/>
        <v>-4.6160760916791332E-5</v>
      </c>
      <c r="AV59" s="20">
        <f t="shared" si="141"/>
        <v>2.3830559800324873</v>
      </c>
      <c r="AX59" s="18" t="s">
        <v>141</v>
      </c>
      <c r="AY59" s="18"/>
      <c r="AZ59" s="18"/>
      <c r="BA59" s="128"/>
      <c r="BB59" s="128"/>
      <c r="BC59" s="129"/>
      <c r="BD59" s="125"/>
      <c r="BE59" s="30" t="s">
        <v>97</v>
      </c>
    </row>
    <row r="60" spans="1:57" x14ac:dyDescent="0.35">
      <c r="A60" s="45">
        <v>1185.5999999999999</v>
      </c>
      <c r="B60" s="95">
        <v>36.49</v>
      </c>
      <c r="C60" s="20">
        <v>270.95999999999998</v>
      </c>
      <c r="D60" s="24">
        <f t="shared" si="104"/>
        <v>1057.7634067706176</v>
      </c>
      <c r="E60" s="24">
        <f t="shared" si="105"/>
        <v>-995.42340677061759</v>
      </c>
      <c r="F60" s="24">
        <f t="shared" si="106"/>
        <v>71.568940958476674</v>
      </c>
      <c r="G60" s="24">
        <f t="shared" si="107"/>
        <v>-450.46984018073113</v>
      </c>
      <c r="H60" s="20">
        <f t="shared" si="108"/>
        <v>27680.988940958458</v>
      </c>
      <c r="I60" s="20">
        <f t="shared" si="109"/>
        <v>27911.540159819277</v>
      </c>
      <c r="J60" s="21">
        <f t="shared" si="110"/>
        <v>456.11971040766412</v>
      </c>
      <c r="K60" s="21">
        <f t="shared" si="111"/>
        <v>-80.972515283492015</v>
      </c>
      <c r="L60" s="21">
        <f t="shared" si="112"/>
        <v>-425.90279571446763</v>
      </c>
      <c r="M60" s="132"/>
      <c r="N60" s="20">
        <f t="shared" si="113"/>
        <v>47.169999999999845</v>
      </c>
      <c r="O60" s="20">
        <f t="shared" si="114"/>
        <v>-3.3161255787892238E-2</v>
      </c>
      <c r="P60" s="20">
        <f t="shared" si="115"/>
        <v>-6.0388392119004437E-2</v>
      </c>
      <c r="Q60" s="22">
        <f t="shared" si="116"/>
        <v>4.9461309842679047E-2</v>
      </c>
      <c r="R60" s="21">
        <f t="shared" si="117"/>
        <v>1.0002039183181006</v>
      </c>
      <c r="S60" s="20">
        <f t="shared" si="118"/>
        <v>37.455015256371588</v>
      </c>
      <c r="T60" s="20">
        <f t="shared" si="119"/>
        <v>1.3640341616755582</v>
      </c>
      <c r="U60" s="20">
        <f t="shared" si="120"/>
        <v>-28.632439135820537</v>
      </c>
      <c r="V60" s="132"/>
      <c r="W60" s="45">
        <v>1185.5999999999999</v>
      </c>
      <c r="X60" s="45">
        <v>36.49</v>
      </c>
      <c r="Y60" s="20">
        <v>271.33</v>
      </c>
      <c r="Z60" s="20">
        <f t="shared" si="121"/>
        <v>1057.763526148153</v>
      </c>
      <c r="AA60" s="20">
        <f t="shared" si="122"/>
        <v>-995.42352614815297</v>
      </c>
      <c r="AB60" s="20">
        <f t="shared" si="123"/>
        <v>74.119718266955275</v>
      </c>
      <c r="AC60" s="20">
        <f t="shared" si="124"/>
        <v>-450.11697146146588</v>
      </c>
      <c r="AD60" s="20">
        <f t="shared" si="125"/>
        <v>27683.539718266959</v>
      </c>
      <c r="AE60" s="20">
        <f t="shared" si="126"/>
        <v>27911.893028538529</v>
      </c>
      <c r="AF60" s="21">
        <f t="shared" si="127"/>
        <v>456.1787156735997</v>
      </c>
      <c r="AG60" s="21">
        <f t="shared" si="128"/>
        <v>-80.64915168103235</v>
      </c>
      <c r="AH60" s="21">
        <f t="shared" si="129"/>
        <v>-426.8725910936223</v>
      </c>
      <c r="AI60" s="132"/>
      <c r="AJ60" s="20">
        <f t="shared" si="130"/>
        <v>47.169999999999845</v>
      </c>
      <c r="AK60" s="20">
        <f t="shared" si="131"/>
        <v>-3.3161255787892238E-2</v>
      </c>
      <c r="AL60" s="20">
        <f t="shared" si="132"/>
        <v>-6.091199089460226E-2</v>
      </c>
      <c r="AM60" s="23">
        <f t="shared" si="133"/>
        <v>4.9697806074899376E-2</v>
      </c>
      <c r="AN60" s="45">
        <f t="shared" si="134"/>
        <v>1.0002058735089912</v>
      </c>
      <c r="AO60" s="23">
        <f t="shared" si="135"/>
        <v>37.455088473145977</v>
      </c>
      <c r="AP60" s="23">
        <f t="shared" si="136"/>
        <v>1.5565512209454653</v>
      </c>
      <c r="AQ60" s="23">
        <f t="shared" si="137"/>
        <v>-28.622447068952162</v>
      </c>
      <c r="AR60" s="45">
        <f t="shared" si="138"/>
        <v>0.37750581074794387</v>
      </c>
      <c r="AS60" s="132"/>
      <c r="AT60" s="20">
        <f t="shared" si="139"/>
        <v>2.5750691661759428</v>
      </c>
      <c r="AU60" s="20">
        <f t="shared" si="140"/>
        <v>-1.193775353840465E-4</v>
      </c>
      <c r="AV60" s="20">
        <f t="shared" si="141"/>
        <v>2.5750691689430525</v>
      </c>
      <c r="AX60" s="18" t="s">
        <v>141</v>
      </c>
      <c r="AY60" s="18"/>
      <c r="AZ60" s="18"/>
      <c r="BA60" s="128"/>
      <c r="BB60" s="128"/>
      <c r="BC60" s="129"/>
      <c r="BD60" s="125"/>
      <c r="BE60" s="30" t="s">
        <v>97</v>
      </c>
    </row>
    <row r="61" spans="1:57" x14ac:dyDescent="0.35">
      <c r="A61" s="45">
        <v>1232.71</v>
      </c>
      <c r="B61" s="95">
        <v>31.54</v>
      </c>
      <c r="C61" s="20">
        <v>266.26</v>
      </c>
      <c r="D61" s="24">
        <f t="shared" si="104"/>
        <v>1096.8071484233587</v>
      </c>
      <c r="E61" s="24">
        <f t="shared" si="105"/>
        <v>-1034.4671484233588</v>
      </c>
      <c r="F61" s="24">
        <f t="shared" si="106"/>
        <v>70.999461394209732</v>
      </c>
      <c r="G61" s="24">
        <f t="shared" si="107"/>
        <v>-476.79182172457138</v>
      </c>
      <c r="H61" s="20">
        <f t="shared" si="108"/>
        <v>27680.419461394191</v>
      </c>
      <c r="I61" s="20">
        <f t="shared" si="109"/>
        <v>27885.218178275438</v>
      </c>
      <c r="J61" s="21">
        <f t="shared" si="110"/>
        <v>482.04913108697059</v>
      </c>
      <c r="K61" s="21">
        <f t="shared" si="111"/>
        <v>-81.530276283532501</v>
      </c>
      <c r="L61" s="21">
        <f t="shared" si="112"/>
        <v>-448.41356062724492</v>
      </c>
      <c r="M61" s="132"/>
      <c r="N61" s="20">
        <f t="shared" si="113"/>
        <v>47.110000000000127</v>
      </c>
      <c r="O61" s="20">
        <f t="shared" si="114"/>
        <v>-8.6393797973719363E-2</v>
      </c>
      <c r="P61" s="20">
        <f t="shared" si="115"/>
        <v>-8.2030474843733284E-2</v>
      </c>
      <c r="Q61" s="22">
        <f t="shared" si="116"/>
        <v>9.7769660116843182E-2</v>
      </c>
      <c r="R61" s="21">
        <f t="shared" si="117"/>
        <v>1.0007973377129478</v>
      </c>
      <c r="S61" s="20">
        <f t="shared" si="118"/>
        <v>39.043741652741033</v>
      </c>
      <c r="T61" s="20">
        <f t="shared" si="119"/>
        <v>-0.56947956426694601</v>
      </c>
      <c r="U61" s="20">
        <f t="shared" si="120"/>
        <v>-26.321981543840238</v>
      </c>
      <c r="V61" s="132"/>
      <c r="W61" s="45">
        <v>1232.71</v>
      </c>
      <c r="X61" s="45">
        <v>31.54</v>
      </c>
      <c r="Y61" s="20">
        <v>266.57</v>
      </c>
      <c r="Z61" s="20">
        <f t="shared" si="121"/>
        <v>1096.8074430756828</v>
      </c>
      <c r="AA61" s="20">
        <f t="shared" si="122"/>
        <v>-1034.4674430756829</v>
      </c>
      <c r="AB61" s="20">
        <f t="shared" si="123"/>
        <v>73.707336911296707</v>
      </c>
      <c r="AC61" s="20">
        <f t="shared" si="124"/>
        <v>-476.44143401277836</v>
      </c>
      <c r="AD61" s="20">
        <f t="shared" si="125"/>
        <v>27683.127336911301</v>
      </c>
      <c r="AE61" s="20">
        <f t="shared" si="126"/>
        <v>27885.568565987218</v>
      </c>
      <c r="AF61" s="21">
        <f t="shared" si="127"/>
        <v>482.10912826735404</v>
      </c>
      <c r="AG61" s="21">
        <f t="shared" si="128"/>
        <v>-81.205836306223674</v>
      </c>
      <c r="AH61" s="21">
        <f t="shared" si="129"/>
        <v>-449.46405372620171</v>
      </c>
      <c r="AI61" s="132"/>
      <c r="AJ61" s="20">
        <f t="shared" si="130"/>
        <v>47.110000000000127</v>
      </c>
      <c r="AK61" s="20">
        <f t="shared" si="131"/>
        <v>-8.6393797973719363E-2</v>
      </c>
      <c r="AL61" s="20">
        <f t="shared" si="132"/>
        <v>-8.3077672394929927E-2</v>
      </c>
      <c r="AM61" s="23">
        <f t="shared" si="133"/>
        <v>9.8044461158738772E-2</v>
      </c>
      <c r="AN61" s="45">
        <f t="shared" si="134"/>
        <v>1.000801830482714</v>
      </c>
      <c r="AO61" s="23">
        <f t="shared" si="135"/>
        <v>39.043916927529892</v>
      </c>
      <c r="AP61" s="23">
        <f t="shared" si="136"/>
        <v>-0.41238135565857087</v>
      </c>
      <c r="AQ61" s="23">
        <f t="shared" si="137"/>
        <v>-26.3244625513125</v>
      </c>
      <c r="AR61" s="45">
        <f t="shared" si="138"/>
        <v>0.31193397785395022</v>
      </c>
      <c r="AS61" s="132"/>
      <c r="AT61" s="20">
        <f t="shared" si="139"/>
        <v>2.7304507621871292</v>
      </c>
      <c r="AU61" s="20">
        <f t="shared" si="140"/>
        <v>-2.9465232410075259E-4</v>
      </c>
      <c r="AV61" s="20">
        <f t="shared" si="141"/>
        <v>2.7304507780856015</v>
      </c>
      <c r="AX61" s="18" t="s">
        <v>141</v>
      </c>
      <c r="AY61" s="18"/>
      <c r="AZ61" s="18"/>
      <c r="BA61" s="128"/>
      <c r="BB61" s="128"/>
      <c r="BC61" s="129"/>
      <c r="BD61" s="125"/>
      <c r="BE61" s="30" t="s">
        <v>97</v>
      </c>
    </row>
    <row r="62" spans="1:57" x14ac:dyDescent="0.35">
      <c r="A62" s="45">
        <v>1262.03</v>
      </c>
      <c r="B62" s="95">
        <v>27.15</v>
      </c>
      <c r="C62" s="20">
        <v>265.27</v>
      </c>
      <c r="D62" s="24">
        <f t="shared" si="104"/>
        <v>1122.3588429543543</v>
      </c>
      <c r="E62" s="24">
        <f t="shared" si="105"/>
        <v>-1060.0188429543543</v>
      </c>
      <c r="F62" s="24">
        <f t="shared" si="106"/>
        <v>69.947095604441117</v>
      </c>
      <c r="G62" s="24">
        <f t="shared" si="107"/>
        <v>-491.11803003341566</v>
      </c>
      <c r="H62" s="20">
        <f t="shared" si="108"/>
        <v>27679.367095604423</v>
      </c>
      <c r="I62" s="20">
        <f t="shared" si="109"/>
        <v>27870.891969966593</v>
      </c>
      <c r="J62" s="21">
        <f t="shared" si="110"/>
        <v>496.07410293967149</v>
      </c>
      <c r="K62" s="21">
        <f t="shared" si="111"/>
        <v>-81.894208449255004</v>
      </c>
      <c r="L62" s="21">
        <f t="shared" si="112"/>
        <v>-460.29423806772741</v>
      </c>
      <c r="M62" s="132"/>
      <c r="N62" s="20">
        <f t="shared" si="113"/>
        <v>29.319999999999936</v>
      </c>
      <c r="O62" s="20">
        <f t="shared" si="114"/>
        <v>-7.6619954162551074E-2</v>
      </c>
      <c r="P62" s="20">
        <f t="shared" si="115"/>
        <v>-1.7278759594744023E-2</v>
      </c>
      <c r="Q62" s="22">
        <f t="shared" si="116"/>
        <v>7.7084049532385457E-2</v>
      </c>
      <c r="R62" s="21">
        <f t="shared" si="117"/>
        <v>1.0004954569578568</v>
      </c>
      <c r="S62" s="20">
        <f t="shared" si="118"/>
        <v>25.551694530995409</v>
      </c>
      <c r="T62" s="20">
        <f t="shared" si="119"/>
        <v>-1.0523657897686201</v>
      </c>
      <c r="U62" s="20">
        <f t="shared" si="120"/>
        <v>-14.326208308844283</v>
      </c>
      <c r="V62" s="132"/>
      <c r="W62" s="45">
        <v>1262.03</v>
      </c>
      <c r="X62" s="45">
        <v>27.15</v>
      </c>
      <c r="Y62" s="20">
        <v>265.54000000000002</v>
      </c>
      <c r="Z62" s="20">
        <f t="shared" si="121"/>
        <v>1122.3591501370615</v>
      </c>
      <c r="AA62" s="20">
        <f t="shared" si="122"/>
        <v>-1060.0191501370616</v>
      </c>
      <c r="AB62" s="20">
        <f t="shared" si="123"/>
        <v>72.727839347645002</v>
      </c>
      <c r="AC62" s="20">
        <f t="shared" si="124"/>
        <v>-490.7727717496432</v>
      </c>
      <c r="AD62" s="20">
        <f t="shared" si="125"/>
        <v>27682.14783934765</v>
      </c>
      <c r="AE62" s="20">
        <f t="shared" si="126"/>
        <v>27871.237228250353</v>
      </c>
      <c r="AF62" s="21">
        <f t="shared" si="127"/>
        <v>496.13229294917323</v>
      </c>
      <c r="AG62" s="21">
        <f t="shared" si="128"/>
        <v>-81.570659162345279</v>
      </c>
      <c r="AH62" s="21">
        <f t="shared" si="129"/>
        <v>-461.38560749471532</v>
      </c>
      <c r="AI62" s="132"/>
      <c r="AJ62" s="20">
        <f t="shared" si="130"/>
        <v>29.319999999999936</v>
      </c>
      <c r="AK62" s="20">
        <f t="shared" si="131"/>
        <v>-7.6619954162551074E-2</v>
      </c>
      <c r="AL62" s="20">
        <f t="shared" si="132"/>
        <v>-1.7976891295541118E-2</v>
      </c>
      <c r="AM62" s="23">
        <f t="shared" si="133"/>
        <v>7.7122184427473206E-2</v>
      </c>
      <c r="AN62" s="45">
        <f t="shared" si="134"/>
        <v>1.0004959475942583</v>
      </c>
      <c r="AO62" s="23">
        <f t="shared" si="135"/>
        <v>25.5517070613786</v>
      </c>
      <c r="AP62" s="23">
        <f t="shared" si="136"/>
        <v>-0.97949756365170648</v>
      </c>
      <c r="AQ62" s="23">
        <f t="shared" si="137"/>
        <v>-14.331337736864862</v>
      </c>
      <c r="AR62" s="45">
        <f t="shared" si="138"/>
        <v>0.66697610895903059</v>
      </c>
      <c r="AS62" s="132"/>
      <c r="AT62" s="20">
        <f t="shared" si="139"/>
        <v>2.8020954744625928</v>
      </c>
      <c r="AU62" s="20">
        <f t="shared" si="140"/>
        <v>-3.0718270727447816E-4</v>
      </c>
      <c r="AV62" s="20">
        <f t="shared" si="141"/>
        <v>2.802095491300209</v>
      </c>
      <c r="AX62" s="18" t="s">
        <v>141</v>
      </c>
      <c r="AY62" s="18"/>
      <c r="AZ62" s="18"/>
      <c r="BA62" s="128"/>
      <c r="BB62" s="128"/>
      <c r="BC62" s="129"/>
      <c r="BD62" s="125"/>
      <c r="BE62" s="30" t="s">
        <v>97</v>
      </c>
    </row>
    <row r="63" spans="1:57" x14ac:dyDescent="0.35">
      <c r="A63" s="45">
        <v>1279.8800000000001</v>
      </c>
      <c r="B63" s="95">
        <v>25.43</v>
      </c>
      <c r="C63" s="20">
        <v>264.83</v>
      </c>
      <c r="D63" s="24">
        <f t="shared" si="104"/>
        <v>1138.361920339652</v>
      </c>
      <c r="E63" s="24">
        <f t="shared" si="105"/>
        <v>-1076.0219203396521</v>
      </c>
      <c r="F63" s="24">
        <f t="shared" si="106"/>
        <v>69.265862134186023</v>
      </c>
      <c r="G63" s="24">
        <f t="shared" si="107"/>
        <v>-498.99430459688875</v>
      </c>
      <c r="H63" s="20">
        <f t="shared" si="108"/>
        <v>27678.685862134167</v>
      </c>
      <c r="I63" s="20">
        <f t="shared" si="109"/>
        <v>27863.015695403119</v>
      </c>
      <c r="J63" s="21">
        <f t="shared" si="110"/>
        <v>503.77879637527883</v>
      </c>
      <c r="K63" s="21">
        <f t="shared" si="111"/>
        <v>-82.097219678313763</v>
      </c>
      <c r="L63" s="21">
        <f t="shared" si="112"/>
        <v>-466.77467519174883</v>
      </c>
      <c r="M63" s="132"/>
      <c r="N63" s="20">
        <f t="shared" si="113"/>
        <v>17.850000000000136</v>
      </c>
      <c r="O63" s="20">
        <f t="shared" si="114"/>
        <v>-3.001966313430245E-2</v>
      </c>
      <c r="P63" s="20">
        <f t="shared" si="115"/>
        <v>-7.6794487087750102E-3</v>
      </c>
      <c r="Q63" s="22">
        <f t="shared" si="116"/>
        <v>3.0211549098764445E-2</v>
      </c>
      <c r="R63" s="21">
        <f t="shared" si="117"/>
        <v>1.000076068417971</v>
      </c>
      <c r="S63" s="20">
        <f t="shared" si="118"/>
        <v>16.003077385297807</v>
      </c>
      <c r="T63" s="20">
        <f t="shared" si="119"/>
        <v>-0.68123347025509617</v>
      </c>
      <c r="U63" s="20">
        <f t="shared" si="120"/>
        <v>-7.8762745634731059</v>
      </c>
      <c r="V63" s="132"/>
      <c r="W63" s="45">
        <v>1279.8800000000001</v>
      </c>
      <c r="X63" s="45">
        <v>25.43</v>
      </c>
      <c r="Y63" s="20">
        <v>265.08999999999997</v>
      </c>
      <c r="Z63" s="20">
        <f t="shared" si="121"/>
        <v>1138.3622282309839</v>
      </c>
      <c r="AA63" s="20">
        <f t="shared" si="122"/>
        <v>-1076.022228230984</v>
      </c>
      <c r="AB63" s="20">
        <f t="shared" si="123"/>
        <v>72.083062852087352</v>
      </c>
      <c r="AC63" s="20">
        <f t="shared" si="124"/>
        <v>-498.6521122375413</v>
      </c>
      <c r="AD63" s="20">
        <f t="shared" si="125"/>
        <v>27681.503062852091</v>
      </c>
      <c r="AE63" s="20">
        <f t="shared" si="126"/>
        <v>27863.357887762453</v>
      </c>
      <c r="AF63" s="21">
        <f t="shared" si="127"/>
        <v>503.83518831965227</v>
      </c>
      <c r="AG63" s="21">
        <f t="shared" si="128"/>
        <v>-81.774540160376048</v>
      </c>
      <c r="AH63" s="21">
        <f t="shared" si="129"/>
        <v>-467.88692827452371</v>
      </c>
      <c r="AI63" s="132"/>
      <c r="AJ63" s="20">
        <f t="shared" si="130"/>
        <v>17.850000000000136</v>
      </c>
      <c r="AK63" s="20">
        <f t="shared" si="131"/>
        <v>-3.001966313430245E-2</v>
      </c>
      <c r="AL63" s="20">
        <f t="shared" si="132"/>
        <v>-7.8539816339752763E-3</v>
      </c>
      <c r="AM63" s="23">
        <f t="shared" si="133"/>
        <v>3.0220340973560189E-2</v>
      </c>
      <c r="AN63" s="45">
        <f t="shared" si="134"/>
        <v>1.0000761127018578</v>
      </c>
      <c r="AO63" s="23">
        <f t="shared" si="135"/>
        <v>16.003078093922372</v>
      </c>
      <c r="AP63" s="23">
        <f t="shared" si="136"/>
        <v>-0.64477649555764538</v>
      </c>
      <c r="AQ63" s="23">
        <f t="shared" si="137"/>
        <v>-7.8793404878980811</v>
      </c>
      <c r="AR63" s="45">
        <f t="shared" si="138"/>
        <v>0.978765680169425</v>
      </c>
      <c r="AS63" s="132"/>
      <c r="AT63" s="20">
        <f t="shared" si="139"/>
        <v>2.8379068863964627</v>
      </c>
      <c r="AU63" s="20">
        <f t="shared" si="140"/>
        <v>-3.0789133188591222E-4</v>
      </c>
      <c r="AV63" s="20">
        <f t="shared" si="141"/>
        <v>2.8379069030983977</v>
      </c>
      <c r="AX63" s="18" t="s">
        <v>141</v>
      </c>
      <c r="AY63" s="18"/>
      <c r="AZ63" s="18"/>
      <c r="BA63" s="128"/>
      <c r="BB63" s="128"/>
      <c r="BC63" s="129"/>
      <c r="BD63" s="125"/>
      <c r="BE63" s="30" t="s">
        <v>97</v>
      </c>
    </row>
    <row r="64" spans="1:57" x14ac:dyDescent="0.35">
      <c r="A64" s="45">
        <v>1317.65</v>
      </c>
      <c r="B64" s="95">
        <v>22.85</v>
      </c>
      <c r="C64" s="20">
        <v>270.20999999999998</v>
      </c>
      <c r="D64" s="24">
        <f t="shared" si="104"/>
        <v>1172.8302027968903</v>
      </c>
      <c r="E64" s="24">
        <f t="shared" si="105"/>
        <v>-1110.4902027968903</v>
      </c>
      <c r="F64" s="24">
        <f t="shared" si="106"/>
        <v>68.561790696648487</v>
      </c>
      <c r="G64" s="24">
        <f t="shared" si="107"/>
        <v>-514.40854977348158</v>
      </c>
      <c r="H64" s="20">
        <f t="shared" si="108"/>
        <v>27677.981790696631</v>
      </c>
      <c r="I64" s="20">
        <f t="shared" si="109"/>
        <v>27847.601450226528</v>
      </c>
      <c r="J64" s="21">
        <f t="shared" si="110"/>
        <v>518.95748884045167</v>
      </c>
      <c r="K64" s="21">
        <f t="shared" si="111"/>
        <v>-82.408203739045476</v>
      </c>
      <c r="L64" s="21">
        <f t="shared" si="112"/>
        <v>-479.77176737607124</v>
      </c>
      <c r="M64" s="132"/>
      <c r="N64" s="20">
        <f t="shared" si="113"/>
        <v>37.769999999999982</v>
      </c>
      <c r="O64" s="20">
        <f t="shared" si="114"/>
        <v>-4.5029494701453669E-2</v>
      </c>
      <c r="P64" s="20">
        <f t="shared" si="115"/>
        <v>9.3898713757294847E-2</v>
      </c>
      <c r="Q64" s="22">
        <f t="shared" si="116"/>
        <v>5.9139338387828033E-2</v>
      </c>
      <c r="R64" s="21">
        <f t="shared" si="117"/>
        <v>1.0002915570834667</v>
      </c>
      <c r="S64" s="20">
        <f t="shared" si="118"/>
        <v>34.468282457238168</v>
      </c>
      <c r="T64" s="20">
        <f t="shared" si="119"/>
        <v>-0.70407143753753809</v>
      </c>
      <c r="U64" s="20">
        <f t="shared" si="120"/>
        <v>-15.414245176592848</v>
      </c>
      <c r="V64" s="132"/>
      <c r="W64" s="45">
        <v>1317.65</v>
      </c>
      <c r="X64" s="45">
        <v>22.85</v>
      </c>
      <c r="Y64" s="20">
        <v>270.45999999999998</v>
      </c>
      <c r="Z64" s="20">
        <f t="shared" si="121"/>
        <v>1172.8304950115366</v>
      </c>
      <c r="AA64" s="20">
        <f t="shared" si="122"/>
        <v>-1110.4904950115367</v>
      </c>
      <c r="AB64" s="20">
        <f t="shared" si="123"/>
        <v>71.447666083910534</v>
      </c>
      <c r="AC64" s="20">
        <f t="shared" si="124"/>
        <v>-514.06939705062962</v>
      </c>
      <c r="AD64" s="20">
        <f t="shared" si="125"/>
        <v>27680.867666083916</v>
      </c>
      <c r="AE64" s="20">
        <f t="shared" si="126"/>
        <v>27847.940602949366</v>
      </c>
      <c r="AF64" s="21">
        <f t="shared" si="127"/>
        <v>519.0107069924818</v>
      </c>
      <c r="AG64" s="21">
        <f t="shared" si="128"/>
        <v>-82.087464242985931</v>
      </c>
      <c r="AH64" s="21">
        <f t="shared" si="129"/>
        <v>-480.92099019594963</v>
      </c>
      <c r="AI64" s="132"/>
      <c r="AJ64" s="20">
        <f t="shared" si="130"/>
        <v>37.769999999999982</v>
      </c>
      <c r="AK64" s="20">
        <f t="shared" si="131"/>
        <v>-4.5029494701453669E-2</v>
      </c>
      <c r="AL64" s="20">
        <f t="shared" si="132"/>
        <v>9.3724180832095577E-2</v>
      </c>
      <c r="AM64" s="23">
        <f t="shared" si="133"/>
        <v>5.9093195810421939E-2</v>
      </c>
      <c r="AN64" s="45">
        <f t="shared" si="134"/>
        <v>1.0002911021360479</v>
      </c>
      <c r="AO64" s="23">
        <f t="shared" si="135"/>
        <v>34.468266780552682</v>
      </c>
      <c r="AP64" s="23">
        <f t="shared" si="136"/>
        <v>-0.63539676817682411</v>
      </c>
      <c r="AQ64" s="23">
        <f t="shared" si="137"/>
        <v>-15.417284813088264</v>
      </c>
      <c r="AR64" s="45">
        <f t="shared" si="138"/>
        <v>0.55205475535797721</v>
      </c>
      <c r="AS64" s="132"/>
      <c r="AT64" s="20">
        <f t="shared" si="139"/>
        <v>2.9057359343793405</v>
      </c>
      <c r="AU64" s="20">
        <f t="shared" si="140"/>
        <v>-2.9221464637885219E-4</v>
      </c>
      <c r="AV64" s="20">
        <f t="shared" si="141"/>
        <v>2.9057359490725894</v>
      </c>
      <c r="AX64" s="18" t="s">
        <v>141</v>
      </c>
      <c r="AY64" s="18"/>
      <c r="AZ64" s="18"/>
      <c r="BA64" s="128"/>
      <c r="BB64" s="128"/>
      <c r="BC64" s="129"/>
      <c r="BD64" s="125"/>
      <c r="BE64" s="30" t="s">
        <v>97</v>
      </c>
    </row>
    <row r="65" spans="1:57" x14ac:dyDescent="0.35">
      <c r="A65" s="45">
        <v>1336.56</v>
      </c>
      <c r="B65" s="95">
        <v>21.44</v>
      </c>
      <c r="C65" s="20">
        <v>264.8</v>
      </c>
      <c r="D65" s="24">
        <f t="shared" si="104"/>
        <v>1190.346670617055</v>
      </c>
      <c r="E65" s="24">
        <f t="shared" si="105"/>
        <v>-1128.0066706170551</v>
      </c>
      <c r="F65" s="24">
        <f t="shared" si="106"/>
        <v>68.261969747403413</v>
      </c>
      <c r="G65" s="24">
        <f t="shared" si="107"/>
        <v>-521.52303003205577</v>
      </c>
      <c r="H65" s="20">
        <f t="shared" si="108"/>
        <v>27677.681969747387</v>
      </c>
      <c r="I65" s="20">
        <f t="shared" si="109"/>
        <v>27840.486969967955</v>
      </c>
      <c r="J65" s="21">
        <f t="shared" si="110"/>
        <v>525.97145109560074</v>
      </c>
      <c r="K65" s="21">
        <f t="shared" si="111"/>
        <v>-82.542967213738535</v>
      </c>
      <c r="L65" s="21">
        <f t="shared" si="112"/>
        <v>-485.78317754009669</v>
      </c>
      <c r="M65" s="132"/>
      <c r="N65" s="20">
        <f t="shared" si="113"/>
        <v>18.909999999999854</v>
      </c>
      <c r="O65" s="20">
        <f t="shared" si="114"/>
        <v>-2.4609142453120049E-2</v>
      </c>
      <c r="P65" s="20">
        <f t="shared" si="115"/>
        <v>-9.4422312532892669E-2</v>
      </c>
      <c r="Q65" s="22">
        <f t="shared" si="116"/>
        <v>4.3248340010399566E-2</v>
      </c>
      <c r="R65" s="21">
        <f t="shared" si="117"/>
        <v>1.0001558974022144</v>
      </c>
      <c r="S65" s="20">
        <f t="shared" si="118"/>
        <v>17.516467820164653</v>
      </c>
      <c r="T65" s="20">
        <f t="shared" si="119"/>
        <v>-0.29982094924507841</v>
      </c>
      <c r="U65" s="20">
        <f t="shared" si="120"/>
        <v>-7.1144802585741784</v>
      </c>
      <c r="V65" s="132"/>
      <c r="W65" s="45">
        <v>1336.56</v>
      </c>
      <c r="X65" s="45">
        <v>21.44</v>
      </c>
      <c r="Y65" s="20">
        <v>265.04000000000002</v>
      </c>
      <c r="Z65" s="20">
        <f t="shared" si="121"/>
        <v>1190.3469696604491</v>
      </c>
      <c r="AA65" s="20">
        <f t="shared" si="122"/>
        <v>-1128.0069696604492</v>
      </c>
      <c r="AB65" s="20">
        <f t="shared" si="123"/>
        <v>71.17828952667756</v>
      </c>
      <c r="AC65" s="20">
        <f t="shared" si="124"/>
        <v>-521.18506846193441</v>
      </c>
      <c r="AD65" s="20">
        <f t="shared" si="125"/>
        <v>27680.598289526682</v>
      </c>
      <c r="AE65" s="20">
        <f t="shared" si="126"/>
        <v>27840.82493153806</v>
      </c>
      <c r="AF65" s="21">
        <f t="shared" si="127"/>
        <v>526.02302657546727</v>
      </c>
      <c r="AG65" s="21">
        <f t="shared" si="128"/>
        <v>-82.22322155972337</v>
      </c>
      <c r="AH65" s="21">
        <f t="shared" si="129"/>
        <v>-486.94865412450588</v>
      </c>
      <c r="AI65" s="132"/>
      <c r="AJ65" s="20">
        <f t="shared" si="130"/>
        <v>18.909999999999854</v>
      </c>
      <c r="AK65" s="20">
        <f t="shared" si="131"/>
        <v>-2.4609142453120049E-2</v>
      </c>
      <c r="AL65" s="20">
        <f t="shared" si="132"/>
        <v>-9.4596845458091952E-2</v>
      </c>
      <c r="AM65" s="23">
        <f t="shared" si="133"/>
        <v>4.3302379360907306E-2</v>
      </c>
      <c r="AN65" s="45">
        <f t="shared" si="134"/>
        <v>1.0001562873102969</v>
      </c>
      <c r="AO65" s="23">
        <f t="shared" si="135"/>
        <v>17.516474648912446</v>
      </c>
      <c r="AP65" s="23">
        <f t="shared" si="136"/>
        <v>-0.26937655723297871</v>
      </c>
      <c r="AQ65" s="23">
        <f t="shared" si="137"/>
        <v>-7.1156714113047608</v>
      </c>
      <c r="AR65" s="45">
        <f t="shared" si="138"/>
        <v>0.29120659615074884</v>
      </c>
      <c r="AS65" s="132"/>
      <c r="AT65" s="20">
        <f t="shared" si="139"/>
        <v>2.935837031916996</v>
      </c>
      <c r="AU65" s="20">
        <f t="shared" si="140"/>
        <v>-2.990433940794901E-4</v>
      </c>
      <c r="AV65" s="20">
        <f t="shared" si="141"/>
        <v>2.9358370471472268</v>
      </c>
      <c r="AX65" s="18" t="s">
        <v>141</v>
      </c>
      <c r="AY65" s="18"/>
      <c r="AZ65" s="18"/>
      <c r="BA65" s="128"/>
      <c r="BB65" s="128"/>
      <c r="BC65" s="129"/>
      <c r="BD65" s="125"/>
      <c r="BE65" s="30" t="s">
        <v>97</v>
      </c>
    </row>
    <row r="66" spans="1:57" x14ac:dyDescent="0.35">
      <c r="A66" s="45">
        <v>1355.45</v>
      </c>
      <c r="B66" s="95">
        <v>19.09</v>
      </c>
      <c r="C66" s="20">
        <v>267.48</v>
      </c>
      <c r="D66" s="24">
        <f t="shared" si="104"/>
        <v>1208.0665369249093</v>
      </c>
      <c r="E66" s="24">
        <f t="shared" si="105"/>
        <v>-1145.7265369249094</v>
      </c>
      <c r="F66" s="24">
        <f t="shared" si="106"/>
        <v>67.81317897044768</v>
      </c>
      <c r="G66" s="24">
        <f t="shared" si="107"/>
        <v>-528.04830601988226</v>
      </c>
      <c r="H66" s="20">
        <f t="shared" si="108"/>
        <v>27677.233178970433</v>
      </c>
      <c r="I66" s="20">
        <f t="shared" si="109"/>
        <v>27833.961693980127</v>
      </c>
      <c r="J66" s="21">
        <f t="shared" si="110"/>
        <v>532.3848614794988</v>
      </c>
      <c r="K66" s="21">
        <f t="shared" si="111"/>
        <v>-82.681998881397377</v>
      </c>
      <c r="L66" s="21">
        <f t="shared" si="112"/>
        <v>-491.20983692378127</v>
      </c>
      <c r="M66" s="132"/>
      <c r="N66" s="20">
        <f t="shared" si="113"/>
        <v>18.8900000000001</v>
      </c>
      <c r="O66" s="20">
        <f t="shared" si="114"/>
        <v>-4.1015237421866767E-2</v>
      </c>
      <c r="P66" s="20">
        <f t="shared" si="115"/>
        <v>4.6774823953448154E-2</v>
      </c>
      <c r="Q66" s="22">
        <f t="shared" si="116"/>
        <v>4.4088945848434813E-2</v>
      </c>
      <c r="R66" s="21">
        <f t="shared" si="117"/>
        <v>1.0001620177558226</v>
      </c>
      <c r="S66" s="20">
        <f t="shared" si="118"/>
        <v>17.719866307854375</v>
      </c>
      <c r="T66" s="20">
        <f t="shared" si="119"/>
        <v>-0.44879077695573127</v>
      </c>
      <c r="U66" s="20">
        <f t="shared" si="120"/>
        <v>-6.5252759878265065</v>
      </c>
      <c r="V66" s="132"/>
      <c r="W66" s="45">
        <v>1355.45</v>
      </c>
      <c r="X66" s="45">
        <v>19.09</v>
      </c>
      <c r="Y66" s="20">
        <v>267.70999999999998</v>
      </c>
      <c r="Z66" s="20">
        <f t="shared" si="121"/>
        <v>1208.0668330908641</v>
      </c>
      <c r="AA66" s="20">
        <f t="shared" si="122"/>
        <v>-1145.7268330908641</v>
      </c>
      <c r="AB66" s="20">
        <f t="shared" si="123"/>
        <v>70.756296894214358</v>
      </c>
      <c r="AC66" s="20">
        <f t="shared" si="124"/>
        <v>-527.71214452983259</v>
      </c>
      <c r="AD66" s="20">
        <f t="shared" si="125"/>
        <v>27680.17629689422</v>
      </c>
      <c r="AE66" s="20">
        <f t="shared" si="126"/>
        <v>27834.297855470162</v>
      </c>
      <c r="AF66" s="21">
        <f t="shared" si="127"/>
        <v>532.4345603306167</v>
      </c>
      <c r="AG66" s="21">
        <f t="shared" si="128"/>
        <v>-82.363257565856571</v>
      </c>
      <c r="AH66" s="21">
        <f t="shared" si="129"/>
        <v>-492.39027149550759</v>
      </c>
      <c r="AI66" s="132"/>
      <c r="AJ66" s="20">
        <f t="shared" si="130"/>
        <v>18.8900000000001</v>
      </c>
      <c r="AK66" s="20">
        <f t="shared" si="131"/>
        <v>-4.1015237421866767E-2</v>
      </c>
      <c r="AL66" s="20">
        <f t="shared" si="132"/>
        <v>4.6600291028247885E-2</v>
      </c>
      <c r="AM66" s="23">
        <f t="shared" si="133"/>
        <v>4.4066846589443598E-2</v>
      </c>
      <c r="AN66" s="45">
        <f t="shared" si="134"/>
        <v>1.0001618553445792</v>
      </c>
      <c r="AO66" s="23">
        <f t="shared" si="135"/>
        <v>17.71986343041505</v>
      </c>
      <c r="AP66" s="23">
        <f t="shared" si="136"/>
        <v>-0.42199263246319896</v>
      </c>
      <c r="AQ66" s="23">
        <f t="shared" si="137"/>
        <v>-6.5270760678981938</v>
      </c>
      <c r="AR66" s="45">
        <f t="shared" si="138"/>
        <v>1.4892580310401451</v>
      </c>
      <c r="AS66" s="132"/>
      <c r="AT66" s="20">
        <f t="shared" si="139"/>
        <v>2.9622538143616448</v>
      </c>
      <c r="AU66" s="20">
        <f t="shared" si="140"/>
        <v>-2.9616595475090435E-4</v>
      </c>
      <c r="AV66" s="20">
        <f t="shared" si="141"/>
        <v>2.962253829166972</v>
      </c>
      <c r="AX66" s="18" t="s">
        <v>141</v>
      </c>
      <c r="AY66" s="18"/>
      <c r="AZ66" s="18"/>
      <c r="BA66" s="128"/>
      <c r="BB66" s="128"/>
      <c r="BC66" s="129"/>
      <c r="BD66" s="125"/>
      <c r="BE66" s="30" t="s">
        <v>97</v>
      </c>
    </row>
    <row r="67" spans="1:57" x14ac:dyDescent="0.35">
      <c r="A67" s="45">
        <v>1374.36</v>
      </c>
      <c r="B67" s="95">
        <v>17.64</v>
      </c>
      <c r="C67" s="20">
        <v>264.70999999999998</v>
      </c>
      <c r="D67" s="24">
        <f t="shared" si="104"/>
        <v>1226.0132926875642</v>
      </c>
      <c r="E67" s="24">
        <f t="shared" si="105"/>
        <v>-1163.6732926875643</v>
      </c>
      <c r="F67" s="24">
        <f t="shared" si="106"/>
        <v>67.41302577157137</v>
      </c>
      <c r="G67" s="24">
        <f t="shared" si="107"/>
        <v>-533.99102832476842</v>
      </c>
      <c r="H67" s="20">
        <f t="shared" si="108"/>
        <v>27676.833025771557</v>
      </c>
      <c r="I67" s="20">
        <f t="shared" si="109"/>
        <v>27828.018971675239</v>
      </c>
      <c r="J67" s="21">
        <f t="shared" si="110"/>
        <v>538.2294439874338</v>
      </c>
      <c r="K67" s="21">
        <f t="shared" si="111"/>
        <v>-82.804829566262228</v>
      </c>
      <c r="L67" s="21">
        <f t="shared" si="112"/>
        <v>-496.15630880801086</v>
      </c>
      <c r="M67" s="132"/>
      <c r="N67" s="20">
        <f t="shared" si="113"/>
        <v>18.909999999999854</v>
      </c>
      <c r="O67" s="20">
        <f t="shared" si="114"/>
        <v>-2.5307274153917765E-2</v>
      </c>
      <c r="P67" s="20">
        <f t="shared" si="115"/>
        <v>-4.8345620280243605E-2</v>
      </c>
      <c r="Q67" s="22">
        <f t="shared" si="116"/>
        <v>2.9531146280006748E-2</v>
      </c>
      <c r="R67" s="21">
        <f t="shared" si="117"/>
        <v>1.0000726803884314</v>
      </c>
      <c r="S67" s="20">
        <f t="shared" si="118"/>
        <v>17.946755762654902</v>
      </c>
      <c r="T67" s="20">
        <f t="shared" si="119"/>
        <v>-0.40015319887630796</v>
      </c>
      <c r="U67" s="20">
        <f t="shared" si="120"/>
        <v>-5.9427223048861268</v>
      </c>
      <c r="V67" s="132"/>
      <c r="W67" s="45">
        <v>1374.36</v>
      </c>
      <c r="X67" s="45">
        <v>17.64</v>
      </c>
      <c r="Y67" s="20">
        <v>264.92</v>
      </c>
      <c r="Z67" s="20">
        <f t="shared" si="121"/>
        <v>1226.0135938736223</v>
      </c>
      <c r="AA67" s="20">
        <f t="shared" si="122"/>
        <v>-1163.6735938736224</v>
      </c>
      <c r="AB67" s="20">
        <f t="shared" si="123"/>
        <v>70.379006063829678</v>
      </c>
      <c r="AC67" s="20">
        <f t="shared" si="124"/>
        <v>-533.65633853797704</v>
      </c>
      <c r="AD67" s="20">
        <f t="shared" si="125"/>
        <v>27679.799006063837</v>
      </c>
      <c r="AE67" s="20">
        <f t="shared" si="126"/>
        <v>27828.353661462017</v>
      </c>
      <c r="AF67" s="21">
        <f t="shared" si="127"/>
        <v>538.27715180591906</v>
      </c>
      <c r="AG67" s="21">
        <f t="shared" si="128"/>
        <v>-82.487144456156926</v>
      </c>
      <c r="AH67" s="21">
        <f t="shared" si="129"/>
        <v>-497.34944909639148</v>
      </c>
      <c r="AI67" s="132"/>
      <c r="AJ67" s="20">
        <f t="shared" si="130"/>
        <v>18.909999999999854</v>
      </c>
      <c r="AK67" s="20">
        <f t="shared" si="131"/>
        <v>-2.5307274153917765E-2</v>
      </c>
      <c r="AL67" s="20">
        <f t="shared" si="132"/>
        <v>-4.8694686130641159E-2</v>
      </c>
      <c r="AM67" s="23">
        <f t="shared" si="133"/>
        <v>2.9587918525238566E-2</v>
      </c>
      <c r="AN67" s="45">
        <f t="shared" si="134"/>
        <v>1.0000729601308189</v>
      </c>
      <c r="AO67" s="23">
        <f t="shared" si="135"/>
        <v>17.946760782758343</v>
      </c>
      <c r="AP67" s="23">
        <f t="shared" si="136"/>
        <v>-0.37729083038468697</v>
      </c>
      <c r="AQ67" s="23">
        <f t="shared" si="137"/>
        <v>-5.9441940081444944</v>
      </c>
      <c r="AR67" s="45">
        <f t="shared" si="138"/>
        <v>0.5321251494115925</v>
      </c>
      <c r="AS67" s="132"/>
      <c r="AT67" s="20">
        <f t="shared" si="139"/>
        <v>2.9848042394041463</v>
      </c>
      <c r="AU67" s="20">
        <f t="shared" si="140"/>
        <v>-3.0118605809548171E-4</v>
      </c>
      <c r="AV67" s="20">
        <f t="shared" si="141"/>
        <v>2.9848042545999576</v>
      </c>
      <c r="AX67" s="18" t="s">
        <v>141</v>
      </c>
      <c r="AY67" s="18"/>
      <c r="AZ67" s="18"/>
      <c r="BA67" s="128"/>
      <c r="BB67" s="128"/>
      <c r="BC67" s="129"/>
      <c r="BD67" s="125"/>
      <c r="BE67" s="30" t="s">
        <v>97</v>
      </c>
    </row>
    <row r="68" spans="1:57" x14ac:dyDescent="0.35">
      <c r="A68" s="45">
        <v>1393.29</v>
      </c>
      <c r="B68" s="95">
        <v>15.7</v>
      </c>
      <c r="C68" s="20">
        <v>265.85000000000002</v>
      </c>
      <c r="D68" s="24">
        <f t="shared" si="104"/>
        <v>1244.1469010853887</v>
      </c>
      <c r="E68" s="24">
        <f t="shared" si="105"/>
        <v>-1181.8069010853887</v>
      </c>
      <c r="F68" s="24">
        <f t="shared" si="106"/>
        <v>66.963189122341333</v>
      </c>
      <c r="G68" s="24">
        <f t="shared" si="107"/>
        <v>-539.40209011203558</v>
      </c>
      <c r="H68" s="20">
        <f t="shared" si="108"/>
        <v>27676.383189122327</v>
      </c>
      <c r="I68" s="20">
        <f t="shared" si="109"/>
        <v>27822.607909887971</v>
      </c>
      <c r="J68" s="21">
        <f t="shared" si="110"/>
        <v>543.54271544623521</v>
      </c>
      <c r="K68" s="21">
        <f t="shared" si="111"/>
        <v>-82.923315354153601</v>
      </c>
      <c r="L68" s="21">
        <f t="shared" si="112"/>
        <v>-500.61750745261645</v>
      </c>
      <c r="M68" s="132"/>
      <c r="N68" s="20">
        <f t="shared" si="113"/>
        <v>18.930000000000064</v>
      </c>
      <c r="O68" s="20">
        <f t="shared" si="114"/>
        <v>-3.3859387488690017E-2</v>
      </c>
      <c r="P68" s="20">
        <f t="shared" si="115"/>
        <v>1.989675347273611E-2</v>
      </c>
      <c r="Q68" s="22">
        <f t="shared" si="116"/>
        <v>3.4335494063386651E-2</v>
      </c>
      <c r="R68" s="21">
        <f t="shared" si="117"/>
        <v>1.0000982554296538</v>
      </c>
      <c r="S68" s="20">
        <f t="shared" si="118"/>
        <v>18.133608397824457</v>
      </c>
      <c r="T68" s="20">
        <f t="shared" si="119"/>
        <v>-0.44983664923003946</v>
      </c>
      <c r="U68" s="20">
        <f t="shared" si="120"/>
        <v>-5.4110617872671058</v>
      </c>
      <c r="V68" s="132"/>
      <c r="W68" s="45">
        <v>1393.29</v>
      </c>
      <c r="X68" s="45">
        <v>15.7</v>
      </c>
      <c r="Y68" s="20">
        <v>266.05</v>
      </c>
      <c r="Z68" s="20">
        <f t="shared" si="121"/>
        <v>1244.1472014143658</v>
      </c>
      <c r="AA68" s="20">
        <f t="shared" si="122"/>
        <v>-1181.8072014143659</v>
      </c>
      <c r="AB68" s="20">
        <f t="shared" si="123"/>
        <v>69.948558985137851</v>
      </c>
      <c r="AC68" s="20">
        <f t="shared" si="124"/>
        <v>-539.06898170065051</v>
      </c>
      <c r="AD68" s="20">
        <f t="shared" si="125"/>
        <v>27679.368558985145</v>
      </c>
      <c r="AE68" s="20">
        <f t="shared" si="126"/>
        <v>27822.941018299345</v>
      </c>
      <c r="AF68" s="21">
        <f t="shared" si="127"/>
        <v>543.58823380926265</v>
      </c>
      <c r="AG68" s="21">
        <f t="shared" si="128"/>
        <v>-82.60671862354225</v>
      </c>
      <c r="AH68" s="21">
        <f t="shared" si="129"/>
        <v>-501.82171203754103</v>
      </c>
      <c r="AI68" s="132"/>
      <c r="AJ68" s="20">
        <f t="shared" si="130"/>
        <v>18.930000000000064</v>
      </c>
      <c r="AK68" s="20">
        <f t="shared" si="131"/>
        <v>-3.3859387488690017E-2</v>
      </c>
      <c r="AL68" s="20">
        <f t="shared" si="132"/>
        <v>1.9722220547535845E-2</v>
      </c>
      <c r="AM68" s="23">
        <f t="shared" si="133"/>
        <v>3.4327234860589639E-2</v>
      </c>
      <c r="AN68" s="45">
        <f t="shared" si="134"/>
        <v>1.0000982081602283</v>
      </c>
      <c r="AO68" s="23">
        <f t="shared" si="135"/>
        <v>18.133607540743419</v>
      </c>
      <c r="AP68" s="23">
        <f t="shared" si="136"/>
        <v>-0.4304470786918263</v>
      </c>
      <c r="AQ68" s="23">
        <f t="shared" si="137"/>
        <v>-5.4126431626734783</v>
      </c>
      <c r="AR68" s="45">
        <f t="shared" si="138"/>
        <v>1.0221824644075079</v>
      </c>
      <c r="AS68" s="132"/>
      <c r="AT68" s="20">
        <f t="shared" si="139"/>
        <v>3.0038965414188126</v>
      </c>
      <c r="AU68" s="20">
        <f t="shared" si="140"/>
        <v>-3.0032897711862461E-4</v>
      </c>
      <c r="AV68" s="20">
        <f t="shared" si="141"/>
        <v>3.003896556432228</v>
      </c>
      <c r="AX68" s="18" t="s">
        <v>141</v>
      </c>
      <c r="AY68" s="18"/>
      <c r="AZ68" s="18"/>
      <c r="BA68" s="128"/>
      <c r="BB68" s="128"/>
      <c r="BC68" s="129"/>
      <c r="BD68" s="125"/>
      <c r="BE68" s="30" t="s">
        <v>97</v>
      </c>
    </row>
    <row r="69" spans="1:57" x14ac:dyDescent="0.35">
      <c r="A69" s="45">
        <v>1412.21</v>
      </c>
      <c r="B69" s="95">
        <v>15.1</v>
      </c>
      <c r="C69" s="20">
        <v>265.77</v>
      </c>
      <c r="D69" s="24">
        <f t="shared" si="104"/>
        <v>1262.3875029960616</v>
      </c>
      <c r="E69" s="24">
        <f t="shared" si="105"/>
        <v>-1200.0475029960617</v>
      </c>
      <c r="F69" s="24">
        <f t="shared" si="106"/>
        <v>66.596159678186481</v>
      </c>
      <c r="G69" s="24">
        <f t="shared" si="107"/>
        <v>-544.4129638833233</v>
      </c>
      <c r="H69" s="20">
        <f t="shared" si="108"/>
        <v>27676.016159678173</v>
      </c>
      <c r="I69" s="20">
        <f t="shared" si="109"/>
        <v>27817.597036116684</v>
      </c>
      <c r="J69" s="21">
        <f t="shared" si="110"/>
        <v>548.47107829684796</v>
      </c>
      <c r="K69" s="21">
        <f t="shared" si="111"/>
        <v>-83.025853767930002</v>
      </c>
      <c r="L69" s="21">
        <f t="shared" si="112"/>
        <v>-504.77353671163127</v>
      </c>
      <c r="M69" s="132"/>
      <c r="N69" s="20">
        <f t="shared" si="113"/>
        <v>18.920000000000073</v>
      </c>
      <c r="O69" s="20">
        <f t="shared" si="114"/>
        <v>-1.0471975511965971E-2</v>
      </c>
      <c r="P69" s="20">
        <f t="shared" si="115"/>
        <v>-1.396263401596178E-3</v>
      </c>
      <c r="Q69" s="22">
        <f t="shared" si="116"/>
        <v>1.0478535328857008E-2</v>
      </c>
      <c r="R69" s="21">
        <f t="shared" si="117"/>
        <v>1.0000091500756874</v>
      </c>
      <c r="S69" s="20">
        <f t="shared" si="118"/>
        <v>18.240601910672932</v>
      </c>
      <c r="T69" s="20">
        <f t="shared" si="119"/>
        <v>-0.3670294441548535</v>
      </c>
      <c r="U69" s="20">
        <f t="shared" si="120"/>
        <v>-5.0108737712877307</v>
      </c>
      <c r="V69" s="132"/>
      <c r="W69" s="45">
        <v>1412.21</v>
      </c>
      <c r="X69" s="45">
        <v>15.1</v>
      </c>
      <c r="Y69" s="20">
        <v>265.95999999999998</v>
      </c>
      <c r="Z69" s="20">
        <f t="shared" si="121"/>
        <v>1262.3878033805292</v>
      </c>
      <c r="AA69" s="20">
        <f t="shared" si="122"/>
        <v>-1200.0478033805293</v>
      </c>
      <c r="AB69" s="20">
        <f t="shared" si="123"/>
        <v>69.598593937660098</v>
      </c>
      <c r="AC69" s="20">
        <f t="shared" si="124"/>
        <v>-544.08107586545589</v>
      </c>
      <c r="AD69" s="20">
        <f t="shared" si="125"/>
        <v>27679.018593937668</v>
      </c>
      <c r="AE69" s="20">
        <f t="shared" si="126"/>
        <v>27817.92892413454</v>
      </c>
      <c r="AF69" s="21">
        <f t="shared" si="127"/>
        <v>548.51452249964291</v>
      </c>
      <c r="AG69" s="21">
        <f t="shared" si="128"/>
        <v>-82.71034016912634</v>
      </c>
      <c r="AH69" s="21">
        <f t="shared" si="129"/>
        <v>-505.98733038668331</v>
      </c>
      <c r="AI69" s="132"/>
      <c r="AJ69" s="20">
        <f t="shared" si="130"/>
        <v>18.920000000000073</v>
      </c>
      <c r="AK69" s="20">
        <f t="shared" si="131"/>
        <v>-1.0471975511965971E-2</v>
      </c>
      <c r="AL69" s="20">
        <f t="shared" si="132"/>
        <v>-1.5707963267954522E-3</v>
      </c>
      <c r="AM69" s="23">
        <f t="shared" si="133"/>
        <v>1.0480277089713663E-2</v>
      </c>
      <c r="AN69" s="45">
        <f t="shared" si="134"/>
        <v>1.0000091531178574</v>
      </c>
      <c r="AO69" s="23">
        <f t="shared" si="135"/>
        <v>18.240601966163439</v>
      </c>
      <c r="AP69" s="23">
        <f t="shared" si="136"/>
        <v>-0.34996504747774904</v>
      </c>
      <c r="AQ69" s="23">
        <f t="shared" si="137"/>
        <v>-5.0120941648054274</v>
      </c>
      <c r="AR69" s="45">
        <f t="shared" si="138"/>
        <v>0.31714197910361946</v>
      </c>
      <c r="AS69" s="132"/>
      <c r="AT69" s="20">
        <f t="shared" si="139"/>
        <v>3.020721956583686</v>
      </c>
      <c r="AU69" s="20">
        <f t="shared" si="140"/>
        <v>-3.0038446766411653E-4</v>
      </c>
      <c r="AV69" s="20">
        <f t="shared" si="141"/>
        <v>3.0207219715189946</v>
      </c>
      <c r="AX69" s="18" t="s">
        <v>141</v>
      </c>
      <c r="AY69" s="18"/>
      <c r="AZ69" s="18"/>
      <c r="BA69" s="128"/>
      <c r="BB69" s="128"/>
      <c r="BC69" s="129"/>
      <c r="BD69" s="125"/>
      <c r="BE69" s="30" t="s">
        <v>97</v>
      </c>
    </row>
    <row r="70" spans="1:57" x14ac:dyDescent="0.35">
      <c r="A70" s="45">
        <v>1440.71</v>
      </c>
      <c r="B70" s="95">
        <v>11.51</v>
      </c>
      <c r="C70" s="20">
        <v>271.86</v>
      </c>
      <c r="D70" s="24">
        <f t="shared" si="104"/>
        <v>1290.1193493814183</v>
      </c>
      <c r="E70" s="24">
        <f t="shared" si="105"/>
        <v>-1227.7793493814183</v>
      </c>
      <c r="F70" s="24">
        <f t="shared" si="106"/>
        <v>66.414569305412755</v>
      </c>
      <c r="G70" s="24">
        <f t="shared" si="107"/>
        <v>-550.95943537840049</v>
      </c>
      <c r="H70" s="20">
        <f t="shared" si="108"/>
        <v>27675.8345693054</v>
      </c>
      <c r="I70" s="20">
        <f t="shared" si="109"/>
        <v>27811.050564621608</v>
      </c>
      <c r="J70" s="21">
        <f t="shared" si="110"/>
        <v>554.94792048309307</v>
      </c>
      <c r="K70" s="21">
        <f t="shared" si="111"/>
        <v>-83.126531324664597</v>
      </c>
      <c r="L70" s="21">
        <f t="shared" si="112"/>
        <v>-510.35215214513204</v>
      </c>
      <c r="M70" s="132"/>
      <c r="N70" s="20">
        <f t="shared" si="113"/>
        <v>28.5</v>
      </c>
      <c r="O70" s="20">
        <f t="shared" si="114"/>
        <v>-6.2657320146596432E-2</v>
      </c>
      <c r="P70" s="20">
        <f t="shared" si="115"/>
        <v>0.10629055144645523</v>
      </c>
      <c r="Q70" s="22">
        <f t="shared" si="116"/>
        <v>6.7179330091719613E-2</v>
      </c>
      <c r="R70" s="21">
        <f t="shared" si="117"/>
        <v>1.0003762583412803</v>
      </c>
      <c r="S70" s="20">
        <f t="shared" si="118"/>
        <v>27.731846385356672</v>
      </c>
      <c r="T70" s="20">
        <f t="shared" si="119"/>
        <v>-0.1815903727737318</v>
      </c>
      <c r="U70" s="20">
        <f t="shared" si="120"/>
        <v>-6.5464714950772409</v>
      </c>
      <c r="V70" s="132"/>
      <c r="W70" s="45">
        <v>1440.71</v>
      </c>
      <c r="X70" s="45">
        <v>11.51</v>
      </c>
      <c r="Y70" s="20">
        <v>272.04000000000002</v>
      </c>
      <c r="Z70" s="20">
        <f t="shared" si="121"/>
        <v>1290.1196453152265</v>
      </c>
      <c r="AA70" s="20">
        <f t="shared" si="122"/>
        <v>-1227.7796453152266</v>
      </c>
      <c r="AB70" s="20">
        <f t="shared" si="123"/>
        <v>69.438217328134755</v>
      </c>
      <c r="AC70" s="20">
        <f t="shared" si="124"/>
        <v>-550.62813020629756</v>
      </c>
      <c r="AD70" s="20">
        <f t="shared" si="125"/>
        <v>27678.858217328143</v>
      </c>
      <c r="AE70" s="20">
        <f t="shared" si="126"/>
        <v>27811.381869793699</v>
      </c>
      <c r="AF70" s="21">
        <f t="shared" si="127"/>
        <v>554.98919250755921</v>
      </c>
      <c r="AG70" s="21">
        <f t="shared" si="128"/>
        <v>-82.812525597552948</v>
      </c>
      <c r="AH70" s="21">
        <f t="shared" si="129"/>
        <v>-511.57705746104659</v>
      </c>
      <c r="AI70" s="132"/>
      <c r="AJ70" s="20">
        <f t="shared" si="130"/>
        <v>28.5</v>
      </c>
      <c r="AK70" s="20">
        <f t="shared" si="131"/>
        <v>-6.2657320146596432E-2</v>
      </c>
      <c r="AL70" s="20">
        <f t="shared" si="132"/>
        <v>0.10611601852125595</v>
      </c>
      <c r="AM70" s="23">
        <f t="shared" si="133"/>
        <v>6.7165002313832822E-2</v>
      </c>
      <c r="AN70" s="45">
        <f t="shared" si="134"/>
        <v>1.0003760977917826</v>
      </c>
      <c r="AO70" s="23">
        <f t="shared" si="135"/>
        <v>27.731841934697265</v>
      </c>
      <c r="AP70" s="23">
        <f t="shared" si="136"/>
        <v>-0.16037660952534774</v>
      </c>
      <c r="AQ70" s="23">
        <f t="shared" si="137"/>
        <v>-6.547054340841659</v>
      </c>
      <c r="AR70" s="45">
        <f t="shared" si="138"/>
        <v>0.8331813890972789</v>
      </c>
      <c r="AS70" s="132"/>
      <c r="AT70" s="20">
        <f t="shared" si="139"/>
        <v>3.0417446445243477</v>
      </c>
      <c r="AU70" s="20">
        <f t="shared" si="140"/>
        <v>-2.9593380827463989E-4</v>
      </c>
      <c r="AV70" s="20">
        <f t="shared" si="141"/>
        <v>3.0417446589201682</v>
      </c>
      <c r="AX70" s="18" t="s">
        <v>141</v>
      </c>
      <c r="AY70" s="18"/>
      <c r="AZ70" s="18"/>
      <c r="BA70" s="128"/>
      <c r="BB70" s="128"/>
      <c r="BC70" s="129"/>
      <c r="BD70" s="125"/>
      <c r="BE70" s="30" t="s">
        <v>97</v>
      </c>
    </row>
    <row r="71" spans="1:57" x14ac:dyDescent="0.35">
      <c r="A71" s="45">
        <v>1459.54</v>
      </c>
      <c r="B71" s="95">
        <v>9.32</v>
      </c>
      <c r="C71" s="20">
        <v>269.77999999999997</v>
      </c>
      <c r="D71" s="24">
        <f t="shared" si="104"/>
        <v>1308.6380480319563</v>
      </c>
      <c r="E71" s="24">
        <f t="shared" si="105"/>
        <v>-1246.2980480319563</v>
      </c>
      <c r="F71" s="24">
        <f t="shared" si="106"/>
        <v>66.469698073132363</v>
      </c>
      <c r="G71" s="24">
        <f t="shared" si="107"/>
        <v>-554.36226313787688</v>
      </c>
      <c r="H71" s="20">
        <f t="shared" si="108"/>
        <v>27675.889698073119</v>
      </c>
      <c r="I71" s="20">
        <f t="shared" si="109"/>
        <v>27807.647736862131</v>
      </c>
      <c r="J71" s="21">
        <f t="shared" si="110"/>
        <v>558.33300059487976</v>
      </c>
      <c r="K71" s="21">
        <f t="shared" si="111"/>
        <v>-83.162705483248473</v>
      </c>
      <c r="L71" s="21">
        <f t="shared" si="112"/>
        <v>-513.32665181340133</v>
      </c>
      <c r="M71" s="132"/>
      <c r="N71" s="20">
        <f t="shared" si="113"/>
        <v>18.829999999999927</v>
      </c>
      <c r="O71" s="20">
        <f t="shared" si="114"/>
        <v>-3.8222710618675805E-2</v>
      </c>
      <c r="P71" s="20">
        <f t="shared" si="115"/>
        <v>-3.6302848441482766E-2</v>
      </c>
      <c r="Q71" s="22">
        <f t="shared" si="116"/>
        <v>3.8775885265899701E-2</v>
      </c>
      <c r="R71" s="21">
        <f t="shared" si="117"/>
        <v>1.0001253162820509</v>
      </c>
      <c r="S71" s="20">
        <f t="shared" si="118"/>
        <v>18.518698650538031</v>
      </c>
      <c r="T71" s="20">
        <f t="shared" si="119"/>
        <v>5.5128767719611116E-2</v>
      </c>
      <c r="U71" s="20">
        <f t="shared" si="120"/>
        <v>-3.4028277594764118</v>
      </c>
      <c r="V71" s="132"/>
      <c r="W71" s="45">
        <v>1459.54</v>
      </c>
      <c r="X71" s="45">
        <v>9.32</v>
      </c>
      <c r="Y71" s="20">
        <v>269.94</v>
      </c>
      <c r="Z71" s="20">
        <f t="shared" si="121"/>
        <v>1308.6383452359967</v>
      </c>
      <c r="AA71" s="20">
        <f t="shared" si="122"/>
        <v>-1246.2983452359967</v>
      </c>
      <c r="AB71" s="20">
        <f t="shared" si="123"/>
        <v>69.503503807135772</v>
      </c>
      <c r="AC71" s="20">
        <f t="shared" si="124"/>
        <v>-554.03076775053091</v>
      </c>
      <c r="AD71" s="20">
        <f t="shared" si="125"/>
        <v>27678.923503807146</v>
      </c>
      <c r="AE71" s="20">
        <f t="shared" si="126"/>
        <v>27807.979232249465</v>
      </c>
      <c r="AF71" s="21">
        <f t="shared" si="127"/>
        <v>558.37337745966295</v>
      </c>
      <c r="AG71" s="21">
        <f t="shared" si="128"/>
        <v>-82.849563597750134</v>
      </c>
      <c r="AH71" s="21">
        <f t="shared" si="129"/>
        <v>-514.556471253724</v>
      </c>
      <c r="AI71" s="132"/>
      <c r="AJ71" s="20">
        <f t="shared" si="130"/>
        <v>18.829999999999927</v>
      </c>
      <c r="AK71" s="20">
        <f t="shared" si="131"/>
        <v>-3.8222710618675805E-2</v>
      </c>
      <c r="AL71" s="20">
        <f t="shared" si="132"/>
        <v>-3.6651914291881318E-2</v>
      </c>
      <c r="AM71" s="23">
        <f t="shared" si="133"/>
        <v>3.8786495537451726E-2</v>
      </c>
      <c r="AN71" s="45">
        <f t="shared" si="134"/>
        <v>1.0001253848825111</v>
      </c>
      <c r="AO71" s="23">
        <f t="shared" si="135"/>
        <v>18.5186999207701</v>
      </c>
      <c r="AP71" s="23">
        <f t="shared" si="136"/>
        <v>6.5286479001010089E-2</v>
      </c>
      <c r="AQ71" s="23">
        <f t="shared" si="137"/>
        <v>-3.4026375442333006</v>
      </c>
      <c r="AR71" s="45">
        <f t="shared" si="138"/>
        <v>1.0631542735293076</v>
      </c>
      <c r="AS71" s="132"/>
      <c r="AT71" s="20">
        <f t="shared" si="139"/>
        <v>3.0518627792936357</v>
      </c>
      <c r="AU71" s="20">
        <f t="shared" si="140"/>
        <v>-2.9720404040745052E-4</v>
      </c>
      <c r="AV71" s="20">
        <f t="shared" si="141"/>
        <v>3.0518627937651646</v>
      </c>
      <c r="AX71" s="18" t="s">
        <v>141</v>
      </c>
      <c r="AY71" s="18"/>
      <c r="AZ71" s="18"/>
      <c r="BA71" s="128"/>
      <c r="BB71" s="128"/>
      <c r="BC71" s="129"/>
      <c r="BD71" s="125"/>
      <c r="BE71" s="30" t="s">
        <v>97</v>
      </c>
    </row>
    <row r="72" spans="1:57" x14ac:dyDescent="0.35">
      <c r="A72" s="45">
        <v>1487.85</v>
      </c>
      <c r="B72" s="95">
        <v>8.17</v>
      </c>
      <c r="C72" s="20">
        <v>246.32</v>
      </c>
      <c r="D72" s="24">
        <f t="shared" si="104"/>
        <v>1336.6273474203049</v>
      </c>
      <c r="E72" s="24">
        <f t="shared" si="105"/>
        <v>-1274.287347420305</v>
      </c>
      <c r="F72" s="24">
        <f t="shared" si="106"/>
        <v>65.652703697845226</v>
      </c>
      <c r="G72" s="24">
        <f t="shared" si="107"/>
        <v>-558.49828262922574</v>
      </c>
      <c r="H72" s="20">
        <f t="shared" si="108"/>
        <v>27675.072703697831</v>
      </c>
      <c r="I72" s="20">
        <f t="shared" si="109"/>
        <v>27803.51171737078</v>
      </c>
      <c r="J72" s="21">
        <f t="shared" si="110"/>
        <v>562.34385317404474</v>
      </c>
      <c r="K72" s="21">
        <f t="shared" si="111"/>
        <v>-83.29552387329052</v>
      </c>
      <c r="L72" s="21">
        <f t="shared" si="112"/>
        <v>-516.50005257581336</v>
      </c>
      <c r="M72" s="132"/>
      <c r="N72" s="20">
        <f t="shared" si="113"/>
        <v>28.309999999999945</v>
      </c>
      <c r="O72" s="20">
        <f t="shared" si="114"/>
        <v>-2.0071286397934797E-2</v>
      </c>
      <c r="P72" s="20">
        <f t="shared" si="115"/>
        <v>-0.40945424251786938</v>
      </c>
      <c r="Q72" s="22">
        <f t="shared" si="116"/>
        <v>6.487812415151617E-2</v>
      </c>
      <c r="R72" s="21">
        <f t="shared" si="117"/>
        <v>1.000350911955034</v>
      </c>
      <c r="S72" s="20">
        <f t="shared" si="118"/>
        <v>27.98929938834873</v>
      </c>
      <c r="T72" s="20">
        <f t="shared" si="119"/>
        <v>-0.81699437528713659</v>
      </c>
      <c r="U72" s="20">
        <f t="shared" si="120"/>
        <v>-4.1360194913488435</v>
      </c>
      <c r="V72" s="132"/>
      <c r="W72" s="45">
        <v>1487.85</v>
      </c>
      <c r="X72" s="45">
        <v>8.17</v>
      </c>
      <c r="Y72" s="20">
        <v>246.46</v>
      </c>
      <c r="Z72" s="20">
        <f t="shared" si="121"/>
        <v>1336.6276595676295</v>
      </c>
      <c r="AA72" s="20">
        <f t="shared" si="122"/>
        <v>-1274.2876595676296</v>
      </c>
      <c r="AB72" s="20">
        <f t="shared" si="123"/>
        <v>68.69741810356922</v>
      </c>
      <c r="AC72" s="20">
        <f t="shared" si="124"/>
        <v>-558.16877437390986</v>
      </c>
      <c r="AD72" s="20">
        <f t="shared" si="125"/>
        <v>27678.117418103579</v>
      </c>
      <c r="AE72" s="20">
        <f t="shared" si="126"/>
        <v>27803.841225626085</v>
      </c>
      <c r="AF72" s="21">
        <f t="shared" si="127"/>
        <v>562.38040145453976</v>
      </c>
      <c r="AG72" s="21">
        <f t="shared" si="128"/>
        <v>-82.983526285546006</v>
      </c>
      <c r="AH72" s="21">
        <f t="shared" si="129"/>
        <v>-517.73704725881498</v>
      </c>
      <c r="AI72" s="132"/>
      <c r="AJ72" s="20">
        <f t="shared" si="130"/>
        <v>28.309999999999945</v>
      </c>
      <c r="AK72" s="20">
        <f t="shared" si="131"/>
        <v>-2.0071286397934797E-2</v>
      </c>
      <c r="AL72" s="20">
        <f t="shared" si="132"/>
        <v>-0.40980330836826839</v>
      </c>
      <c r="AM72" s="23">
        <f t="shared" si="133"/>
        <v>6.492745610539008E-2</v>
      </c>
      <c r="AN72" s="45">
        <f t="shared" si="134"/>
        <v>1.000351446035133</v>
      </c>
      <c r="AO72" s="23">
        <f t="shared" si="135"/>
        <v>27.989314331632741</v>
      </c>
      <c r="AP72" s="23">
        <f t="shared" si="136"/>
        <v>-0.80608570356655618</v>
      </c>
      <c r="AQ72" s="23">
        <f t="shared" si="137"/>
        <v>-4.1380066233789909</v>
      </c>
      <c r="AR72" s="45">
        <f t="shared" si="138"/>
        <v>0.37544124250345934</v>
      </c>
      <c r="AS72" s="132"/>
      <c r="AT72" s="20">
        <f t="shared" si="139"/>
        <v>3.0624926943386943</v>
      </c>
      <c r="AU72" s="20">
        <f t="shared" si="140"/>
        <v>-3.1214732462103711E-4</v>
      </c>
      <c r="AV72" s="20">
        <f t="shared" si="141"/>
        <v>3.0624927102466426</v>
      </c>
      <c r="AX72" s="18" t="s">
        <v>141</v>
      </c>
      <c r="AY72" s="18"/>
      <c r="AZ72" s="18"/>
      <c r="BA72" s="128"/>
      <c r="BB72" s="128"/>
      <c r="BC72" s="129"/>
      <c r="BD72" s="125"/>
      <c r="BE72" s="30" t="s">
        <v>97</v>
      </c>
    </row>
    <row r="73" spans="1:57" x14ac:dyDescent="0.35">
      <c r="A73" s="45">
        <v>1506.74</v>
      </c>
      <c r="B73" s="95">
        <v>7.61</v>
      </c>
      <c r="C73" s="20">
        <v>235.28</v>
      </c>
      <c r="D73" s="24">
        <f t="shared" si="104"/>
        <v>1355.3395358523817</v>
      </c>
      <c r="E73" s="24">
        <f t="shared" si="105"/>
        <v>-1292.9995358523818</v>
      </c>
      <c r="F73" s="24">
        <f t="shared" si="106"/>
        <v>64.401130426016508</v>
      </c>
      <c r="G73" s="24">
        <f t="shared" si="107"/>
        <v>-560.75574003057784</v>
      </c>
      <c r="H73" s="20">
        <f t="shared" si="108"/>
        <v>27673.821130426004</v>
      </c>
      <c r="I73" s="20">
        <f t="shared" si="109"/>
        <v>27801.254259969428</v>
      </c>
      <c r="J73" s="21">
        <f t="shared" si="110"/>
        <v>564.44176455803643</v>
      </c>
      <c r="K73" s="21">
        <f t="shared" si="111"/>
        <v>-83.448453974806995</v>
      </c>
      <c r="L73" s="21">
        <f t="shared" si="112"/>
        <v>-517.82928139743126</v>
      </c>
      <c r="M73" s="132"/>
      <c r="N73" s="20">
        <f t="shared" si="113"/>
        <v>18.8900000000001</v>
      </c>
      <c r="O73" s="20">
        <f t="shared" si="114"/>
        <v>-9.7738438111682393E-3</v>
      </c>
      <c r="P73" s="20">
        <f t="shared" si="115"/>
        <v>-0.19268434942017384</v>
      </c>
      <c r="Q73" s="22">
        <f t="shared" si="116"/>
        <v>2.8145011119671937E-2</v>
      </c>
      <c r="R73" s="21">
        <f t="shared" si="117"/>
        <v>1.000066017033733</v>
      </c>
      <c r="S73" s="20">
        <f t="shared" si="118"/>
        <v>18.712188432076914</v>
      </c>
      <c r="T73" s="20">
        <f t="shared" si="119"/>
        <v>-1.2515732718287222</v>
      </c>
      <c r="U73" s="20">
        <f t="shared" si="120"/>
        <v>-2.257457401352073</v>
      </c>
      <c r="V73" s="132"/>
      <c r="W73" s="45">
        <v>1506.74</v>
      </c>
      <c r="X73" s="45">
        <v>7.61</v>
      </c>
      <c r="Y73" s="20">
        <v>235.41</v>
      </c>
      <c r="Z73" s="20">
        <f t="shared" si="121"/>
        <v>1355.3398499626567</v>
      </c>
      <c r="AA73" s="20">
        <f t="shared" si="122"/>
        <v>-1292.9998499626568</v>
      </c>
      <c r="AB73" s="20">
        <f t="shared" si="123"/>
        <v>67.451184701684937</v>
      </c>
      <c r="AC73" s="20">
        <f t="shared" si="124"/>
        <v>-560.42915951641817</v>
      </c>
      <c r="AD73" s="20">
        <f t="shared" si="125"/>
        <v>27676.871184701693</v>
      </c>
      <c r="AE73" s="20">
        <f t="shared" si="126"/>
        <v>27801.580840483577</v>
      </c>
      <c r="AF73" s="21">
        <f t="shared" si="127"/>
        <v>564.47365319733012</v>
      </c>
      <c r="AG73" s="21">
        <f t="shared" si="128"/>
        <v>-83.137102277077716</v>
      </c>
      <c r="AH73" s="21">
        <f t="shared" si="129"/>
        <v>-519.07148151362219</v>
      </c>
      <c r="AI73" s="132"/>
      <c r="AJ73" s="20">
        <f t="shared" si="130"/>
        <v>18.8900000000001</v>
      </c>
      <c r="AK73" s="20">
        <f t="shared" si="131"/>
        <v>-9.7738438111682393E-3</v>
      </c>
      <c r="AL73" s="20">
        <f t="shared" si="132"/>
        <v>-0.1928588823453736</v>
      </c>
      <c r="AM73" s="23">
        <f t="shared" si="133"/>
        <v>2.8167363404022039E-2</v>
      </c>
      <c r="AN73" s="45">
        <f t="shared" si="134"/>
        <v>1.0000661219428835</v>
      </c>
      <c r="AO73" s="23">
        <f t="shared" si="135"/>
        <v>18.712190395027118</v>
      </c>
      <c r="AP73" s="23">
        <f t="shared" si="136"/>
        <v>-1.2462334018842807</v>
      </c>
      <c r="AQ73" s="23">
        <f t="shared" si="137"/>
        <v>-2.2603851425082642</v>
      </c>
      <c r="AR73" s="45" t="e">
        <f t="shared" si="138"/>
        <v>#NUM!</v>
      </c>
      <c r="AS73" s="132"/>
      <c r="AT73" s="20">
        <f t="shared" si="139"/>
        <v>3.0674885357358481</v>
      </c>
      <c r="AU73" s="20">
        <f t="shared" si="140"/>
        <v>-3.1411027498506883E-4</v>
      </c>
      <c r="AV73" s="20">
        <f t="shared" si="141"/>
        <v>3.0674885518182657</v>
      </c>
      <c r="AX73" s="18" t="s">
        <v>141</v>
      </c>
      <c r="AY73" s="18"/>
      <c r="AZ73" s="18"/>
      <c r="BA73" s="128"/>
      <c r="BB73" s="128"/>
      <c r="BC73" s="129"/>
      <c r="BD73" s="125"/>
      <c r="BE73" s="30" t="s">
        <v>97</v>
      </c>
    </row>
    <row r="74" spans="1:57" x14ac:dyDescent="0.35">
      <c r="A74" s="45">
        <v>1525.63</v>
      </c>
      <c r="B74" s="95">
        <v>8.0299999999999994</v>
      </c>
      <c r="C74" s="20">
        <v>218.63</v>
      </c>
      <c r="D74" s="24">
        <f t="shared" si="104"/>
        <v>1374.0562445535352</v>
      </c>
      <c r="E74" s="24">
        <f t="shared" si="105"/>
        <v>-1311.7162445535353</v>
      </c>
      <c r="F74" s="24">
        <f t="shared" si="106"/>
        <v>62.657789169740155</v>
      </c>
      <c r="G74" s="24">
        <f t="shared" si="107"/>
        <v>-562.60775170812383</v>
      </c>
      <c r="H74" s="20">
        <f t="shared" si="108"/>
        <v>27672.077789169729</v>
      </c>
      <c r="I74" s="20">
        <f t="shared" si="109"/>
        <v>27799.402248291881</v>
      </c>
      <c r="J74" s="21">
        <f t="shared" si="110"/>
        <v>566.08610725375479</v>
      </c>
      <c r="K74" s="21">
        <f t="shared" si="111"/>
        <v>-83.645139840017833</v>
      </c>
      <c r="L74" s="21">
        <f t="shared" si="112"/>
        <v>-518.56149993015333</v>
      </c>
      <c r="M74" s="132"/>
      <c r="N74" s="20">
        <f t="shared" si="113"/>
        <v>18.8900000000001</v>
      </c>
      <c r="O74" s="20">
        <f t="shared" si="114"/>
        <v>7.3303828583761678E-3</v>
      </c>
      <c r="P74" s="20">
        <f t="shared" si="115"/>
        <v>-0.290597320457056</v>
      </c>
      <c r="Q74" s="22">
        <f t="shared" si="116"/>
        <v>4.0064829712191941E-2</v>
      </c>
      <c r="R74" s="21">
        <f t="shared" si="117"/>
        <v>1.0001337873571172</v>
      </c>
      <c r="S74" s="20">
        <f t="shared" si="118"/>
        <v>18.716708701153422</v>
      </c>
      <c r="T74" s="20">
        <f t="shared" si="119"/>
        <v>-1.7433412562763533</v>
      </c>
      <c r="U74" s="20">
        <f t="shared" si="120"/>
        <v>-1.85201167754602</v>
      </c>
      <c r="V74" s="132"/>
      <c r="W74" s="45">
        <v>1525.63</v>
      </c>
      <c r="X74" s="45">
        <v>8.0299999999999994</v>
      </c>
      <c r="Y74" s="20">
        <v>218.75</v>
      </c>
      <c r="Z74" s="20">
        <f t="shared" si="121"/>
        <v>1374.0565615518051</v>
      </c>
      <c r="AA74" s="20">
        <f t="shared" si="122"/>
        <v>-1311.7165615518052</v>
      </c>
      <c r="AB74" s="20">
        <f t="shared" si="123"/>
        <v>65.711905571614395</v>
      </c>
      <c r="AC74" s="20">
        <f t="shared" si="124"/>
        <v>-562.28494262515198</v>
      </c>
      <c r="AD74" s="20">
        <f t="shared" si="125"/>
        <v>27675.131905571623</v>
      </c>
      <c r="AE74" s="20">
        <f t="shared" si="126"/>
        <v>27799.725057374842</v>
      </c>
      <c r="AF74" s="21">
        <f t="shared" si="127"/>
        <v>566.11165968987359</v>
      </c>
      <c r="AG74" s="21">
        <f t="shared" si="128"/>
        <v>-83.334316317176643</v>
      </c>
      <c r="AH74" s="21">
        <f t="shared" si="129"/>
        <v>-519.80899726466441</v>
      </c>
      <c r="AI74" s="132"/>
      <c r="AJ74" s="20">
        <f t="shared" si="130"/>
        <v>18.8900000000001</v>
      </c>
      <c r="AK74" s="20">
        <f t="shared" si="131"/>
        <v>7.3303828583761678E-3</v>
      </c>
      <c r="AL74" s="20">
        <f t="shared" si="132"/>
        <v>-0.29077185338225525</v>
      </c>
      <c r="AM74" s="23">
        <f t="shared" si="133"/>
        <v>4.0087926326943579E-2</v>
      </c>
      <c r="AN74" s="45">
        <f t="shared" si="134"/>
        <v>1.000133941678129</v>
      </c>
      <c r="AO74" s="23">
        <f t="shared" si="135"/>
        <v>18.716711589148471</v>
      </c>
      <c r="AP74" s="23">
        <f t="shared" si="136"/>
        <v>-1.7392791300705432</v>
      </c>
      <c r="AQ74" s="23">
        <f t="shared" si="137"/>
        <v>-1.8557831087337793</v>
      </c>
      <c r="AR74" s="45">
        <f t="shared" si="138"/>
        <v>0.6158260124059044</v>
      </c>
      <c r="AS74" s="132"/>
      <c r="AT74" s="20">
        <f t="shared" si="139"/>
        <v>3.07112889673509</v>
      </c>
      <c r="AU74" s="20">
        <f t="shared" si="140"/>
        <v>-3.1699826990916335E-4</v>
      </c>
      <c r="AV74" s="20">
        <f t="shared" si="141"/>
        <v>3.071128913095182</v>
      </c>
      <c r="AX74" s="18" t="s">
        <v>141</v>
      </c>
      <c r="AY74" s="18"/>
      <c r="AZ74" s="18"/>
      <c r="BA74" s="128"/>
      <c r="BB74" s="128"/>
      <c r="BC74" s="129"/>
      <c r="BD74" s="125"/>
      <c r="BE74" s="30" t="s">
        <v>97</v>
      </c>
    </row>
    <row r="75" spans="1:57" x14ac:dyDescent="0.35">
      <c r="A75" s="45">
        <v>1544.41</v>
      </c>
      <c r="B75" s="95">
        <v>7.89</v>
      </c>
      <c r="C75" s="20">
        <v>203.83</v>
      </c>
      <c r="D75" s="24">
        <f t="shared" si="104"/>
        <v>1392.6572669470056</v>
      </c>
      <c r="E75" s="24">
        <f t="shared" si="105"/>
        <v>-1330.3172669470057</v>
      </c>
      <c r="F75" s="24">
        <f t="shared" si="106"/>
        <v>60.453766386881099</v>
      </c>
      <c r="G75" s="24">
        <f t="shared" si="107"/>
        <v>-563.94755609214633</v>
      </c>
      <c r="H75" s="20">
        <f t="shared" si="108"/>
        <v>27669.873766386871</v>
      </c>
      <c r="I75" s="20">
        <f t="shared" si="109"/>
        <v>27798.06244390786</v>
      </c>
      <c r="J75" s="21">
        <f t="shared" si="110"/>
        <v>567.17854674931436</v>
      </c>
      <c r="K75" s="21">
        <f t="shared" si="111"/>
        <v>-83.881401355514981</v>
      </c>
      <c r="L75" s="21">
        <f t="shared" si="112"/>
        <v>-518.61979317138912</v>
      </c>
      <c r="M75" s="132"/>
      <c r="N75" s="20">
        <f t="shared" si="113"/>
        <v>18.779999999999973</v>
      </c>
      <c r="O75" s="20">
        <f t="shared" si="114"/>
        <v>-2.4434609527920559E-3</v>
      </c>
      <c r="P75" s="20">
        <f t="shared" si="115"/>
        <v>-0.25830872929516047</v>
      </c>
      <c r="Q75" s="22">
        <f t="shared" si="116"/>
        <v>3.5755782511324163E-2</v>
      </c>
      <c r="R75" s="21">
        <f t="shared" si="117"/>
        <v>1.0001065532878526</v>
      </c>
      <c r="S75" s="20">
        <f t="shared" si="118"/>
        <v>18.601022393470355</v>
      </c>
      <c r="T75" s="20">
        <f t="shared" si="119"/>
        <v>-2.2040227828590564</v>
      </c>
      <c r="U75" s="20">
        <f t="shared" si="120"/>
        <v>-1.3398043840224698</v>
      </c>
      <c r="V75" s="132"/>
      <c r="W75" s="45">
        <v>1544.41</v>
      </c>
      <c r="X75" s="45">
        <v>7.89</v>
      </c>
      <c r="Y75" s="20">
        <v>203.94</v>
      </c>
      <c r="Z75" s="20">
        <f t="shared" si="121"/>
        <v>1392.6575865975205</v>
      </c>
      <c r="AA75" s="20">
        <f t="shared" si="122"/>
        <v>-1330.3175865975206</v>
      </c>
      <c r="AB75" s="20">
        <f t="shared" si="123"/>
        <v>63.510602070741541</v>
      </c>
      <c r="AC75" s="20">
        <f t="shared" si="124"/>
        <v>-563.62915472384691</v>
      </c>
      <c r="AD75" s="20">
        <f t="shared" si="125"/>
        <v>27672.930602070752</v>
      </c>
      <c r="AE75" s="20">
        <f t="shared" si="126"/>
        <v>27798.380845276148</v>
      </c>
      <c r="AF75" s="21">
        <f t="shared" si="127"/>
        <v>567.19610420921106</v>
      </c>
      <c r="AG75" s="21">
        <f t="shared" si="128"/>
        <v>-83.570941906486581</v>
      </c>
      <c r="AH75" s="21">
        <f t="shared" si="129"/>
        <v>-519.87246733977213</v>
      </c>
      <c r="AI75" s="132"/>
      <c r="AJ75" s="20">
        <f t="shared" si="130"/>
        <v>18.779999999999973</v>
      </c>
      <c r="AK75" s="20">
        <f t="shared" si="131"/>
        <v>-2.4434609527920559E-3</v>
      </c>
      <c r="AL75" s="20">
        <f t="shared" si="132"/>
        <v>-0.25848326222036022</v>
      </c>
      <c r="AM75" s="23">
        <f t="shared" si="133"/>
        <v>3.5779697585850423E-2</v>
      </c>
      <c r="AN75" s="45">
        <f t="shared" si="134"/>
        <v>1.0001066958890319</v>
      </c>
      <c r="AO75" s="23">
        <f t="shared" si="135"/>
        <v>18.601025045715481</v>
      </c>
      <c r="AP75" s="23">
        <f t="shared" si="136"/>
        <v>-2.2013035008728532</v>
      </c>
      <c r="AQ75" s="23">
        <f t="shared" si="137"/>
        <v>-1.3442120986948733</v>
      </c>
      <c r="AR75" s="45" t="e">
        <f t="shared" si="138"/>
        <v>#NUM!</v>
      </c>
      <c r="AS75" s="132"/>
      <c r="AT75" s="20">
        <f t="shared" si="139"/>
        <v>3.0733733631918145</v>
      </c>
      <c r="AU75" s="20">
        <f t="shared" si="140"/>
        <v>-3.19650514938985E-4</v>
      </c>
      <c r="AV75" s="20">
        <f t="shared" si="141"/>
        <v>3.0733733798146652</v>
      </c>
      <c r="AX75" s="18" t="s">
        <v>141</v>
      </c>
      <c r="AY75" s="18"/>
      <c r="AZ75" s="18"/>
      <c r="BA75" s="128"/>
      <c r="BB75" s="128"/>
      <c r="BC75" s="129"/>
      <c r="BD75" s="125"/>
      <c r="BE75" s="30" t="s">
        <v>97</v>
      </c>
    </row>
    <row r="76" spans="1:57" x14ac:dyDescent="0.35">
      <c r="A76" s="45">
        <v>1571.89</v>
      </c>
      <c r="B76" s="95">
        <v>7.61</v>
      </c>
      <c r="C76" s="20">
        <v>180.64</v>
      </c>
      <c r="D76" s="24">
        <f t="shared" si="104"/>
        <v>1419.8929038782981</v>
      </c>
      <c r="E76" s="24">
        <f t="shared" si="105"/>
        <v>-1357.5529038782981</v>
      </c>
      <c r="F76" s="24">
        <f t="shared" si="106"/>
        <v>56.90810653823366</v>
      </c>
      <c r="G76" s="24">
        <f t="shared" si="107"/>
        <v>-564.73010914261124</v>
      </c>
      <c r="H76" s="20">
        <f t="shared" si="108"/>
        <v>27666.328106538222</v>
      </c>
      <c r="I76" s="20">
        <f t="shared" si="109"/>
        <v>27797.279890857397</v>
      </c>
      <c r="J76" s="21">
        <f t="shared" si="110"/>
        <v>567.59019438499161</v>
      </c>
      <c r="K76" s="21">
        <f t="shared" si="111"/>
        <v>-84.2457038052694</v>
      </c>
      <c r="L76" s="21">
        <f t="shared" si="112"/>
        <v>-517.52467406857693</v>
      </c>
      <c r="M76" s="132"/>
      <c r="N76" s="20">
        <f t="shared" si="113"/>
        <v>27.480000000000018</v>
      </c>
      <c r="O76" s="20">
        <f t="shared" si="114"/>
        <v>-4.8869219055841118E-3</v>
      </c>
      <c r="P76" s="20">
        <f t="shared" si="115"/>
        <v>-0.40474185353748549</v>
      </c>
      <c r="Q76" s="22">
        <f t="shared" si="116"/>
        <v>5.4425722374010777E-2</v>
      </c>
      <c r="R76" s="21">
        <f t="shared" si="117"/>
        <v>1.0002469197464801</v>
      </c>
      <c r="S76" s="20">
        <f t="shared" si="118"/>
        <v>27.235636931292468</v>
      </c>
      <c r="T76" s="20">
        <f t="shared" si="119"/>
        <v>-3.5456598486474418</v>
      </c>
      <c r="U76" s="20">
        <f t="shared" si="120"/>
        <v>-0.78255305046486634</v>
      </c>
      <c r="V76" s="132"/>
      <c r="W76" s="45">
        <v>1571.89</v>
      </c>
      <c r="X76" s="45">
        <v>7.61</v>
      </c>
      <c r="Y76" s="20">
        <v>180.73</v>
      </c>
      <c r="Z76" s="20">
        <f t="shared" si="121"/>
        <v>1419.8932348856149</v>
      </c>
      <c r="AA76" s="20">
        <f t="shared" si="122"/>
        <v>-1357.553234885615</v>
      </c>
      <c r="AB76" s="20">
        <f t="shared" si="123"/>
        <v>59.966441466661976</v>
      </c>
      <c r="AC76" s="20">
        <f t="shared" si="124"/>
        <v>-564.41787857804786</v>
      </c>
      <c r="AD76" s="20">
        <f t="shared" si="125"/>
        <v>27669.386441466671</v>
      </c>
      <c r="AE76" s="20">
        <f t="shared" si="126"/>
        <v>27797.592121421945</v>
      </c>
      <c r="AF76" s="21">
        <f t="shared" si="127"/>
        <v>567.59449941020262</v>
      </c>
      <c r="AG76" s="21">
        <f t="shared" si="128"/>
        <v>-83.935374491599802</v>
      </c>
      <c r="AH76" s="21">
        <f t="shared" si="129"/>
        <v>-518.78344193204111</v>
      </c>
      <c r="AI76" s="132"/>
      <c r="AJ76" s="20">
        <f t="shared" si="130"/>
        <v>27.480000000000018</v>
      </c>
      <c r="AK76" s="20">
        <f t="shared" si="131"/>
        <v>-4.8869219055841118E-3</v>
      </c>
      <c r="AL76" s="20">
        <f t="shared" si="132"/>
        <v>-0.40509091938788405</v>
      </c>
      <c r="AM76" s="23">
        <f t="shared" si="133"/>
        <v>5.4471656135282043E-2</v>
      </c>
      <c r="AN76" s="45">
        <f t="shared" si="134"/>
        <v>1.0002473368325977</v>
      </c>
      <c r="AO76" s="23">
        <f t="shared" si="135"/>
        <v>27.235648288094321</v>
      </c>
      <c r="AP76" s="23">
        <f t="shared" si="136"/>
        <v>-3.5441606040795643</v>
      </c>
      <c r="AQ76" s="23">
        <f t="shared" si="137"/>
        <v>-0.78872385420098468</v>
      </c>
      <c r="AR76" s="45">
        <f t="shared" si="138"/>
        <v>0.50442939708358658</v>
      </c>
      <c r="AS76" s="132"/>
      <c r="AT76" s="20">
        <f t="shared" si="139"/>
        <v>3.0742316861313554</v>
      </c>
      <c r="AU76" s="20">
        <f t="shared" si="140"/>
        <v>-3.3100731684498896E-4</v>
      </c>
      <c r="AV76" s="20">
        <f t="shared" si="141"/>
        <v>3.0742317039513924</v>
      </c>
      <c r="AX76" s="18" t="s">
        <v>141</v>
      </c>
      <c r="AY76" s="18"/>
      <c r="AZ76" s="18"/>
      <c r="BA76" s="128"/>
      <c r="BB76" s="128"/>
      <c r="BC76" s="129"/>
      <c r="BD76" s="125"/>
      <c r="BE76" s="30" t="s">
        <v>97</v>
      </c>
    </row>
    <row r="77" spans="1:57" x14ac:dyDescent="0.35">
      <c r="A77" s="45">
        <v>1610.54</v>
      </c>
      <c r="B77" s="95">
        <v>9.32</v>
      </c>
      <c r="C77" s="20">
        <v>131.08000000000001</v>
      </c>
      <c r="D77" s="24">
        <f t="shared" si="104"/>
        <v>1458.1685852117259</v>
      </c>
      <c r="E77" s="24">
        <f t="shared" si="105"/>
        <v>-1395.828585211726</v>
      </c>
      <c r="F77" s="24">
        <f t="shared" si="106"/>
        <v>52.286379545344587</v>
      </c>
      <c r="G77" s="24">
        <f t="shared" si="107"/>
        <v>-562.39647793897734</v>
      </c>
      <c r="H77" s="20">
        <f t="shared" si="108"/>
        <v>27661.706379545332</v>
      </c>
      <c r="I77" s="20">
        <f t="shared" si="109"/>
        <v>27799.61352206103</v>
      </c>
      <c r="J77" s="21">
        <f t="shared" si="110"/>
        <v>564.82179834362489</v>
      </c>
      <c r="K77" s="21">
        <f t="shared" si="111"/>
        <v>-84.688441220649466</v>
      </c>
      <c r="L77" s="21">
        <f t="shared" si="112"/>
        <v>-513.19282666672132</v>
      </c>
      <c r="M77" s="132"/>
      <c r="N77" s="20">
        <f t="shared" si="113"/>
        <v>38.649999999999864</v>
      </c>
      <c r="O77" s="20">
        <f t="shared" si="114"/>
        <v>2.9845130209103034E-2</v>
      </c>
      <c r="P77" s="20">
        <f t="shared" si="115"/>
        <v>-0.86498517728838931</v>
      </c>
      <c r="Q77" s="22">
        <f t="shared" si="116"/>
        <v>0.12642185786345062</v>
      </c>
      <c r="R77" s="21">
        <f t="shared" si="117"/>
        <v>1.0013340059592202</v>
      </c>
      <c r="S77" s="20">
        <f t="shared" si="118"/>
        <v>38.275681333427883</v>
      </c>
      <c r="T77" s="20">
        <f t="shared" si="119"/>
        <v>-4.6217269928890703</v>
      </c>
      <c r="U77" s="20">
        <f t="shared" si="120"/>
        <v>2.3336312036339506</v>
      </c>
      <c r="V77" s="132"/>
      <c r="W77" s="45">
        <v>1610.54</v>
      </c>
      <c r="X77" s="45">
        <v>9.32</v>
      </c>
      <c r="Y77" s="20">
        <v>131.13</v>
      </c>
      <c r="Z77" s="20">
        <f t="shared" si="121"/>
        <v>1458.1689892660036</v>
      </c>
      <c r="AA77" s="20">
        <f t="shared" si="122"/>
        <v>-1395.8289892660036</v>
      </c>
      <c r="AB77" s="20">
        <f t="shared" si="123"/>
        <v>55.342693101242027</v>
      </c>
      <c r="AC77" s="20">
        <f t="shared" si="124"/>
        <v>-562.090065940866</v>
      </c>
      <c r="AD77" s="20">
        <f t="shared" si="125"/>
        <v>27664.762693101253</v>
      </c>
      <c r="AE77" s="20">
        <f t="shared" si="126"/>
        <v>27799.919934059126</v>
      </c>
      <c r="AF77" s="21">
        <f t="shared" si="127"/>
        <v>564.80798144954122</v>
      </c>
      <c r="AG77" s="21">
        <f t="shared" si="128"/>
        <v>-84.376852141452275</v>
      </c>
      <c r="AH77" s="21">
        <f t="shared" si="129"/>
        <v>-514.45562287028122</v>
      </c>
      <c r="AI77" s="132"/>
      <c r="AJ77" s="20">
        <f t="shared" si="130"/>
        <v>38.649999999999864</v>
      </c>
      <c r="AK77" s="20">
        <f t="shared" si="131"/>
        <v>2.9845130209103034E-2</v>
      </c>
      <c r="AL77" s="20">
        <f t="shared" si="132"/>
        <v>-0.86568330898918733</v>
      </c>
      <c r="AM77" s="23">
        <f t="shared" si="133"/>
        <v>0.12651223148813906</v>
      </c>
      <c r="AN77" s="45">
        <f t="shared" si="134"/>
        <v>1.0013359169482172</v>
      </c>
      <c r="AO77" s="23">
        <f t="shared" si="135"/>
        <v>38.275754380388683</v>
      </c>
      <c r="AP77" s="23">
        <f t="shared" si="136"/>
        <v>-4.6237483654199476</v>
      </c>
      <c r="AQ77" s="23">
        <f t="shared" si="137"/>
        <v>2.3278126371819106</v>
      </c>
      <c r="AR77" s="45">
        <f t="shared" si="138"/>
        <v>0.40799764912159847</v>
      </c>
      <c r="AS77" s="132"/>
      <c r="AT77" s="20">
        <f t="shared" si="139"/>
        <v>3.0716348846632506</v>
      </c>
      <c r="AU77" s="20">
        <f t="shared" si="140"/>
        <v>-4.0405427762379986E-4</v>
      </c>
      <c r="AV77" s="20">
        <f t="shared" si="141"/>
        <v>3.0716349112386521</v>
      </c>
      <c r="AX77" s="18" t="s">
        <v>141</v>
      </c>
      <c r="AY77" s="18"/>
      <c r="AZ77" s="18"/>
      <c r="BA77" s="128"/>
      <c r="BB77" s="128"/>
      <c r="BC77" s="129"/>
      <c r="BD77" s="125"/>
      <c r="BE77" s="30" t="s">
        <v>97</v>
      </c>
    </row>
    <row r="78" spans="1:57" x14ac:dyDescent="0.35">
      <c r="A78" s="45">
        <v>1629.43</v>
      </c>
      <c r="B78" s="95">
        <v>9.89</v>
      </c>
      <c r="C78" s="20">
        <v>120.19</v>
      </c>
      <c r="D78" s="24">
        <f t="shared" si="104"/>
        <v>1476.7952538251284</v>
      </c>
      <c r="E78" s="24">
        <f t="shared" si="105"/>
        <v>-1414.4552538251285</v>
      </c>
      <c r="F78" s="24">
        <f t="shared" si="106"/>
        <v>50.465315083515989</v>
      </c>
      <c r="G78" s="24">
        <f t="shared" si="107"/>
        <v>-559.8410317119334</v>
      </c>
      <c r="H78" s="20">
        <f t="shared" si="108"/>
        <v>27659.885315083502</v>
      </c>
      <c r="I78" s="20">
        <f t="shared" si="109"/>
        <v>27802.168968288075</v>
      </c>
      <c r="J78" s="21">
        <f t="shared" si="110"/>
        <v>562.11095774300702</v>
      </c>
      <c r="K78" s="21">
        <f t="shared" si="111"/>
        <v>-84.849152246131624</v>
      </c>
      <c r="L78" s="21">
        <f t="shared" si="112"/>
        <v>-510.06921308518196</v>
      </c>
      <c r="M78" s="132"/>
      <c r="N78" s="20">
        <f t="shared" si="113"/>
        <v>18.8900000000001</v>
      </c>
      <c r="O78" s="20">
        <f t="shared" si="114"/>
        <v>9.9483767363676839E-3</v>
      </c>
      <c r="P78" s="20">
        <f t="shared" si="115"/>
        <v>-0.19006635554218274</v>
      </c>
      <c r="Q78" s="22">
        <f t="shared" si="116"/>
        <v>3.3179814540259533E-2</v>
      </c>
      <c r="R78" s="21">
        <f t="shared" si="117"/>
        <v>1.0000917517753773</v>
      </c>
      <c r="S78" s="20">
        <f t="shared" si="118"/>
        <v>18.626668613402412</v>
      </c>
      <c r="T78" s="20">
        <f t="shared" si="119"/>
        <v>-1.821064461828598</v>
      </c>
      <c r="U78" s="20">
        <f t="shared" si="120"/>
        <v>2.5554462270439071</v>
      </c>
      <c r="V78" s="132"/>
      <c r="W78" s="45">
        <v>1629.43</v>
      </c>
      <c r="X78" s="45">
        <v>9.89</v>
      </c>
      <c r="Y78" s="20">
        <v>120.22</v>
      </c>
      <c r="Z78" s="20">
        <f t="shared" si="121"/>
        <v>1476.7956635810401</v>
      </c>
      <c r="AA78" s="20">
        <f t="shared" si="122"/>
        <v>-1414.4556635810402</v>
      </c>
      <c r="AB78" s="20">
        <f t="shared" si="123"/>
        <v>53.519888036898728</v>
      </c>
      <c r="AC78" s="20">
        <f t="shared" si="124"/>
        <v>-559.53592395548196</v>
      </c>
      <c r="AD78" s="20">
        <f t="shared" si="125"/>
        <v>27662.939888036908</v>
      </c>
      <c r="AE78" s="20">
        <f t="shared" si="126"/>
        <v>27802.474076044509</v>
      </c>
      <c r="AF78" s="21">
        <f t="shared" si="127"/>
        <v>562.08969801286798</v>
      </c>
      <c r="AG78" s="21">
        <f t="shared" si="128"/>
        <v>-84.53625251533272</v>
      </c>
      <c r="AH78" s="21">
        <f t="shared" si="129"/>
        <v>-511.33226849389467</v>
      </c>
      <c r="AI78" s="132"/>
      <c r="AJ78" s="20">
        <f t="shared" si="130"/>
        <v>18.8900000000001</v>
      </c>
      <c r="AK78" s="20">
        <f t="shared" si="131"/>
        <v>9.9483767363676839E-3</v>
      </c>
      <c r="AL78" s="20">
        <f t="shared" si="132"/>
        <v>-0.1904154213925813</v>
      </c>
      <c r="AM78" s="23">
        <f t="shared" si="133"/>
        <v>3.3235114364699392E-2</v>
      </c>
      <c r="AN78" s="45">
        <f t="shared" si="134"/>
        <v>1.0000920579040489</v>
      </c>
      <c r="AO78" s="23">
        <f t="shared" si="135"/>
        <v>18.626674315036595</v>
      </c>
      <c r="AP78" s="23">
        <f t="shared" si="136"/>
        <v>-1.8228050643432983</v>
      </c>
      <c r="AQ78" s="23">
        <f t="shared" si="137"/>
        <v>2.5541419853840606</v>
      </c>
      <c r="AR78" s="45">
        <f t="shared" si="138"/>
        <v>0.38385985252280952</v>
      </c>
      <c r="AS78" s="132"/>
      <c r="AT78" s="20">
        <f t="shared" si="139"/>
        <v>3.0697730650189561</v>
      </c>
      <c r="AU78" s="20">
        <f t="shared" si="140"/>
        <v>-4.0975591173264547E-4</v>
      </c>
      <c r="AV78" s="20">
        <f t="shared" si="141"/>
        <v>3.0697730923662396</v>
      </c>
      <c r="AX78" s="18" t="s">
        <v>141</v>
      </c>
      <c r="AY78" s="18"/>
      <c r="AZ78" s="18"/>
      <c r="BA78" s="128"/>
      <c r="BB78" s="128"/>
      <c r="BC78" s="129"/>
      <c r="BD78" s="125"/>
      <c r="BE78" s="30" t="s">
        <v>97</v>
      </c>
    </row>
    <row r="79" spans="1:57" x14ac:dyDescent="0.35">
      <c r="A79" s="45">
        <v>1648.35</v>
      </c>
      <c r="B79" s="95">
        <v>10.94</v>
      </c>
      <c r="C79" s="20">
        <v>111.1</v>
      </c>
      <c r="D79" s="24">
        <f t="shared" si="104"/>
        <v>1495.4045407528797</v>
      </c>
      <c r="E79" s="24">
        <f t="shared" si="105"/>
        <v>-1433.0645407528798</v>
      </c>
      <c r="F79" s="24">
        <f t="shared" si="106"/>
        <v>49.001788886392873</v>
      </c>
      <c r="G79" s="24">
        <f t="shared" si="107"/>
        <v>-556.76134210922316</v>
      </c>
      <c r="H79" s="20">
        <f t="shared" si="108"/>
        <v>27658.421788886379</v>
      </c>
      <c r="I79" s="20">
        <f t="shared" si="109"/>
        <v>27805.248657890785</v>
      </c>
      <c r="J79" s="21">
        <f t="shared" si="110"/>
        <v>558.91355984743302</v>
      </c>
      <c r="K79" s="21">
        <f t="shared" si="111"/>
        <v>-84.97023295634429</v>
      </c>
      <c r="L79" s="21">
        <f t="shared" si="112"/>
        <v>-506.67036055490246</v>
      </c>
      <c r="M79" s="132"/>
      <c r="N79" s="20">
        <f t="shared" si="113"/>
        <v>18.919999999999845</v>
      </c>
      <c r="O79" s="20">
        <f t="shared" si="114"/>
        <v>1.8325957145940441E-2</v>
      </c>
      <c r="P79" s="20">
        <f t="shared" si="115"/>
        <v>-0.15865042900628462</v>
      </c>
      <c r="Q79" s="22">
        <f t="shared" si="116"/>
        <v>3.3980418622527431E-2</v>
      </c>
      <c r="R79" s="21">
        <f t="shared" si="117"/>
        <v>1.0000962335159465</v>
      </c>
      <c r="S79" s="20">
        <f t="shared" si="118"/>
        <v>18.609286927751331</v>
      </c>
      <c r="T79" s="20">
        <f t="shared" si="119"/>
        <v>-1.4635261971231133</v>
      </c>
      <c r="U79" s="20">
        <f t="shared" si="120"/>
        <v>3.0796896027102343</v>
      </c>
      <c r="V79" s="132"/>
      <c r="W79" s="45">
        <v>1648.35</v>
      </c>
      <c r="X79" s="45">
        <v>10.94</v>
      </c>
      <c r="Y79" s="20">
        <v>111.12</v>
      </c>
      <c r="Z79" s="20">
        <f t="shared" si="121"/>
        <v>1495.404953298894</v>
      </c>
      <c r="AA79" s="20">
        <f t="shared" si="122"/>
        <v>-1433.0649532988941</v>
      </c>
      <c r="AB79" s="20">
        <f t="shared" si="123"/>
        <v>52.05504161320561</v>
      </c>
      <c r="AC79" s="20">
        <f t="shared" si="124"/>
        <v>-556.4568876726031</v>
      </c>
      <c r="AD79" s="20">
        <f t="shared" si="125"/>
        <v>27661.475041613216</v>
      </c>
      <c r="AE79" s="20">
        <f t="shared" si="126"/>
        <v>27805.553112327387</v>
      </c>
      <c r="AF79" s="21">
        <f t="shared" si="127"/>
        <v>558.88638845084836</v>
      </c>
      <c r="AG79" s="21">
        <f t="shared" si="128"/>
        <v>-84.655687617732909</v>
      </c>
      <c r="AH79" s="21">
        <f t="shared" si="129"/>
        <v>-507.93332164190093</v>
      </c>
      <c r="AI79" s="132"/>
      <c r="AJ79" s="20">
        <f t="shared" si="130"/>
        <v>18.919999999999845</v>
      </c>
      <c r="AK79" s="20">
        <f t="shared" si="131"/>
        <v>1.8325957145940441E-2</v>
      </c>
      <c r="AL79" s="20">
        <f t="shared" si="132"/>
        <v>-0.15882496193148388</v>
      </c>
      <c r="AM79" s="23">
        <f t="shared" si="133"/>
        <v>3.4006878348443292E-2</v>
      </c>
      <c r="AN79" s="45">
        <f t="shared" si="134"/>
        <v>1.0000963834610359</v>
      </c>
      <c r="AO79" s="23">
        <f t="shared" si="135"/>
        <v>18.609289717854022</v>
      </c>
      <c r="AP79" s="23">
        <f t="shared" si="136"/>
        <v>-1.4648464236931198</v>
      </c>
      <c r="AQ79" s="23">
        <f t="shared" si="137"/>
        <v>3.0790362828788354</v>
      </c>
      <c r="AR79" s="45">
        <f t="shared" si="138"/>
        <v>1.0264987402669175</v>
      </c>
      <c r="AS79" s="132"/>
      <c r="AT79" s="20">
        <f t="shared" si="139"/>
        <v>3.0683944853789487</v>
      </c>
      <c r="AU79" s="20">
        <f t="shared" si="140"/>
        <v>-4.1254601433138305E-4</v>
      </c>
      <c r="AV79" s="20">
        <f t="shared" si="141"/>
        <v>3.0683945131123798</v>
      </c>
      <c r="AX79" s="18" t="s">
        <v>141</v>
      </c>
      <c r="AY79" s="18"/>
      <c r="AZ79" s="18"/>
      <c r="BA79" s="128"/>
      <c r="BB79" s="128"/>
      <c r="BC79" s="129"/>
      <c r="BD79" s="125"/>
      <c r="BE79" s="30" t="s">
        <v>97</v>
      </c>
    </row>
    <row r="80" spans="1:57" x14ac:dyDescent="0.35">
      <c r="A80" s="45">
        <v>1667.25</v>
      </c>
      <c r="B80" s="95">
        <v>11.3</v>
      </c>
      <c r="C80" s="20">
        <v>111.74</v>
      </c>
      <c r="D80" s="24">
        <f t="shared" si="104"/>
        <v>1513.9496775037085</v>
      </c>
      <c r="E80" s="24">
        <f t="shared" si="105"/>
        <v>-1451.6096775037086</v>
      </c>
      <c r="F80" s="24">
        <f t="shared" si="106"/>
        <v>47.670297268961619</v>
      </c>
      <c r="G80" s="24">
        <f t="shared" si="107"/>
        <v>-553.3681548645169</v>
      </c>
      <c r="H80" s="20">
        <f t="shared" si="108"/>
        <v>27657.090297268947</v>
      </c>
      <c r="I80" s="20">
        <f t="shared" si="109"/>
        <v>27808.641845135491</v>
      </c>
      <c r="J80" s="21">
        <f t="shared" si="110"/>
        <v>555.4176555168832</v>
      </c>
      <c r="K80" s="21">
        <f t="shared" si="111"/>
        <v>-85.076369459974217</v>
      </c>
      <c r="L80" s="21">
        <f t="shared" si="112"/>
        <v>-503.06602839247381</v>
      </c>
      <c r="M80" s="132"/>
      <c r="N80" s="20">
        <f t="shared" si="113"/>
        <v>18.900000000000091</v>
      </c>
      <c r="O80" s="20">
        <f t="shared" si="114"/>
        <v>6.2831853071796074E-3</v>
      </c>
      <c r="P80" s="20">
        <f t="shared" si="115"/>
        <v>1.1170107212763718E-2</v>
      </c>
      <c r="Q80" s="22">
        <f t="shared" si="116"/>
        <v>6.6421571902910426E-3</v>
      </c>
      <c r="R80" s="21">
        <f t="shared" si="117"/>
        <v>1.000003676537232</v>
      </c>
      <c r="S80" s="20">
        <f t="shared" si="118"/>
        <v>18.545136750828696</v>
      </c>
      <c r="T80" s="20">
        <f t="shared" si="119"/>
        <v>-1.3314916174312561</v>
      </c>
      <c r="U80" s="20">
        <f t="shared" si="120"/>
        <v>3.3931872447062892</v>
      </c>
      <c r="V80" s="132"/>
      <c r="W80" s="45">
        <v>1667.25</v>
      </c>
      <c r="X80" s="45">
        <v>11.3</v>
      </c>
      <c r="Y80" s="20">
        <v>111.76</v>
      </c>
      <c r="Z80" s="20">
        <f t="shared" si="121"/>
        <v>1513.9500900497228</v>
      </c>
      <c r="AA80" s="20">
        <f t="shared" si="122"/>
        <v>-1451.6100900497229</v>
      </c>
      <c r="AB80" s="20">
        <f t="shared" si="123"/>
        <v>50.72236563112638</v>
      </c>
      <c r="AC80" s="20">
        <f t="shared" si="124"/>
        <v>-553.06416541286592</v>
      </c>
      <c r="AD80" s="20">
        <f t="shared" si="125"/>
        <v>27660.142365631138</v>
      </c>
      <c r="AE80" s="20">
        <f t="shared" si="126"/>
        <v>27808.945834587124</v>
      </c>
      <c r="AF80" s="21">
        <f t="shared" si="127"/>
        <v>555.38520815650782</v>
      </c>
      <c r="AG80" s="21">
        <f t="shared" si="128"/>
        <v>-84.759974386616605</v>
      </c>
      <c r="AH80" s="21">
        <f t="shared" si="129"/>
        <v>-504.32879998594393</v>
      </c>
      <c r="AI80" s="132"/>
      <c r="AJ80" s="20">
        <f t="shared" si="130"/>
        <v>18.900000000000091</v>
      </c>
      <c r="AK80" s="20">
        <f t="shared" si="131"/>
        <v>6.2831853071796074E-3</v>
      </c>
      <c r="AL80" s="20">
        <f t="shared" si="132"/>
        <v>1.1170107212763718E-2</v>
      </c>
      <c r="AM80" s="23">
        <f t="shared" si="133"/>
        <v>6.6421571902910426E-3</v>
      </c>
      <c r="AN80" s="45">
        <f t="shared" si="134"/>
        <v>1.000003676537232</v>
      </c>
      <c r="AO80" s="23">
        <f t="shared" si="135"/>
        <v>18.545136750828696</v>
      </c>
      <c r="AP80" s="23">
        <f t="shared" si="136"/>
        <v>-1.3326759820792315</v>
      </c>
      <c r="AQ80" s="23">
        <f t="shared" si="137"/>
        <v>3.3927222597372029</v>
      </c>
      <c r="AR80" s="45">
        <f t="shared" si="138"/>
        <v>0.38942092152733515</v>
      </c>
      <c r="AS80" s="132"/>
      <c r="AT80" s="20">
        <f t="shared" si="139"/>
        <v>3.0671698476266536</v>
      </c>
      <c r="AU80" s="20">
        <f t="shared" si="140"/>
        <v>-4.1254601433138305E-4</v>
      </c>
      <c r="AV80" s="20">
        <f t="shared" si="141"/>
        <v>3.0671698753711576</v>
      </c>
      <c r="AX80" s="18" t="s">
        <v>141</v>
      </c>
      <c r="AY80" s="18"/>
      <c r="AZ80" s="18"/>
      <c r="BA80" s="128"/>
      <c r="BB80" s="128"/>
      <c r="BC80" s="129"/>
      <c r="BD80" s="125"/>
      <c r="BE80" s="30" t="s">
        <v>97</v>
      </c>
    </row>
    <row r="81" spans="1:58" x14ac:dyDescent="0.35">
      <c r="A81" s="45">
        <v>1686.2</v>
      </c>
      <c r="B81" s="95">
        <v>13.46</v>
      </c>
      <c r="C81" s="20">
        <v>112.36</v>
      </c>
      <c r="D81" s="24">
        <f t="shared" si="104"/>
        <v>1532.4579486609412</v>
      </c>
      <c r="E81" s="24">
        <f t="shared" si="105"/>
        <v>-1470.1179486609412</v>
      </c>
      <c r="F81" s="24">
        <f t="shared" si="106"/>
        <v>46.143431000583753</v>
      </c>
      <c r="G81" s="24">
        <f t="shared" si="107"/>
        <v>-549.60353138446283</v>
      </c>
      <c r="H81" s="20">
        <f t="shared" si="108"/>
        <v>27655.56343100057</v>
      </c>
      <c r="I81" s="20">
        <f t="shared" si="109"/>
        <v>27812.406468615547</v>
      </c>
      <c r="J81" s="21">
        <f t="shared" si="110"/>
        <v>551.5371772915928</v>
      </c>
      <c r="K81" s="21">
        <f t="shared" si="111"/>
        <v>-85.200835090802855</v>
      </c>
      <c r="L81" s="21">
        <f t="shared" si="112"/>
        <v>-499.04233568887474</v>
      </c>
      <c r="M81" s="132"/>
      <c r="N81" s="20">
        <f t="shared" si="113"/>
        <v>18.950000000000045</v>
      </c>
      <c r="O81" s="20">
        <f t="shared" si="114"/>
        <v>3.7699111843077518E-2</v>
      </c>
      <c r="P81" s="20">
        <f t="shared" si="115"/>
        <v>1.0821041362364923E-2</v>
      </c>
      <c r="Q81" s="22">
        <f t="shared" si="116"/>
        <v>3.7769894269823023E-2</v>
      </c>
      <c r="R81" s="21">
        <f t="shared" si="117"/>
        <v>1.0001188973709401</v>
      </c>
      <c r="S81" s="20">
        <f t="shared" si="118"/>
        <v>18.508271157232699</v>
      </c>
      <c r="T81" s="20">
        <f t="shared" si="119"/>
        <v>-1.5268662683778682</v>
      </c>
      <c r="U81" s="20">
        <f t="shared" si="120"/>
        <v>3.7646234800541203</v>
      </c>
      <c r="V81" s="132"/>
      <c r="W81" s="45">
        <v>1686.2</v>
      </c>
      <c r="X81" s="45">
        <v>13.46</v>
      </c>
      <c r="Y81" s="20">
        <v>112.37</v>
      </c>
      <c r="Z81" s="20">
        <f t="shared" si="121"/>
        <v>1532.4583609432807</v>
      </c>
      <c r="AA81" s="20">
        <f t="shared" si="122"/>
        <v>-1470.1183609432808</v>
      </c>
      <c r="AB81" s="20">
        <f t="shared" si="123"/>
        <v>49.194541363957924</v>
      </c>
      <c r="AC81" s="20">
        <f t="shared" si="124"/>
        <v>-549.2999286467176</v>
      </c>
      <c r="AD81" s="20">
        <f t="shared" si="125"/>
        <v>27658.614541363968</v>
      </c>
      <c r="AE81" s="20">
        <f t="shared" si="126"/>
        <v>27812.710071353275</v>
      </c>
      <c r="AF81" s="21">
        <f t="shared" si="127"/>
        <v>551.49842657191618</v>
      </c>
      <c r="AG81" s="21">
        <f t="shared" si="128"/>
        <v>-84.882322672375082</v>
      </c>
      <c r="AH81" s="21">
        <f t="shared" si="129"/>
        <v>-500.30496318701591</v>
      </c>
      <c r="AI81" s="132"/>
      <c r="AJ81" s="20">
        <f t="shared" si="130"/>
        <v>18.950000000000045</v>
      </c>
      <c r="AK81" s="20">
        <f t="shared" si="131"/>
        <v>3.7699111843077518E-2</v>
      </c>
      <c r="AL81" s="20">
        <f t="shared" si="132"/>
        <v>1.06465084371654E-2</v>
      </c>
      <c r="AM81" s="23">
        <f t="shared" si="133"/>
        <v>3.776763145434292E-2</v>
      </c>
      <c r="AN81" s="45">
        <f t="shared" si="134"/>
        <v>1.0001188831229186</v>
      </c>
      <c r="AO81" s="23">
        <f t="shared" si="135"/>
        <v>18.508270893557803</v>
      </c>
      <c r="AP81" s="23">
        <f t="shared" si="136"/>
        <v>-1.5278242671684583</v>
      </c>
      <c r="AQ81" s="23">
        <f t="shared" si="137"/>
        <v>3.7642367661483598</v>
      </c>
      <c r="AR81" s="45">
        <f t="shared" si="138"/>
        <v>1.0562337070187175</v>
      </c>
      <c r="AS81" s="132"/>
      <c r="AT81" s="20">
        <f t="shared" si="139"/>
        <v>3.0661782518292271</v>
      </c>
      <c r="AU81" s="20">
        <f t="shared" si="140"/>
        <v>-4.122823395391606E-4</v>
      </c>
      <c r="AV81" s="20">
        <f t="shared" si="141"/>
        <v>3.0661782795472381</v>
      </c>
      <c r="AX81" s="18" t="s">
        <v>141</v>
      </c>
      <c r="AY81" s="18"/>
      <c r="AZ81" s="18"/>
      <c r="BA81" s="128"/>
      <c r="BB81" s="128"/>
      <c r="BC81" s="129"/>
      <c r="BD81" s="125"/>
      <c r="BE81" s="30" t="s">
        <v>97</v>
      </c>
    </row>
    <row r="82" spans="1:58" x14ac:dyDescent="0.35">
      <c r="A82" s="45">
        <v>1705.12</v>
      </c>
      <c r="B82" s="95">
        <v>14.77</v>
      </c>
      <c r="C82" s="20">
        <v>117.93</v>
      </c>
      <c r="D82" s="24">
        <f t="shared" si="104"/>
        <v>1550.8071772663682</v>
      </c>
      <c r="E82" s="24">
        <f t="shared" si="105"/>
        <v>-1488.4671772663683</v>
      </c>
      <c r="F82" s="24">
        <f t="shared" si="106"/>
        <v>44.17593394415136</v>
      </c>
      <c r="G82" s="24">
        <f t="shared" si="107"/>
        <v>-545.43593573917667</v>
      </c>
      <c r="H82" s="20">
        <f t="shared" si="108"/>
        <v>27653.595933944136</v>
      </c>
      <c r="I82" s="20">
        <f t="shared" si="109"/>
        <v>27816.574064260833</v>
      </c>
      <c r="J82" s="21">
        <f t="shared" si="110"/>
        <v>547.22195966125958</v>
      </c>
      <c r="K82" s="21">
        <f t="shared" si="111"/>
        <v>-85.369608638981532</v>
      </c>
      <c r="L82" s="21">
        <f t="shared" si="112"/>
        <v>-494.44934345913924</v>
      </c>
      <c r="M82" s="132"/>
      <c r="N82" s="20">
        <f t="shared" si="113"/>
        <v>18.919999999999845</v>
      </c>
      <c r="O82" s="20">
        <f t="shared" si="114"/>
        <v>2.2863813201125696E-2</v>
      </c>
      <c r="P82" s="20">
        <f t="shared" si="115"/>
        <v>9.7214839336084283E-2</v>
      </c>
      <c r="Q82" s="22">
        <f t="shared" si="116"/>
        <v>3.291210018060875E-2</v>
      </c>
      <c r="R82" s="21">
        <f t="shared" si="117"/>
        <v>1.0000902769737299</v>
      </c>
      <c r="S82" s="20">
        <f t="shared" si="118"/>
        <v>18.349228605426973</v>
      </c>
      <c r="T82" s="20">
        <f t="shared" si="119"/>
        <v>-1.9674970564323935</v>
      </c>
      <c r="U82" s="20">
        <f t="shared" si="120"/>
        <v>4.1675956452861929</v>
      </c>
      <c r="V82" s="132"/>
      <c r="W82" s="45">
        <v>1705.12</v>
      </c>
      <c r="X82" s="45">
        <v>14.77</v>
      </c>
      <c r="Y82" s="20">
        <v>117.93</v>
      </c>
      <c r="Z82" s="20">
        <f t="shared" si="121"/>
        <v>1550.8075864761922</v>
      </c>
      <c r="AA82" s="20">
        <f t="shared" si="122"/>
        <v>-1488.4675864761923</v>
      </c>
      <c r="AB82" s="20">
        <f t="shared" si="123"/>
        <v>47.226689197354311</v>
      </c>
      <c r="AC82" s="20">
        <f t="shared" si="124"/>
        <v>-545.13247994697326</v>
      </c>
      <c r="AD82" s="20">
        <f t="shared" si="125"/>
        <v>27656.646689197365</v>
      </c>
      <c r="AE82" s="20">
        <f t="shared" si="126"/>
        <v>27816.877520053018</v>
      </c>
      <c r="AF82" s="21">
        <f t="shared" si="127"/>
        <v>547.17436057044995</v>
      </c>
      <c r="AG82" s="21">
        <f t="shared" si="128"/>
        <v>-85.04863341758201</v>
      </c>
      <c r="AH82" s="21">
        <f t="shared" si="129"/>
        <v>-495.71192066076708</v>
      </c>
      <c r="AI82" s="132"/>
      <c r="AJ82" s="20">
        <f t="shared" si="130"/>
        <v>18.919999999999845</v>
      </c>
      <c r="AK82" s="20">
        <f t="shared" si="131"/>
        <v>2.2863813201125696E-2</v>
      </c>
      <c r="AL82" s="20">
        <f t="shared" si="132"/>
        <v>9.7040306410884763E-2</v>
      </c>
      <c r="AM82" s="23">
        <f t="shared" si="133"/>
        <v>3.2881563723988982E-2</v>
      </c>
      <c r="AN82" s="45">
        <f t="shared" si="134"/>
        <v>1.0000901095120394</v>
      </c>
      <c r="AO82" s="23">
        <f t="shared" si="135"/>
        <v>18.349225532911507</v>
      </c>
      <c r="AP82" s="23">
        <f t="shared" si="136"/>
        <v>-1.9678521666036166</v>
      </c>
      <c r="AQ82" s="23">
        <f t="shared" si="137"/>
        <v>4.167448699744317</v>
      </c>
      <c r="AR82" s="45">
        <f t="shared" si="138"/>
        <v>1.5824222528069376</v>
      </c>
      <c r="AS82" s="132"/>
      <c r="AT82" s="20">
        <f t="shared" si="139"/>
        <v>3.0658103387057882</v>
      </c>
      <c r="AU82" s="20">
        <f t="shared" si="140"/>
        <v>-4.0920982405623363E-4</v>
      </c>
      <c r="AV82" s="20">
        <f t="shared" si="141"/>
        <v>3.0658103660154814</v>
      </c>
      <c r="AX82" s="18" t="s">
        <v>141</v>
      </c>
      <c r="AY82" s="18"/>
      <c r="AZ82" s="18"/>
      <c r="BA82" s="128"/>
      <c r="BB82" s="128"/>
      <c r="BC82" s="129"/>
      <c r="BD82" s="125"/>
      <c r="BE82" s="30" t="s">
        <v>97</v>
      </c>
    </row>
    <row r="83" spans="1:58" x14ac:dyDescent="0.35">
      <c r="A83" s="45">
        <v>1724.02</v>
      </c>
      <c r="B83" s="95">
        <v>17.170000000000002</v>
      </c>
      <c r="C83" s="20">
        <v>118.83</v>
      </c>
      <c r="D83" s="24">
        <f t="shared" ref="D83:D114" si="142">S83+D82</f>
        <v>1568.9764482826542</v>
      </c>
      <c r="E83" s="24">
        <f t="shared" ref="E83:E114" si="143">$BJ$3-D83</f>
        <v>-1506.6364482826543</v>
      </c>
      <c r="F83" s="24">
        <f t="shared" ref="F83:F114" si="144">T83+F82</f>
        <v>41.701892589856513</v>
      </c>
      <c r="G83" s="24">
        <f t="shared" ref="G83:G114" si="145">U83+G82</f>
        <v>-540.86276065367713</v>
      </c>
      <c r="H83" s="20">
        <f t="shared" ref="H83:H114" si="146">H82+T83</f>
        <v>27651.121892589843</v>
      </c>
      <c r="I83" s="20">
        <f t="shared" ref="I83:I114" si="147">I82+U83</f>
        <v>27821.147239346334</v>
      </c>
      <c r="J83" s="21">
        <f t="shared" ref="J83:J114" si="148">SQRT(F83^2+G83^2)</f>
        <v>542.46803934194395</v>
      </c>
      <c r="K83" s="21">
        <f t="shared" ref="K83:K114" si="149">IF(J83=0,0,IF(F83&lt;0,ATAN(G83/F83)*180/PI()+180,ATAN(G83/F83)*180/PI()))</f>
        <v>-85.59107279871597</v>
      </c>
      <c r="L83" s="21">
        <f t="shared" ref="L83:L114" si="150">COS((K83-$BL$3)*PI()/180)*J83</f>
        <v>-489.25183698199533</v>
      </c>
      <c r="M83" s="132"/>
      <c r="N83" s="20">
        <f t="shared" ref="N83:N114" si="151">A83-A82</f>
        <v>18.900000000000091</v>
      </c>
      <c r="O83" s="20">
        <f t="shared" ref="O83:O114" si="152">RADIANS(B83-B82)</f>
        <v>4.1887902047863947E-2</v>
      </c>
      <c r="P83" s="20">
        <f t="shared" ref="P83:P114" si="153">RADIANS(C83-C82)</f>
        <v>1.5707963267948818E-2</v>
      </c>
      <c r="Q83" s="22">
        <f t="shared" ref="Q83:Q114" si="154">ACOS(COS(O83)-SIN(RADIANS(B82))*SIN(RADIANS(B83))*(1-COS(P83)))</f>
        <v>4.2109038342672322E-2</v>
      </c>
      <c r="R83" s="21">
        <f t="shared" ref="R83:R114" si="155">2/Q83*TAN(Q83/2)</f>
        <v>1.0001477904650125</v>
      </c>
      <c r="S83" s="20">
        <f t="shared" ref="S83:S114" si="156">(N83/2)*(COS(RADIANS(B82))+COS(RADIANS(B83)))*R83</f>
        <v>18.169271016286185</v>
      </c>
      <c r="T83" s="20">
        <f t="shared" ref="T83:T114" si="157">(N83/2)*(SIN(RADIANS(B82))*COS(RADIANS(C82))+SIN(RADIANS(B83))*COS(RADIANS(C83)))*R83</f>
        <v>-2.4740413542948474</v>
      </c>
      <c r="U83" s="20">
        <f t="shared" ref="U83:U114" si="158">(N83/2)*(SIN(RADIANS(B82))*SIN(RADIANS(C82))+SIN(RADIANS(B83))*SIN(RADIANS(C83)))*R83</f>
        <v>4.5731750854995532</v>
      </c>
      <c r="V83" s="132"/>
      <c r="W83" s="45">
        <v>1724.02</v>
      </c>
      <c r="X83" s="45">
        <v>17.170000000000002</v>
      </c>
      <c r="Y83" s="20">
        <v>118.81</v>
      </c>
      <c r="Z83" s="20">
        <f t="shared" ref="Z83:Z114" si="159">AO83+Z82</f>
        <v>1568.9768562561705</v>
      </c>
      <c r="AA83" s="20">
        <f t="shared" ref="AA83:AA114" si="160">$BJ$3-Z83</f>
        <v>-1506.6368562561706</v>
      </c>
      <c r="AB83" s="20">
        <f t="shared" ref="AB83:AB114" si="161">AP83+AB82</f>
        <v>44.753501315703062</v>
      </c>
      <c r="AC83" s="20">
        <f t="shared" ref="AC83:AC114" si="162">AQ83+AC82</f>
        <v>-540.55883567668559</v>
      </c>
      <c r="AD83" s="20">
        <f t="shared" ref="AD83:AD114" si="163">AD82+AP83</f>
        <v>27654.173501315712</v>
      </c>
      <c r="AE83" s="20">
        <f t="shared" ref="AE83:AE114" si="164">AE82+AQ83</f>
        <v>27821.451164323305</v>
      </c>
      <c r="AF83" s="21">
        <f t="shared" ref="AF83:AF114" si="165">SQRT(AB83^2+AC83^2)</f>
        <v>542.40826939506417</v>
      </c>
      <c r="AG83" s="21">
        <f t="shared" ref="AG83:AG114" si="166">IF(AF83=0,0,IF(AB83&lt;0,ATAN(AC83/AB83)*180/PI()+180,ATAN(AC83/AB83)*180/PI()))</f>
        <v>-85.267208828445433</v>
      </c>
      <c r="AH83" s="21">
        <f t="shared" ref="AH83:AH114" si="167">COS((AG83-$BL$3)*PI()/180)*AF83</f>
        <v>-490.51443459399917</v>
      </c>
      <c r="AI83" s="132"/>
      <c r="AJ83" s="20">
        <f t="shared" ref="AJ83:AJ114" si="168">W83-W82</f>
        <v>18.900000000000091</v>
      </c>
      <c r="AK83" s="20">
        <f t="shared" ref="AK83:AK114" si="169">RADIANS(X83-X82)</f>
        <v>4.1887902047863947E-2</v>
      </c>
      <c r="AL83" s="20">
        <f t="shared" ref="AL83:AL114" si="170">RADIANS(Y83-Y82)</f>
        <v>1.535889741755002E-2</v>
      </c>
      <c r="AM83" s="23">
        <f t="shared" ref="AM83:AM114" si="171">ACOS(COS(AK83)-SIN(RADIANS(X82))*SIN(RADIANS(X83))*(1-COS(AL83)))</f>
        <v>4.2099343846215165E-2</v>
      </c>
      <c r="AN83" s="45">
        <f t="shared" ref="AN83:AN114" si="172">2/AM83*TAN(AM83/2)</f>
        <v>1.0001477224110638</v>
      </c>
      <c r="AO83" s="23">
        <f t="shared" ref="AO83:AO114" si="173">(AJ83/2)*(COS(RADIANS(X82))+COS(RADIANS(X83)))*AN83</f>
        <v>18.169269779978261</v>
      </c>
      <c r="AP83" s="23">
        <f t="shared" ref="AP83:AP114" si="174">(AJ83/2)*(SIN(RADIANS(X82))*COS(RADIANS(Y82))+SIN(RADIANS(X83))*COS(RADIANS(Y83)))*AN83</f>
        <v>-2.4731878816512474</v>
      </c>
      <c r="AQ83" s="23">
        <f t="shared" ref="AQ83:AQ114" si="175">(AJ83/2)*(SIN(RADIANS(X82))*SIN(RADIANS(Y82))+SIN(RADIANS(X83))*SIN(RADIANS(Y83)))*AN83</f>
        <v>4.5736442702876401</v>
      </c>
      <c r="AR83" s="45">
        <f t="shared" ref="AR83:AR114" si="176">(10/AJ83)*2*(ASIN((SQRT((SIN((X82-X83)/2)^2+SIN(((Y82-Y83)/2)^2)*SIN(X82)*SIN(X83))))))</f>
        <v>1.0656770954210537</v>
      </c>
      <c r="AS83" s="132"/>
      <c r="AT83" s="20">
        <f t="shared" ref="AT83:AT114" si="177">SQRT((I83-AE83)^2+(H83-AD83)^2)</f>
        <v>3.0667060842912446</v>
      </c>
      <c r="AU83" s="20">
        <f t="shared" ref="AU83:AU114" si="178">D83-Z83</f>
        <v>-4.079735163031728E-4</v>
      </c>
      <c r="AV83" s="20">
        <f t="shared" ref="AV83:AV114" si="179">SQRT((I83-AE83)^2+(H83-AD83)^2+(D83-Z83)^2)</f>
        <v>3.0667061114282421</v>
      </c>
      <c r="AX83" s="18" t="s">
        <v>141</v>
      </c>
      <c r="AY83" s="18"/>
      <c r="AZ83" s="18"/>
      <c r="BA83" s="128"/>
      <c r="BB83" s="128"/>
      <c r="BC83" s="129"/>
      <c r="BD83" s="125"/>
      <c r="BE83" s="30" t="s">
        <v>97</v>
      </c>
    </row>
    <row r="84" spans="1:58" x14ac:dyDescent="0.35">
      <c r="A84" s="45">
        <v>1742.91</v>
      </c>
      <c r="B84" s="95">
        <v>19.82</v>
      </c>
      <c r="C84" s="20">
        <v>117.62</v>
      </c>
      <c r="D84" s="24">
        <f t="shared" si="142"/>
        <v>1586.8892750968835</v>
      </c>
      <c r="E84" s="24">
        <f t="shared" si="143"/>
        <v>-1524.5492750968835</v>
      </c>
      <c r="F84" s="24">
        <f t="shared" si="144"/>
        <v>38.872167037260503</v>
      </c>
      <c r="G84" s="24">
        <f t="shared" si="145"/>
        <v>-535.5816191946343</v>
      </c>
      <c r="H84" s="20">
        <f t="shared" si="146"/>
        <v>27648.292167037245</v>
      </c>
      <c r="I84" s="20">
        <f t="shared" si="147"/>
        <v>27826.428380805377</v>
      </c>
      <c r="J84" s="21">
        <f t="shared" si="148"/>
        <v>536.99042467191066</v>
      </c>
      <c r="K84" s="21">
        <f t="shared" si="149"/>
        <v>-85.848788419587535</v>
      </c>
      <c r="L84" s="21">
        <f t="shared" si="150"/>
        <v>-483.26337154118681</v>
      </c>
      <c r="M84" s="132"/>
      <c r="N84" s="20">
        <f t="shared" si="151"/>
        <v>18.8900000000001</v>
      </c>
      <c r="O84" s="20">
        <f t="shared" si="152"/>
        <v>4.6251225177849707E-2</v>
      </c>
      <c r="P84" s="20">
        <f t="shared" si="153"/>
        <v>-2.1118483949131277E-2</v>
      </c>
      <c r="Q84" s="22">
        <f t="shared" si="154"/>
        <v>4.6731484864587669E-2</v>
      </c>
      <c r="R84" s="21">
        <f t="shared" si="155"/>
        <v>1.000182025724595</v>
      </c>
      <c r="S84" s="20">
        <f t="shared" si="156"/>
        <v>17.912826814229305</v>
      </c>
      <c r="T84" s="20">
        <f t="shared" si="157"/>
        <v>-2.8297255525960123</v>
      </c>
      <c r="U84" s="20">
        <f t="shared" si="158"/>
        <v>5.2811414590428196</v>
      </c>
      <c r="V84" s="132"/>
      <c r="W84" s="45">
        <v>1742.91</v>
      </c>
      <c r="X84" s="45">
        <v>19.82</v>
      </c>
      <c r="Y84" s="20">
        <v>117.59</v>
      </c>
      <c r="Z84" s="20">
        <f t="shared" si="159"/>
        <v>1586.8896841770049</v>
      </c>
      <c r="AA84" s="20">
        <f t="shared" si="160"/>
        <v>-1524.549684177005</v>
      </c>
      <c r="AB84" s="20">
        <f t="shared" si="161"/>
        <v>41.926114672959542</v>
      </c>
      <c r="AC84" s="20">
        <f t="shared" si="162"/>
        <v>-535.27644749464707</v>
      </c>
      <c r="AD84" s="20">
        <f t="shared" si="163"/>
        <v>27651.346114672968</v>
      </c>
      <c r="AE84" s="20">
        <f t="shared" si="164"/>
        <v>27826.733552505342</v>
      </c>
      <c r="AF84" s="21">
        <f t="shared" si="165"/>
        <v>536.91589130333978</v>
      </c>
      <c r="AG84" s="21">
        <f t="shared" si="166"/>
        <v>-85.521389035647388</v>
      </c>
      <c r="AH84" s="21">
        <f t="shared" si="167"/>
        <v>-484.52605891433143</v>
      </c>
      <c r="AI84" s="132"/>
      <c r="AJ84" s="20">
        <f t="shared" si="168"/>
        <v>18.8900000000001</v>
      </c>
      <c r="AK84" s="20">
        <f t="shared" si="169"/>
        <v>4.6251225177849707E-2</v>
      </c>
      <c r="AL84" s="20">
        <f t="shared" si="170"/>
        <v>-2.12930168743308E-2</v>
      </c>
      <c r="AM84" s="23">
        <f t="shared" si="171"/>
        <v>4.6739413942423758E-2</v>
      </c>
      <c r="AN84" s="45">
        <f t="shared" si="172"/>
        <v>1.0001820875130867</v>
      </c>
      <c r="AO84" s="23">
        <f t="shared" si="173"/>
        <v>17.912827920834424</v>
      </c>
      <c r="AP84" s="23">
        <f t="shared" si="174"/>
        <v>-2.8273866427435173</v>
      </c>
      <c r="AQ84" s="23">
        <f t="shared" si="175"/>
        <v>5.2823881820385585</v>
      </c>
      <c r="AR84" s="45">
        <f t="shared" si="176"/>
        <v>0.98461712199629048</v>
      </c>
      <c r="AS84" s="132"/>
      <c r="AT84" s="20">
        <f t="shared" si="177"/>
        <v>3.0691572016101154</v>
      </c>
      <c r="AU84" s="20">
        <f t="shared" si="178"/>
        <v>-4.0908012147156114E-4</v>
      </c>
      <c r="AV84" s="20">
        <f t="shared" si="179"/>
        <v>3.0691572288727373</v>
      </c>
      <c r="AX84" s="18" t="s">
        <v>141</v>
      </c>
      <c r="AY84" s="18"/>
      <c r="AZ84" s="18"/>
      <c r="BA84" s="128"/>
      <c r="BB84" s="128"/>
      <c r="BC84" s="129"/>
      <c r="BD84" s="125"/>
      <c r="BE84" s="30" t="s">
        <v>97</v>
      </c>
    </row>
    <row r="85" spans="1:58" x14ac:dyDescent="0.35">
      <c r="A85" s="45">
        <v>1761.83</v>
      </c>
      <c r="B85" s="95">
        <v>21.37</v>
      </c>
      <c r="C85" s="20">
        <v>122.72</v>
      </c>
      <c r="D85" s="24">
        <f t="shared" si="142"/>
        <v>1604.6010066498625</v>
      </c>
      <c r="E85" s="24">
        <f t="shared" si="143"/>
        <v>-1542.2610066498626</v>
      </c>
      <c r="F85" s="24">
        <f t="shared" si="144"/>
        <v>35.521357170961764</v>
      </c>
      <c r="G85" s="24">
        <f t="shared" si="145"/>
        <v>-529.83862154316728</v>
      </c>
      <c r="H85" s="20">
        <f t="shared" si="146"/>
        <v>27644.941357170945</v>
      </c>
      <c r="I85" s="20">
        <f t="shared" si="147"/>
        <v>27832.171378456846</v>
      </c>
      <c r="J85" s="21">
        <f t="shared" si="148"/>
        <v>531.02799520743793</v>
      </c>
      <c r="K85" s="21">
        <f t="shared" si="149"/>
        <v>-86.164524849148833</v>
      </c>
      <c r="L85" s="21">
        <f t="shared" si="150"/>
        <v>-476.61438474799252</v>
      </c>
      <c r="M85" s="132"/>
      <c r="N85" s="20">
        <f t="shared" si="151"/>
        <v>18.919999999999845</v>
      </c>
      <c r="O85" s="20">
        <f t="shared" si="152"/>
        <v>2.7052603405912121E-2</v>
      </c>
      <c r="P85" s="20">
        <f t="shared" si="153"/>
        <v>8.9011791851710709E-2</v>
      </c>
      <c r="Q85" s="22">
        <f t="shared" si="154"/>
        <v>4.1355918475660891E-2</v>
      </c>
      <c r="R85" s="21">
        <f t="shared" si="155"/>
        <v>1.0001425503800259</v>
      </c>
      <c r="S85" s="20">
        <f t="shared" si="156"/>
        <v>17.711731552978993</v>
      </c>
      <c r="T85" s="20">
        <f t="shared" si="157"/>
        <v>-3.3508098662987367</v>
      </c>
      <c r="U85" s="20">
        <f t="shared" si="158"/>
        <v>5.7429976514669807</v>
      </c>
      <c r="V85" s="132"/>
      <c r="W85" s="45">
        <v>1761.83</v>
      </c>
      <c r="X85" s="45">
        <v>21.37</v>
      </c>
      <c r="Y85" s="20">
        <v>122.68</v>
      </c>
      <c r="Z85" s="20">
        <f t="shared" si="159"/>
        <v>1604.6014100741515</v>
      </c>
      <c r="AA85" s="20">
        <f t="shared" si="160"/>
        <v>-1542.2614100741516</v>
      </c>
      <c r="AB85" s="20">
        <f t="shared" si="161"/>
        <v>38.578819801967732</v>
      </c>
      <c r="AC85" s="20">
        <f t="shared" si="162"/>
        <v>-529.53137304315931</v>
      </c>
      <c r="AD85" s="20">
        <f t="shared" si="163"/>
        <v>27647.998819801975</v>
      </c>
      <c r="AE85" s="20">
        <f t="shared" si="164"/>
        <v>27832.478626956829</v>
      </c>
      <c r="AF85" s="21">
        <f t="shared" si="165"/>
        <v>530.93483627869648</v>
      </c>
      <c r="AG85" s="21">
        <f t="shared" si="166"/>
        <v>-85.833098319679166</v>
      </c>
      <c r="AH85" s="21">
        <f t="shared" si="167"/>
        <v>-477.87703105721414</v>
      </c>
      <c r="AI85" s="132"/>
      <c r="AJ85" s="20">
        <f t="shared" si="168"/>
        <v>18.919999999999845</v>
      </c>
      <c r="AK85" s="20">
        <f t="shared" si="169"/>
        <v>2.7052603405912121E-2</v>
      </c>
      <c r="AL85" s="20">
        <f t="shared" si="170"/>
        <v>8.8837258926511439E-2</v>
      </c>
      <c r="AM85" s="23">
        <f t="shared" si="171"/>
        <v>4.1309573142047196E-2</v>
      </c>
      <c r="AN85" s="45">
        <f t="shared" si="172"/>
        <v>1.0001422310075962</v>
      </c>
      <c r="AO85" s="23">
        <f t="shared" si="173"/>
        <v>17.711725897146497</v>
      </c>
      <c r="AP85" s="23">
        <f t="shared" si="174"/>
        <v>-3.3472948709918091</v>
      </c>
      <c r="AQ85" s="23">
        <f t="shared" si="175"/>
        <v>5.7450744514878096</v>
      </c>
      <c r="AR85" s="45">
        <f t="shared" si="176"/>
        <v>0.91741557536834772</v>
      </c>
      <c r="AS85" s="132"/>
      <c r="AT85" s="20">
        <f t="shared" si="177"/>
        <v>3.0728617575293207</v>
      </c>
      <c r="AU85" s="20">
        <f t="shared" si="178"/>
        <v>-4.0342428906114947E-4</v>
      </c>
      <c r="AV85" s="20">
        <f t="shared" si="179"/>
        <v>3.0728617840113377</v>
      </c>
      <c r="AX85" s="18" t="s">
        <v>141</v>
      </c>
      <c r="AY85" s="18"/>
      <c r="AZ85" s="18"/>
      <c r="BA85" s="128"/>
      <c r="BB85" s="128"/>
      <c r="BC85" s="129"/>
      <c r="BD85" s="125"/>
      <c r="BE85" s="30" t="s">
        <v>97</v>
      </c>
    </row>
    <row r="86" spans="1:58" x14ac:dyDescent="0.35">
      <c r="A86" s="45">
        <v>1780.71</v>
      </c>
      <c r="B86" s="95">
        <v>23.9</v>
      </c>
      <c r="C86" s="20">
        <v>121.41</v>
      </c>
      <c r="D86" s="24">
        <f t="shared" si="142"/>
        <v>1622.0254766012736</v>
      </c>
      <c r="E86" s="24">
        <f t="shared" si="143"/>
        <v>-1559.6854766012736</v>
      </c>
      <c r="F86" s="24">
        <f t="shared" si="144"/>
        <v>31.66816861976217</v>
      </c>
      <c r="G86" s="24">
        <f t="shared" si="145"/>
        <v>-523.6794838406945</v>
      </c>
      <c r="H86" s="20">
        <f t="shared" si="146"/>
        <v>27641.088168619746</v>
      </c>
      <c r="I86" s="20">
        <f t="shared" si="147"/>
        <v>27838.33051615932</v>
      </c>
      <c r="J86" s="21">
        <f t="shared" si="148"/>
        <v>524.63613552574316</v>
      </c>
      <c r="K86" s="21">
        <f t="shared" si="149"/>
        <v>-86.539399504049712</v>
      </c>
      <c r="L86" s="21">
        <f t="shared" si="150"/>
        <v>-469.35382075664495</v>
      </c>
      <c r="M86" s="132"/>
      <c r="N86" s="20">
        <f t="shared" si="151"/>
        <v>18.880000000000109</v>
      </c>
      <c r="O86" s="20">
        <f t="shared" si="152"/>
        <v>4.4156830075456496E-2</v>
      </c>
      <c r="P86" s="20">
        <f t="shared" si="153"/>
        <v>-2.2863813201125755E-2</v>
      </c>
      <c r="Q86" s="22">
        <f t="shared" si="154"/>
        <v>4.502245690903095E-2</v>
      </c>
      <c r="R86" s="21">
        <f t="shared" si="155"/>
        <v>1.0001689527160074</v>
      </c>
      <c r="S86" s="20">
        <f t="shared" si="156"/>
        <v>17.424469951411105</v>
      </c>
      <c r="T86" s="20">
        <f t="shared" si="157"/>
        <v>-3.8531885511995929</v>
      </c>
      <c r="U86" s="20">
        <f t="shared" si="158"/>
        <v>6.1591377024727603</v>
      </c>
      <c r="V86" s="132"/>
      <c r="W86" s="45">
        <v>1780.71</v>
      </c>
      <c r="X86" s="45">
        <v>23.9</v>
      </c>
      <c r="Y86" s="20">
        <v>121.34</v>
      </c>
      <c r="Z86" s="20">
        <f t="shared" si="159"/>
        <v>1622.0258852193429</v>
      </c>
      <c r="AA86" s="20">
        <f t="shared" si="160"/>
        <v>-1559.6858852193429</v>
      </c>
      <c r="AB86" s="20">
        <f t="shared" si="161"/>
        <v>34.731641294582616</v>
      </c>
      <c r="AC86" s="20">
        <f t="shared" si="162"/>
        <v>-523.36850280491524</v>
      </c>
      <c r="AD86" s="20">
        <f t="shared" si="163"/>
        <v>27644.151641294589</v>
      </c>
      <c r="AE86" s="20">
        <f t="shared" si="164"/>
        <v>27838.641497195073</v>
      </c>
      <c r="AF86" s="21">
        <f t="shared" si="165"/>
        <v>524.51966277278314</v>
      </c>
      <c r="AG86" s="21">
        <f t="shared" si="166"/>
        <v>-86.203319573080535</v>
      </c>
      <c r="AH86" s="21">
        <f t="shared" si="167"/>
        <v>-470.61623961697524</v>
      </c>
      <c r="AI86" s="132"/>
      <c r="AJ86" s="20">
        <f t="shared" si="168"/>
        <v>18.880000000000109</v>
      </c>
      <c r="AK86" s="20">
        <f t="shared" si="169"/>
        <v>4.4156830075456496E-2</v>
      </c>
      <c r="AL86" s="20">
        <f t="shared" si="170"/>
        <v>-2.3387411976724077E-2</v>
      </c>
      <c r="AM86" s="23">
        <f t="shared" si="171"/>
        <v>4.5062153367898317E-2</v>
      </c>
      <c r="AN86" s="45">
        <f t="shared" si="172"/>
        <v>1.0001692508402986</v>
      </c>
      <c r="AO86" s="23">
        <f t="shared" si="173"/>
        <v>17.424475145191355</v>
      </c>
      <c r="AP86" s="23">
        <f t="shared" si="174"/>
        <v>-3.847178507385117</v>
      </c>
      <c r="AQ86" s="23">
        <f t="shared" si="175"/>
        <v>6.1628702382440803</v>
      </c>
      <c r="AR86" s="45">
        <f t="shared" si="176"/>
        <v>1.0169794603725375</v>
      </c>
      <c r="AS86" s="132"/>
      <c r="AT86" s="20">
        <f t="shared" si="177"/>
        <v>3.0792164643149103</v>
      </c>
      <c r="AU86" s="20">
        <f t="shared" si="178"/>
        <v>-4.0861806928660371E-4</v>
      </c>
      <c r="AV86" s="20">
        <f t="shared" si="179"/>
        <v>3.0792164914271205</v>
      </c>
      <c r="AX86" s="18" t="s">
        <v>141</v>
      </c>
      <c r="AY86" s="18"/>
      <c r="AZ86" s="18"/>
      <c r="BA86" s="128"/>
      <c r="BB86" s="128"/>
      <c r="BC86" s="129"/>
      <c r="BD86" s="125"/>
      <c r="BE86" s="30" t="s">
        <v>97</v>
      </c>
    </row>
    <row r="87" spans="1:58" x14ac:dyDescent="0.35">
      <c r="A87" s="45">
        <v>1799.93</v>
      </c>
      <c r="B87" s="95">
        <v>26.31</v>
      </c>
      <c r="C87" s="20">
        <v>117.35</v>
      </c>
      <c r="D87" s="24">
        <f t="shared" si="142"/>
        <v>1639.4298223162348</v>
      </c>
      <c r="E87" s="24">
        <f t="shared" si="143"/>
        <v>-1577.0898223162349</v>
      </c>
      <c r="F87" s="24">
        <f t="shared" si="144"/>
        <v>27.681314465166775</v>
      </c>
      <c r="G87" s="24">
        <f t="shared" si="145"/>
        <v>-516.57174639041523</v>
      </c>
      <c r="H87" s="20">
        <f t="shared" si="146"/>
        <v>27637.101314465152</v>
      </c>
      <c r="I87" s="20">
        <f t="shared" si="147"/>
        <v>27845.438253609598</v>
      </c>
      <c r="J87" s="21">
        <f t="shared" si="148"/>
        <v>517.31288824014712</v>
      </c>
      <c r="K87" s="21">
        <f t="shared" si="149"/>
        <v>-86.932648732519255</v>
      </c>
      <c r="L87" s="21">
        <f t="shared" si="150"/>
        <v>-461.20491248397542</v>
      </c>
      <c r="M87" s="132"/>
      <c r="N87" s="20">
        <f t="shared" si="151"/>
        <v>19.220000000000027</v>
      </c>
      <c r="O87" s="20">
        <f t="shared" si="152"/>
        <v>4.2062434973063348E-2</v>
      </c>
      <c r="P87" s="20">
        <f t="shared" si="153"/>
        <v>-7.0860367630969825E-2</v>
      </c>
      <c r="Q87" s="22">
        <f t="shared" si="154"/>
        <v>5.1680363241127569E-2</v>
      </c>
      <c r="R87" s="21">
        <f t="shared" si="155"/>
        <v>1.0002226311239055</v>
      </c>
      <c r="S87" s="20">
        <f t="shared" si="156"/>
        <v>17.404345714961273</v>
      </c>
      <c r="T87" s="20">
        <f t="shared" si="157"/>
        <v>-3.9868541545953966</v>
      </c>
      <c r="U87" s="20">
        <f t="shared" si="158"/>
        <v>7.1077374502792283</v>
      </c>
      <c r="V87" s="132"/>
      <c r="W87" s="45">
        <v>1799.93</v>
      </c>
      <c r="X87" s="45">
        <v>26.31</v>
      </c>
      <c r="Y87" s="20">
        <v>117.27</v>
      </c>
      <c r="Z87" s="20">
        <f t="shared" si="159"/>
        <v>1639.4302373837149</v>
      </c>
      <c r="AA87" s="20">
        <f t="shared" si="160"/>
        <v>-1577.090237383715</v>
      </c>
      <c r="AB87" s="20">
        <f t="shared" si="161"/>
        <v>30.754133280347816</v>
      </c>
      <c r="AC87" s="20">
        <f t="shared" si="162"/>
        <v>-516.25555641181302</v>
      </c>
      <c r="AD87" s="20">
        <f t="shared" si="163"/>
        <v>27640.174133280354</v>
      </c>
      <c r="AE87" s="20">
        <f t="shared" si="164"/>
        <v>27845.754443588175</v>
      </c>
      <c r="AF87" s="21">
        <f t="shared" si="165"/>
        <v>517.17078053569116</v>
      </c>
      <c r="AG87" s="21">
        <f t="shared" si="166"/>
        <v>-86.590831733592992</v>
      </c>
      <c r="AH87" s="21">
        <f t="shared" si="167"/>
        <v>-462.46749333767423</v>
      </c>
      <c r="AI87" s="132"/>
      <c r="AJ87" s="20">
        <f t="shared" si="168"/>
        <v>19.220000000000027</v>
      </c>
      <c r="AK87" s="20">
        <f t="shared" si="169"/>
        <v>4.2062434973063348E-2</v>
      </c>
      <c r="AL87" s="20">
        <f t="shared" si="170"/>
        <v>-7.1034900556169345E-2</v>
      </c>
      <c r="AM87" s="23">
        <f t="shared" si="171"/>
        <v>5.1723353682028961E-2</v>
      </c>
      <c r="AN87" s="45">
        <f t="shared" si="172"/>
        <v>1.0002230017696483</v>
      </c>
      <c r="AO87" s="23">
        <f t="shared" si="173"/>
        <v>17.404352164372078</v>
      </c>
      <c r="AP87" s="23">
        <f t="shared" si="174"/>
        <v>-3.9775080142347998</v>
      </c>
      <c r="AQ87" s="23">
        <f t="shared" si="175"/>
        <v>7.1129463931022494</v>
      </c>
      <c r="AR87" s="45" t="e">
        <f t="shared" si="176"/>
        <v>#NUM!</v>
      </c>
      <c r="AS87" s="132"/>
      <c r="AT87" s="20">
        <f t="shared" si="177"/>
        <v>3.0890437960014587</v>
      </c>
      <c r="AU87" s="20">
        <f t="shared" si="178"/>
        <v>-4.1506748016217898E-4</v>
      </c>
      <c r="AV87" s="20">
        <f t="shared" si="179"/>
        <v>3.0890438238872746</v>
      </c>
      <c r="AX87" s="18" t="s">
        <v>141</v>
      </c>
      <c r="AY87" s="18"/>
      <c r="AZ87" s="18"/>
      <c r="BA87" s="128"/>
      <c r="BB87" s="128"/>
      <c r="BC87" s="129"/>
      <c r="BD87" s="125"/>
      <c r="BE87" s="30" t="s">
        <v>97</v>
      </c>
    </row>
    <row r="88" spans="1:58" x14ac:dyDescent="0.35">
      <c r="A88" s="45">
        <v>1819.52</v>
      </c>
      <c r="B88" s="95">
        <v>28.32</v>
      </c>
      <c r="C88" s="20">
        <v>113.18</v>
      </c>
      <c r="D88" s="24">
        <f t="shared" si="142"/>
        <v>1656.8362041157498</v>
      </c>
      <c r="E88" s="24">
        <f t="shared" si="143"/>
        <v>-1594.4962041157498</v>
      </c>
      <c r="F88" s="24">
        <f t="shared" si="144"/>
        <v>23.856972927477553</v>
      </c>
      <c r="G88" s="24">
        <f t="shared" si="145"/>
        <v>-508.44245255420009</v>
      </c>
      <c r="H88" s="20">
        <f t="shared" si="146"/>
        <v>27633.276972927462</v>
      </c>
      <c r="I88" s="20">
        <f t="shared" si="147"/>
        <v>27853.567547445815</v>
      </c>
      <c r="J88" s="21">
        <f t="shared" si="148"/>
        <v>509.00184942354815</v>
      </c>
      <c r="K88" s="21">
        <f t="shared" si="149"/>
        <v>-87.313556270244902</v>
      </c>
      <c r="L88" s="21">
        <f t="shared" si="150"/>
        <v>-452.25256673814022</v>
      </c>
      <c r="M88" s="132"/>
      <c r="N88" s="20">
        <f t="shared" si="151"/>
        <v>19.589999999999918</v>
      </c>
      <c r="O88" s="20">
        <f t="shared" si="152"/>
        <v>3.5081117965086048E-2</v>
      </c>
      <c r="P88" s="20">
        <f t="shared" si="153"/>
        <v>-7.278022980816333E-2</v>
      </c>
      <c r="Q88" s="22">
        <f t="shared" si="154"/>
        <v>4.8417887586039043E-2</v>
      </c>
      <c r="R88" s="21">
        <f t="shared" si="155"/>
        <v>1.0001954034615932</v>
      </c>
      <c r="S88" s="20">
        <f t="shared" si="156"/>
        <v>17.406381799515071</v>
      </c>
      <c r="T88" s="20">
        <f t="shared" si="157"/>
        <v>-3.8243415376892202</v>
      </c>
      <c r="U88" s="20">
        <f t="shared" si="158"/>
        <v>8.1292938362151546</v>
      </c>
      <c r="V88" s="132"/>
      <c r="W88" s="45">
        <v>1819.52</v>
      </c>
      <c r="X88" s="45">
        <v>28.32</v>
      </c>
      <c r="Y88" s="20">
        <v>113.08</v>
      </c>
      <c r="Z88" s="20">
        <f t="shared" si="159"/>
        <v>1656.8366347138833</v>
      </c>
      <c r="AA88" s="20">
        <f t="shared" si="160"/>
        <v>-1594.4966347138834</v>
      </c>
      <c r="AB88" s="20">
        <f t="shared" si="161"/>
        <v>26.942635059887088</v>
      </c>
      <c r="AC88" s="20">
        <f t="shared" si="162"/>
        <v>-508.12028721790182</v>
      </c>
      <c r="AD88" s="20">
        <f t="shared" si="163"/>
        <v>27636.362635059893</v>
      </c>
      <c r="AE88" s="20">
        <f t="shared" si="164"/>
        <v>27853.889712782086</v>
      </c>
      <c r="AF88" s="21">
        <f t="shared" si="165"/>
        <v>508.8340907077407</v>
      </c>
      <c r="AG88" s="21">
        <f t="shared" si="166"/>
        <v>-86.964783696056784</v>
      </c>
      <c r="AH88" s="21">
        <f t="shared" si="167"/>
        <v>-453.51639443889212</v>
      </c>
      <c r="AI88" s="132"/>
      <c r="AJ88" s="20">
        <f t="shared" si="168"/>
        <v>19.589999999999918</v>
      </c>
      <c r="AK88" s="20">
        <f t="shared" si="169"/>
        <v>3.5081117965086048E-2</v>
      </c>
      <c r="AL88" s="20">
        <f t="shared" si="170"/>
        <v>-7.3129295658562368E-2</v>
      </c>
      <c r="AM88" s="23">
        <f t="shared" si="171"/>
        <v>4.8528298619817001E-2</v>
      </c>
      <c r="AN88" s="45">
        <f t="shared" si="172"/>
        <v>1.0001962958749695</v>
      </c>
      <c r="AO88" s="23">
        <f t="shared" si="173"/>
        <v>17.406397330168279</v>
      </c>
      <c r="AP88" s="23">
        <f t="shared" si="174"/>
        <v>-3.8114982204607268</v>
      </c>
      <c r="AQ88" s="23">
        <f t="shared" si="175"/>
        <v>8.1352691939112223</v>
      </c>
      <c r="AR88" s="45">
        <f t="shared" si="176"/>
        <v>1.0721670367840299</v>
      </c>
      <c r="AS88" s="132"/>
      <c r="AT88" s="20">
        <f t="shared" si="177"/>
        <v>3.1024347373334376</v>
      </c>
      <c r="AU88" s="20">
        <f t="shared" si="178"/>
        <v>-4.3059813356194354E-4</v>
      </c>
      <c r="AV88" s="20">
        <f t="shared" si="179"/>
        <v>3.102434767215573</v>
      </c>
      <c r="AX88" s="18" t="s">
        <v>141</v>
      </c>
      <c r="AY88" s="18"/>
      <c r="AZ88" s="18"/>
      <c r="BA88" s="128"/>
      <c r="BB88" s="128"/>
      <c r="BC88" s="129"/>
      <c r="BD88" s="125"/>
      <c r="BE88" s="30" t="s">
        <v>97</v>
      </c>
    </row>
    <row r="89" spans="1:58" x14ac:dyDescent="0.35">
      <c r="A89" s="45">
        <v>1837.43</v>
      </c>
      <c r="B89" s="95">
        <v>30.2</v>
      </c>
      <c r="C89" s="20">
        <v>113.35</v>
      </c>
      <c r="D89" s="24">
        <f t="shared" si="142"/>
        <v>1672.4603818044613</v>
      </c>
      <c r="E89" s="24">
        <f t="shared" si="143"/>
        <v>-1610.1203818044614</v>
      </c>
      <c r="F89" s="24">
        <f t="shared" si="144"/>
        <v>20.399114788633867</v>
      </c>
      <c r="G89" s="24">
        <f t="shared" si="145"/>
        <v>-500.40083864863317</v>
      </c>
      <c r="H89" s="20">
        <f t="shared" si="146"/>
        <v>27629.819114788617</v>
      </c>
      <c r="I89" s="20">
        <f t="shared" si="147"/>
        <v>27861.609161351382</v>
      </c>
      <c r="J89" s="21">
        <f t="shared" si="148"/>
        <v>500.81645660303064</v>
      </c>
      <c r="K89" s="21">
        <f t="shared" si="149"/>
        <v>-87.66559865986126</v>
      </c>
      <c r="L89" s="21">
        <f t="shared" si="150"/>
        <v>-443.55939573907131</v>
      </c>
      <c r="M89" s="132"/>
      <c r="N89" s="20">
        <f t="shared" si="151"/>
        <v>17.910000000000082</v>
      </c>
      <c r="O89" s="20">
        <f t="shared" si="152"/>
        <v>3.281218993749338E-2</v>
      </c>
      <c r="P89" s="20">
        <f t="shared" si="153"/>
        <v>2.9670597283901418E-3</v>
      </c>
      <c r="Q89" s="22">
        <f t="shared" si="154"/>
        <v>3.2844192084129142E-2</v>
      </c>
      <c r="R89" s="21">
        <f t="shared" si="155"/>
        <v>1.0000899047778806</v>
      </c>
      <c r="S89" s="20">
        <f t="shared" si="156"/>
        <v>15.624177688711608</v>
      </c>
      <c r="T89" s="20">
        <f t="shared" si="157"/>
        <v>-3.4578581388436849</v>
      </c>
      <c r="U89" s="20">
        <f t="shared" si="158"/>
        <v>8.0416139055669191</v>
      </c>
      <c r="V89" s="132"/>
      <c r="W89" s="45">
        <v>1837.43</v>
      </c>
      <c r="X89" s="45">
        <v>30.2</v>
      </c>
      <c r="Y89" s="20">
        <v>113.88768568694699</v>
      </c>
      <c r="Z89" s="20">
        <f t="shared" si="159"/>
        <v>1672.4608714269457</v>
      </c>
      <c r="AA89" s="20">
        <f t="shared" si="160"/>
        <v>-1610.1208714269458</v>
      </c>
      <c r="AB89" s="20">
        <f t="shared" si="161"/>
        <v>23.452848267927504</v>
      </c>
      <c r="AC89" s="20">
        <f t="shared" si="162"/>
        <v>-500.09266806233597</v>
      </c>
      <c r="AD89" s="20">
        <f t="shared" si="163"/>
        <v>27632.872848267933</v>
      </c>
      <c r="AE89" s="20">
        <f t="shared" si="164"/>
        <v>27861.91733193765</v>
      </c>
      <c r="AF89" s="21">
        <f t="shared" si="165"/>
        <v>500.64230019204746</v>
      </c>
      <c r="AG89" s="21">
        <f t="shared" si="166"/>
        <v>-87.314966822328913</v>
      </c>
      <c r="AH89" s="21">
        <f t="shared" si="167"/>
        <v>-444.81937892228552</v>
      </c>
      <c r="AI89" s="132"/>
      <c r="AJ89" s="20">
        <f t="shared" si="168"/>
        <v>17.910000000000082</v>
      </c>
      <c r="AK89" s="20">
        <f t="shared" si="169"/>
        <v>3.281218993749338E-2</v>
      </c>
      <c r="AL89" s="20">
        <f t="shared" si="170"/>
        <v>1.4096774558457275E-2</v>
      </c>
      <c r="AM89" s="23">
        <f t="shared" si="171"/>
        <v>3.3527125288614235E-2</v>
      </c>
      <c r="AN89" s="45">
        <f t="shared" si="172"/>
        <v>1.000093682874784</v>
      </c>
      <c r="AO89" s="23">
        <f t="shared" si="173"/>
        <v>15.62423671306238</v>
      </c>
      <c r="AP89" s="23">
        <f t="shared" si="174"/>
        <v>-3.4897867919595837</v>
      </c>
      <c r="AQ89" s="23">
        <f t="shared" si="175"/>
        <v>8.0276191555658176</v>
      </c>
      <c r="AR89" s="45">
        <f t="shared" si="176"/>
        <v>1.0578599945176244</v>
      </c>
      <c r="AS89" s="132"/>
      <c r="AT89" s="20">
        <f t="shared" si="177"/>
        <v>3.0692437623837545</v>
      </c>
      <c r="AU89" s="20">
        <f t="shared" si="178"/>
        <v>-4.8962248433781497E-4</v>
      </c>
      <c r="AV89" s="20">
        <f t="shared" si="179"/>
        <v>3.0692438014373775</v>
      </c>
      <c r="AX89" s="18">
        <v>-25</v>
      </c>
      <c r="AY89" s="18">
        <v>-160</v>
      </c>
      <c r="AZ89" s="18">
        <v>-1990</v>
      </c>
      <c r="BA89" s="128">
        <v>1.0079</v>
      </c>
      <c r="BB89" s="128">
        <v>1.0003</v>
      </c>
      <c r="BC89" s="129">
        <v>0.98180000000000001</v>
      </c>
      <c r="BD89" s="125"/>
      <c r="BE89" s="30" t="s">
        <v>97</v>
      </c>
      <c r="BF89" s="187" t="s">
        <v>142</v>
      </c>
    </row>
    <row r="90" spans="1:58" x14ac:dyDescent="0.35">
      <c r="A90" s="45">
        <v>1856.33</v>
      </c>
      <c r="B90" s="95">
        <v>31.71</v>
      </c>
      <c r="C90" s="20">
        <v>112.78</v>
      </c>
      <c r="D90" s="24">
        <f t="shared" si="142"/>
        <v>1688.6680503209045</v>
      </c>
      <c r="E90" s="24">
        <f t="shared" si="143"/>
        <v>-1626.3280503209046</v>
      </c>
      <c r="F90" s="24">
        <f t="shared" si="144"/>
        <v>16.591601933940499</v>
      </c>
      <c r="G90" s="24">
        <f t="shared" si="145"/>
        <v>-491.45640611482747</v>
      </c>
      <c r="H90" s="20">
        <f t="shared" si="146"/>
        <v>27626.011601933926</v>
      </c>
      <c r="I90" s="20">
        <f t="shared" si="147"/>
        <v>27870.553593885186</v>
      </c>
      <c r="J90" s="21">
        <f t="shared" si="148"/>
        <v>491.73639316816542</v>
      </c>
      <c r="K90" s="21">
        <f t="shared" si="149"/>
        <v>-88.066424928276717</v>
      </c>
      <c r="L90" s="21">
        <f t="shared" si="150"/>
        <v>-433.90953351501275</v>
      </c>
      <c r="M90" s="132"/>
      <c r="N90" s="20">
        <f t="shared" si="151"/>
        <v>18.899999999999864</v>
      </c>
      <c r="O90" s="20">
        <f t="shared" si="152"/>
        <v>2.6354471705114402E-2</v>
      </c>
      <c r="P90" s="20">
        <f t="shared" si="153"/>
        <v>-9.948376736367559E-3</v>
      </c>
      <c r="Q90" s="22">
        <f t="shared" si="154"/>
        <v>2.6846387360186297E-2</v>
      </c>
      <c r="R90" s="21">
        <f t="shared" si="155"/>
        <v>1.0000600650385869</v>
      </c>
      <c r="S90" s="20">
        <f t="shared" si="156"/>
        <v>16.207668516443242</v>
      </c>
      <c r="T90" s="20">
        <f t="shared" si="157"/>
        <v>-3.8075128546933681</v>
      </c>
      <c r="U90" s="20">
        <f t="shared" si="158"/>
        <v>8.944432533805724</v>
      </c>
      <c r="V90" s="132"/>
      <c r="W90" s="45">
        <v>1856.33</v>
      </c>
      <c r="X90" s="45">
        <v>31.71</v>
      </c>
      <c r="Y90" s="20">
        <v>113.318821408142</v>
      </c>
      <c r="Z90" s="20">
        <f t="shared" si="159"/>
        <v>1688.6685398026623</v>
      </c>
      <c r="AA90" s="20">
        <f t="shared" si="160"/>
        <v>-1626.3285398026624</v>
      </c>
      <c r="AB90" s="20">
        <f t="shared" si="161"/>
        <v>19.561475909860654</v>
      </c>
      <c r="AC90" s="20">
        <f t="shared" si="162"/>
        <v>-491.18439907649031</v>
      </c>
      <c r="AD90" s="20">
        <f t="shared" si="163"/>
        <v>27628.981475909866</v>
      </c>
      <c r="AE90" s="20">
        <f t="shared" si="164"/>
        <v>27870.825600923494</v>
      </c>
      <c r="AF90" s="21">
        <f t="shared" si="165"/>
        <v>491.57376377905376</v>
      </c>
      <c r="AG90" s="21">
        <f t="shared" si="166"/>
        <v>-87.719394107797783</v>
      </c>
      <c r="AH90" s="21">
        <f t="shared" si="167"/>
        <v>-435.15890549776481</v>
      </c>
      <c r="AI90" s="132"/>
      <c r="AJ90" s="20">
        <f t="shared" si="168"/>
        <v>18.899999999999864</v>
      </c>
      <c r="AK90" s="20">
        <f t="shared" si="169"/>
        <v>2.6354471705114402E-2</v>
      </c>
      <c r="AL90" s="20">
        <f t="shared" si="170"/>
        <v>-9.9285546621301502E-3</v>
      </c>
      <c r="AM90" s="23">
        <f t="shared" si="171"/>
        <v>2.684444691891219E-2</v>
      </c>
      <c r="AN90" s="45">
        <f t="shared" si="172"/>
        <v>1.0000600563553426</v>
      </c>
      <c r="AO90" s="23">
        <f t="shared" si="173"/>
        <v>16.207668375716548</v>
      </c>
      <c r="AP90" s="23">
        <f t="shared" si="174"/>
        <v>-3.8913723580668482</v>
      </c>
      <c r="AQ90" s="23">
        <f t="shared" si="175"/>
        <v>8.9082689858456394</v>
      </c>
      <c r="AR90" s="45">
        <f t="shared" si="176"/>
        <v>0.77561705623040966</v>
      </c>
      <c r="AS90" s="132"/>
      <c r="AT90" s="20">
        <f t="shared" si="177"/>
        <v>2.9823043543303691</v>
      </c>
      <c r="AU90" s="20">
        <f t="shared" si="178"/>
        <v>-4.8948175776786229E-4</v>
      </c>
      <c r="AV90" s="20">
        <f t="shared" si="179"/>
        <v>2.9823043944993723</v>
      </c>
      <c r="AX90" s="18">
        <v>-25</v>
      </c>
      <c r="AY90" s="18">
        <v>-160</v>
      </c>
      <c r="AZ90" s="18">
        <v>-1990</v>
      </c>
      <c r="BA90" s="128">
        <v>1.0079</v>
      </c>
      <c r="BB90" s="128">
        <v>1.0003</v>
      </c>
      <c r="BC90" s="129">
        <v>0.98180000000000001</v>
      </c>
      <c r="BD90" s="125"/>
      <c r="BE90" s="30" t="s">
        <v>97</v>
      </c>
      <c r="BF90" s="187" t="s">
        <v>142</v>
      </c>
    </row>
    <row r="91" spans="1:58" x14ac:dyDescent="0.35">
      <c r="A91" s="45">
        <v>1875.22</v>
      </c>
      <c r="B91" s="95">
        <v>34.020000000000003</v>
      </c>
      <c r="C91" s="20">
        <v>110.66</v>
      </c>
      <c r="D91" s="24">
        <f t="shared" si="142"/>
        <v>1704.5341923585627</v>
      </c>
      <c r="E91" s="24">
        <f t="shared" si="143"/>
        <v>-1642.1941923585628</v>
      </c>
      <c r="F91" s="24">
        <f t="shared" si="144"/>
        <v>12.804326041678941</v>
      </c>
      <c r="G91" s="24">
        <f t="shared" si="145"/>
        <v>-481.93307303371438</v>
      </c>
      <c r="H91" s="20">
        <f t="shared" si="146"/>
        <v>27622.224326041665</v>
      </c>
      <c r="I91" s="20">
        <f t="shared" si="147"/>
        <v>27880.0769269663</v>
      </c>
      <c r="J91" s="21">
        <f t="shared" si="148"/>
        <v>482.1031400531437</v>
      </c>
      <c r="K91" s="21">
        <f t="shared" si="149"/>
        <v>-88.478084752758022</v>
      </c>
      <c r="L91" s="21">
        <f t="shared" si="150"/>
        <v>-423.76844719193736</v>
      </c>
      <c r="M91" s="132"/>
      <c r="N91" s="20">
        <f t="shared" si="151"/>
        <v>18.8900000000001</v>
      </c>
      <c r="O91" s="20">
        <f t="shared" si="152"/>
        <v>4.0317105721069051E-2</v>
      </c>
      <c r="P91" s="20">
        <f t="shared" si="153"/>
        <v>-3.7000980142279864E-2</v>
      </c>
      <c r="Q91" s="22">
        <f t="shared" si="154"/>
        <v>4.5035051626614031E-2</v>
      </c>
      <c r="R91" s="21">
        <f t="shared" si="155"/>
        <v>1.0001690472750895</v>
      </c>
      <c r="S91" s="20">
        <f t="shared" si="156"/>
        <v>15.866142037658255</v>
      </c>
      <c r="T91" s="20">
        <f t="shared" si="157"/>
        <v>-3.787275892261559</v>
      </c>
      <c r="U91" s="20">
        <f t="shared" si="158"/>
        <v>9.5233330811130799</v>
      </c>
      <c r="V91" s="132"/>
      <c r="W91" s="45">
        <v>1875.22</v>
      </c>
      <c r="X91" s="45">
        <v>34.020000000000003</v>
      </c>
      <c r="Y91" s="20">
        <v>111.772957392351</v>
      </c>
      <c r="Z91" s="20">
        <f t="shared" si="159"/>
        <v>1704.5344324653097</v>
      </c>
      <c r="AA91" s="20">
        <f t="shared" si="160"/>
        <v>-1642.1944324653098</v>
      </c>
      <c r="AB91" s="20">
        <f t="shared" si="161"/>
        <v>15.63559096137033</v>
      </c>
      <c r="AC91" s="20">
        <f t="shared" si="162"/>
        <v>-481.71664967413506</v>
      </c>
      <c r="AD91" s="20">
        <f t="shared" si="163"/>
        <v>27625.055590961376</v>
      </c>
      <c r="AE91" s="20">
        <f t="shared" si="164"/>
        <v>27880.29335032585</v>
      </c>
      <c r="AF91" s="21">
        <f t="shared" si="165"/>
        <v>481.97033340028787</v>
      </c>
      <c r="AG91" s="21">
        <f t="shared" si="166"/>
        <v>-88.140942460732788</v>
      </c>
      <c r="AH91" s="21">
        <f t="shared" si="167"/>
        <v>-424.99665152441492</v>
      </c>
      <c r="AI91" s="132"/>
      <c r="AJ91" s="20">
        <f t="shared" si="168"/>
        <v>18.8900000000001</v>
      </c>
      <c r="AK91" s="20">
        <f t="shared" si="169"/>
        <v>4.0317105721069051E-2</v>
      </c>
      <c r="AL91" s="20">
        <f t="shared" si="170"/>
        <v>-2.6980416863654509E-2</v>
      </c>
      <c r="AM91" s="23">
        <f t="shared" si="171"/>
        <v>4.2890415714763375E-2</v>
      </c>
      <c r="AN91" s="45">
        <f t="shared" si="172"/>
        <v>1.0001533271859586</v>
      </c>
      <c r="AO91" s="23">
        <f t="shared" si="173"/>
        <v>15.865892662647425</v>
      </c>
      <c r="AP91" s="23">
        <f t="shared" si="174"/>
        <v>-3.9258849484903244</v>
      </c>
      <c r="AQ91" s="23">
        <f t="shared" si="175"/>
        <v>9.4677494023552722</v>
      </c>
      <c r="AR91" s="45">
        <f t="shared" si="176"/>
        <v>1.3601375921546908</v>
      </c>
      <c r="AS91" s="132"/>
      <c r="AT91" s="20">
        <f t="shared" si="177"/>
        <v>2.8395246285500844</v>
      </c>
      <c r="AU91" s="20">
        <f t="shared" si="178"/>
        <v>-2.4010674701457901E-4</v>
      </c>
      <c r="AV91" s="20">
        <f t="shared" si="179"/>
        <v>2.8395246387016515</v>
      </c>
      <c r="AX91" s="18">
        <v>-25</v>
      </c>
      <c r="AY91" s="18">
        <v>-160</v>
      </c>
      <c r="AZ91" s="18">
        <v>-1990</v>
      </c>
      <c r="BA91" s="128">
        <v>1.0079</v>
      </c>
      <c r="BB91" s="128">
        <v>1.0003</v>
      </c>
      <c r="BC91" s="129">
        <v>0.98180000000000001</v>
      </c>
      <c r="BD91" s="125"/>
      <c r="BE91" s="30" t="s">
        <v>97</v>
      </c>
      <c r="BF91" s="187" t="s">
        <v>142</v>
      </c>
    </row>
    <row r="92" spans="1:58" x14ac:dyDescent="0.35">
      <c r="A92" s="45">
        <v>1894.1</v>
      </c>
      <c r="B92" s="95">
        <v>34.799999999999997</v>
      </c>
      <c r="C92" s="20">
        <v>111.34</v>
      </c>
      <c r="D92" s="24">
        <f t="shared" si="142"/>
        <v>1720.1104114011487</v>
      </c>
      <c r="E92" s="24">
        <f t="shared" si="143"/>
        <v>-1657.7704114011487</v>
      </c>
      <c r="F92" s="24">
        <f t="shared" si="144"/>
        <v>8.9802875351444538</v>
      </c>
      <c r="G92" s="24">
        <f t="shared" si="145"/>
        <v>-471.97286777670507</v>
      </c>
      <c r="H92" s="20">
        <f t="shared" si="146"/>
        <v>27618.400287535133</v>
      </c>
      <c r="I92" s="20">
        <f t="shared" si="147"/>
        <v>27890.037132223308</v>
      </c>
      <c r="J92" s="21">
        <f t="shared" si="148"/>
        <v>472.05829457979127</v>
      </c>
      <c r="K92" s="21">
        <f t="shared" si="149"/>
        <v>-88.909957476700512</v>
      </c>
      <c r="L92" s="21">
        <f t="shared" si="150"/>
        <v>-413.23063715919267</v>
      </c>
      <c r="M92" s="132"/>
      <c r="N92" s="20">
        <f t="shared" si="151"/>
        <v>18.879999999999882</v>
      </c>
      <c r="O92" s="20">
        <f t="shared" si="152"/>
        <v>1.3613568165555666E-2</v>
      </c>
      <c r="P92" s="20">
        <f t="shared" si="153"/>
        <v>1.1868238913561559E-2</v>
      </c>
      <c r="Q92" s="22">
        <f t="shared" si="154"/>
        <v>1.5175832088930141E-2</v>
      </c>
      <c r="R92" s="21">
        <f t="shared" si="155"/>
        <v>1.0000191925986495</v>
      </c>
      <c r="S92" s="20">
        <f t="shared" si="156"/>
        <v>15.576219042586102</v>
      </c>
      <c r="T92" s="20">
        <f t="shared" si="157"/>
        <v>-3.8240385065344875</v>
      </c>
      <c r="U92" s="20">
        <f t="shared" si="158"/>
        <v>9.9602052570093189</v>
      </c>
      <c r="V92" s="132"/>
      <c r="W92" s="45">
        <v>1894.1</v>
      </c>
      <c r="X92" s="45">
        <v>34.799999999999997</v>
      </c>
      <c r="Y92" s="20">
        <v>112.26884231531101</v>
      </c>
      <c r="Z92" s="20">
        <f t="shared" si="159"/>
        <v>1720.1106241732732</v>
      </c>
      <c r="AA92" s="20">
        <f t="shared" si="160"/>
        <v>-1657.7706241732733</v>
      </c>
      <c r="AB92" s="20">
        <f t="shared" si="161"/>
        <v>11.634829256853362</v>
      </c>
      <c r="AC92" s="20">
        <f t="shared" si="162"/>
        <v>-471.82603078048044</v>
      </c>
      <c r="AD92" s="20">
        <f t="shared" si="163"/>
        <v>27621.05482925686</v>
      </c>
      <c r="AE92" s="20">
        <f t="shared" si="164"/>
        <v>27890.183969219506</v>
      </c>
      <c r="AF92" s="21">
        <f t="shared" si="165"/>
        <v>471.96946148442595</v>
      </c>
      <c r="AG92" s="21">
        <f t="shared" si="166"/>
        <v>-88.587421002244795</v>
      </c>
      <c r="AH92" s="21">
        <f t="shared" si="167"/>
        <v>-414.43074345110114</v>
      </c>
      <c r="AI92" s="132"/>
      <c r="AJ92" s="20">
        <f t="shared" si="168"/>
        <v>18.879999999999882</v>
      </c>
      <c r="AK92" s="20">
        <f t="shared" si="169"/>
        <v>1.3613568165555666E-2</v>
      </c>
      <c r="AL92" s="20">
        <f t="shared" si="170"/>
        <v>8.6548246166504601E-3</v>
      </c>
      <c r="AM92" s="23">
        <f t="shared" si="171"/>
        <v>1.4465395465703468E-2</v>
      </c>
      <c r="AN92" s="45">
        <f t="shared" si="172"/>
        <v>1.0000174376703777</v>
      </c>
      <c r="AO92" s="23">
        <f t="shared" si="173"/>
        <v>15.576191707963559</v>
      </c>
      <c r="AP92" s="23">
        <f t="shared" si="174"/>
        <v>-4.000761704516969</v>
      </c>
      <c r="AQ92" s="23">
        <f t="shared" si="175"/>
        <v>9.8906188936546116</v>
      </c>
      <c r="AR92" s="45">
        <f t="shared" si="176"/>
        <v>0.40163169001881882</v>
      </c>
      <c r="AS92" s="132"/>
      <c r="AT92" s="20">
        <f t="shared" si="177"/>
        <v>2.6585997923427755</v>
      </c>
      <c r="AU92" s="20">
        <f t="shared" si="178"/>
        <v>-2.1277212454151595E-4</v>
      </c>
      <c r="AV92" s="20">
        <f t="shared" si="179"/>
        <v>2.6585998008570275</v>
      </c>
      <c r="AX92" s="18">
        <v>-25</v>
      </c>
      <c r="AY92" s="18">
        <v>-160</v>
      </c>
      <c r="AZ92" s="18">
        <v>-1990</v>
      </c>
      <c r="BA92" s="128">
        <v>1.0079</v>
      </c>
      <c r="BB92" s="128">
        <v>1.0003</v>
      </c>
      <c r="BC92" s="129">
        <v>0.98180000000000001</v>
      </c>
      <c r="BD92" s="125"/>
      <c r="BE92" s="30" t="s">
        <v>97</v>
      </c>
      <c r="BF92" s="187" t="s">
        <v>142</v>
      </c>
    </row>
    <row r="93" spans="1:58" x14ac:dyDescent="0.35">
      <c r="A93" s="45">
        <v>1912.93</v>
      </c>
      <c r="B93" s="95">
        <v>36.799999999999997</v>
      </c>
      <c r="C93" s="20">
        <v>108.38</v>
      </c>
      <c r="D93" s="24">
        <f t="shared" si="142"/>
        <v>1735.3831292792406</v>
      </c>
      <c r="E93" s="24">
        <f t="shared" si="143"/>
        <v>-1673.0431292792407</v>
      </c>
      <c r="F93" s="24">
        <f t="shared" si="144"/>
        <v>5.2459519625735993</v>
      </c>
      <c r="G93" s="24">
        <f t="shared" si="145"/>
        <v>-461.61406636039618</v>
      </c>
      <c r="H93" s="20">
        <f t="shared" si="146"/>
        <v>27614.665951962561</v>
      </c>
      <c r="I93" s="20">
        <f t="shared" si="147"/>
        <v>27900.395933639618</v>
      </c>
      <c r="J93" s="21">
        <f t="shared" si="148"/>
        <v>461.64387386141482</v>
      </c>
      <c r="K93" s="21">
        <f t="shared" si="149"/>
        <v>-89.348897725553229</v>
      </c>
      <c r="L93" s="21">
        <f t="shared" si="150"/>
        <v>-402.39248419362548</v>
      </c>
      <c r="M93" s="132"/>
      <c r="N93" s="20">
        <f t="shared" si="151"/>
        <v>18.830000000000155</v>
      </c>
      <c r="O93" s="20">
        <f t="shared" si="152"/>
        <v>3.4906585039886591E-2</v>
      </c>
      <c r="P93" s="20">
        <f t="shared" si="153"/>
        <v>-5.1661745859032292E-2</v>
      </c>
      <c r="Q93" s="22">
        <f t="shared" si="154"/>
        <v>4.6162246103323978E-2</v>
      </c>
      <c r="R93" s="21">
        <f t="shared" si="155"/>
        <v>1.0001776172632746</v>
      </c>
      <c r="S93" s="20">
        <f t="shared" si="156"/>
        <v>15.272717878092054</v>
      </c>
      <c r="T93" s="20">
        <f t="shared" si="157"/>
        <v>-3.7343355725708545</v>
      </c>
      <c r="U93" s="20">
        <f t="shared" si="158"/>
        <v>10.358801416308918</v>
      </c>
      <c r="V93" s="132"/>
      <c r="W93" s="45">
        <v>1912.93</v>
      </c>
      <c r="X93" s="45">
        <v>36.799999999999997</v>
      </c>
      <c r="Y93" s="20">
        <v>109.833887928617</v>
      </c>
      <c r="Z93" s="20">
        <f t="shared" si="159"/>
        <v>1735.3829665482567</v>
      </c>
      <c r="AA93" s="20">
        <f t="shared" si="160"/>
        <v>-1673.0429665482568</v>
      </c>
      <c r="AB93" s="20">
        <f t="shared" si="161"/>
        <v>7.6844541629327257</v>
      </c>
      <c r="AC93" s="20">
        <f t="shared" si="162"/>
        <v>-461.54669471781449</v>
      </c>
      <c r="AD93" s="20">
        <f t="shared" si="163"/>
        <v>27617.104454162938</v>
      </c>
      <c r="AE93" s="20">
        <f t="shared" si="164"/>
        <v>27900.463305282174</v>
      </c>
      <c r="AF93" s="21">
        <f t="shared" si="165"/>
        <v>461.6106608828718</v>
      </c>
      <c r="AG93" s="21">
        <f t="shared" si="166"/>
        <v>-89.046150431672174</v>
      </c>
      <c r="AH93" s="21">
        <f t="shared" si="167"/>
        <v>-403.5533897398347</v>
      </c>
      <c r="AI93" s="132"/>
      <c r="AJ93" s="20">
        <f t="shared" si="168"/>
        <v>18.830000000000155</v>
      </c>
      <c r="AK93" s="20">
        <f t="shared" si="169"/>
        <v>3.4906585039886591E-2</v>
      </c>
      <c r="AL93" s="20">
        <f t="shared" si="170"/>
        <v>-4.2497971183689545E-2</v>
      </c>
      <c r="AM93" s="23">
        <f t="shared" si="171"/>
        <v>4.2848328701292182E-2</v>
      </c>
      <c r="AN93" s="45">
        <f t="shared" si="172"/>
        <v>1.0001530263680931</v>
      </c>
      <c r="AO93" s="23">
        <f t="shared" si="173"/>
        <v>15.272342374983413</v>
      </c>
      <c r="AP93" s="23">
        <f t="shared" si="174"/>
        <v>-3.9503750939206363</v>
      </c>
      <c r="AQ93" s="23">
        <f t="shared" si="175"/>
        <v>10.27933606266596</v>
      </c>
      <c r="AR93" s="45">
        <f t="shared" si="176"/>
        <v>1.318403072801889</v>
      </c>
      <c r="AS93" s="132"/>
      <c r="AT93" s="20">
        <f t="shared" si="177"/>
        <v>2.439432704434505</v>
      </c>
      <c r="AU93" s="20">
        <f t="shared" si="178"/>
        <v>1.6273098390229279E-4</v>
      </c>
      <c r="AV93" s="20">
        <f t="shared" si="179"/>
        <v>2.4394327098622779</v>
      </c>
      <c r="AX93" s="18">
        <v>-25</v>
      </c>
      <c r="AY93" s="18">
        <v>-160</v>
      </c>
      <c r="AZ93" s="18">
        <v>-1990</v>
      </c>
      <c r="BA93" s="128">
        <v>1.0079</v>
      </c>
      <c r="BB93" s="128">
        <v>1.0003</v>
      </c>
      <c r="BC93" s="129">
        <v>0.98180000000000001</v>
      </c>
      <c r="BD93" s="125"/>
      <c r="BE93" s="30" t="s">
        <v>97</v>
      </c>
      <c r="BF93" s="187" t="s">
        <v>142</v>
      </c>
    </row>
    <row r="94" spans="1:58" x14ac:dyDescent="0.35">
      <c r="A94" s="45">
        <v>1931.86</v>
      </c>
      <c r="B94" s="95">
        <v>38</v>
      </c>
      <c r="C94" s="20">
        <v>109.52</v>
      </c>
      <c r="D94" s="24">
        <f t="shared" si="142"/>
        <v>1750.4213061751707</v>
      </c>
      <c r="E94" s="24">
        <f t="shared" si="143"/>
        <v>-1688.0813061751708</v>
      </c>
      <c r="F94" s="24">
        <f t="shared" si="144"/>
        <v>1.510905665977528</v>
      </c>
      <c r="G94" s="24">
        <f t="shared" si="145"/>
        <v>-450.74069953536747</v>
      </c>
      <c r="H94" s="20">
        <f t="shared" si="146"/>
        <v>27610.930905665966</v>
      </c>
      <c r="I94" s="20">
        <f t="shared" si="147"/>
        <v>27911.269300464646</v>
      </c>
      <c r="J94" s="21">
        <f t="shared" si="148"/>
        <v>450.74323184443256</v>
      </c>
      <c r="K94" s="21">
        <f t="shared" si="149"/>
        <v>-89.807942362960915</v>
      </c>
      <c r="L94" s="21">
        <f t="shared" si="150"/>
        <v>-391.10834915018557</v>
      </c>
      <c r="M94" s="132"/>
      <c r="N94" s="20">
        <f t="shared" si="151"/>
        <v>18.929999999999836</v>
      </c>
      <c r="O94" s="20">
        <f t="shared" si="152"/>
        <v>2.0943951023932005E-2</v>
      </c>
      <c r="P94" s="20">
        <f t="shared" si="153"/>
        <v>1.9896753472735368E-2</v>
      </c>
      <c r="Q94" s="22">
        <f t="shared" si="154"/>
        <v>2.4179658300884421E-2</v>
      </c>
      <c r="R94" s="21">
        <f t="shared" si="155"/>
        <v>1.0000487241716516</v>
      </c>
      <c r="S94" s="20">
        <f t="shared" si="156"/>
        <v>15.038176895930093</v>
      </c>
      <c r="T94" s="20">
        <f t="shared" si="157"/>
        <v>-3.7350462965960713</v>
      </c>
      <c r="U94" s="20">
        <f t="shared" si="158"/>
        <v>10.873366825028704</v>
      </c>
      <c r="V94" s="132"/>
      <c r="W94" s="45">
        <v>1931.86</v>
      </c>
      <c r="X94" s="45">
        <v>38</v>
      </c>
      <c r="Y94" s="20">
        <v>109.527032224075</v>
      </c>
      <c r="Z94" s="20">
        <f t="shared" si="159"/>
        <v>1750.420973719182</v>
      </c>
      <c r="AA94" s="20">
        <f t="shared" si="160"/>
        <v>-1688.0809737191821</v>
      </c>
      <c r="AB94" s="20">
        <f t="shared" si="161"/>
        <v>3.8128295578123184</v>
      </c>
      <c r="AC94" s="20">
        <f t="shared" si="162"/>
        <v>-450.7207837369503</v>
      </c>
      <c r="AD94" s="20">
        <f t="shared" si="163"/>
        <v>27613.232829557819</v>
      </c>
      <c r="AE94" s="20">
        <f t="shared" si="164"/>
        <v>27911.289216263038</v>
      </c>
      <c r="AF94" s="21">
        <f t="shared" si="165"/>
        <v>450.73691058275631</v>
      </c>
      <c r="AG94" s="21">
        <f t="shared" si="166"/>
        <v>-89.515323369403589</v>
      </c>
      <c r="AH94" s="21">
        <f t="shared" si="167"/>
        <v>-392.2420635087372</v>
      </c>
      <c r="AI94" s="132"/>
      <c r="AJ94" s="20">
        <f t="shared" si="168"/>
        <v>18.929999999999836</v>
      </c>
      <c r="AK94" s="20">
        <f t="shared" si="169"/>
        <v>2.0943951023932005E-2</v>
      </c>
      <c r="AL94" s="20">
        <f t="shared" si="170"/>
        <v>-5.3556423727848567E-3</v>
      </c>
      <c r="AM94" s="23">
        <f t="shared" si="171"/>
        <v>2.1194998833090839E-2</v>
      </c>
      <c r="AN94" s="45">
        <f t="shared" si="172"/>
        <v>1.0000374373464191</v>
      </c>
      <c r="AO94" s="23">
        <f t="shared" si="173"/>
        <v>15.038007170925363</v>
      </c>
      <c r="AP94" s="23">
        <f t="shared" si="174"/>
        <v>-3.8716246051204073</v>
      </c>
      <c r="AQ94" s="23">
        <f t="shared" si="175"/>
        <v>10.825910980864208</v>
      </c>
      <c r="AR94" s="45">
        <f t="shared" si="176"/>
        <v>0.62771023251250313</v>
      </c>
      <c r="AS94" s="132"/>
      <c r="AT94" s="20">
        <f t="shared" si="177"/>
        <v>2.302010044050689</v>
      </c>
      <c r="AU94" s="20">
        <f t="shared" si="178"/>
        <v>3.3245598865505599E-4</v>
      </c>
      <c r="AV94" s="20">
        <f t="shared" si="179"/>
        <v>2.3020100680573137</v>
      </c>
      <c r="AX94" s="18">
        <v>-25</v>
      </c>
      <c r="AY94" s="18">
        <v>-160</v>
      </c>
      <c r="AZ94" s="18">
        <v>-1990</v>
      </c>
      <c r="BA94" s="128">
        <v>1.0079</v>
      </c>
      <c r="BB94" s="128">
        <v>1.0003</v>
      </c>
      <c r="BC94" s="129">
        <v>0.98180000000000001</v>
      </c>
      <c r="BD94" s="125"/>
      <c r="BE94" s="30" t="s">
        <v>97</v>
      </c>
      <c r="BF94" s="187" t="s">
        <v>142</v>
      </c>
    </row>
    <row r="95" spans="1:58" x14ac:dyDescent="0.35">
      <c r="A95" s="45">
        <v>1960.83</v>
      </c>
      <c r="B95" s="95">
        <v>40.729999999999997</v>
      </c>
      <c r="C95" s="20">
        <v>104.46</v>
      </c>
      <c r="D95" s="24">
        <f t="shared" si="142"/>
        <v>1772.8223582155092</v>
      </c>
      <c r="E95" s="24">
        <f t="shared" si="143"/>
        <v>-1710.4823582155093</v>
      </c>
      <c r="F95" s="24">
        <f t="shared" si="144"/>
        <v>-3.8313272466579407</v>
      </c>
      <c r="G95" s="24">
        <f t="shared" si="145"/>
        <v>-433.17549299270991</v>
      </c>
      <c r="H95" s="20">
        <f t="shared" si="146"/>
        <v>27605.588672753329</v>
      </c>
      <c r="I95" s="20">
        <f t="shared" si="147"/>
        <v>27928.834507007305</v>
      </c>
      <c r="J95" s="21">
        <f t="shared" si="148"/>
        <v>433.19243621968775</v>
      </c>
      <c r="K95" s="21">
        <f t="shared" si="149"/>
        <v>269.49324659243177</v>
      </c>
      <c r="L95" s="21">
        <f t="shared" si="150"/>
        <v>-373.22531760520587</v>
      </c>
      <c r="M95" s="132"/>
      <c r="N95" s="20">
        <f t="shared" si="151"/>
        <v>28.970000000000027</v>
      </c>
      <c r="O95" s="20">
        <f t="shared" si="152"/>
        <v>4.7647488579445139E-2</v>
      </c>
      <c r="P95" s="20">
        <f t="shared" si="153"/>
        <v>-8.8313660150913117E-2</v>
      </c>
      <c r="Q95" s="22">
        <f t="shared" si="154"/>
        <v>7.3507527974929765E-2</v>
      </c>
      <c r="R95" s="21">
        <f t="shared" si="155"/>
        <v>1.0004505231577123</v>
      </c>
      <c r="S95" s="20">
        <f t="shared" si="156"/>
        <v>22.401052040338545</v>
      </c>
      <c r="T95" s="20">
        <f t="shared" si="157"/>
        <v>-5.3422329126354686</v>
      </c>
      <c r="U95" s="20">
        <f t="shared" si="158"/>
        <v>17.565206542657556</v>
      </c>
      <c r="V95" s="132"/>
      <c r="W95" s="45">
        <v>1960.83</v>
      </c>
      <c r="X95" s="45">
        <v>40.729999999999997</v>
      </c>
      <c r="Y95" s="20">
        <v>105.714384929589</v>
      </c>
      <c r="Z95" s="20">
        <f t="shared" si="159"/>
        <v>1772.8194969372485</v>
      </c>
      <c r="AA95" s="20">
        <f t="shared" si="160"/>
        <v>-1710.4794969372485</v>
      </c>
      <c r="AB95" s="20">
        <f t="shared" si="161"/>
        <v>-1.7296840609173176</v>
      </c>
      <c r="AC95" s="20">
        <f t="shared" si="162"/>
        <v>-433.21180225468743</v>
      </c>
      <c r="AD95" s="20">
        <f t="shared" si="163"/>
        <v>27607.690315939089</v>
      </c>
      <c r="AE95" s="20">
        <f t="shared" si="164"/>
        <v>27928.798197745302</v>
      </c>
      <c r="AF95" s="21">
        <f t="shared" si="165"/>
        <v>433.21525529429937</v>
      </c>
      <c r="AG95" s="21">
        <f t="shared" si="166"/>
        <v>269.77123644959295</v>
      </c>
      <c r="AH95" s="21">
        <f t="shared" si="167"/>
        <v>-374.30758394134131</v>
      </c>
      <c r="AI95" s="132"/>
      <c r="AJ95" s="20">
        <f t="shared" si="168"/>
        <v>28.970000000000027</v>
      </c>
      <c r="AK95" s="20">
        <f t="shared" si="169"/>
        <v>4.7647488579445139E-2</v>
      </c>
      <c r="AL95" s="20">
        <f t="shared" si="170"/>
        <v>-6.6543248506034519E-2</v>
      </c>
      <c r="AM95" s="23">
        <f t="shared" si="171"/>
        <v>6.3634617812541094E-2</v>
      </c>
      <c r="AN95" s="45">
        <f t="shared" si="172"/>
        <v>1.000337583749306</v>
      </c>
      <c r="AO95" s="23">
        <f t="shared" si="173"/>
        <v>22.398523218066426</v>
      </c>
      <c r="AP95" s="23">
        <f t="shared" si="174"/>
        <v>-5.542513618729636</v>
      </c>
      <c r="AQ95" s="23">
        <f t="shared" si="175"/>
        <v>17.508981482262858</v>
      </c>
      <c r="AR95" s="45">
        <f t="shared" si="176"/>
        <v>0.9176440406429921</v>
      </c>
      <c r="AS95" s="132"/>
      <c r="AT95" s="20">
        <f t="shared" si="177"/>
        <v>2.1019568127726225</v>
      </c>
      <c r="AU95" s="20">
        <f t="shared" si="178"/>
        <v>2.8612782607524423E-3</v>
      </c>
      <c r="AV95" s="20">
        <f t="shared" si="179"/>
        <v>2.1019587602221237</v>
      </c>
      <c r="AX95" s="18">
        <v>-25</v>
      </c>
      <c r="AY95" s="18">
        <v>-160</v>
      </c>
      <c r="AZ95" s="18">
        <v>-1990</v>
      </c>
      <c r="BA95" s="128">
        <v>1.0079</v>
      </c>
      <c r="BB95" s="128">
        <v>1.0003</v>
      </c>
      <c r="BC95" s="129">
        <v>0.98180000000000001</v>
      </c>
      <c r="BD95" s="125"/>
      <c r="BE95" s="30" t="s">
        <v>97</v>
      </c>
      <c r="BF95" s="187" t="s">
        <v>142</v>
      </c>
    </row>
    <row r="96" spans="1:58" x14ac:dyDescent="0.35">
      <c r="A96" s="45">
        <v>1979.09</v>
      </c>
      <c r="B96" s="95">
        <v>40.74</v>
      </c>
      <c r="C96" s="20">
        <v>107.94</v>
      </c>
      <c r="D96" s="24">
        <f t="shared" si="142"/>
        <v>1786.6604261055982</v>
      </c>
      <c r="E96" s="24">
        <f t="shared" si="143"/>
        <v>-1724.3204261055982</v>
      </c>
      <c r="F96" s="24">
        <f t="shared" si="144"/>
        <v>-7.1546587603602187</v>
      </c>
      <c r="G96" s="24">
        <f t="shared" si="145"/>
        <v>-421.73664232213122</v>
      </c>
      <c r="H96" s="20">
        <f t="shared" si="146"/>
        <v>27602.265341239625</v>
      </c>
      <c r="I96" s="20">
        <f t="shared" si="147"/>
        <v>27940.273357677885</v>
      </c>
      <c r="J96" s="21">
        <f t="shared" si="148"/>
        <v>421.7973264722317</v>
      </c>
      <c r="K96" s="21">
        <f t="shared" si="149"/>
        <v>269.02808437786928</v>
      </c>
      <c r="L96" s="21">
        <f t="shared" si="150"/>
        <v>-361.65731657753702</v>
      </c>
      <c r="M96" s="132"/>
      <c r="N96" s="20">
        <f t="shared" si="151"/>
        <v>18.259999999999991</v>
      </c>
      <c r="O96" s="20">
        <f t="shared" si="152"/>
        <v>1.7453292519952225E-4</v>
      </c>
      <c r="P96" s="20">
        <f t="shared" si="153"/>
        <v>6.073745796940274E-2</v>
      </c>
      <c r="Q96" s="22">
        <f t="shared" si="154"/>
        <v>3.96318062417087E-2</v>
      </c>
      <c r="R96" s="21">
        <f t="shared" si="155"/>
        <v>1.0001309105673988</v>
      </c>
      <c r="S96" s="20">
        <f t="shared" si="156"/>
        <v>13.838067890088979</v>
      </c>
      <c r="T96" s="20">
        <f t="shared" si="157"/>
        <v>-3.3233315137022776</v>
      </c>
      <c r="U96" s="20">
        <f t="shared" si="158"/>
        <v>11.438850670578688</v>
      </c>
      <c r="V96" s="132"/>
      <c r="W96" s="45">
        <v>1979.09</v>
      </c>
      <c r="X96" s="45">
        <v>40.74</v>
      </c>
      <c r="Y96" s="20">
        <v>107.48691359915399</v>
      </c>
      <c r="Z96" s="20">
        <f t="shared" si="159"/>
        <v>1786.6562234651474</v>
      </c>
      <c r="AA96" s="20">
        <f t="shared" si="160"/>
        <v>-1724.3162234651475</v>
      </c>
      <c r="AB96" s="20">
        <f t="shared" si="161"/>
        <v>-5.1337369087047531</v>
      </c>
      <c r="AC96" s="20">
        <f t="shared" si="162"/>
        <v>-421.79367198256637</v>
      </c>
      <c r="AD96" s="20">
        <f t="shared" si="163"/>
        <v>27604.2862630913</v>
      </c>
      <c r="AE96" s="20">
        <f t="shared" si="164"/>
        <v>27940.216328017425</v>
      </c>
      <c r="AF96" s="21">
        <f t="shared" si="165"/>
        <v>421.82491270571558</v>
      </c>
      <c r="AG96" s="21">
        <f t="shared" si="166"/>
        <v>269.30267580028442</v>
      </c>
      <c r="AH96" s="21">
        <f t="shared" si="167"/>
        <v>-362.71716663807058</v>
      </c>
      <c r="AI96" s="132"/>
      <c r="AJ96" s="20">
        <f t="shared" si="168"/>
        <v>18.259999999999991</v>
      </c>
      <c r="AK96" s="20">
        <f t="shared" si="169"/>
        <v>1.7453292519952225E-4</v>
      </c>
      <c r="AL96" s="20">
        <f t="shared" si="170"/>
        <v>3.0936461369903703E-2</v>
      </c>
      <c r="AM96" s="23">
        <f t="shared" si="171"/>
        <v>2.0188232626628944E-2</v>
      </c>
      <c r="AN96" s="45">
        <f t="shared" si="172"/>
        <v>1.0000339651123478</v>
      </c>
      <c r="AO96" s="23">
        <f t="shared" si="173"/>
        <v>13.836726527898833</v>
      </c>
      <c r="AP96" s="23">
        <f t="shared" si="174"/>
        <v>-3.4040528477874354</v>
      </c>
      <c r="AQ96" s="23">
        <f t="shared" si="175"/>
        <v>11.418130272121056</v>
      </c>
      <c r="AR96" s="45">
        <f t="shared" si="176"/>
        <v>9.7351882878512819E-2</v>
      </c>
      <c r="AS96" s="132"/>
      <c r="AT96" s="20">
        <f t="shared" si="177"/>
        <v>2.0217263694062058</v>
      </c>
      <c r="AU96" s="20">
        <f t="shared" si="178"/>
        <v>4.2026404507851112E-3</v>
      </c>
      <c r="AV96" s="20">
        <f t="shared" si="179"/>
        <v>2.021730737496751</v>
      </c>
      <c r="AX96" s="18">
        <v>-25</v>
      </c>
      <c r="AY96" s="18">
        <v>-160</v>
      </c>
      <c r="AZ96" s="18">
        <v>-1990</v>
      </c>
      <c r="BA96" s="128">
        <v>1.0079</v>
      </c>
      <c r="BB96" s="128">
        <v>1.0003</v>
      </c>
      <c r="BC96" s="129">
        <v>0.98180000000000001</v>
      </c>
      <c r="BD96" s="125"/>
      <c r="BE96" s="30" t="s">
        <v>97</v>
      </c>
      <c r="BF96" s="187" t="s">
        <v>142</v>
      </c>
    </row>
    <row r="97" spans="1:58" x14ac:dyDescent="0.35">
      <c r="A97" s="45">
        <v>1997.98</v>
      </c>
      <c r="B97" s="95">
        <v>41.37</v>
      </c>
      <c r="C97" s="20">
        <v>104.11</v>
      </c>
      <c r="D97" s="24">
        <f t="shared" si="142"/>
        <v>1800.907203273958</v>
      </c>
      <c r="E97" s="24">
        <f t="shared" si="143"/>
        <v>-1738.5672032739581</v>
      </c>
      <c r="F97" s="24">
        <f t="shared" si="144"/>
        <v>-10.57569810369583</v>
      </c>
      <c r="G97" s="24">
        <f t="shared" si="145"/>
        <v>-409.81619611804035</v>
      </c>
      <c r="H97" s="20">
        <f t="shared" si="146"/>
        <v>27598.84430189629</v>
      </c>
      <c r="I97" s="20">
        <f t="shared" si="147"/>
        <v>27952.193803881975</v>
      </c>
      <c r="J97" s="21">
        <f t="shared" si="148"/>
        <v>409.95263139909304</v>
      </c>
      <c r="K97" s="21">
        <f t="shared" si="149"/>
        <v>268.52175580776145</v>
      </c>
      <c r="L97" s="21">
        <f t="shared" si="150"/>
        <v>-349.62338766868061</v>
      </c>
      <c r="M97" s="132"/>
      <c r="N97" s="20">
        <f t="shared" si="151"/>
        <v>18.8900000000001</v>
      </c>
      <c r="O97" s="20">
        <f t="shared" si="152"/>
        <v>1.0995574287564197E-2</v>
      </c>
      <c r="P97" s="20">
        <f t="shared" si="153"/>
        <v>-6.6846110351382798E-2</v>
      </c>
      <c r="Q97" s="22">
        <f t="shared" si="154"/>
        <v>4.5253806126728913E-2</v>
      </c>
      <c r="R97" s="21">
        <f t="shared" si="155"/>
        <v>1.0001706938706816</v>
      </c>
      <c r="S97" s="20">
        <f t="shared" si="156"/>
        <v>14.246777168359879</v>
      </c>
      <c r="T97" s="20">
        <f t="shared" si="157"/>
        <v>-3.4210393433356114</v>
      </c>
      <c r="U97" s="20">
        <f t="shared" si="158"/>
        <v>11.920446204090855</v>
      </c>
      <c r="V97" s="132"/>
      <c r="W97" s="45">
        <v>1997.98</v>
      </c>
      <c r="X97" s="45">
        <v>41.37</v>
      </c>
      <c r="Y97" s="20">
        <v>104.853312534898</v>
      </c>
      <c r="Z97" s="20">
        <f t="shared" si="159"/>
        <v>1800.9017945226185</v>
      </c>
      <c r="AA97" s="20">
        <f t="shared" si="160"/>
        <v>-1738.5617945226186</v>
      </c>
      <c r="AB97" s="20">
        <f t="shared" si="161"/>
        <v>-8.5864663372952759</v>
      </c>
      <c r="AC97" s="20">
        <f t="shared" si="162"/>
        <v>-409.87965612137697</v>
      </c>
      <c r="AD97" s="20">
        <f t="shared" si="163"/>
        <v>27600.83353366271</v>
      </c>
      <c r="AE97" s="20">
        <f t="shared" si="164"/>
        <v>27952.130343878613</v>
      </c>
      <c r="AF97" s="21">
        <f t="shared" si="165"/>
        <v>409.96958412343196</v>
      </c>
      <c r="AG97" s="21">
        <f t="shared" si="166"/>
        <v>268.79990058819357</v>
      </c>
      <c r="AH97" s="21">
        <f t="shared" si="167"/>
        <v>-350.67296152689471</v>
      </c>
      <c r="AI97" s="132"/>
      <c r="AJ97" s="20">
        <f t="shared" si="168"/>
        <v>18.8900000000001</v>
      </c>
      <c r="AK97" s="20">
        <f t="shared" si="169"/>
        <v>1.0995574287564197E-2</v>
      </c>
      <c r="AL97" s="20">
        <f t="shared" si="170"/>
        <v>-4.5965009755293919E-2</v>
      </c>
      <c r="AM97" s="23">
        <f t="shared" si="171"/>
        <v>3.2127004358091016E-2</v>
      </c>
      <c r="AN97" s="45">
        <f t="shared" si="172"/>
        <v>1.0000860209126967</v>
      </c>
      <c r="AO97" s="23">
        <f t="shared" si="173"/>
        <v>14.245571057471018</v>
      </c>
      <c r="AP97" s="23">
        <f t="shared" si="174"/>
        <v>-3.4527294285905223</v>
      </c>
      <c r="AQ97" s="23">
        <f t="shared" si="175"/>
        <v>11.91401586118941</v>
      </c>
      <c r="AR97" s="45">
        <f t="shared" si="176"/>
        <v>0.22859942297329827</v>
      </c>
      <c r="AS97" s="132"/>
      <c r="AT97" s="20">
        <f t="shared" si="177"/>
        <v>1.9902437520466103</v>
      </c>
      <c r="AU97" s="20">
        <f t="shared" si="178"/>
        <v>5.4087513394733833E-3</v>
      </c>
      <c r="AV97" s="20">
        <f t="shared" si="179"/>
        <v>1.9902511015325735</v>
      </c>
      <c r="AX97" s="18">
        <v>-25</v>
      </c>
      <c r="AY97" s="18">
        <v>-160</v>
      </c>
      <c r="AZ97" s="18">
        <v>-1990</v>
      </c>
      <c r="BA97" s="128">
        <v>1.0079</v>
      </c>
      <c r="BB97" s="128">
        <v>1.0003</v>
      </c>
      <c r="BC97" s="129">
        <v>0.98180000000000001</v>
      </c>
      <c r="BD97" s="125"/>
      <c r="BE97" s="30" t="s">
        <v>97</v>
      </c>
      <c r="BF97" s="187" t="s">
        <v>142</v>
      </c>
    </row>
    <row r="98" spans="1:58" x14ac:dyDescent="0.35">
      <c r="A98" s="45">
        <v>2016.91</v>
      </c>
      <c r="B98" s="95">
        <v>41.29</v>
      </c>
      <c r="C98" s="20">
        <v>103.48</v>
      </c>
      <c r="D98" s="24">
        <f t="shared" si="142"/>
        <v>1815.1221509228601</v>
      </c>
      <c r="E98" s="24">
        <f t="shared" si="143"/>
        <v>-1752.7821509228602</v>
      </c>
      <c r="F98" s="24">
        <f t="shared" si="144"/>
        <v>-13.556632064963646</v>
      </c>
      <c r="G98" s="24">
        <f t="shared" si="145"/>
        <v>-397.67566222210809</v>
      </c>
      <c r="H98" s="20">
        <f t="shared" si="146"/>
        <v>27595.863367935021</v>
      </c>
      <c r="I98" s="20">
        <f t="shared" si="147"/>
        <v>27964.334337777909</v>
      </c>
      <c r="J98" s="21">
        <f t="shared" si="148"/>
        <v>397.90666568522948</v>
      </c>
      <c r="K98" s="21">
        <f t="shared" si="149"/>
        <v>268.04756186678651</v>
      </c>
      <c r="L98" s="21">
        <f t="shared" si="150"/>
        <v>-337.61890991866323</v>
      </c>
      <c r="M98" s="132"/>
      <c r="N98" s="20">
        <f t="shared" si="151"/>
        <v>18.930000000000064</v>
      </c>
      <c r="O98" s="20">
        <f t="shared" si="152"/>
        <v>-1.3962634015954338E-3</v>
      </c>
      <c r="P98" s="20">
        <f t="shared" si="153"/>
        <v>-1.0995574287564197E-2</v>
      </c>
      <c r="Q98" s="22">
        <f t="shared" si="154"/>
        <v>7.3944204543738845E-3</v>
      </c>
      <c r="R98" s="21">
        <f t="shared" si="155"/>
        <v>1.0000045564794018</v>
      </c>
      <c r="S98" s="20">
        <f t="shared" si="156"/>
        <v>14.214947648902209</v>
      </c>
      <c r="T98" s="20">
        <f t="shared" si="157"/>
        <v>-2.9809339612678154</v>
      </c>
      <c r="U98" s="20">
        <f t="shared" si="158"/>
        <v>12.140533895932263</v>
      </c>
      <c r="V98" s="132"/>
      <c r="W98" s="45">
        <v>2016.91</v>
      </c>
      <c r="X98" s="45">
        <v>41.29</v>
      </c>
      <c r="Y98" s="20">
        <v>105.19147142610301</v>
      </c>
      <c r="Z98" s="20">
        <f t="shared" si="159"/>
        <v>1815.1166977066587</v>
      </c>
      <c r="AA98" s="20">
        <f t="shared" si="160"/>
        <v>-1752.7766977066588</v>
      </c>
      <c r="AB98" s="20">
        <f t="shared" si="161"/>
        <v>-11.826715096357628</v>
      </c>
      <c r="AC98" s="20">
        <f t="shared" si="162"/>
        <v>-397.80564669706075</v>
      </c>
      <c r="AD98" s="20">
        <f t="shared" si="163"/>
        <v>27597.593284903647</v>
      </c>
      <c r="AE98" s="20">
        <f t="shared" si="164"/>
        <v>27964.204353302928</v>
      </c>
      <c r="AF98" s="21">
        <f t="shared" si="165"/>
        <v>397.9814112920817</v>
      </c>
      <c r="AG98" s="21">
        <f t="shared" si="166"/>
        <v>268.29710480491059</v>
      </c>
      <c r="AH98" s="21">
        <f t="shared" si="167"/>
        <v>-338.59643826037291</v>
      </c>
      <c r="AI98" s="132"/>
      <c r="AJ98" s="20">
        <f t="shared" si="168"/>
        <v>18.930000000000064</v>
      </c>
      <c r="AK98" s="20">
        <f t="shared" si="169"/>
        <v>-1.3962634015954338E-3</v>
      </c>
      <c r="AL98" s="20">
        <f t="shared" si="170"/>
        <v>5.9019860464207541E-3</v>
      </c>
      <c r="AM98" s="23">
        <f t="shared" si="171"/>
        <v>4.1401842342367878E-3</v>
      </c>
      <c r="AN98" s="45">
        <f t="shared" si="172"/>
        <v>1.0000014284295728</v>
      </c>
      <c r="AO98" s="23">
        <f t="shared" si="173"/>
        <v>14.214903184040251</v>
      </c>
      <c r="AP98" s="23">
        <f t="shared" si="174"/>
        <v>-3.2402487590623528</v>
      </c>
      <c r="AQ98" s="23">
        <f t="shared" si="175"/>
        <v>12.074009424316221</v>
      </c>
      <c r="AR98" s="45">
        <f t="shared" si="176"/>
        <v>9.3837344053315855E-2</v>
      </c>
      <c r="AS98" s="132"/>
      <c r="AT98" s="20">
        <f t="shared" si="177"/>
        <v>1.7347935560401635</v>
      </c>
      <c r="AU98" s="20">
        <f t="shared" si="178"/>
        <v>5.4532162014311325E-3</v>
      </c>
      <c r="AV98" s="20">
        <f t="shared" si="179"/>
        <v>1.734802126942844</v>
      </c>
      <c r="AX98" s="18">
        <v>-25</v>
      </c>
      <c r="AY98" s="18">
        <v>-160</v>
      </c>
      <c r="AZ98" s="18">
        <v>-1990</v>
      </c>
      <c r="BA98" s="128">
        <v>1.0079</v>
      </c>
      <c r="BB98" s="128">
        <v>1.0003</v>
      </c>
      <c r="BC98" s="129">
        <v>0.98180000000000001</v>
      </c>
      <c r="BD98" s="125"/>
      <c r="BE98" s="30" t="s">
        <v>97</v>
      </c>
      <c r="BF98" s="187" t="s">
        <v>142</v>
      </c>
    </row>
    <row r="99" spans="1:58" x14ac:dyDescent="0.35">
      <c r="A99" s="45">
        <v>2035.77</v>
      </c>
      <c r="B99" s="95">
        <v>41.68</v>
      </c>
      <c r="C99" s="20">
        <v>104.49</v>
      </c>
      <c r="D99" s="24">
        <f t="shared" si="142"/>
        <v>1829.250860306779</v>
      </c>
      <c r="E99" s="24">
        <f t="shared" si="143"/>
        <v>-1766.9108603067791</v>
      </c>
      <c r="F99" s="24">
        <f t="shared" si="144"/>
        <v>-16.576187445349323</v>
      </c>
      <c r="G99" s="24">
        <f t="shared" si="145"/>
        <v>-385.55311952345113</v>
      </c>
      <c r="H99" s="20">
        <f t="shared" si="146"/>
        <v>27592.843812554634</v>
      </c>
      <c r="I99" s="20">
        <f t="shared" si="147"/>
        <v>27976.456880476566</v>
      </c>
      <c r="J99" s="21">
        <f t="shared" si="148"/>
        <v>385.90928722238334</v>
      </c>
      <c r="K99" s="21">
        <f t="shared" si="149"/>
        <v>267.53818344450679</v>
      </c>
      <c r="L99" s="21">
        <f t="shared" si="150"/>
        <v>-325.61070229297223</v>
      </c>
      <c r="M99" s="132"/>
      <c r="N99" s="20">
        <f t="shared" si="151"/>
        <v>18.8599999999999</v>
      </c>
      <c r="O99" s="20">
        <f t="shared" si="152"/>
        <v>6.8067840827778954E-3</v>
      </c>
      <c r="P99" s="20">
        <f t="shared" si="153"/>
        <v>1.7627825445142568E-2</v>
      </c>
      <c r="Q99" s="22">
        <f t="shared" si="154"/>
        <v>1.3516001630311525E-2</v>
      </c>
      <c r="R99" s="21">
        <f t="shared" si="155"/>
        <v>1.0000152238031179</v>
      </c>
      <c r="S99" s="20">
        <f t="shared" si="156"/>
        <v>14.128709383918897</v>
      </c>
      <c r="T99" s="20">
        <f t="shared" si="157"/>
        <v>-3.0195553803856776</v>
      </c>
      <c r="U99" s="20">
        <f t="shared" si="158"/>
        <v>12.122542698656956</v>
      </c>
      <c r="V99" s="132"/>
      <c r="W99" s="45">
        <v>2035.77</v>
      </c>
      <c r="X99" s="45">
        <v>41.68</v>
      </c>
      <c r="Y99" s="20">
        <v>106.046447400829</v>
      </c>
      <c r="Z99" s="20">
        <f t="shared" si="159"/>
        <v>1829.2453615908373</v>
      </c>
      <c r="AA99" s="20">
        <f t="shared" si="160"/>
        <v>-1766.9053615908374</v>
      </c>
      <c r="AB99" s="20">
        <f t="shared" si="161"/>
        <v>-15.190669715291765</v>
      </c>
      <c r="AC99" s="20">
        <f t="shared" si="162"/>
        <v>-385.77402184193625</v>
      </c>
      <c r="AD99" s="20">
        <f t="shared" si="163"/>
        <v>27594.229330284714</v>
      </c>
      <c r="AE99" s="20">
        <f t="shared" si="164"/>
        <v>27976.235978158053</v>
      </c>
      <c r="AF99" s="21">
        <f t="shared" si="165"/>
        <v>386.0729884031021</v>
      </c>
      <c r="AG99" s="21">
        <f t="shared" si="166"/>
        <v>267.74502225900846</v>
      </c>
      <c r="AH99" s="21">
        <f t="shared" si="167"/>
        <v>-326.4947681775638</v>
      </c>
      <c r="AI99" s="132"/>
      <c r="AJ99" s="20">
        <f t="shared" si="168"/>
        <v>18.8599999999999</v>
      </c>
      <c r="AK99" s="20">
        <f t="shared" si="169"/>
        <v>6.8067840827778954E-3</v>
      </c>
      <c r="AL99" s="20">
        <f t="shared" si="170"/>
        <v>1.4922145784416321E-2</v>
      </c>
      <c r="AM99" s="23">
        <f t="shared" si="171"/>
        <v>1.2001603073138911E-2</v>
      </c>
      <c r="AN99" s="45">
        <f t="shared" si="172"/>
        <v>1.0000120033792552</v>
      </c>
      <c r="AO99" s="23">
        <f t="shared" si="173"/>
        <v>14.128663884178726</v>
      </c>
      <c r="AP99" s="23">
        <f t="shared" si="174"/>
        <v>-3.3639546189341383</v>
      </c>
      <c r="AQ99" s="23">
        <f t="shared" si="175"/>
        <v>12.031624855124496</v>
      </c>
      <c r="AR99" s="45">
        <f t="shared" si="176"/>
        <v>0.33457573066481811</v>
      </c>
      <c r="AS99" s="132"/>
      <c r="AT99" s="20">
        <f t="shared" si="177"/>
        <v>1.4030171826063385</v>
      </c>
      <c r="AU99" s="20">
        <f t="shared" si="178"/>
        <v>5.4987159417123621E-3</v>
      </c>
      <c r="AV99" s="20">
        <f t="shared" si="179"/>
        <v>1.4030279578702753</v>
      </c>
      <c r="AX99" s="18">
        <v>-25</v>
      </c>
      <c r="AY99" s="18">
        <v>-160</v>
      </c>
      <c r="AZ99" s="18">
        <v>-1990</v>
      </c>
      <c r="BA99" s="128">
        <v>1.0079</v>
      </c>
      <c r="BB99" s="128">
        <v>1.0003</v>
      </c>
      <c r="BC99" s="129">
        <v>0.98180000000000001</v>
      </c>
      <c r="BD99" s="125"/>
      <c r="BE99" s="30" t="s">
        <v>97</v>
      </c>
      <c r="BF99" s="187" t="s">
        <v>142</v>
      </c>
    </row>
    <row r="100" spans="1:58" x14ac:dyDescent="0.35">
      <c r="A100" s="45">
        <v>2073.62</v>
      </c>
      <c r="B100" s="95">
        <v>44.01</v>
      </c>
      <c r="C100" s="20">
        <v>102.57</v>
      </c>
      <c r="D100" s="24">
        <f t="shared" si="142"/>
        <v>1857.0016172441381</v>
      </c>
      <c r="E100" s="24">
        <f t="shared" si="143"/>
        <v>-1794.6616172441381</v>
      </c>
      <c r="F100" s="24">
        <f t="shared" si="144"/>
        <v>-22.587668815242267</v>
      </c>
      <c r="G100" s="24">
        <f t="shared" si="145"/>
        <v>-360.53071524510949</v>
      </c>
      <c r="H100" s="20">
        <f t="shared" si="146"/>
        <v>27586.832331184742</v>
      </c>
      <c r="I100" s="20">
        <f t="shared" si="147"/>
        <v>28001.479284754907</v>
      </c>
      <c r="J100" s="21">
        <f t="shared" si="148"/>
        <v>361.23759413668074</v>
      </c>
      <c r="K100" s="21">
        <f t="shared" si="149"/>
        <v>266.4150383718233</v>
      </c>
      <c r="L100" s="21">
        <f t="shared" si="150"/>
        <v>-300.93492383921722</v>
      </c>
      <c r="M100" s="132"/>
      <c r="N100" s="20">
        <f t="shared" si="151"/>
        <v>37.849999999999909</v>
      </c>
      <c r="O100" s="20">
        <f t="shared" si="152"/>
        <v>4.0666171571467846E-2</v>
      </c>
      <c r="P100" s="20">
        <f t="shared" si="153"/>
        <v>-3.3510321638291159E-2</v>
      </c>
      <c r="Q100" s="22">
        <f t="shared" si="154"/>
        <v>4.6611854268893582E-2</v>
      </c>
      <c r="R100" s="21">
        <f t="shared" si="155"/>
        <v>1.0001810947591243</v>
      </c>
      <c r="S100" s="20">
        <f t="shared" si="156"/>
        <v>27.750756937359107</v>
      </c>
      <c r="T100" s="20">
        <f t="shared" si="157"/>
        <v>-6.0114813698929463</v>
      </c>
      <c r="U100" s="20">
        <f t="shared" si="158"/>
        <v>25.022404278341639</v>
      </c>
      <c r="V100" s="132"/>
      <c r="W100" s="45">
        <v>2073.62</v>
      </c>
      <c r="X100" s="45">
        <v>44.01</v>
      </c>
      <c r="Y100" s="20">
        <v>104.695813889715</v>
      </c>
      <c r="Z100" s="20">
        <f t="shared" si="159"/>
        <v>1856.9955121976488</v>
      </c>
      <c r="AA100" s="20">
        <f t="shared" si="160"/>
        <v>-1794.6555121976489</v>
      </c>
      <c r="AB100" s="20">
        <f t="shared" si="161"/>
        <v>-22.006012280139661</v>
      </c>
      <c r="AC100" s="20">
        <f t="shared" si="162"/>
        <v>-360.95719948360556</v>
      </c>
      <c r="AD100" s="20">
        <f t="shared" si="163"/>
        <v>27587.413987719865</v>
      </c>
      <c r="AE100" s="20">
        <f t="shared" si="164"/>
        <v>28001.052800516383</v>
      </c>
      <c r="AF100" s="21">
        <f t="shared" si="165"/>
        <v>361.62738341491934</v>
      </c>
      <c r="AG100" s="21">
        <f t="shared" si="166"/>
        <v>266.51124015485925</v>
      </c>
      <c r="AH100" s="21">
        <f t="shared" si="167"/>
        <v>-301.59509829161982</v>
      </c>
      <c r="AI100" s="132"/>
      <c r="AJ100" s="20">
        <f t="shared" si="168"/>
        <v>37.849999999999909</v>
      </c>
      <c r="AK100" s="20">
        <f t="shared" si="169"/>
        <v>4.0666171571467846E-2</v>
      </c>
      <c r="AL100" s="20">
        <f t="shared" si="170"/>
        <v>-2.3573001756710683E-2</v>
      </c>
      <c r="AM100" s="23">
        <f t="shared" si="171"/>
        <v>4.3709663709571522E-2</v>
      </c>
      <c r="AN100" s="45">
        <f t="shared" si="172"/>
        <v>1.0001592416488725</v>
      </c>
      <c r="AO100" s="23">
        <f t="shared" si="173"/>
        <v>27.750150606811467</v>
      </c>
      <c r="AP100" s="23">
        <f t="shared" si="174"/>
        <v>-6.8153425648478949</v>
      </c>
      <c r="AQ100" s="23">
        <f t="shared" si="175"/>
        <v>24.816822358330668</v>
      </c>
      <c r="AR100" s="45">
        <f t="shared" si="176"/>
        <v>0.60905099149718811</v>
      </c>
      <c r="AS100" s="132"/>
      <c r="AT100" s="20">
        <f t="shared" si="177"/>
        <v>0.72125801940832257</v>
      </c>
      <c r="AU100" s="20">
        <f t="shared" si="178"/>
        <v>6.1050464892105083E-3</v>
      </c>
      <c r="AV100" s="20">
        <f t="shared" si="179"/>
        <v>0.72128385685072116</v>
      </c>
      <c r="AX100" s="18">
        <v>-25</v>
      </c>
      <c r="AY100" s="18">
        <v>-160</v>
      </c>
      <c r="AZ100" s="18">
        <v>-1990</v>
      </c>
      <c r="BA100" s="128">
        <v>1.0079</v>
      </c>
      <c r="BB100" s="128">
        <v>1.0003</v>
      </c>
      <c r="BC100" s="129">
        <v>0.98180000000000001</v>
      </c>
      <c r="BD100" s="125"/>
      <c r="BE100" s="30" t="s">
        <v>97</v>
      </c>
      <c r="BF100" s="187" t="s">
        <v>142</v>
      </c>
    </row>
    <row r="101" spans="1:58" x14ac:dyDescent="0.35">
      <c r="A101" s="45">
        <v>2093.46</v>
      </c>
      <c r="B101" s="95">
        <v>45.61</v>
      </c>
      <c r="C101" s="20">
        <v>106.65</v>
      </c>
      <c r="D101" s="24">
        <f t="shared" si="142"/>
        <v>1871.0795568257563</v>
      </c>
      <c r="E101" s="24">
        <f t="shared" si="143"/>
        <v>-1808.7395568257564</v>
      </c>
      <c r="F101" s="24">
        <f t="shared" si="144"/>
        <v>-26.11972602344969</v>
      </c>
      <c r="G101" s="24">
        <f t="shared" si="145"/>
        <v>-347.00837647905786</v>
      </c>
      <c r="H101" s="20">
        <f t="shared" si="146"/>
        <v>27583.300273976532</v>
      </c>
      <c r="I101" s="20">
        <f t="shared" si="147"/>
        <v>28015.001623520959</v>
      </c>
      <c r="J101" s="21">
        <f t="shared" si="148"/>
        <v>347.99001915884259</v>
      </c>
      <c r="K101" s="21">
        <f t="shared" si="149"/>
        <v>265.69539707148596</v>
      </c>
      <c r="L101" s="21">
        <f t="shared" si="150"/>
        <v>-287.45820634513376</v>
      </c>
      <c r="M101" s="132"/>
      <c r="N101" s="20">
        <f t="shared" si="151"/>
        <v>19.840000000000146</v>
      </c>
      <c r="O101" s="20">
        <f t="shared" si="152"/>
        <v>2.7925268031909298E-2</v>
      </c>
      <c r="P101" s="20">
        <f t="shared" si="153"/>
        <v>7.1209433481368864E-2</v>
      </c>
      <c r="Q101" s="22">
        <f t="shared" si="154"/>
        <v>5.7421251126275719E-2</v>
      </c>
      <c r="R101" s="21">
        <f t="shared" si="155"/>
        <v>1.0002748572997158</v>
      </c>
      <c r="S101" s="20">
        <f t="shared" si="156"/>
        <v>14.07793958161813</v>
      </c>
      <c r="T101" s="20">
        <f t="shared" si="157"/>
        <v>-3.5320572082074237</v>
      </c>
      <c r="U101" s="20">
        <f t="shared" si="158"/>
        <v>13.522338766051613</v>
      </c>
      <c r="V101" s="132"/>
      <c r="W101" s="45">
        <v>2093.46</v>
      </c>
      <c r="X101" s="45">
        <v>45.61</v>
      </c>
      <c r="Y101" s="20">
        <v>107.205615952551</v>
      </c>
      <c r="Z101" s="20">
        <f t="shared" si="159"/>
        <v>1871.0716157604545</v>
      </c>
      <c r="AA101" s="20">
        <f t="shared" si="160"/>
        <v>-1808.7316157604546</v>
      </c>
      <c r="AB101" s="20">
        <f t="shared" si="161"/>
        <v>-25.851918412405091</v>
      </c>
      <c r="AC101" s="20">
        <f t="shared" si="162"/>
        <v>-347.51692095958367</v>
      </c>
      <c r="AD101" s="20">
        <f t="shared" si="163"/>
        <v>27583.5680815876</v>
      </c>
      <c r="AE101" s="20">
        <f t="shared" si="164"/>
        <v>28014.493079040407</v>
      </c>
      <c r="AF101" s="21">
        <f t="shared" si="165"/>
        <v>348.4771614307474</v>
      </c>
      <c r="AG101" s="21">
        <f t="shared" si="166"/>
        <v>265.74558109733044</v>
      </c>
      <c r="AH101" s="21">
        <f t="shared" si="167"/>
        <v>-288.03252258974578</v>
      </c>
      <c r="AI101" s="132"/>
      <c r="AJ101" s="20">
        <f t="shared" si="168"/>
        <v>19.840000000000146</v>
      </c>
      <c r="AK101" s="20">
        <f t="shared" si="169"/>
        <v>2.7925268031909298E-2</v>
      </c>
      <c r="AL101" s="20">
        <f t="shared" si="170"/>
        <v>4.3804309569833846E-2</v>
      </c>
      <c r="AM101" s="23">
        <f t="shared" si="171"/>
        <v>4.1623784525119056E-2</v>
      </c>
      <c r="AN101" s="45">
        <f t="shared" si="172"/>
        <v>1.0001444033050098</v>
      </c>
      <c r="AO101" s="23">
        <f t="shared" si="173"/>
        <v>14.076103562805653</v>
      </c>
      <c r="AP101" s="23">
        <f t="shared" si="174"/>
        <v>-3.8459061322654287</v>
      </c>
      <c r="AQ101" s="23">
        <f t="shared" si="175"/>
        <v>13.44027852402192</v>
      </c>
      <c r="AR101" s="45">
        <f t="shared" si="176"/>
        <v>0.83437765110675233</v>
      </c>
      <c r="AS101" s="132"/>
      <c r="AT101" s="20">
        <f t="shared" si="177"/>
        <v>0.5747507331405094</v>
      </c>
      <c r="AU101" s="20">
        <f t="shared" si="178"/>
        <v>7.9410653017930599E-3</v>
      </c>
      <c r="AV101" s="20">
        <f t="shared" si="179"/>
        <v>0.57480558953761085</v>
      </c>
      <c r="AX101" s="18">
        <v>-25</v>
      </c>
      <c r="AY101" s="18">
        <v>-160</v>
      </c>
      <c r="AZ101" s="18">
        <v>-1990</v>
      </c>
      <c r="BA101" s="128">
        <v>1.0079</v>
      </c>
      <c r="BB101" s="128">
        <v>1.0003</v>
      </c>
      <c r="BC101" s="129">
        <v>0.98180000000000001</v>
      </c>
      <c r="BD101" s="125"/>
      <c r="BE101" s="30" t="s">
        <v>97</v>
      </c>
      <c r="BF101" s="187" t="s">
        <v>142</v>
      </c>
    </row>
    <row r="102" spans="1:58" x14ac:dyDescent="0.35">
      <c r="A102" s="45">
        <v>2111.33</v>
      </c>
      <c r="B102" s="95">
        <v>47.55</v>
      </c>
      <c r="C102" s="20">
        <v>107.2</v>
      </c>
      <c r="D102" s="24">
        <f t="shared" si="142"/>
        <v>1883.3618051445987</v>
      </c>
      <c r="E102" s="24">
        <f t="shared" si="143"/>
        <v>-1821.0218051445988</v>
      </c>
      <c r="F102" s="24">
        <f t="shared" si="144"/>
        <v>-29.89908962533195</v>
      </c>
      <c r="G102" s="24">
        <f t="shared" si="145"/>
        <v>-334.59194034800464</v>
      </c>
      <c r="H102" s="20">
        <f t="shared" si="146"/>
        <v>27579.520910374649</v>
      </c>
      <c r="I102" s="20">
        <f t="shared" si="147"/>
        <v>28027.418059652013</v>
      </c>
      <c r="J102" s="21">
        <f t="shared" si="148"/>
        <v>335.92517337387255</v>
      </c>
      <c r="K102" s="21">
        <f t="shared" si="149"/>
        <v>264.89362002236453</v>
      </c>
      <c r="L102" s="21">
        <f t="shared" si="150"/>
        <v>-274.81557543023354</v>
      </c>
      <c r="M102" s="132"/>
      <c r="N102" s="20">
        <f t="shared" si="151"/>
        <v>17.869999999999891</v>
      </c>
      <c r="O102" s="20">
        <f t="shared" si="152"/>
        <v>3.3859387488689954E-2</v>
      </c>
      <c r="P102" s="20">
        <f t="shared" si="153"/>
        <v>9.5993108859687634E-3</v>
      </c>
      <c r="Q102" s="22">
        <f t="shared" si="154"/>
        <v>3.4569552735836728E-2</v>
      </c>
      <c r="R102" s="21">
        <f t="shared" si="155"/>
        <v>1.0000995997340856</v>
      </c>
      <c r="S102" s="20">
        <f t="shared" si="156"/>
        <v>12.282248318842397</v>
      </c>
      <c r="T102" s="20">
        <f t="shared" si="157"/>
        <v>-3.7793636018822609</v>
      </c>
      <c r="U102" s="20">
        <f t="shared" si="158"/>
        <v>12.416436131053228</v>
      </c>
      <c r="V102" s="132"/>
      <c r="W102" s="45">
        <v>2111.33</v>
      </c>
      <c r="X102" s="45">
        <v>47.55</v>
      </c>
      <c r="Y102" s="20">
        <v>108.604442089987</v>
      </c>
      <c r="Z102" s="20">
        <f t="shared" si="159"/>
        <v>1883.3541361139435</v>
      </c>
      <c r="AA102" s="20">
        <f t="shared" si="160"/>
        <v>-1821.0141361139436</v>
      </c>
      <c r="AB102" s="20">
        <f t="shared" si="161"/>
        <v>-29.844401463707367</v>
      </c>
      <c r="AC102" s="20">
        <f t="shared" si="162"/>
        <v>-335.16792096029656</v>
      </c>
      <c r="AD102" s="20">
        <f t="shared" si="163"/>
        <v>27579.575598536299</v>
      </c>
      <c r="AE102" s="20">
        <f t="shared" si="164"/>
        <v>28026.842079039696</v>
      </c>
      <c r="AF102" s="21">
        <f t="shared" si="165"/>
        <v>336.49401709328288</v>
      </c>
      <c r="AG102" s="21">
        <f t="shared" si="166"/>
        <v>264.91162405362655</v>
      </c>
      <c r="AH102" s="21">
        <f t="shared" si="167"/>
        <v>-275.34173335337789</v>
      </c>
      <c r="AI102" s="132"/>
      <c r="AJ102" s="20">
        <f t="shared" si="168"/>
        <v>17.869999999999891</v>
      </c>
      <c r="AK102" s="20">
        <f t="shared" si="169"/>
        <v>3.3859387488689954E-2</v>
      </c>
      <c r="AL102" s="20">
        <f t="shared" si="170"/>
        <v>2.4414121761212975E-2</v>
      </c>
      <c r="AM102" s="23">
        <f t="shared" si="171"/>
        <v>3.822032310577006E-2</v>
      </c>
      <c r="AN102" s="45">
        <f t="shared" si="172"/>
        <v>1.0001217505434588</v>
      </c>
      <c r="AO102" s="23">
        <f t="shared" si="173"/>
        <v>12.282520353489003</v>
      </c>
      <c r="AP102" s="23">
        <f t="shared" si="174"/>
        <v>-3.9924830513022758</v>
      </c>
      <c r="AQ102" s="23">
        <f t="shared" si="175"/>
        <v>12.348999999287134</v>
      </c>
      <c r="AR102" s="45">
        <f t="shared" si="176"/>
        <v>0.86393090522442473</v>
      </c>
      <c r="AS102" s="132"/>
      <c r="AT102" s="20">
        <f t="shared" si="177"/>
        <v>0.57857105077047377</v>
      </c>
      <c r="AU102" s="20">
        <f t="shared" si="178"/>
        <v>7.6690306552791299E-3</v>
      </c>
      <c r="AV102" s="20">
        <f t="shared" si="179"/>
        <v>0.57862187551184208</v>
      </c>
      <c r="AX102" s="18">
        <v>-25</v>
      </c>
      <c r="AY102" s="18">
        <v>-160</v>
      </c>
      <c r="AZ102" s="18">
        <v>-1990</v>
      </c>
      <c r="BA102" s="128">
        <v>1.0079</v>
      </c>
      <c r="BB102" s="128">
        <v>1.0003</v>
      </c>
      <c r="BC102" s="129">
        <v>0.98180000000000001</v>
      </c>
      <c r="BD102" s="125"/>
      <c r="BE102" s="30" t="s">
        <v>97</v>
      </c>
      <c r="BF102" s="187" t="s">
        <v>142</v>
      </c>
    </row>
    <row r="103" spans="1:58" x14ac:dyDescent="0.35">
      <c r="A103" s="45">
        <v>2130.2800000000002</v>
      </c>
      <c r="B103" s="95">
        <v>47.43</v>
      </c>
      <c r="C103" s="20">
        <v>109.2</v>
      </c>
      <c r="D103" s="24">
        <f t="shared" si="142"/>
        <v>1896.167382058758</v>
      </c>
      <c r="E103" s="24">
        <f t="shared" si="143"/>
        <v>-1833.8273820587581</v>
      </c>
      <c r="F103" s="24">
        <f t="shared" si="144"/>
        <v>-34.261502538801764</v>
      </c>
      <c r="G103" s="24">
        <f t="shared" si="145"/>
        <v>-321.32283678104193</v>
      </c>
      <c r="H103" s="20">
        <f t="shared" si="146"/>
        <v>27575.15849746118</v>
      </c>
      <c r="I103" s="20">
        <f t="shared" si="147"/>
        <v>28040.687163218976</v>
      </c>
      <c r="J103" s="21">
        <f t="shared" si="148"/>
        <v>323.14426498583015</v>
      </c>
      <c r="K103" s="21">
        <f t="shared" si="149"/>
        <v>263.91375209161129</v>
      </c>
      <c r="L103" s="21">
        <f t="shared" si="150"/>
        <v>-261.14298819906219</v>
      </c>
      <c r="M103" s="132"/>
      <c r="N103" s="20">
        <f t="shared" si="151"/>
        <v>18.950000000000273</v>
      </c>
      <c r="O103" s="20">
        <f t="shared" si="152"/>
        <v>-2.094395102393151E-3</v>
      </c>
      <c r="P103" s="20">
        <f t="shared" si="153"/>
        <v>3.4906585039886591E-2</v>
      </c>
      <c r="Q103" s="22">
        <f t="shared" si="154"/>
        <v>2.5816201060609778E-2</v>
      </c>
      <c r="R103" s="21">
        <f t="shared" si="155"/>
        <v>1.0000555433882712</v>
      </c>
      <c r="S103" s="20">
        <f t="shared" si="156"/>
        <v>12.805576914159309</v>
      </c>
      <c r="T103" s="20">
        <f t="shared" si="157"/>
        <v>-4.3624129134698126</v>
      </c>
      <c r="U103" s="20">
        <f t="shared" si="158"/>
        <v>13.269103566962716</v>
      </c>
      <c r="V103" s="132"/>
      <c r="W103" s="45">
        <v>2130.2800000000002</v>
      </c>
      <c r="X103" s="45">
        <v>47.43</v>
      </c>
      <c r="Y103" s="20">
        <v>110.750661593942</v>
      </c>
      <c r="Z103" s="20">
        <f t="shared" si="159"/>
        <v>1896.1598201177055</v>
      </c>
      <c r="AA103" s="20">
        <f t="shared" si="160"/>
        <v>-1833.8198201177056</v>
      </c>
      <c r="AB103" s="20">
        <f t="shared" si="161"/>
        <v>-34.547426163104134</v>
      </c>
      <c r="AC103" s="20">
        <f t="shared" si="162"/>
        <v>-322.01590327460394</v>
      </c>
      <c r="AD103" s="20">
        <f t="shared" si="163"/>
        <v>27574.872573836903</v>
      </c>
      <c r="AE103" s="20">
        <f t="shared" si="164"/>
        <v>28039.99409672539</v>
      </c>
      <c r="AF103" s="21">
        <f t="shared" si="165"/>
        <v>323.86380874721743</v>
      </c>
      <c r="AG103" s="21">
        <f t="shared" si="166"/>
        <v>263.87645359871215</v>
      </c>
      <c r="AH103" s="21">
        <f t="shared" si="167"/>
        <v>-261.60023957684751</v>
      </c>
      <c r="AI103" s="132"/>
      <c r="AJ103" s="20">
        <f t="shared" si="168"/>
        <v>18.950000000000273</v>
      </c>
      <c r="AK103" s="20">
        <f t="shared" si="169"/>
        <v>-2.094395102393151E-3</v>
      </c>
      <c r="AL103" s="20">
        <f t="shared" si="170"/>
        <v>3.7458596814534131E-2</v>
      </c>
      <c r="AM103" s="23">
        <f t="shared" si="171"/>
        <v>2.7691518674991311E-2</v>
      </c>
      <c r="AN103" s="45">
        <f t="shared" si="172"/>
        <v>1.0000639065843677</v>
      </c>
      <c r="AO103" s="23">
        <f t="shared" si="173"/>
        <v>12.805684003762051</v>
      </c>
      <c r="AP103" s="23">
        <f t="shared" si="174"/>
        <v>-4.7030246993967655</v>
      </c>
      <c r="AQ103" s="23">
        <f t="shared" si="175"/>
        <v>13.152017685692625</v>
      </c>
      <c r="AR103" s="45">
        <f t="shared" si="176"/>
        <v>0.36904675215390803</v>
      </c>
      <c r="AS103" s="132"/>
      <c r="AT103" s="20">
        <f t="shared" si="177"/>
        <v>0.74972893998523837</v>
      </c>
      <c r="AU103" s="20">
        <f t="shared" si="178"/>
        <v>7.5619410524723207E-3</v>
      </c>
      <c r="AV103" s="20">
        <f t="shared" si="179"/>
        <v>0.74976707476647042</v>
      </c>
      <c r="AX103" s="18">
        <v>-25</v>
      </c>
      <c r="AY103" s="18">
        <v>-160</v>
      </c>
      <c r="AZ103" s="18">
        <v>-1990</v>
      </c>
      <c r="BA103" s="128">
        <v>1.0079</v>
      </c>
      <c r="BB103" s="128">
        <v>1.0003</v>
      </c>
      <c r="BC103" s="129">
        <v>0.98180000000000001</v>
      </c>
      <c r="BD103" s="125"/>
      <c r="BE103" s="30" t="s">
        <v>97</v>
      </c>
      <c r="BF103" s="187" t="s">
        <v>142</v>
      </c>
    </row>
    <row r="104" spans="1:58" x14ac:dyDescent="0.35">
      <c r="A104" s="45">
        <v>2149.1999999999998</v>
      </c>
      <c r="B104" s="95">
        <v>48.19</v>
      </c>
      <c r="C104" s="20">
        <v>112.1</v>
      </c>
      <c r="D104" s="24">
        <f t="shared" si="142"/>
        <v>1908.8752851717418</v>
      </c>
      <c r="E104" s="24">
        <f t="shared" si="143"/>
        <v>-1846.5352851717419</v>
      </c>
      <c r="F104" s="24">
        <f t="shared" si="144"/>
        <v>-39.206108339168829</v>
      </c>
      <c r="G104" s="24">
        <f t="shared" si="145"/>
        <v>-308.20874971237686</v>
      </c>
      <c r="H104" s="20">
        <f t="shared" si="146"/>
        <v>27570.213891660813</v>
      </c>
      <c r="I104" s="20">
        <f t="shared" si="147"/>
        <v>28053.801250287641</v>
      </c>
      <c r="J104" s="21">
        <f t="shared" si="148"/>
        <v>310.69237571972894</v>
      </c>
      <c r="K104" s="21">
        <f t="shared" si="149"/>
        <v>262.75054825351572</v>
      </c>
      <c r="L104" s="21">
        <f t="shared" si="150"/>
        <v>-247.3135527499737</v>
      </c>
      <c r="M104" s="132"/>
      <c r="N104" s="20">
        <f t="shared" si="151"/>
        <v>18.919999999999618</v>
      </c>
      <c r="O104" s="20">
        <f t="shared" si="152"/>
        <v>1.326450231515687E-2</v>
      </c>
      <c r="P104" s="20">
        <f t="shared" si="153"/>
        <v>5.0614548307835405E-2</v>
      </c>
      <c r="Q104" s="22">
        <f t="shared" si="154"/>
        <v>3.9775581688940909E-2</v>
      </c>
      <c r="R104" s="21">
        <f t="shared" si="155"/>
        <v>1.0001318622701527</v>
      </c>
      <c r="S104" s="20">
        <f t="shared" si="156"/>
        <v>12.707903112983733</v>
      </c>
      <c r="T104" s="20">
        <f t="shared" si="157"/>
        <v>-4.9446058003670652</v>
      </c>
      <c r="U104" s="20">
        <f t="shared" si="158"/>
        <v>13.114087068665063</v>
      </c>
      <c r="V104" s="132"/>
      <c r="W104" s="45">
        <v>2149.1999999999998</v>
      </c>
      <c r="X104" s="45">
        <v>48.19</v>
      </c>
      <c r="Y104" s="20">
        <v>114.023490727294</v>
      </c>
      <c r="Z104" s="20">
        <f t="shared" si="159"/>
        <v>1908.8681307666702</v>
      </c>
      <c r="AA104" s="20">
        <f t="shared" si="160"/>
        <v>-1846.5281307666703</v>
      </c>
      <c r="AB104" s="20">
        <f t="shared" si="161"/>
        <v>-39.88724456030296</v>
      </c>
      <c r="AC104" s="20">
        <f t="shared" si="162"/>
        <v>-309.05855355535317</v>
      </c>
      <c r="AD104" s="20">
        <f t="shared" si="163"/>
        <v>27569.532755439704</v>
      </c>
      <c r="AE104" s="20">
        <f t="shared" si="164"/>
        <v>28052.95144644464</v>
      </c>
      <c r="AF104" s="21">
        <f t="shared" si="165"/>
        <v>311.62185707093863</v>
      </c>
      <c r="AG104" s="21">
        <f t="shared" si="166"/>
        <v>262.64603025844696</v>
      </c>
      <c r="AH104" s="21">
        <f t="shared" si="167"/>
        <v>-247.70893635565776</v>
      </c>
      <c r="AI104" s="132"/>
      <c r="AJ104" s="20">
        <f t="shared" si="168"/>
        <v>18.919999999999618</v>
      </c>
      <c r="AK104" s="20">
        <f t="shared" si="169"/>
        <v>1.326450231515687E-2</v>
      </c>
      <c r="AL104" s="20">
        <f t="shared" si="170"/>
        <v>5.7121644232185041E-2</v>
      </c>
      <c r="AM104" s="23">
        <f t="shared" si="171"/>
        <v>4.4349125702124903E-2</v>
      </c>
      <c r="AN104" s="45">
        <f t="shared" si="172"/>
        <v>1.0001639359896215</v>
      </c>
      <c r="AO104" s="23">
        <f t="shared" si="173"/>
        <v>12.708310648964595</v>
      </c>
      <c r="AP104" s="23">
        <f t="shared" si="174"/>
        <v>-5.3398183971988251</v>
      </c>
      <c r="AQ104" s="23">
        <f t="shared" si="175"/>
        <v>12.957349719250782</v>
      </c>
      <c r="AR104" s="45">
        <f t="shared" si="176"/>
        <v>0.56026147003616378</v>
      </c>
      <c r="AS104" s="132"/>
      <c r="AT104" s="20">
        <f t="shared" si="177"/>
        <v>1.0890882073020889</v>
      </c>
      <c r="AU104" s="20">
        <f t="shared" si="178"/>
        <v>7.154405071560177E-3</v>
      </c>
      <c r="AV104" s="20">
        <f t="shared" si="179"/>
        <v>1.0891117062984887</v>
      </c>
      <c r="AX104" s="18">
        <v>-25</v>
      </c>
      <c r="AY104" s="18">
        <v>-160</v>
      </c>
      <c r="AZ104" s="18">
        <v>-1990</v>
      </c>
      <c r="BA104" s="128">
        <v>1.0079</v>
      </c>
      <c r="BB104" s="128">
        <v>1.0003</v>
      </c>
      <c r="BC104" s="129">
        <v>0.98180000000000001</v>
      </c>
      <c r="BD104" s="125"/>
      <c r="BE104" s="30" t="s">
        <v>97</v>
      </c>
      <c r="BF104" s="187" t="s">
        <v>142</v>
      </c>
    </row>
    <row r="105" spans="1:58" x14ac:dyDescent="0.35">
      <c r="A105" s="45">
        <v>2168.87</v>
      </c>
      <c r="B105" s="95">
        <v>49.68</v>
      </c>
      <c r="C105" s="20">
        <v>116.94</v>
      </c>
      <c r="D105" s="24">
        <f t="shared" si="142"/>
        <v>1921.8008031701045</v>
      </c>
      <c r="E105" s="24">
        <f t="shared" si="143"/>
        <v>-1859.4608031701046</v>
      </c>
      <c r="F105" s="24">
        <f t="shared" si="144"/>
        <v>-45.363795020685501</v>
      </c>
      <c r="G105" s="24">
        <f t="shared" si="145"/>
        <v>-294.72652935034142</v>
      </c>
      <c r="H105" s="20">
        <f t="shared" si="146"/>
        <v>27564.056204979297</v>
      </c>
      <c r="I105" s="20">
        <f t="shared" si="147"/>
        <v>28067.283470649676</v>
      </c>
      <c r="J105" s="21">
        <f t="shared" si="148"/>
        <v>298.19725183437964</v>
      </c>
      <c r="K105" s="21">
        <f t="shared" si="149"/>
        <v>261.24980184115867</v>
      </c>
      <c r="L105" s="21">
        <f t="shared" si="150"/>
        <v>-232.55876407627292</v>
      </c>
      <c r="M105" s="132"/>
      <c r="N105" s="20">
        <f t="shared" si="151"/>
        <v>19.670000000000073</v>
      </c>
      <c r="O105" s="20">
        <f t="shared" si="152"/>
        <v>2.6005405854715544E-2</v>
      </c>
      <c r="P105" s="20">
        <f t="shared" si="153"/>
        <v>8.4473935796525609E-2</v>
      </c>
      <c r="Q105" s="22">
        <f t="shared" si="154"/>
        <v>6.87819348255716E-2</v>
      </c>
      <c r="R105" s="21">
        <f t="shared" si="155"/>
        <v>1.0003944328186209</v>
      </c>
      <c r="S105" s="20">
        <f t="shared" si="156"/>
        <v>12.925517998362594</v>
      </c>
      <c r="T105" s="20">
        <f t="shared" si="157"/>
        <v>-6.1576866815166706</v>
      </c>
      <c r="U105" s="20">
        <f t="shared" si="158"/>
        <v>13.482220362035434</v>
      </c>
      <c r="V105" s="132"/>
      <c r="W105" s="45">
        <v>2168.87</v>
      </c>
      <c r="X105" s="45">
        <v>49.68</v>
      </c>
      <c r="Y105" s="20">
        <v>117.064274498233</v>
      </c>
      <c r="Z105" s="20">
        <f t="shared" si="159"/>
        <v>1921.7910046901206</v>
      </c>
      <c r="AA105" s="20">
        <f t="shared" si="160"/>
        <v>-1859.4510046901207</v>
      </c>
      <c r="AB105" s="20">
        <f t="shared" si="161"/>
        <v>-46.284628653739986</v>
      </c>
      <c r="AC105" s="20">
        <f t="shared" si="162"/>
        <v>-295.68289292595671</v>
      </c>
      <c r="AD105" s="20">
        <f t="shared" si="163"/>
        <v>27563.135371346267</v>
      </c>
      <c r="AE105" s="20">
        <f t="shared" si="164"/>
        <v>28066.327107074037</v>
      </c>
      <c r="AF105" s="21">
        <f t="shared" si="165"/>
        <v>299.28354451703052</v>
      </c>
      <c r="AG105" s="21">
        <f t="shared" si="166"/>
        <v>261.10341899723687</v>
      </c>
      <c r="AH105" s="21">
        <f t="shared" si="167"/>
        <v>-232.9265824114826</v>
      </c>
      <c r="AI105" s="132"/>
      <c r="AJ105" s="20">
        <f t="shared" si="168"/>
        <v>19.670000000000073</v>
      </c>
      <c r="AK105" s="20">
        <f t="shared" si="169"/>
        <v>2.6005405854715544E-2</v>
      </c>
      <c r="AL105" s="20">
        <f t="shared" si="170"/>
        <v>5.3071688644094631E-2</v>
      </c>
      <c r="AM105" s="23">
        <f t="shared" si="171"/>
        <v>4.7717484032713031E-2</v>
      </c>
      <c r="AN105" s="45">
        <f t="shared" si="172"/>
        <v>1.0001897897379832</v>
      </c>
      <c r="AO105" s="23">
        <f t="shared" si="173"/>
        <v>12.92287392345049</v>
      </c>
      <c r="AP105" s="23">
        <f t="shared" si="174"/>
        <v>-6.3973840934370285</v>
      </c>
      <c r="AQ105" s="23">
        <f t="shared" si="175"/>
        <v>13.375660629396462</v>
      </c>
      <c r="AR105" s="45">
        <f t="shared" si="176"/>
        <v>1.147151618295186</v>
      </c>
      <c r="AS105" s="132"/>
      <c r="AT105" s="20">
        <f t="shared" si="177"/>
        <v>1.3276166120261705</v>
      </c>
      <c r="AU105" s="20">
        <f t="shared" si="178"/>
        <v>9.7984799838286563E-3</v>
      </c>
      <c r="AV105" s="20">
        <f t="shared" si="179"/>
        <v>1.3276527703951213</v>
      </c>
      <c r="AX105" s="18">
        <v>-25</v>
      </c>
      <c r="AY105" s="18">
        <v>-160</v>
      </c>
      <c r="AZ105" s="18">
        <v>-1990</v>
      </c>
      <c r="BA105" s="128">
        <v>1.0079</v>
      </c>
      <c r="BB105" s="128">
        <v>1.0003</v>
      </c>
      <c r="BC105" s="129">
        <v>0.98180000000000001</v>
      </c>
      <c r="BD105" s="125"/>
      <c r="BE105" s="30" t="s">
        <v>97</v>
      </c>
      <c r="BF105" s="187" t="s">
        <v>142</v>
      </c>
    </row>
    <row r="106" spans="1:58" x14ac:dyDescent="0.35">
      <c r="A106" s="45">
        <v>2187.27</v>
      </c>
      <c r="B106" s="95">
        <v>50.68</v>
      </c>
      <c r="C106" s="20">
        <v>120.09</v>
      </c>
      <c r="D106" s="24">
        <f t="shared" si="142"/>
        <v>1933.5853567543172</v>
      </c>
      <c r="E106" s="24">
        <f t="shared" si="143"/>
        <v>-1871.2453567543173</v>
      </c>
      <c r="F106" s="24">
        <f t="shared" si="144"/>
        <v>-52.111250671834988</v>
      </c>
      <c r="G106" s="24">
        <f t="shared" si="145"/>
        <v>-282.31293793099314</v>
      </c>
      <c r="H106" s="20">
        <f t="shared" si="146"/>
        <v>27557.308749328149</v>
      </c>
      <c r="I106" s="20">
        <f t="shared" si="147"/>
        <v>28079.697062069023</v>
      </c>
      <c r="J106" s="21">
        <f t="shared" si="148"/>
        <v>287.08217877432168</v>
      </c>
      <c r="K106" s="21">
        <f t="shared" si="149"/>
        <v>259.54167297364722</v>
      </c>
      <c r="L106" s="21">
        <f t="shared" si="150"/>
        <v>-218.43455072934202</v>
      </c>
      <c r="M106" s="132"/>
      <c r="N106" s="20">
        <f t="shared" si="151"/>
        <v>18.400000000000091</v>
      </c>
      <c r="O106" s="20">
        <f t="shared" si="152"/>
        <v>1.7453292519943295E-2</v>
      </c>
      <c r="P106" s="20">
        <f t="shared" si="153"/>
        <v>5.4977871437821478E-2</v>
      </c>
      <c r="Q106" s="22">
        <f t="shared" si="154"/>
        <v>4.5687574584653001E-2</v>
      </c>
      <c r="R106" s="21">
        <f t="shared" si="155"/>
        <v>1.0001739825223623</v>
      </c>
      <c r="S106" s="20">
        <f t="shared" si="156"/>
        <v>11.784553584212647</v>
      </c>
      <c r="T106" s="20">
        <f t="shared" si="157"/>
        <v>-6.7474556511494868</v>
      </c>
      <c r="U106" s="20">
        <f t="shared" si="158"/>
        <v>12.413591419348288</v>
      </c>
      <c r="V106" s="132"/>
      <c r="W106" s="45">
        <v>2187.27</v>
      </c>
      <c r="X106" s="45">
        <v>50.68</v>
      </c>
      <c r="Y106" s="20">
        <v>120.51117089798799</v>
      </c>
      <c r="Z106" s="20">
        <f t="shared" si="159"/>
        <v>1933.5759039031784</v>
      </c>
      <c r="AA106" s="20">
        <f t="shared" si="160"/>
        <v>-1871.2359039031785</v>
      </c>
      <c r="AB106" s="20">
        <f t="shared" si="161"/>
        <v>-53.091020707890422</v>
      </c>
      <c r="AC106" s="20">
        <f t="shared" si="162"/>
        <v>-283.30224814220321</v>
      </c>
      <c r="AD106" s="20">
        <f t="shared" si="163"/>
        <v>27556.328979292117</v>
      </c>
      <c r="AE106" s="20">
        <f t="shared" si="164"/>
        <v>28078.70775185779</v>
      </c>
      <c r="AF106" s="21">
        <f t="shared" si="165"/>
        <v>288.23396795352232</v>
      </c>
      <c r="AG106" s="21">
        <f t="shared" si="166"/>
        <v>259.38584476006116</v>
      </c>
      <c r="AH106" s="21">
        <f t="shared" si="167"/>
        <v>-218.80143348644557</v>
      </c>
      <c r="AI106" s="132"/>
      <c r="AJ106" s="20">
        <f t="shared" si="168"/>
        <v>18.400000000000091</v>
      </c>
      <c r="AK106" s="20">
        <f t="shared" si="169"/>
        <v>1.7453292519943295E-2</v>
      </c>
      <c r="AL106" s="20">
        <f t="shared" si="170"/>
        <v>6.0159691150863254E-2</v>
      </c>
      <c r="AM106" s="23">
        <f t="shared" si="171"/>
        <v>4.9388298712191192E-2</v>
      </c>
      <c r="AN106" s="45">
        <f t="shared" si="172"/>
        <v>1.0002033165973512</v>
      </c>
      <c r="AO106" s="23">
        <f t="shared" si="173"/>
        <v>11.78489921305782</v>
      </c>
      <c r="AP106" s="23">
        <f t="shared" si="174"/>
        <v>-6.8063920541504332</v>
      </c>
      <c r="AQ106" s="23">
        <f t="shared" si="175"/>
        <v>12.380644783753496</v>
      </c>
      <c r="AR106" s="45">
        <f t="shared" si="176"/>
        <v>0.49288260998649219</v>
      </c>
      <c r="AS106" s="132"/>
      <c r="AT106" s="20">
        <f t="shared" si="177"/>
        <v>1.3923663374113109</v>
      </c>
      <c r="AU106" s="20">
        <f t="shared" si="178"/>
        <v>9.4528511388034531E-3</v>
      </c>
      <c r="AV106" s="20">
        <f t="shared" si="179"/>
        <v>1.3923984250030021</v>
      </c>
      <c r="AX106" s="18">
        <v>-25</v>
      </c>
      <c r="AY106" s="18">
        <v>-160</v>
      </c>
      <c r="AZ106" s="18">
        <v>-1990</v>
      </c>
      <c r="BA106" s="128">
        <v>1.0079</v>
      </c>
      <c r="BB106" s="128">
        <v>1.0003</v>
      </c>
      <c r="BC106" s="129">
        <v>0.98180000000000001</v>
      </c>
      <c r="BD106" s="125"/>
      <c r="BE106" s="30" t="s">
        <v>97</v>
      </c>
      <c r="BF106" s="187" t="s">
        <v>142</v>
      </c>
    </row>
    <row r="107" spans="1:58" x14ac:dyDescent="0.35">
      <c r="A107" s="45">
        <v>2205.86</v>
      </c>
      <c r="B107" s="95">
        <v>51.8</v>
      </c>
      <c r="C107" s="20">
        <v>120.69</v>
      </c>
      <c r="D107" s="24">
        <f t="shared" si="142"/>
        <v>1945.2236836807992</v>
      </c>
      <c r="E107" s="24">
        <f t="shared" si="143"/>
        <v>-1882.8836836807993</v>
      </c>
      <c r="F107" s="24">
        <f t="shared" si="144"/>
        <v>-59.444881929473198</v>
      </c>
      <c r="G107" s="24">
        <f t="shared" si="145"/>
        <v>-269.80924349536735</v>
      </c>
      <c r="H107" s="20">
        <f t="shared" si="146"/>
        <v>27549.97511807051</v>
      </c>
      <c r="I107" s="20">
        <f t="shared" si="147"/>
        <v>28092.200756504648</v>
      </c>
      <c r="J107" s="21">
        <f t="shared" si="148"/>
        <v>276.28015104808281</v>
      </c>
      <c r="K107" s="21">
        <f t="shared" si="149"/>
        <v>257.57499126064073</v>
      </c>
      <c r="L107" s="21">
        <f t="shared" si="150"/>
        <v>-203.93921807811284</v>
      </c>
      <c r="M107" s="132"/>
      <c r="N107" s="20">
        <f t="shared" si="151"/>
        <v>18.590000000000146</v>
      </c>
      <c r="O107" s="20">
        <f t="shared" si="152"/>
        <v>1.9547687622336447E-2</v>
      </c>
      <c r="P107" s="20">
        <f t="shared" si="153"/>
        <v>1.0471975511965877E-2</v>
      </c>
      <c r="Q107" s="22">
        <f t="shared" si="154"/>
        <v>2.1184562817759822E-2</v>
      </c>
      <c r="R107" s="21">
        <f t="shared" si="155"/>
        <v>1.0000374004869628</v>
      </c>
      <c r="S107" s="20">
        <f t="shared" si="156"/>
        <v>11.638326926482016</v>
      </c>
      <c r="T107" s="20">
        <f t="shared" si="157"/>
        <v>-7.3336312576382099</v>
      </c>
      <c r="U107" s="20">
        <f t="shared" si="158"/>
        <v>12.503694435625796</v>
      </c>
      <c r="V107" s="132"/>
      <c r="W107" s="45">
        <v>2205.86</v>
      </c>
      <c r="X107" s="45">
        <v>51.8</v>
      </c>
      <c r="Y107" s="20">
        <v>122.46844454614801</v>
      </c>
      <c r="Z107" s="20">
        <f t="shared" si="159"/>
        <v>1945.2148543340293</v>
      </c>
      <c r="AA107" s="20">
        <f t="shared" si="160"/>
        <v>-1882.8748543340294</v>
      </c>
      <c r="AB107" s="20">
        <f t="shared" si="161"/>
        <v>-60.663851788438876</v>
      </c>
      <c r="AC107" s="20">
        <f t="shared" si="162"/>
        <v>-270.94329484123745</v>
      </c>
      <c r="AD107" s="20">
        <f t="shared" si="163"/>
        <v>27548.756148211567</v>
      </c>
      <c r="AE107" s="20">
        <f t="shared" si="164"/>
        <v>28091.066705158755</v>
      </c>
      <c r="AF107" s="21">
        <f t="shared" si="165"/>
        <v>277.65152967926434</v>
      </c>
      <c r="AG107" s="21">
        <f t="shared" si="166"/>
        <v>257.37968993227844</v>
      </c>
      <c r="AH107" s="21">
        <f t="shared" si="167"/>
        <v>-204.31185042334951</v>
      </c>
      <c r="AI107" s="132"/>
      <c r="AJ107" s="20">
        <f t="shared" si="168"/>
        <v>18.590000000000146</v>
      </c>
      <c r="AK107" s="20">
        <f t="shared" si="169"/>
        <v>1.9547687622336447E-2</v>
      </c>
      <c r="AL107" s="20">
        <f t="shared" si="170"/>
        <v>3.4160869522913258E-2</v>
      </c>
      <c r="AM107" s="23">
        <f t="shared" si="171"/>
        <v>3.3039236232515146E-2</v>
      </c>
      <c r="AN107" s="45">
        <f t="shared" si="172"/>
        <v>1.000090975858426</v>
      </c>
      <c r="AO107" s="23">
        <f t="shared" si="173"/>
        <v>11.638950430850945</v>
      </c>
      <c r="AP107" s="23">
        <f t="shared" si="174"/>
        <v>-7.5728310805484558</v>
      </c>
      <c r="AQ107" s="23">
        <f t="shared" si="175"/>
        <v>12.358953300965773</v>
      </c>
      <c r="AR107" s="45">
        <f t="shared" si="176"/>
        <v>0.96577142187365927</v>
      </c>
      <c r="AS107" s="132"/>
      <c r="AT107" s="20">
        <f t="shared" si="177"/>
        <v>1.6649204101493271</v>
      </c>
      <c r="AU107" s="20">
        <f t="shared" si="178"/>
        <v>8.8293467699713801E-3</v>
      </c>
      <c r="AV107" s="20">
        <f t="shared" si="179"/>
        <v>1.6649438217237804</v>
      </c>
      <c r="AX107" s="18">
        <v>-25</v>
      </c>
      <c r="AY107" s="18">
        <v>-160</v>
      </c>
      <c r="AZ107" s="18">
        <v>-1990</v>
      </c>
      <c r="BA107" s="128">
        <v>1.0079</v>
      </c>
      <c r="BB107" s="128">
        <v>1.0003</v>
      </c>
      <c r="BC107" s="129">
        <v>0.98180000000000001</v>
      </c>
      <c r="BD107" s="125"/>
      <c r="BE107" s="30" t="s">
        <v>97</v>
      </c>
      <c r="BF107" s="187" t="s">
        <v>142</v>
      </c>
    </row>
    <row r="108" spans="1:58" x14ac:dyDescent="0.35">
      <c r="A108" s="45">
        <v>2224.71</v>
      </c>
      <c r="B108" s="95">
        <v>54.06</v>
      </c>
      <c r="C108" s="20">
        <v>124.02</v>
      </c>
      <c r="D108" s="24">
        <f t="shared" si="142"/>
        <v>1956.587580096269</v>
      </c>
      <c r="E108" s="24">
        <f t="shared" si="143"/>
        <v>-1894.2475800962691</v>
      </c>
      <c r="F108" s="24">
        <f t="shared" si="144"/>
        <v>-67.496983014088912</v>
      </c>
      <c r="G108" s="24">
        <f t="shared" si="145"/>
        <v>-257.11127820218923</v>
      </c>
      <c r="H108" s="20">
        <f t="shared" si="146"/>
        <v>27541.923016985893</v>
      </c>
      <c r="I108" s="20">
        <f t="shared" si="147"/>
        <v>28104.898721797825</v>
      </c>
      <c r="J108" s="21">
        <f t="shared" si="148"/>
        <v>265.82334753510224</v>
      </c>
      <c r="K108" s="21">
        <f t="shared" si="149"/>
        <v>255.29059690432103</v>
      </c>
      <c r="L108" s="21">
        <f t="shared" si="150"/>
        <v>-188.91640701553962</v>
      </c>
      <c r="M108" s="132"/>
      <c r="N108" s="20">
        <f t="shared" si="151"/>
        <v>18.849999999999909</v>
      </c>
      <c r="O108" s="20">
        <f t="shared" si="152"/>
        <v>3.944444109507194E-2</v>
      </c>
      <c r="P108" s="20">
        <f t="shared" si="153"/>
        <v>5.8119464091411145E-2</v>
      </c>
      <c r="Q108" s="22">
        <f t="shared" si="154"/>
        <v>6.0871907939115566E-2</v>
      </c>
      <c r="R108" s="21">
        <f t="shared" si="155"/>
        <v>1.0003088968901699</v>
      </c>
      <c r="S108" s="20">
        <f t="shared" si="156"/>
        <v>11.363896415469799</v>
      </c>
      <c r="T108" s="20">
        <f t="shared" si="157"/>
        <v>-8.0521010846157193</v>
      </c>
      <c r="U108" s="20">
        <f t="shared" si="158"/>
        <v>12.697965293178141</v>
      </c>
      <c r="V108" s="132"/>
      <c r="W108" s="45">
        <v>2224.71</v>
      </c>
      <c r="X108" s="45">
        <v>54.06</v>
      </c>
      <c r="Y108" s="20">
        <v>124.959278728063</v>
      </c>
      <c r="Z108" s="20">
        <f t="shared" si="159"/>
        <v>1956.5778538270683</v>
      </c>
      <c r="AA108" s="20">
        <f t="shared" si="160"/>
        <v>-1894.2378538270684</v>
      </c>
      <c r="AB108" s="20">
        <f t="shared" si="161"/>
        <v>-69.014341469980948</v>
      </c>
      <c r="AC108" s="20">
        <f t="shared" si="162"/>
        <v>-258.43760053958437</v>
      </c>
      <c r="AD108" s="20">
        <f t="shared" si="163"/>
        <v>27540.405658530024</v>
      </c>
      <c r="AE108" s="20">
        <f t="shared" si="164"/>
        <v>28103.572399460409</v>
      </c>
      <c r="AF108" s="21">
        <f t="shared" si="165"/>
        <v>267.49387413769477</v>
      </c>
      <c r="AG108" s="21">
        <f t="shared" si="166"/>
        <v>255.04837335490012</v>
      </c>
      <c r="AH108" s="21">
        <f t="shared" si="167"/>
        <v>-189.3063566253845</v>
      </c>
      <c r="AI108" s="132"/>
      <c r="AJ108" s="20">
        <f t="shared" si="168"/>
        <v>18.849999999999909</v>
      </c>
      <c r="AK108" s="20">
        <f t="shared" si="169"/>
        <v>3.944444109507194E-2</v>
      </c>
      <c r="AL108" s="20">
        <f t="shared" si="170"/>
        <v>4.3473257595635993E-2</v>
      </c>
      <c r="AM108" s="23">
        <f t="shared" si="171"/>
        <v>5.252219069765518E-2</v>
      </c>
      <c r="AN108" s="45">
        <f t="shared" si="172"/>
        <v>1.0002299451420673</v>
      </c>
      <c r="AO108" s="23">
        <f t="shared" si="173"/>
        <v>11.362999493039091</v>
      </c>
      <c r="AP108" s="23">
        <f t="shared" si="174"/>
        <v>-8.3504896815420668</v>
      </c>
      <c r="AQ108" s="23">
        <f t="shared" si="175"/>
        <v>12.505694301653079</v>
      </c>
      <c r="AR108" s="45">
        <f t="shared" si="176"/>
        <v>0.506334188451939</v>
      </c>
      <c r="AS108" s="132"/>
      <c r="AT108" s="20">
        <f t="shared" si="177"/>
        <v>2.0153182444282578</v>
      </c>
      <c r="AU108" s="20">
        <f t="shared" si="178"/>
        <v>9.7262692006552243E-3</v>
      </c>
      <c r="AV108" s="20">
        <f t="shared" si="179"/>
        <v>2.0153417146077137</v>
      </c>
      <c r="AX108" s="18">
        <v>-25</v>
      </c>
      <c r="AY108" s="18">
        <v>-160</v>
      </c>
      <c r="AZ108" s="18">
        <v>-1990</v>
      </c>
      <c r="BA108" s="128">
        <v>1.0079</v>
      </c>
      <c r="BB108" s="128">
        <v>1.0003</v>
      </c>
      <c r="BC108" s="129">
        <v>0.98180000000000001</v>
      </c>
      <c r="BD108" s="125"/>
      <c r="BE108" s="30" t="s">
        <v>97</v>
      </c>
      <c r="BF108" s="187" t="s">
        <v>142</v>
      </c>
    </row>
    <row r="109" spans="1:58" x14ac:dyDescent="0.35">
      <c r="A109" s="45">
        <v>2243.67</v>
      </c>
      <c r="B109" s="95">
        <v>55.95</v>
      </c>
      <c r="C109" s="20">
        <v>123.92</v>
      </c>
      <c r="D109" s="24">
        <f t="shared" si="142"/>
        <v>1967.4607428056574</v>
      </c>
      <c r="E109" s="24">
        <f t="shared" si="143"/>
        <v>-1905.1207428056575</v>
      </c>
      <c r="F109" s="24">
        <f t="shared" si="144"/>
        <v>-76.175138798433906</v>
      </c>
      <c r="G109" s="24">
        <f t="shared" si="145"/>
        <v>-244.23056051531069</v>
      </c>
      <c r="H109" s="20">
        <f t="shared" si="146"/>
        <v>27533.244861201547</v>
      </c>
      <c r="I109" s="20">
        <f t="shared" si="147"/>
        <v>28117.779439484704</v>
      </c>
      <c r="J109" s="21">
        <f t="shared" si="148"/>
        <v>255.83435746706013</v>
      </c>
      <c r="K109" s="21">
        <f t="shared" si="149"/>
        <v>252.67737943800432</v>
      </c>
      <c r="L109" s="21">
        <f t="shared" si="150"/>
        <v>-173.42230038755471</v>
      </c>
      <c r="M109" s="132"/>
      <c r="N109" s="20">
        <f t="shared" si="151"/>
        <v>18.960000000000036</v>
      </c>
      <c r="O109" s="20">
        <f t="shared" si="152"/>
        <v>3.2986722862692837E-2</v>
      </c>
      <c r="P109" s="20">
        <f t="shared" si="153"/>
        <v>-1.7453292519942303E-3</v>
      </c>
      <c r="Q109" s="22">
        <f t="shared" si="154"/>
        <v>3.3017687539547147E-2</v>
      </c>
      <c r="R109" s="21">
        <f t="shared" si="155"/>
        <v>1.0000908572125107</v>
      </c>
      <c r="S109" s="20">
        <f t="shared" si="156"/>
        <v>10.873162709388499</v>
      </c>
      <c r="T109" s="20">
        <f t="shared" si="157"/>
        <v>-8.6781557843449999</v>
      </c>
      <c r="U109" s="20">
        <f t="shared" si="158"/>
        <v>12.880717686878539</v>
      </c>
      <c r="V109" s="132"/>
      <c r="W109" s="45">
        <v>2243.67</v>
      </c>
      <c r="X109" s="45">
        <v>55.95</v>
      </c>
      <c r="Y109" s="20">
        <v>125.84359177876</v>
      </c>
      <c r="Z109" s="20">
        <f t="shared" si="159"/>
        <v>1967.4511595233039</v>
      </c>
      <c r="AA109" s="20">
        <f t="shared" si="160"/>
        <v>-1905.111159523304</v>
      </c>
      <c r="AB109" s="20">
        <f t="shared" si="161"/>
        <v>-78.012667507634276</v>
      </c>
      <c r="AC109" s="20">
        <f t="shared" si="162"/>
        <v>-245.77878666499709</v>
      </c>
      <c r="AD109" s="20">
        <f t="shared" si="163"/>
        <v>27531.40733249237</v>
      </c>
      <c r="AE109" s="20">
        <f t="shared" si="164"/>
        <v>28116.231213334995</v>
      </c>
      <c r="AF109" s="21">
        <f t="shared" si="165"/>
        <v>257.86273144092542</v>
      </c>
      <c r="AG109" s="21">
        <f t="shared" si="166"/>
        <v>252.39003638915671</v>
      </c>
      <c r="AH109" s="21">
        <f t="shared" si="167"/>
        <v>-173.84433920938633</v>
      </c>
      <c r="AI109" s="132"/>
      <c r="AJ109" s="20">
        <f t="shared" si="168"/>
        <v>18.960000000000036</v>
      </c>
      <c r="AK109" s="20">
        <f t="shared" si="169"/>
        <v>3.2986722862692837E-2</v>
      </c>
      <c r="AL109" s="20">
        <f t="shared" si="170"/>
        <v>1.5434174353018235E-2</v>
      </c>
      <c r="AM109" s="23">
        <f t="shared" si="171"/>
        <v>3.5326341172522868E-2</v>
      </c>
      <c r="AN109" s="45">
        <f t="shared" si="172"/>
        <v>1.0001040088448603</v>
      </c>
      <c r="AO109" s="23">
        <f t="shared" si="173"/>
        <v>10.873305696235542</v>
      </c>
      <c r="AP109" s="23">
        <f t="shared" si="174"/>
        <v>-8.9983260376533298</v>
      </c>
      <c r="AQ109" s="23">
        <f t="shared" si="175"/>
        <v>12.658813874587281</v>
      </c>
      <c r="AR109" s="45">
        <f t="shared" si="176"/>
        <v>1.0727889069465377</v>
      </c>
      <c r="AS109" s="132"/>
      <c r="AT109" s="20">
        <f t="shared" si="177"/>
        <v>2.4028141766877384</v>
      </c>
      <c r="AU109" s="20">
        <f t="shared" si="178"/>
        <v>9.5832823535602074E-3</v>
      </c>
      <c r="AV109" s="20">
        <f t="shared" si="179"/>
        <v>2.4028332873905844</v>
      </c>
      <c r="AX109" s="18">
        <v>-25</v>
      </c>
      <c r="AY109" s="18">
        <v>-160</v>
      </c>
      <c r="AZ109" s="18">
        <v>-1990</v>
      </c>
      <c r="BA109" s="128">
        <v>1.0079</v>
      </c>
      <c r="BB109" s="128">
        <v>1.0003</v>
      </c>
      <c r="BC109" s="129">
        <v>0.98180000000000001</v>
      </c>
      <c r="BD109" s="125"/>
      <c r="BE109" s="30" t="s">
        <v>97</v>
      </c>
      <c r="BF109" s="187" t="s">
        <v>142</v>
      </c>
    </row>
    <row r="110" spans="1:58" x14ac:dyDescent="0.35">
      <c r="A110" s="45">
        <v>2262.61</v>
      </c>
      <c r="B110" s="95">
        <v>57.95</v>
      </c>
      <c r="C110" s="20">
        <v>125.07</v>
      </c>
      <c r="D110" s="24">
        <f t="shared" si="142"/>
        <v>1977.7897831646824</v>
      </c>
      <c r="E110" s="24">
        <f t="shared" si="143"/>
        <v>-1915.4497831646825</v>
      </c>
      <c r="F110" s="24">
        <f t="shared" si="144"/>
        <v>-85.16672377967032</v>
      </c>
      <c r="G110" s="24">
        <f t="shared" si="145"/>
        <v>-231.14847185827543</v>
      </c>
      <c r="H110" s="20">
        <f t="shared" si="146"/>
        <v>27524.253276220312</v>
      </c>
      <c r="I110" s="20">
        <f t="shared" si="147"/>
        <v>28130.861528141741</v>
      </c>
      <c r="J110" s="21">
        <f t="shared" si="148"/>
        <v>246.33917041708693</v>
      </c>
      <c r="K110" s="21">
        <f t="shared" si="149"/>
        <v>249.77366510930642</v>
      </c>
      <c r="L110" s="21">
        <f t="shared" si="150"/>
        <v>-157.59708678538377</v>
      </c>
      <c r="M110" s="132"/>
      <c r="N110" s="20">
        <f t="shared" si="151"/>
        <v>18.940000000000055</v>
      </c>
      <c r="O110" s="20">
        <f t="shared" si="152"/>
        <v>3.4906585039886591E-2</v>
      </c>
      <c r="P110" s="20">
        <f t="shared" si="153"/>
        <v>2.0071286397934641E-2</v>
      </c>
      <c r="Q110" s="22">
        <f t="shared" si="154"/>
        <v>3.874837863430125E-2</v>
      </c>
      <c r="R110" s="21">
        <f t="shared" si="155"/>
        <v>1.0001251385260252</v>
      </c>
      <c r="S110" s="20">
        <f t="shared" si="156"/>
        <v>10.329040359024841</v>
      </c>
      <c r="T110" s="20">
        <f t="shared" si="157"/>
        <v>-8.9915849812364161</v>
      </c>
      <c r="U110" s="20">
        <f t="shared" si="158"/>
        <v>13.08208865703525</v>
      </c>
      <c r="V110" s="132"/>
      <c r="W110" s="45">
        <v>2262.61</v>
      </c>
      <c r="X110" s="45">
        <v>57.95</v>
      </c>
      <c r="Y110" s="20">
        <v>127.410803421672</v>
      </c>
      <c r="Z110" s="20">
        <f t="shared" si="159"/>
        <v>1977.7804087049485</v>
      </c>
      <c r="AA110" s="20">
        <f t="shared" si="160"/>
        <v>-1915.4404087049486</v>
      </c>
      <c r="AB110" s="20">
        <f t="shared" si="161"/>
        <v>-87.485059320264583</v>
      </c>
      <c r="AC110" s="20">
        <f t="shared" si="162"/>
        <v>-233.04097392353563</v>
      </c>
      <c r="AD110" s="20">
        <f t="shared" si="163"/>
        <v>27521.934940679741</v>
      </c>
      <c r="AE110" s="20">
        <f t="shared" si="164"/>
        <v>28128.969026076458</v>
      </c>
      <c r="AF110" s="21">
        <f t="shared" si="165"/>
        <v>248.92113436086584</v>
      </c>
      <c r="AG110" s="21">
        <f t="shared" si="166"/>
        <v>249.42354622133848</v>
      </c>
      <c r="AH110" s="21">
        <f t="shared" si="167"/>
        <v>-158.07687388031653</v>
      </c>
      <c r="AI110" s="132"/>
      <c r="AJ110" s="20">
        <f t="shared" si="168"/>
        <v>18.940000000000055</v>
      </c>
      <c r="AK110" s="20">
        <f t="shared" si="169"/>
        <v>3.4906585039886591E-2</v>
      </c>
      <c r="AL110" s="20">
        <f t="shared" si="170"/>
        <v>2.7353003244404046E-2</v>
      </c>
      <c r="AM110" s="23">
        <f t="shared" si="171"/>
        <v>4.1761141555546777E-2</v>
      </c>
      <c r="AN110" s="45">
        <f t="shared" si="172"/>
        <v>1.0001453580957371</v>
      </c>
      <c r="AO110" s="23">
        <f t="shared" si="173"/>
        <v>10.329249181644682</v>
      </c>
      <c r="AP110" s="23">
        <f t="shared" si="174"/>
        <v>-9.4723918126303062</v>
      </c>
      <c r="AQ110" s="23">
        <f t="shared" si="175"/>
        <v>12.737812741461452</v>
      </c>
      <c r="AR110" s="45">
        <f t="shared" si="176"/>
        <v>0.71010281049490154</v>
      </c>
      <c r="AS110" s="132"/>
      <c r="AT110" s="20">
        <f t="shared" si="177"/>
        <v>2.992698405414707</v>
      </c>
      <c r="AU110" s="20">
        <f t="shared" si="178"/>
        <v>9.37445973386275E-3</v>
      </c>
      <c r="AV110" s="20">
        <f t="shared" si="179"/>
        <v>2.9927130878630903</v>
      </c>
      <c r="AX110" s="18">
        <v>-25</v>
      </c>
      <c r="AY110" s="18">
        <v>-160</v>
      </c>
      <c r="AZ110" s="18">
        <v>-1990</v>
      </c>
      <c r="BA110" s="128">
        <v>1.0079</v>
      </c>
      <c r="BB110" s="128">
        <v>1.0003</v>
      </c>
      <c r="BC110" s="129">
        <v>0.98180000000000001</v>
      </c>
      <c r="BD110" s="125"/>
      <c r="BE110" s="30" t="s">
        <v>97</v>
      </c>
      <c r="BF110" s="187" t="s">
        <v>142</v>
      </c>
    </row>
    <row r="111" spans="1:58" x14ac:dyDescent="0.35">
      <c r="A111" s="45">
        <v>2281.56</v>
      </c>
      <c r="B111" s="95">
        <v>58.91</v>
      </c>
      <c r="C111" s="20">
        <v>124.59</v>
      </c>
      <c r="D111" s="24">
        <f t="shared" si="142"/>
        <v>1987.7107897898952</v>
      </c>
      <c r="E111" s="24">
        <f t="shared" si="143"/>
        <v>-1925.3707897898953</v>
      </c>
      <c r="F111" s="24">
        <f t="shared" si="144"/>
        <v>-94.387640439691083</v>
      </c>
      <c r="G111" s="24">
        <f t="shared" si="145"/>
        <v>-217.89551377270405</v>
      </c>
      <c r="H111" s="20">
        <f t="shared" si="146"/>
        <v>27515.032359560289</v>
      </c>
      <c r="I111" s="20">
        <f t="shared" si="147"/>
        <v>28144.11448622731</v>
      </c>
      <c r="J111" s="21">
        <f t="shared" si="148"/>
        <v>237.46048427063201</v>
      </c>
      <c r="K111" s="21">
        <f t="shared" si="149"/>
        <v>246.57877894960063</v>
      </c>
      <c r="L111" s="21">
        <f t="shared" si="150"/>
        <v>-141.50923007797829</v>
      </c>
      <c r="M111" s="132"/>
      <c r="N111" s="20">
        <f t="shared" si="151"/>
        <v>18.949999999999818</v>
      </c>
      <c r="O111" s="20">
        <f t="shared" si="152"/>
        <v>1.6755160819145454E-2</v>
      </c>
      <c r="P111" s="20">
        <f t="shared" si="153"/>
        <v>-8.3775804095726041E-3</v>
      </c>
      <c r="Q111" s="22">
        <f t="shared" si="154"/>
        <v>1.821207486732801E-2</v>
      </c>
      <c r="R111" s="21">
        <f t="shared" si="155"/>
        <v>1.0000276408893736</v>
      </c>
      <c r="S111" s="20">
        <f t="shared" si="156"/>
        <v>9.92100662521276</v>
      </c>
      <c r="T111" s="20">
        <f t="shared" si="157"/>
        <v>-9.2209166600207606</v>
      </c>
      <c r="U111" s="20">
        <f t="shared" si="158"/>
        <v>13.252958085571381</v>
      </c>
      <c r="V111" s="132"/>
      <c r="W111" s="45">
        <v>2281.56</v>
      </c>
      <c r="X111" s="45">
        <v>58.91</v>
      </c>
      <c r="Y111" s="20">
        <v>125.30558261136601</v>
      </c>
      <c r="Z111" s="20">
        <f t="shared" si="159"/>
        <v>1987.7021834713057</v>
      </c>
      <c r="AA111" s="20">
        <f t="shared" si="160"/>
        <v>-1925.3621834713058</v>
      </c>
      <c r="AB111" s="20">
        <f t="shared" si="161"/>
        <v>-97.054397670163354</v>
      </c>
      <c r="AC111" s="20">
        <f t="shared" si="162"/>
        <v>-220.0390154203038</v>
      </c>
      <c r="AD111" s="20">
        <f t="shared" si="163"/>
        <v>27512.365602329843</v>
      </c>
      <c r="AE111" s="20">
        <f t="shared" si="164"/>
        <v>28141.97098457969</v>
      </c>
      <c r="AF111" s="21">
        <f t="shared" si="165"/>
        <v>240.49267018820947</v>
      </c>
      <c r="AG111" s="21">
        <f t="shared" si="166"/>
        <v>246.19877310183085</v>
      </c>
      <c r="AH111" s="21">
        <f t="shared" si="167"/>
        <v>-142.03217834261721</v>
      </c>
      <c r="AI111" s="132"/>
      <c r="AJ111" s="20">
        <f t="shared" si="168"/>
        <v>18.949999999999818</v>
      </c>
      <c r="AK111" s="20">
        <f t="shared" si="169"/>
        <v>1.6755160819145454E-2</v>
      </c>
      <c r="AL111" s="20">
        <f t="shared" si="170"/>
        <v>-3.6743034621342568E-2</v>
      </c>
      <c r="AM111" s="23">
        <f t="shared" si="171"/>
        <v>3.5505860393066691E-2</v>
      </c>
      <c r="AN111" s="45">
        <f t="shared" si="172"/>
        <v>1.0001050687558697</v>
      </c>
      <c r="AO111" s="23">
        <f t="shared" si="173"/>
        <v>9.9217747663571387</v>
      </c>
      <c r="AP111" s="23">
        <f t="shared" si="174"/>
        <v>-9.5693383498987785</v>
      </c>
      <c r="AQ111" s="23">
        <f t="shared" si="175"/>
        <v>13.001958503231826</v>
      </c>
      <c r="AR111" s="45">
        <f t="shared" si="176"/>
        <v>1.2144949569627308</v>
      </c>
      <c r="AS111" s="132"/>
      <c r="AT111" s="20">
        <f t="shared" si="177"/>
        <v>3.4214314898143363</v>
      </c>
      <c r="AU111" s="20">
        <f t="shared" si="178"/>
        <v>8.6063185895000061E-3</v>
      </c>
      <c r="AV111" s="20">
        <f t="shared" si="179"/>
        <v>3.4214423140267631</v>
      </c>
      <c r="AX111" s="18">
        <v>-25</v>
      </c>
      <c r="AY111" s="18">
        <v>-160</v>
      </c>
      <c r="AZ111" s="18">
        <v>-1990</v>
      </c>
      <c r="BA111" s="128">
        <v>1.0079</v>
      </c>
      <c r="BB111" s="128">
        <v>1.0003</v>
      </c>
      <c r="BC111" s="129">
        <v>0.98180000000000001</v>
      </c>
      <c r="BD111" s="125"/>
      <c r="BE111" s="30" t="s">
        <v>97</v>
      </c>
      <c r="BF111" s="187" t="s">
        <v>142</v>
      </c>
    </row>
    <row r="112" spans="1:58" x14ac:dyDescent="0.35">
      <c r="A112" s="45">
        <v>2300.52</v>
      </c>
      <c r="B112" s="95">
        <v>59.72</v>
      </c>
      <c r="C112" s="20">
        <v>124.21</v>
      </c>
      <c r="D112" s="24">
        <f t="shared" si="142"/>
        <v>1997.3863607754474</v>
      </c>
      <c r="E112" s="24">
        <f t="shared" si="143"/>
        <v>-1935.0463607754475</v>
      </c>
      <c r="F112" s="24">
        <f t="shared" si="144"/>
        <v>-103.5993258687144</v>
      </c>
      <c r="G112" s="24">
        <f t="shared" si="145"/>
        <v>-204.44178506810385</v>
      </c>
      <c r="H112" s="20">
        <f t="shared" si="146"/>
        <v>27505.820674131268</v>
      </c>
      <c r="I112" s="20">
        <f t="shared" si="147"/>
        <v>28157.568214931911</v>
      </c>
      <c r="J112" s="21">
        <f t="shared" si="148"/>
        <v>229.19263470339715</v>
      </c>
      <c r="K112" s="21">
        <f t="shared" si="149"/>
        <v>243.12673307089608</v>
      </c>
      <c r="L112" s="21">
        <f t="shared" si="150"/>
        <v>-125.25211652965878</v>
      </c>
      <c r="M112" s="132"/>
      <c r="N112" s="20">
        <f t="shared" si="151"/>
        <v>18.960000000000036</v>
      </c>
      <c r="O112" s="20">
        <f t="shared" si="152"/>
        <v>1.4137166941154109E-2</v>
      </c>
      <c r="P112" s="20">
        <f t="shared" si="153"/>
        <v>-6.6322511575786208E-3</v>
      </c>
      <c r="Q112" s="22">
        <f t="shared" si="154"/>
        <v>1.52443393291255E-2</v>
      </c>
      <c r="R112" s="21">
        <f t="shared" si="155"/>
        <v>1.0000193662735177</v>
      </c>
      <c r="S112" s="20">
        <f t="shared" si="156"/>
        <v>9.6755709855522181</v>
      </c>
      <c r="T112" s="20">
        <f t="shared" si="157"/>
        <v>-9.2116854290233139</v>
      </c>
      <c r="U112" s="20">
        <f t="shared" si="158"/>
        <v>13.4537287046002</v>
      </c>
      <c r="V112" s="132"/>
      <c r="W112" s="45">
        <v>2300.52</v>
      </c>
      <c r="X112" s="45">
        <v>59.72</v>
      </c>
      <c r="Y112" s="20">
        <v>125.38755531512</v>
      </c>
      <c r="Z112" s="20">
        <f t="shared" si="159"/>
        <v>1997.3777294476329</v>
      </c>
      <c r="AA112" s="20">
        <f t="shared" si="160"/>
        <v>-1935.037729447633</v>
      </c>
      <c r="AB112" s="20">
        <f t="shared" si="161"/>
        <v>-106.48733151412623</v>
      </c>
      <c r="AC112" s="20">
        <f t="shared" si="162"/>
        <v>-206.73942382141155</v>
      </c>
      <c r="AD112" s="20">
        <f t="shared" si="163"/>
        <v>27502.932668485879</v>
      </c>
      <c r="AE112" s="20">
        <f t="shared" si="164"/>
        <v>28155.270576178584</v>
      </c>
      <c r="AF112" s="21">
        <f t="shared" si="165"/>
        <v>232.55266314323009</v>
      </c>
      <c r="AG112" s="21">
        <f t="shared" si="166"/>
        <v>242.74791227632761</v>
      </c>
      <c r="AH112" s="21">
        <f t="shared" si="167"/>
        <v>-125.79792723603703</v>
      </c>
      <c r="AI112" s="132"/>
      <c r="AJ112" s="20">
        <f t="shared" si="168"/>
        <v>18.960000000000036</v>
      </c>
      <c r="AK112" s="20">
        <f t="shared" si="169"/>
        <v>1.4137166941154109E-2</v>
      </c>
      <c r="AL112" s="20">
        <f t="shared" si="170"/>
        <v>1.4306935772690514E-3</v>
      </c>
      <c r="AM112" s="23">
        <f t="shared" si="171"/>
        <v>1.4190604746201929E-2</v>
      </c>
      <c r="AN112" s="45">
        <f t="shared" si="172"/>
        <v>1.0000167814431888</v>
      </c>
      <c r="AO112" s="23">
        <f t="shared" si="173"/>
        <v>9.6755459763272196</v>
      </c>
      <c r="AP112" s="23">
        <f t="shared" si="174"/>
        <v>-9.4329338439628714</v>
      </c>
      <c r="AQ112" s="23">
        <f t="shared" si="175"/>
        <v>13.299591598892244</v>
      </c>
      <c r="AR112" s="45">
        <f t="shared" si="176"/>
        <v>0.42716401081474653</v>
      </c>
      <c r="AS112" s="132"/>
      <c r="AT112" s="20">
        <f t="shared" si="177"/>
        <v>3.6904905430836696</v>
      </c>
      <c r="AU112" s="20">
        <f t="shared" si="178"/>
        <v>8.631327814555334E-3</v>
      </c>
      <c r="AV112" s="20">
        <f t="shared" si="179"/>
        <v>3.6905006365545909</v>
      </c>
      <c r="AX112" s="18">
        <v>-25</v>
      </c>
      <c r="AY112" s="18">
        <v>-160</v>
      </c>
      <c r="AZ112" s="18">
        <v>-1990</v>
      </c>
      <c r="BA112" s="128">
        <v>1.0079</v>
      </c>
      <c r="BB112" s="128">
        <v>1.0003</v>
      </c>
      <c r="BC112" s="129">
        <v>0.98180000000000001</v>
      </c>
      <c r="BD112" s="125"/>
      <c r="BE112" s="30" t="s">
        <v>97</v>
      </c>
      <c r="BF112" s="187" t="s">
        <v>142</v>
      </c>
    </row>
    <row r="113" spans="1:58" x14ac:dyDescent="0.35">
      <c r="A113" s="45">
        <v>2319.38</v>
      </c>
      <c r="B113" s="95">
        <v>60.28</v>
      </c>
      <c r="C113" s="20">
        <v>124.14</v>
      </c>
      <c r="D113" s="24">
        <f t="shared" si="142"/>
        <v>2006.8163241206485</v>
      </c>
      <c r="E113" s="24">
        <f t="shared" si="143"/>
        <v>-1944.4763241206485</v>
      </c>
      <c r="F113" s="24">
        <f t="shared" si="144"/>
        <v>-112.77401217204303</v>
      </c>
      <c r="G113" s="24">
        <f t="shared" si="145"/>
        <v>-190.92891498940014</v>
      </c>
      <c r="H113" s="20">
        <f t="shared" si="146"/>
        <v>27496.645987827938</v>
      </c>
      <c r="I113" s="20">
        <f t="shared" si="147"/>
        <v>28171.081085010614</v>
      </c>
      <c r="J113" s="21">
        <f t="shared" si="148"/>
        <v>221.74721734535859</v>
      </c>
      <c r="K113" s="21">
        <f t="shared" si="149"/>
        <v>239.43136602038692</v>
      </c>
      <c r="L113" s="21">
        <f t="shared" si="150"/>
        <v>-108.96228461179847</v>
      </c>
      <c r="M113" s="132"/>
      <c r="N113" s="20">
        <f t="shared" si="151"/>
        <v>18.860000000000127</v>
      </c>
      <c r="O113" s="20">
        <f t="shared" si="152"/>
        <v>9.7738438111682844E-3</v>
      </c>
      <c r="P113" s="20">
        <f t="shared" si="153"/>
        <v>-1.2217304763959117E-3</v>
      </c>
      <c r="Q113" s="22">
        <f t="shared" si="154"/>
        <v>9.8309447157687302E-3</v>
      </c>
      <c r="R113" s="21">
        <f t="shared" si="155"/>
        <v>1.0000080540340071</v>
      </c>
      <c r="S113" s="20">
        <f t="shared" si="156"/>
        <v>9.4299633452010099</v>
      </c>
      <c r="T113" s="20">
        <f t="shared" si="157"/>
        <v>-9.1746863033286257</v>
      </c>
      <c r="U113" s="20">
        <f t="shared" si="158"/>
        <v>13.51287007870372</v>
      </c>
      <c r="V113" s="132"/>
      <c r="W113" s="45">
        <v>2319.38</v>
      </c>
      <c r="X113" s="45">
        <v>60.28</v>
      </c>
      <c r="Y113" s="20">
        <v>124.183956263555</v>
      </c>
      <c r="Z113" s="20">
        <f t="shared" si="159"/>
        <v>2006.8079519989585</v>
      </c>
      <c r="AA113" s="20">
        <f t="shared" si="160"/>
        <v>-1944.4679519989586</v>
      </c>
      <c r="AB113" s="20">
        <f t="shared" si="161"/>
        <v>-115.80490641941064</v>
      </c>
      <c r="AC113" s="20">
        <f t="shared" si="162"/>
        <v>-193.32522764544453</v>
      </c>
      <c r="AD113" s="20">
        <f t="shared" si="163"/>
        <v>27493.615093580593</v>
      </c>
      <c r="AE113" s="20">
        <f t="shared" si="164"/>
        <v>28168.684772354551</v>
      </c>
      <c r="AF113" s="21">
        <f t="shared" si="165"/>
        <v>225.35620691467852</v>
      </c>
      <c r="AG113" s="21">
        <f t="shared" si="166"/>
        <v>239.07771624173176</v>
      </c>
      <c r="AH113" s="21">
        <f t="shared" si="167"/>
        <v>-109.52210512365922</v>
      </c>
      <c r="AI113" s="132"/>
      <c r="AJ113" s="20">
        <f t="shared" si="168"/>
        <v>18.860000000000127</v>
      </c>
      <c r="AK113" s="20">
        <f t="shared" si="169"/>
        <v>9.7738438111682844E-3</v>
      </c>
      <c r="AL113" s="20">
        <f t="shared" si="170"/>
        <v>-2.1006766323690133E-2</v>
      </c>
      <c r="AM113" s="23">
        <f t="shared" si="171"/>
        <v>2.0651462034567247E-2</v>
      </c>
      <c r="AN113" s="45">
        <f t="shared" si="172"/>
        <v>1.0000355417561428</v>
      </c>
      <c r="AO113" s="23">
        <f t="shared" si="173"/>
        <v>9.4302225513255387</v>
      </c>
      <c r="AP113" s="23">
        <f t="shared" si="174"/>
        <v>-9.3175749052844186</v>
      </c>
      <c r="AQ113" s="23">
        <f t="shared" si="175"/>
        <v>13.414196175967021</v>
      </c>
      <c r="AR113" s="45">
        <f t="shared" si="176"/>
        <v>0.30842356696050016</v>
      </c>
      <c r="AS113" s="132"/>
      <c r="AT113" s="20">
        <f t="shared" si="177"/>
        <v>3.8637590872362622</v>
      </c>
      <c r="AU113" s="20">
        <f t="shared" si="178"/>
        <v>8.3721216899448336E-3</v>
      </c>
      <c r="AV113" s="20">
        <f t="shared" si="179"/>
        <v>3.8637681577214731</v>
      </c>
      <c r="AX113" s="18">
        <v>-25</v>
      </c>
      <c r="AY113" s="18">
        <v>-160</v>
      </c>
      <c r="AZ113" s="18">
        <v>-1990</v>
      </c>
      <c r="BA113" s="128">
        <v>1.0079</v>
      </c>
      <c r="BB113" s="128">
        <v>1.0003</v>
      </c>
      <c r="BC113" s="129">
        <v>0.98180000000000001</v>
      </c>
      <c r="BD113" s="125"/>
      <c r="BE113" s="30" t="s">
        <v>97</v>
      </c>
      <c r="BF113" s="187" t="s">
        <v>142</v>
      </c>
    </row>
    <row r="114" spans="1:58" x14ac:dyDescent="0.35">
      <c r="A114" s="45">
        <v>2338.31</v>
      </c>
      <c r="B114" s="95">
        <v>59.63</v>
      </c>
      <c r="C114" s="20">
        <v>124.86</v>
      </c>
      <c r="D114" s="24">
        <f t="shared" si="142"/>
        <v>2016.294239540641</v>
      </c>
      <c r="E114" s="24">
        <f t="shared" si="143"/>
        <v>-1953.9542395406411</v>
      </c>
      <c r="F114" s="24">
        <f t="shared" si="144"/>
        <v>-122.05496397323061</v>
      </c>
      <c r="G114" s="24">
        <f t="shared" si="145"/>
        <v>-177.4244499383291</v>
      </c>
      <c r="H114" s="20">
        <f t="shared" si="146"/>
        <v>27487.365036026749</v>
      </c>
      <c r="I114" s="20">
        <f t="shared" si="147"/>
        <v>28184.585550061685</v>
      </c>
      <c r="J114" s="21">
        <f t="shared" si="148"/>
        <v>215.35284921826616</v>
      </c>
      <c r="K114" s="21">
        <f t="shared" si="149"/>
        <v>235.47489043046443</v>
      </c>
      <c r="L114" s="21">
        <f t="shared" si="150"/>
        <v>-92.626598912458064</v>
      </c>
      <c r="M114" s="132"/>
      <c r="N114" s="20">
        <f t="shared" si="151"/>
        <v>18.929999999999836</v>
      </c>
      <c r="O114" s="20">
        <f t="shared" si="152"/>
        <v>-1.1344640137963118E-2</v>
      </c>
      <c r="P114" s="20">
        <f t="shared" si="153"/>
        <v>1.2566370614359152E-2</v>
      </c>
      <c r="Q114" s="22">
        <f t="shared" si="154"/>
        <v>1.5717051949764471E-2</v>
      </c>
      <c r="R114" s="21">
        <f t="shared" si="155"/>
        <v>1.0000205859853597</v>
      </c>
      <c r="S114" s="20">
        <f t="shared" si="156"/>
        <v>9.4779154199925024</v>
      </c>
      <c r="T114" s="20">
        <f t="shared" si="157"/>
        <v>-9.2809518011875891</v>
      </c>
      <c r="U114" s="20">
        <f t="shared" si="158"/>
        <v>13.504465051071032</v>
      </c>
      <c r="V114" s="132"/>
      <c r="W114" s="45">
        <v>2338.31</v>
      </c>
      <c r="X114" s="45">
        <v>59.63</v>
      </c>
      <c r="Y114" s="20">
        <v>127.033321751958</v>
      </c>
      <c r="Z114" s="20">
        <f t="shared" si="159"/>
        <v>2016.2872378249408</v>
      </c>
      <c r="AA114" s="20">
        <f t="shared" si="160"/>
        <v>-1953.9472378249409</v>
      </c>
      <c r="AB114" s="20">
        <f t="shared" si="161"/>
        <v>-125.34321366547206</v>
      </c>
      <c r="AC114" s="20">
        <f t="shared" si="162"/>
        <v>-180.00420816760132</v>
      </c>
      <c r="AD114" s="20">
        <f t="shared" si="163"/>
        <v>27484.076786334532</v>
      </c>
      <c r="AE114" s="20">
        <f t="shared" si="164"/>
        <v>28182.005791832395</v>
      </c>
      <c r="AF114" s="21">
        <f t="shared" si="165"/>
        <v>219.34547218949683</v>
      </c>
      <c r="AG114" s="21">
        <f t="shared" si="166"/>
        <v>235.1491583938963</v>
      </c>
      <c r="AH114" s="21">
        <f t="shared" si="167"/>
        <v>-93.216610228509026</v>
      </c>
      <c r="AI114" s="132"/>
      <c r="AJ114" s="20">
        <f t="shared" si="168"/>
        <v>18.929999999999836</v>
      </c>
      <c r="AK114" s="20">
        <f t="shared" si="169"/>
        <v>-1.1344640137963118E-2</v>
      </c>
      <c r="AL114" s="20">
        <f t="shared" si="170"/>
        <v>4.9730809365328567E-2</v>
      </c>
      <c r="AM114" s="23">
        <f t="shared" si="171"/>
        <v>4.451682139544344E-2</v>
      </c>
      <c r="AN114" s="45">
        <f t="shared" si="172"/>
        <v>1.0001651783498497</v>
      </c>
      <c r="AO114" s="23">
        <f t="shared" si="173"/>
        <v>9.4792858259823589</v>
      </c>
      <c r="AP114" s="23">
        <f t="shared" si="174"/>
        <v>-9.5383072460614216</v>
      </c>
      <c r="AQ114" s="23">
        <f t="shared" si="175"/>
        <v>13.321019477843214</v>
      </c>
      <c r="AR114" s="45">
        <f t="shared" si="176"/>
        <v>0.28687008656464508</v>
      </c>
      <c r="AS114" s="132"/>
      <c r="AT114" s="20">
        <f t="shared" si="177"/>
        <v>4.1794423742841396</v>
      </c>
      <c r="AU114" s="20">
        <f t="shared" si="178"/>
        <v>7.0017157001984742E-3</v>
      </c>
      <c r="AV114" s="20">
        <f t="shared" si="179"/>
        <v>4.1794482391799752</v>
      </c>
      <c r="AX114" s="18">
        <v>-25</v>
      </c>
      <c r="AY114" s="18">
        <v>-160</v>
      </c>
      <c r="AZ114" s="18">
        <v>-1990</v>
      </c>
      <c r="BA114" s="128">
        <v>1.0079</v>
      </c>
      <c r="BB114" s="128">
        <v>1.0003</v>
      </c>
      <c r="BC114" s="129">
        <v>0.98180000000000001</v>
      </c>
      <c r="BD114" s="125"/>
      <c r="BE114" s="30" t="s">
        <v>97</v>
      </c>
      <c r="BF114" s="187" t="s">
        <v>142</v>
      </c>
    </row>
    <row r="115" spans="1:58" x14ac:dyDescent="0.35">
      <c r="A115" s="45">
        <v>2347.8000000000002</v>
      </c>
      <c r="B115" s="95">
        <v>60.61</v>
      </c>
      <c r="C115" s="20">
        <v>124.14</v>
      </c>
      <c r="D115" s="24">
        <f t="shared" ref="D115:D127" si="180">S115+D114</f>
        <v>2021.0220053331491</v>
      </c>
      <c r="E115" s="24">
        <f t="shared" ref="E115:E127" si="181">$BJ$3-D115</f>
        <v>-1958.6820053331492</v>
      </c>
      <c r="F115" s="24">
        <f t="shared" ref="F115:F127" si="182">T115+F114</f>
        <v>-126.7153261653748</v>
      </c>
      <c r="G115" s="24">
        <f t="shared" ref="G115:G127" si="183">U115+G114</f>
        <v>-170.64313234448085</v>
      </c>
      <c r="H115" s="20">
        <f t="shared" ref="H115:H127" si="184">H114+T115</f>
        <v>27482.704673834603</v>
      </c>
      <c r="I115" s="20">
        <f t="shared" ref="I115:I127" si="185">I114+U115</f>
        <v>28191.366867655535</v>
      </c>
      <c r="J115" s="21">
        <f t="shared" ref="J115:J127" si="186">SQRT(F115^2+G115^2)</f>
        <v>212.54611852850508</v>
      </c>
      <c r="K115" s="21">
        <f t="shared" ref="K115:K127" si="187">IF(J115=0,0,IF(F115&lt;0,ATAN(G115/F115)*180/PI()+180,ATAN(G115/F115)*180/PI()))</f>
        <v>233.40334319787507</v>
      </c>
      <c r="L115" s="21">
        <f t="shared" ref="L115:L127" si="188">COS((K115-$BL$3)*PI()/180)*J115</f>
        <v>-84.423624508983039</v>
      </c>
      <c r="M115" s="132"/>
      <c r="N115" s="20">
        <f t="shared" ref="N115:N127" si="189">A115-A114</f>
        <v>9.4900000000002365</v>
      </c>
      <c r="O115" s="20">
        <f t="shared" ref="O115:O127" si="190">RADIANS(B115-B114)</f>
        <v>1.7104226669544375E-2</v>
      </c>
      <c r="P115" s="20">
        <f t="shared" ref="P115:P127" si="191">RADIANS(C115-C114)</f>
        <v>-1.2566370614359152E-2</v>
      </c>
      <c r="Q115" s="22">
        <f t="shared" ref="Q115:Q127" si="192">ACOS(COS(O115)-SIN(RADIANS(B114))*SIN(RADIANS(B115))*(1-COS(P115)))</f>
        <v>2.0279786749696882E-2</v>
      </c>
      <c r="R115" s="21">
        <f t="shared" ref="R115:R127" si="193">2/Q115*TAN(Q115/2)</f>
        <v>1.0000342738887997</v>
      </c>
      <c r="S115" s="20">
        <f t="shared" ref="S115:S127" si="194">(N115/2)*(COS(RADIANS(B114))+COS(RADIANS(B115)))*R115</f>
        <v>4.72776579250809</v>
      </c>
      <c r="T115" s="20">
        <f t="shared" ref="T115:T127" si="195">(N115/2)*(SIN(RADIANS(B114))*COS(RADIANS(C114))+SIN(RADIANS(B115))*COS(RADIANS(C115)))*R115</f>
        <v>-4.6603621921441931</v>
      </c>
      <c r="U115" s="20">
        <f t="shared" ref="U115:U127" si="196">(N115/2)*(SIN(RADIANS(B114))*SIN(RADIANS(C114))+SIN(RADIANS(B115))*SIN(RADIANS(C115)))*R115</f>
        <v>6.7813175938482502</v>
      </c>
      <c r="V115" s="132"/>
      <c r="W115" s="45">
        <v>2347.8000000000002</v>
      </c>
      <c r="X115" s="45">
        <v>60.61</v>
      </c>
      <c r="Y115" s="20">
        <v>124.12705881025801</v>
      </c>
      <c r="Z115" s="20">
        <f t="shared" ref="Z115:Z127" si="197">AO115+Z114</f>
        <v>2021.0157190261746</v>
      </c>
      <c r="AA115" s="20">
        <f t="shared" ref="AA115:AA127" si="198">$BJ$3-Z115</f>
        <v>-1958.6757190261746</v>
      </c>
      <c r="AB115" s="20">
        <f t="shared" ref="AB115:AB127" si="199">AP115+AB114</f>
        <v>-130.12923904900799</v>
      </c>
      <c r="AC115" s="20">
        <f t="shared" ref="AC115:AC127" si="200">AQ115+AC114</f>
        <v>-173.31251059615556</v>
      </c>
      <c r="AD115" s="20">
        <f t="shared" ref="AD115:AD127" si="201">AD114+AP115</f>
        <v>27479.290760950997</v>
      </c>
      <c r="AE115" s="20">
        <f t="shared" ref="AE115:AE127" si="202">AE114+AQ115</f>
        <v>28188.697489403839</v>
      </c>
      <c r="AF115" s="21">
        <f t="shared" ref="AF115:AF127" si="203">SQRT(AB115^2+AC115^2)</f>
        <v>216.72758288832642</v>
      </c>
      <c r="AG115" s="21">
        <f t="shared" ref="AG115:AG127" si="204">IF(AF115=0,0,IF(AB115&lt;0,ATAN(AC115/AB115)*180/PI()+180,ATAN(AC115/AB115)*180/PI()))</f>
        <v>233.09946612941718</v>
      </c>
      <c r="AH115" s="21">
        <f t="shared" ref="AH115:AH127" si="205">COS((AG115-$BL$3)*PI()/180)*AF115</f>
        <v>-85.028417445426385</v>
      </c>
      <c r="AI115" s="132"/>
      <c r="AJ115" s="20">
        <f t="shared" ref="AJ115:AJ127" si="206">W115-W114</f>
        <v>9.4900000000002365</v>
      </c>
      <c r="AK115" s="20">
        <f t="shared" ref="AK115:AK127" si="207">RADIANS(X115-X114)</f>
        <v>1.7104226669544375E-2</v>
      </c>
      <c r="AL115" s="20">
        <f t="shared" ref="AL115:AL127" si="208">RADIANS(Y115-Y114)</f>
        <v>-5.0723857261360875E-2</v>
      </c>
      <c r="AM115" s="23">
        <f t="shared" ref="AM115:AM127" si="209">ACOS(COS(AK115)-SIN(RADIANS(X114))*SIN(RADIANS(X115))*(1-COS(AL115)))</f>
        <v>4.7187933919170089E-2</v>
      </c>
      <c r="AN115" s="45">
        <f t="shared" ref="AN115:AN127" si="210">2/AM115*TAN(AM115/2)</f>
        <v>1.0001855997532572</v>
      </c>
      <c r="AO115" s="23">
        <f t="shared" ref="AO115:AO127" si="211">(AJ115/2)*(COS(RADIANS(X114))+COS(RADIANS(X115)))*AN115</f>
        <v>4.7284812012337545</v>
      </c>
      <c r="AP115" s="23">
        <f t="shared" ref="AP115:AP127" si="212">(AJ115/2)*(SIN(RADIANS(X114))*COS(RADIANS(Y114))+SIN(RADIANS(X115))*COS(RADIANS(Y115)))*AN115</f>
        <v>-4.7860253835359261</v>
      </c>
      <c r="AQ115" s="23">
        <f t="shared" ref="AQ115:AQ127" si="213">(AJ115/2)*(SIN(RADIANS(X114))*SIN(RADIANS(Y114))+SIN(RADIANS(X115))*SIN(RADIANS(Y115)))*AN115</f>
        <v>6.6916975714457578</v>
      </c>
      <c r="AR115" s="45">
        <f t="shared" ref="AR115:AR127" si="214">(10/AJ115)*2*(ASIN((SQRT((SIN((X114-X115)/2)^2+SIN(((Y114-Y115)/2)^2)*SIN(X114)*SIN(X115))))))</f>
        <v>0.9245423755665505</v>
      </c>
      <c r="AS115" s="132"/>
      <c r="AT115" s="20">
        <f t="shared" ref="AT115:AT127" si="215">SQRT((I115-AE115)^2+(H115-AD115)^2)</f>
        <v>4.3336337440401769</v>
      </c>
      <c r="AU115" s="20">
        <f t="shared" ref="AU115:AU127" si="216">D115-Z115</f>
        <v>6.2863069745162647E-3</v>
      </c>
      <c r="AV115" s="20">
        <f t="shared" ref="AV115:AV127" si="217">SQRT((I115-AE115)^2+(H115-AD115)^2+(D115-Z115)^2)</f>
        <v>4.3336383034511607</v>
      </c>
      <c r="AX115" s="18">
        <v>-25</v>
      </c>
      <c r="AY115" s="18">
        <v>-160</v>
      </c>
      <c r="AZ115" s="18">
        <v>-1990</v>
      </c>
      <c r="BA115" s="128">
        <v>1.0079</v>
      </c>
      <c r="BB115" s="128">
        <v>1.0003</v>
      </c>
      <c r="BC115" s="129">
        <v>0.98180000000000001</v>
      </c>
      <c r="BD115" s="125"/>
      <c r="BE115" s="30" t="s">
        <v>97</v>
      </c>
      <c r="BF115" s="187" t="s">
        <v>142</v>
      </c>
    </row>
    <row r="116" spans="1:58" x14ac:dyDescent="0.35">
      <c r="A116" s="45">
        <v>2357.27</v>
      </c>
      <c r="B116" s="95">
        <v>60.84</v>
      </c>
      <c r="C116" s="20">
        <v>123.1</v>
      </c>
      <c r="D116" s="24">
        <f t="shared" si="180"/>
        <v>2025.6529468959054</v>
      </c>
      <c r="E116" s="24">
        <f t="shared" si="181"/>
        <v>-1963.3129468959055</v>
      </c>
      <c r="F116" s="24">
        <f t="shared" si="182"/>
        <v>-131.28886196439558</v>
      </c>
      <c r="G116" s="24">
        <f t="shared" si="183"/>
        <v>-163.76446556670396</v>
      </c>
      <c r="H116" s="20">
        <f t="shared" si="184"/>
        <v>27478.131138035584</v>
      </c>
      <c r="I116" s="20">
        <f t="shared" si="185"/>
        <v>28198.245534433314</v>
      </c>
      <c r="J116" s="21">
        <f t="shared" si="186"/>
        <v>209.89417680882499</v>
      </c>
      <c r="K116" s="21">
        <f t="shared" si="187"/>
        <v>231.28108543724565</v>
      </c>
      <c r="L116" s="21">
        <f t="shared" si="188"/>
        <v>-76.179756435749809</v>
      </c>
      <c r="M116" s="132"/>
      <c r="N116" s="20">
        <f t="shared" si="189"/>
        <v>9.4699999999997999</v>
      </c>
      <c r="O116" s="20">
        <f t="shared" si="190"/>
        <v>4.0142572795870274E-3</v>
      </c>
      <c r="P116" s="20">
        <f t="shared" si="191"/>
        <v>-1.8151424220741137E-2</v>
      </c>
      <c r="Q116" s="22">
        <f t="shared" si="192"/>
        <v>1.6334054986319346E-2</v>
      </c>
      <c r="R116" s="21">
        <f t="shared" si="193"/>
        <v>1.0000222340392322</v>
      </c>
      <c r="S116" s="20">
        <f t="shared" si="194"/>
        <v>4.6309415627562487</v>
      </c>
      <c r="T116" s="20">
        <f t="shared" si="195"/>
        <v>-4.5735357990207675</v>
      </c>
      <c r="U116" s="20">
        <f t="shared" si="196"/>
        <v>6.8786667777768802</v>
      </c>
      <c r="V116" s="132"/>
      <c r="W116" s="45">
        <v>2357.27</v>
      </c>
      <c r="X116" s="45">
        <v>60.84</v>
      </c>
      <c r="Y116" s="20">
        <v>122.9119753777</v>
      </c>
      <c r="Z116" s="20">
        <f t="shared" si="197"/>
        <v>2025.6466959051834</v>
      </c>
      <c r="AA116" s="20">
        <f t="shared" si="198"/>
        <v>-1963.3066959051835</v>
      </c>
      <c r="AB116" s="20">
        <f t="shared" si="199"/>
        <v>-134.69065867409927</v>
      </c>
      <c r="AC116" s="20">
        <f t="shared" si="200"/>
        <v>-166.42587670331309</v>
      </c>
      <c r="AD116" s="20">
        <f t="shared" si="201"/>
        <v>27474.729341325907</v>
      </c>
      <c r="AE116" s="20">
        <f t="shared" si="202"/>
        <v>28195.584123296681</v>
      </c>
      <c r="AF116" s="21">
        <f t="shared" si="203"/>
        <v>214.10078460979327</v>
      </c>
      <c r="AG116" s="21">
        <f t="shared" si="204"/>
        <v>231.01629655502938</v>
      </c>
      <c r="AH116" s="21">
        <f t="shared" si="205"/>
        <v>-76.783707735116337</v>
      </c>
      <c r="AI116" s="132"/>
      <c r="AJ116" s="20">
        <f t="shared" si="206"/>
        <v>9.4699999999997999</v>
      </c>
      <c r="AK116" s="20">
        <f t="shared" si="207"/>
        <v>4.0142572795870274E-3</v>
      </c>
      <c r="AL116" s="20">
        <f t="shared" si="208"/>
        <v>-2.1207206584571626E-2</v>
      </c>
      <c r="AM116" s="23">
        <f t="shared" si="209"/>
        <v>1.8929116723636064E-2</v>
      </c>
      <c r="AN116" s="45">
        <f t="shared" si="210"/>
        <v>1.0000298603582596</v>
      </c>
      <c r="AO116" s="23">
        <f t="shared" si="211"/>
        <v>4.63097687900878</v>
      </c>
      <c r="AP116" s="23">
        <f t="shared" si="212"/>
        <v>-4.5614196250912675</v>
      </c>
      <c r="AQ116" s="23">
        <f t="shared" si="213"/>
        <v>6.8866338928424762</v>
      </c>
      <c r="AR116" s="45">
        <f t="shared" si="214"/>
        <v>1.1660166335285043</v>
      </c>
      <c r="AS116" s="132"/>
      <c r="AT116" s="20">
        <f t="shared" si="215"/>
        <v>4.3191816461178023</v>
      </c>
      <c r="AU116" s="20">
        <f t="shared" si="216"/>
        <v>6.2509907220373861E-3</v>
      </c>
      <c r="AV116" s="20">
        <f t="shared" si="217"/>
        <v>4.3191861695284555</v>
      </c>
      <c r="AX116" s="18">
        <v>-25</v>
      </c>
      <c r="AY116" s="18">
        <v>-160</v>
      </c>
      <c r="AZ116" s="18">
        <v>-1990</v>
      </c>
      <c r="BA116" s="128">
        <v>1.0079</v>
      </c>
      <c r="BB116" s="128">
        <v>1.0003</v>
      </c>
      <c r="BC116" s="129">
        <v>0.98180000000000001</v>
      </c>
      <c r="BD116" s="125"/>
      <c r="BE116" s="30" t="s">
        <v>97</v>
      </c>
      <c r="BF116" s="187" t="s">
        <v>142</v>
      </c>
    </row>
    <row r="117" spans="1:58" x14ac:dyDescent="0.35">
      <c r="A117" s="45">
        <v>2366.6999999999998</v>
      </c>
      <c r="B117" s="95">
        <v>60.75</v>
      </c>
      <c r="C117" s="20">
        <v>121.34</v>
      </c>
      <c r="D117" s="24">
        <f t="shared" si="180"/>
        <v>2030.2544570181697</v>
      </c>
      <c r="E117" s="24">
        <f t="shared" si="181"/>
        <v>-1967.9144570181697</v>
      </c>
      <c r="F117" s="24">
        <f t="shared" si="182"/>
        <v>-135.67732462864336</v>
      </c>
      <c r="G117" s="24">
        <f t="shared" si="183"/>
        <v>-156.80120093040591</v>
      </c>
      <c r="H117" s="20">
        <f t="shared" si="184"/>
        <v>27473.742675371337</v>
      </c>
      <c r="I117" s="20">
        <f t="shared" si="185"/>
        <v>28205.208799069613</v>
      </c>
      <c r="J117" s="21">
        <f t="shared" si="186"/>
        <v>207.35224385475988</v>
      </c>
      <c r="K117" s="21">
        <f t="shared" si="187"/>
        <v>229.13093949292968</v>
      </c>
      <c r="L117" s="21">
        <f t="shared" si="188"/>
        <v>-67.955161035317971</v>
      </c>
      <c r="M117" s="132"/>
      <c r="N117" s="20">
        <f t="shared" si="189"/>
        <v>9.4299999999998363</v>
      </c>
      <c r="O117" s="20">
        <f t="shared" si="190"/>
        <v>-1.5707963267949561E-3</v>
      </c>
      <c r="P117" s="20">
        <f t="shared" si="191"/>
        <v>-3.0717794835100041E-2</v>
      </c>
      <c r="Q117" s="22">
        <f t="shared" si="192"/>
        <v>2.6858649490005826E-2</v>
      </c>
      <c r="R117" s="21">
        <f t="shared" si="193"/>
        <v>1.0000601199246795</v>
      </c>
      <c r="S117" s="20">
        <f t="shared" si="194"/>
        <v>4.6015101222642434</v>
      </c>
      <c r="T117" s="20">
        <f t="shared" si="195"/>
        <v>-4.3884626642477915</v>
      </c>
      <c r="U117" s="20">
        <f t="shared" si="196"/>
        <v>6.9632646362980459</v>
      </c>
      <c r="V117" s="132"/>
      <c r="W117" s="45">
        <v>2366.6999999999998</v>
      </c>
      <c r="X117" s="45">
        <v>60.75</v>
      </c>
      <c r="Y117" s="20">
        <v>124.27772294142601</v>
      </c>
      <c r="Z117" s="20">
        <f t="shared" si="197"/>
        <v>2030.2480963489038</v>
      </c>
      <c r="AA117" s="20">
        <f t="shared" si="198"/>
        <v>-1967.9080963489039</v>
      </c>
      <c r="AB117" s="20">
        <f t="shared" si="199"/>
        <v>-139.24495302146192</v>
      </c>
      <c r="AC117" s="20">
        <f t="shared" si="200"/>
        <v>-159.56969768978894</v>
      </c>
      <c r="AD117" s="20">
        <f t="shared" si="201"/>
        <v>27470.175046978544</v>
      </c>
      <c r="AE117" s="20">
        <f t="shared" si="202"/>
        <v>28202.440302310206</v>
      </c>
      <c r="AF117" s="21">
        <f t="shared" si="203"/>
        <v>211.78207044686238</v>
      </c>
      <c r="AG117" s="21">
        <f t="shared" si="204"/>
        <v>228.89114520761098</v>
      </c>
      <c r="AH117" s="21">
        <f t="shared" si="205"/>
        <v>-68.568935362829222</v>
      </c>
      <c r="AI117" s="132"/>
      <c r="AJ117" s="20">
        <f t="shared" si="206"/>
        <v>9.4299999999998363</v>
      </c>
      <c r="AK117" s="20">
        <f t="shared" si="207"/>
        <v>-1.5707963267949561E-3</v>
      </c>
      <c r="AL117" s="20">
        <f t="shared" si="208"/>
        <v>2.3836791738109837E-2</v>
      </c>
      <c r="AM117" s="23">
        <f t="shared" si="209"/>
        <v>2.0865735109060868E-2</v>
      </c>
      <c r="AN117" s="45">
        <f t="shared" si="210"/>
        <v>1.0000362831548295</v>
      </c>
      <c r="AO117" s="23">
        <f t="shared" si="211"/>
        <v>4.6014004437203626</v>
      </c>
      <c r="AP117" s="23">
        <f t="shared" si="212"/>
        <v>-4.5542943473626432</v>
      </c>
      <c r="AQ117" s="23">
        <f t="shared" si="213"/>
        <v>6.8561790135241489</v>
      </c>
      <c r="AR117" s="45">
        <f t="shared" si="214"/>
        <v>1.3646301013683169</v>
      </c>
      <c r="AS117" s="132"/>
      <c r="AT117" s="20">
        <f t="shared" si="215"/>
        <v>4.5158107418171181</v>
      </c>
      <c r="AU117" s="20">
        <f t="shared" si="216"/>
        <v>6.3606692658595421E-3</v>
      </c>
      <c r="AV117" s="20">
        <f t="shared" si="217"/>
        <v>4.5158152214217511</v>
      </c>
      <c r="AX117" s="18">
        <v>-25</v>
      </c>
      <c r="AY117" s="18">
        <v>-160</v>
      </c>
      <c r="AZ117" s="18">
        <v>-1990</v>
      </c>
      <c r="BA117" s="128">
        <v>1.0079</v>
      </c>
      <c r="BB117" s="128">
        <v>1.0003</v>
      </c>
      <c r="BC117" s="129">
        <v>0.98180000000000001</v>
      </c>
      <c r="BD117" s="125"/>
      <c r="BE117" s="30" t="s">
        <v>97</v>
      </c>
      <c r="BF117" s="187" t="s">
        <v>142</v>
      </c>
    </row>
    <row r="118" spans="1:58" x14ac:dyDescent="0.35">
      <c r="A118" s="45">
        <v>2376.12</v>
      </c>
      <c r="B118" s="95">
        <v>61.21</v>
      </c>
      <c r="C118" s="20">
        <v>119.71</v>
      </c>
      <c r="D118" s="24">
        <f t="shared" si="180"/>
        <v>2034.8244626994242</v>
      </c>
      <c r="E118" s="24">
        <f t="shared" si="181"/>
        <v>-1972.4844626994243</v>
      </c>
      <c r="F118" s="24">
        <f t="shared" si="182"/>
        <v>-139.86073501555899</v>
      </c>
      <c r="G118" s="24">
        <f t="shared" si="183"/>
        <v>-149.70574655207426</v>
      </c>
      <c r="H118" s="20">
        <f t="shared" si="184"/>
        <v>27469.559264984422</v>
      </c>
      <c r="I118" s="20">
        <f t="shared" si="185"/>
        <v>28212.304253447943</v>
      </c>
      <c r="J118" s="21">
        <f t="shared" si="186"/>
        <v>204.87273061539034</v>
      </c>
      <c r="K118" s="21">
        <f t="shared" si="187"/>
        <v>226.94725719271293</v>
      </c>
      <c r="L118" s="21">
        <f t="shared" si="188"/>
        <v>-59.718612098831379</v>
      </c>
      <c r="M118" s="132"/>
      <c r="N118" s="20">
        <f t="shared" si="189"/>
        <v>9.4200000000000728</v>
      </c>
      <c r="O118" s="20">
        <f t="shared" si="190"/>
        <v>8.0285145591739316E-3</v>
      </c>
      <c r="P118" s="20">
        <f t="shared" si="191"/>
        <v>-2.8448866807507741E-2</v>
      </c>
      <c r="Q118" s="22">
        <f t="shared" si="192"/>
        <v>2.6140239265888043E-2</v>
      </c>
      <c r="R118" s="21">
        <f t="shared" si="193"/>
        <v>1.0000569465669709</v>
      </c>
      <c r="S118" s="20">
        <f t="shared" si="194"/>
        <v>4.5700056812545675</v>
      </c>
      <c r="T118" s="20">
        <f t="shared" si="195"/>
        <v>-4.183410386915634</v>
      </c>
      <c r="U118" s="20">
        <f t="shared" si="196"/>
        <v>7.0954543783316506</v>
      </c>
      <c r="V118" s="132"/>
      <c r="W118" s="45">
        <v>2376.12</v>
      </c>
      <c r="X118" s="45">
        <v>61.21</v>
      </c>
      <c r="Y118" s="20">
        <v>121.77624029235101</v>
      </c>
      <c r="Z118" s="20">
        <f t="shared" si="197"/>
        <v>2034.8184214550238</v>
      </c>
      <c r="AA118" s="20">
        <f t="shared" si="198"/>
        <v>-1972.4784214550239</v>
      </c>
      <c r="AB118" s="20">
        <f t="shared" si="199"/>
        <v>-143.7337012137902</v>
      </c>
      <c r="AC118" s="20">
        <f t="shared" si="200"/>
        <v>-152.66401781933791</v>
      </c>
      <c r="AD118" s="20">
        <f t="shared" si="201"/>
        <v>27465.686298786215</v>
      </c>
      <c r="AE118" s="20">
        <f t="shared" si="202"/>
        <v>28209.345982180657</v>
      </c>
      <c r="AF118" s="21">
        <f t="shared" si="203"/>
        <v>209.67994468083552</v>
      </c>
      <c r="AG118" s="21">
        <f t="shared" si="204"/>
        <v>226.7257713999484</v>
      </c>
      <c r="AH118" s="21">
        <f t="shared" si="205"/>
        <v>-60.344067068451764</v>
      </c>
      <c r="AI118" s="132"/>
      <c r="AJ118" s="20">
        <f t="shared" si="206"/>
        <v>9.4200000000000728</v>
      </c>
      <c r="AK118" s="20">
        <f t="shared" si="207"/>
        <v>8.0285145591739316E-3</v>
      </c>
      <c r="AL118" s="20">
        <f t="shared" si="208"/>
        <v>-4.3659108407868658E-2</v>
      </c>
      <c r="AM118" s="23">
        <f t="shared" si="209"/>
        <v>3.901187313280885E-2</v>
      </c>
      <c r="AN118" s="45">
        <f t="shared" si="210"/>
        <v>1.0001268464922464</v>
      </c>
      <c r="AO118" s="23">
        <f t="shared" si="211"/>
        <v>4.5703251061200465</v>
      </c>
      <c r="AP118" s="23">
        <f t="shared" si="212"/>
        <v>-4.4887481923282859</v>
      </c>
      <c r="AQ118" s="23">
        <f t="shared" si="213"/>
        <v>6.9056798704510358</v>
      </c>
      <c r="AR118" s="45">
        <f t="shared" si="214"/>
        <v>2.7382285896052583</v>
      </c>
      <c r="AS118" s="132"/>
      <c r="AT118" s="20">
        <f t="shared" si="215"/>
        <v>4.8735239881733055</v>
      </c>
      <c r="AU118" s="20">
        <f t="shared" si="216"/>
        <v>6.0412444004214194E-3</v>
      </c>
      <c r="AV118" s="20">
        <f t="shared" si="217"/>
        <v>4.8735277325500617</v>
      </c>
      <c r="AX118" s="18">
        <v>-25</v>
      </c>
      <c r="AY118" s="18">
        <v>-160</v>
      </c>
      <c r="AZ118" s="18">
        <v>-1990</v>
      </c>
      <c r="BA118" s="128">
        <v>1.0079</v>
      </c>
      <c r="BB118" s="128">
        <v>1.0003</v>
      </c>
      <c r="BC118" s="129">
        <v>0.98180000000000001</v>
      </c>
      <c r="BD118" s="125"/>
      <c r="BE118" s="30" t="s">
        <v>97</v>
      </c>
      <c r="BF118" s="187" t="s">
        <v>142</v>
      </c>
    </row>
    <row r="119" spans="1:58" x14ac:dyDescent="0.35">
      <c r="A119" s="45">
        <v>2385.56</v>
      </c>
      <c r="B119" s="95">
        <v>61.01</v>
      </c>
      <c r="C119" s="20">
        <v>118.96</v>
      </c>
      <c r="D119" s="24">
        <f t="shared" si="180"/>
        <v>2039.3852535275792</v>
      </c>
      <c r="E119" s="24">
        <f t="shared" si="181"/>
        <v>-1977.0452535275792</v>
      </c>
      <c r="F119" s="24">
        <f t="shared" si="182"/>
        <v>-143.90997288763128</v>
      </c>
      <c r="G119" s="24">
        <f t="shared" si="183"/>
        <v>-142.50051277642447</v>
      </c>
      <c r="H119" s="20">
        <f t="shared" si="184"/>
        <v>27465.510027112348</v>
      </c>
      <c r="I119" s="20">
        <f t="shared" si="185"/>
        <v>28219.509487223593</v>
      </c>
      <c r="J119" s="21">
        <f t="shared" si="186"/>
        <v>202.5252488902623</v>
      </c>
      <c r="K119" s="21">
        <f t="shared" si="187"/>
        <v>224.71804292121143</v>
      </c>
      <c r="L119" s="21">
        <f t="shared" si="188"/>
        <v>-51.454077672876956</v>
      </c>
      <c r="M119" s="132"/>
      <c r="N119" s="20">
        <f t="shared" si="189"/>
        <v>9.4400000000000546</v>
      </c>
      <c r="O119" s="20">
        <f t="shared" si="190"/>
        <v>-3.4906585039887086E-3</v>
      </c>
      <c r="P119" s="20">
        <f t="shared" si="191"/>
        <v>-1.3089969389957472E-2</v>
      </c>
      <c r="Q119" s="22">
        <f t="shared" si="192"/>
        <v>1.1980668243850801E-2</v>
      </c>
      <c r="R119" s="21">
        <f t="shared" si="193"/>
        <v>1.0000119615393224</v>
      </c>
      <c r="S119" s="20">
        <f t="shared" si="194"/>
        <v>4.5607908281548362</v>
      </c>
      <c r="T119" s="20">
        <f t="shared" si="195"/>
        <v>-4.0492378720723003</v>
      </c>
      <c r="U119" s="20">
        <f t="shared" si="196"/>
        <v>7.2052337756497922</v>
      </c>
      <c r="V119" s="132"/>
      <c r="W119" s="45">
        <v>2385.56</v>
      </c>
      <c r="X119" s="45">
        <v>61.01</v>
      </c>
      <c r="Y119" s="20">
        <v>120.179761388787</v>
      </c>
      <c r="Z119" s="20">
        <f t="shared" si="197"/>
        <v>2039.3793885724078</v>
      </c>
      <c r="AA119" s="20">
        <f t="shared" si="198"/>
        <v>-1977.0393885724079</v>
      </c>
      <c r="AB119" s="20">
        <f t="shared" si="199"/>
        <v>-147.98775479302114</v>
      </c>
      <c r="AC119" s="20">
        <f t="shared" si="200"/>
        <v>-145.57813770743644</v>
      </c>
      <c r="AD119" s="20">
        <f t="shared" si="201"/>
        <v>27461.432245206983</v>
      </c>
      <c r="AE119" s="20">
        <f t="shared" si="202"/>
        <v>28216.43186229256</v>
      </c>
      <c r="AF119" s="21">
        <f t="shared" si="203"/>
        <v>207.58942590374076</v>
      </c>
      <c r="AG119" s="21">
        <f t="shared" si="204"/>
        <v>224.52972129126508</v>
      </c>
      <c r="AH119" s="21">
        <f t="shared" si="205"/>
        <v>-52.080488093758731</v>
      </c>
      <c r="AI119" s="132"/>
      <c r="AJ119" s="20">
        <f t="shared" si="206"/>
        <v>9.4400000000000546</v>
      </c>
      <c r="AK119" s="20">
        <f t="shared" si="207"/>
        <v>-3.4906585039887086E-3</v>
      </c>
      <c r="AL119" s="20">
        <f t="shared" si="208"/>
        <v>-2.7863813305820925E-2</v>
      </c>
      <c r="AM119" s="23">
        <f t="shared" si="209"/>
        <v>2.4644385015135661E-2</v>
      </c>
      <c r="AN119" s="45">
        <f t="shared" si="210"/>
        <v>1.0000506152168269</v>
      </c>
      <c r="AO119" s="23">
        <f t="shared" si="211"/>
        <v>4.5609671173839823</v>
      </c>
      <c r="AP119" s="23">
        <f t="shared" si="212"/>
        <v>-4.2540535792309502</v>
      </c>
      <c r="AQ119" s="23">
        <f t="shared" si="213"/>
        <v>7.0858801119014787</v>
      </c>
      <c r="AR119" s="45">
        <f t="shared" si="214"/>
        <v>1.8460198333896707</v>
      </c>
      <c r="AS119" s="132"/>
      <c r="AT119" s="20">
        <f t="shared" si="215"/>
        <v>5.1088237867284176</v>
      </c>
      <c r="AU119" s="20">
        <f t="shared" si="216"/>
        <v>5.8649551713187975E-3</v>
      </c>
      <c r="AV119" s="20">
        <f t="shared" si="217"/>
        <v>5.1088271532261933</v>
      </c>
      <c r="AX119" s="18">
        <v>-25</v>
      </c>
      <c r="AY119" s="18">
        <v>-160</v>
      </c>
      <c r="AZ119" s="18">
        <v>-1990</v>
      </c>
      <c r="BA119" s="128">
        <v>1.0079</v>
      </c>
      <c r="BB119" s="128">
        <v>1.0003</v>
      </c>
      <c r="BC119" s="129">
        <v>0.98180000000000001</v>
      </c>
      <c r="BD119" s="125"/>
      <c r="BE119" s="30" t="s">
        <v>97</v>
      </c>
      <c r="BF119" s="187" t="s">
        <v>142</v>
      </c>
    </row>
    <row r="120" spans="1:58" x14ac:dyDescent="0.35">
      <c r="A120" s="45">
        <v>2394.96</v>
      </c>
      <c r="B120" s="95">
        <v>61.38</v>
      </c>
      <c r="C120" s="20">
        <v>117.91</v>
      </c>
      <c r="D120" s="24">
        <f t="shared" si="180"/>
        <v>2043.9145463465677</v>
      </c>
      <c r="E120" s="24">
        <f t="shared" si="181"/>
        <v>-1981.5745463465678</v>
      </c>
      <c r="F120" s="24">
        <f t="shared" si="182"/>
        <v>-147.83185634154282</v>
      </c>
      <c r="G120" s="24">
        <f t="shared" si="183"/>
        <v>-135.25743808967346</v>
      </c>
      <c r="H120" s="20">
        <f t="shared" si="184"/>
        <v>27461.588143658435</v>
      </c>
      <c r="I120" s="20">
        <f t="shared" si="185"/>
        <v>28226.752561910344</v>
      </c>
      <c r="J120" s="21">
        <f t="shared" si="186"/>
        <v>200.37173530208398</v>
      </c>
      <c r="K120" s="21">
        <f t="shared" si="187"/>
        <v>222.45667588031367</v>
      </c>
      <c r="L120" s="21">
        <f t="shared" si="188"/>
        <v>-43.220449265686774</v>
      </c>
      <c r="M120" s="132"/>
      <c r="N120" s="20">
        <f t="shared" si="189"/>
        <v>9.4000000000000909</v>
      </c>
      <c r="O120" s="20">
        <f t="shared" si="190"/>
        <v>6.4577182323790989E-3</v>
      </c>
      <c r="P120" s="20">
        <f t="shared" si="191"/>
        <v>-1.8325957145940409E-2</v>
      </c>
      <c r="Q120" s="22">
        <f t="shared" si="192"/>
        <v>1.7308107077711021E-2</v>
      </c>
      <c r="R120" s="21">
        <f t="shared" si="193"/>
        <v>1.0000249649620947</v>
      </c>
      <c r="S120" s="20">
        <f t="shared" si="194"/>
        <v>4.5292928189885968</v>
      </c>
      <c r="T120" s="20">
        <f t="shared" si="195"/>
        <v>-3.9218834539115255</v>
      </c>
      <c r="U120" s="20">
        <f t="shared" si="196"/>
        <v>7.2430746867510241</v>
      </c>
      <c r="V120" s="132"/>
      <c r="W120" s="45">
        <v>2394.96</v>
      </c>
      <c r="X120" s="45">
        <v>61.38</v>
      </c>
      <c r="Y120" s="20">
        <v>119.997265193061</v>
      </c>
      <c r="Z120" s="20">
        <f t="shared" si="197"/>
        <v>2043.9085870005315</v>
      </c>
      <c r="AA120" s="20">
        <f t="shared" si="198"/>
        <v>-1981.5685870005316</v>
      </c>
      <c r="AB120" s="20">
        <f t="shared" si="199"/>
        <v>-152.11718372905406</v>
      </c>
      <c r="AC120" s="20">
        <f t="shared" si="200"/>
        <v>-138.45115981807021</v>
      </c>
      <c r="AD120" s="20">
        <f t="shared" si="201"/>
        <v>27457.302816270949</v>
      </c>
      <c r="AE120" s="20">
        <f t="shared" si="202"/>
        <v>28223.558840181926</v>
      </c>
      <c r="AF120" s="21">
        <f t="shared" si="203"/>
        <v>205.68996387920245</v>
      </c>
      <c r="AG120" s="21">
        <f t="shared" si="204"/>
        <v>222.30724651983314</v>
      </c>
      <c r="AH120" s="21">
        <f t="shared" si="205"/>
        <v>-43.843629721341095</v>
      </c>
      <c r="AI120" s="132"/>
      <c r="AJ120" s="20">
        <f t="shared" si="206"/>
        <v>9.4000000000000909</v>
      </c>
      <c r="AK120" s="20">
        <f t="shared" si="207"/>
        <v>6.4577182323790989E-3</v>
      </c>
      <c r="AL120" s="20">
        <f t="shared" si="208"/>
        <v>-3.1851594877827551E-3</v>
      </c>
      <c r="AM120" s="23">
        <f t="shared" si="209"/>
        <v>7.0350544070865162E-3</v>
      </c>
      <c r="AN120" s="45">
        <f t="shared" si="210"/>
        <v>1.0000041243529547</v>
      </c>
      <c r="AO120" s="23">
        <f t="shared" si="211"/>
        <v>4.5291984281237401</v>
      </c>
      <c r="AP120" s="23">
        <f t="shared" si="212"/>
        <v>-4.1294289360329115</v>
      </c>
      <c r="AQ120" s="23">
        <f t="shared" si="213"/>
        <v>7.1269778893662208</v>
      </c>
      <c r="AR120" s="45">
        <f t="shared" si="214"/>
        <v>0.43832618128975714</v>
      </c>
      <c r="AS120" s="132"/>
      <c r="AT120" s="20">
        <f t="shared" si="215"/>
        <v>5.3445195571263202</v>
      </c>
      <c r="AU120" s="20">
        <f t="shared" si="216"/>
        <v>5.9593460362066253E-3</v>
      </c>
      <c r="AV120" s="20">
        <f t="shared" si="217"/>
        <v>5.3445228795759583</v>
      </c>
      <c r="AX120" s="18">
        <v>-25</v>
      </c>
      <c r="AY120" s="18">
        <v>-160</v>
      </c>
      <c r="AZ120" s="18">
        <v>-1990</v>
      </c>
      <c r="BA120" s="128">
        <v>1.0079</v>
      </c>
      <c r="BB120" s="128">
        <v>1.0003</v>
      </c>
      <c r="BC120" s="129">
        <v>0.98180000000000001</v>
      </c>
      <c r="BD120" s="125"/>
      <c r="BE120" s="30" t="s">
        <v>97</v>
      </c>
      <c r="BF120" s="187" t="s">
        <v>142</v>
      </c>
    </row>
    <row r="121" spans="1:58" x14ac:dyDescent="0.35">
      <c r="A121" s="45">
        <v>2404.4</v>
      </c>
      <c r="B121" s="95">
        <v>61.01</v>
      </c>
      <c r="C121" s="20">
        <v>117.64</v>
      </c>
      <c r="D121" s="24">
        <f t="shared" si="180"/>
        <v>2048.4630214698482</v>
      </c>
      <c r="E121" s="24">
        <f t="shared" si="181"/>
        <v>-1986.1230214698483</v>
      </c>
      <c r="F121" s="24">
        <f t="shared" si="182"/>
        <v>-151.68660338872689</v>
      </c>
      <c r="G121" s="24">
        <f t="shared" si="183"/>
        <v>-127.93859508360563</v>
      </c>
      <c r="H121" s="20">
        <f t="shared" si="184"/>
        <v>27457.733396611249</v>
      </c>
      <c r="I121" s="20">
        <f t="shared" si="185"/>
        <v>28234.071404916413</v>
      </c>
      <c r="J121" s="21">
        <f t="shared" si="186"/>
        <v>198.43666435307696</v>
      </c>
      <c r="K121" s="21">
        <f t="shared" si="187"/>
        <v>220.14563292254263</v>
      </c>
      <c r="L121" s="21">
        <f t="shared" si="188"/>
        <v>-34.954771772529952</v>
      </c>
      <c r="M121" s="132"/>
      <c r="N121" s="20">
        <f t="shared" si="189"/>
        <v>9.4400000000000546</v>
      </c>
      <c r="O121" s="20">
        <f t="shared" si="190"/>
        <v>-6.4577182323790989E-3</v>
      </c>
      <c r="P121" s="20">
        <f t="shared" si="191"/>
        <v>-4.7123889803846204E-3</v>
      </c>
      <c r="Q121" s="22">
        <f t="shared" si="192"/>
        <v>7.6650584725834747E-3</v>
      </c>
      <c r="R121" s="21">
        <f t="shared" si="193"/>
        <v>1.0000048961222154</v>
      </c>
      <c r="S121" s="20">
        <f t="shared" si="194"/>
        <v>4.548475123280344</v>
      </c>
      <c r="T121" s="20">
        <f t="shared" si="195"/>
        <v>-3.8547470471840626</v>
      </c>
      <c r="U121" s="20">
        <f t="shared" si="196"/>
        <v>7.31884300606783</v>
      </c>
      <c r="V121" s="132"/>
      <c r="W121" s="45">
        <v>2404.4</v>
      </c>
      <c r="X121" s="45">
        <v>61.01</v>
      </c>
      <c r="Y121" s="20">
        <v>121.145180826851</v>
      </c>
      <c r="Z121" s="20">
        <f t="shared" si="197"/>
        <v>2048.4571724864927</v>
      </c>
      <c r="AA121" s="20">
        <f t="shared" si="198"/>
        <v>-1986.1171724864928</v>
      </c>
      <c r="AB121" s="20">
        <f t="shared" si="199"/>
        <v>-156.32412924601772</v>
      </c>
      <c r="AC121" s="20">
        <f t="shared" si="200"/>
        <v>-131.32915300319294</v>
      </c>
      <c r="AD121" s="20">
        <f t="shared" si="201"/>
        <v>27453.095870753987</v>
      </c>
      <c r="AE121" s="20">
        <f t="shared" si="202"/>
        <v>28230.680846996802</v>
      </c>
      <c r="AF121" s="21">
        <f t="shared" si="203"/>
        <v>204.16801858533503</v>
      </c>
      <c r="AG121" s="21">
        <f t="shared" si="204"/>
        <v>220.03388740236693</v>
      </c>
      <c r="AH121" s="21">
        <f t="shared" si="205"/>
        <v>-35.572318135249603</v>
      </c>
      <c r="AI121" s="132"/>
      <c r="AJ121" s="20">
        <f t="shared" si="206"/>
        <v>9.4400000000000546</v>
      </c>
      <c r="AK121" s="20">
        <f t="shared" si="207"/>
        <v>-6.4577182323790989E-3</v>
      </c>
      <c r="AL121" s="20">
        <f t="shared" si="208"/>
        <v>2.0034907344753088E-2</v>
      </c>
      <c r="AM121" s="23">
        <f t="shared" si="209"/>
        <v>1.8705791584725961E-2</v>
      </c>
      <c r="AN121" s="45">
        <f t="shared" si="210"/>
        <v>1.0000291599068925</v>
      </c>
      <c r="AO121" s="23">
        <f t="shared" si="211"/>
        <v>4.5485854859609951</v>
      </c>
      <c r="AP121" s="23">
        <f t="shared" si="212"/>
        <v>-4.2069455169636614</v>
      </c>
      <c r="AQ121" s="23">
        <f t="shared" si="213"/>
        <v>7.1220068148772748</v>
      </c>
      <c r="AR121" s="45">
        <f t="shared" si="214"/>
        <v>1.330048390694238</v>
      </c>
      <c r="AS121" s="132"/>
      <c r="AT121" s="20">
        <f t="shared" si="215"/>
        <v>5.744782770741943</v>
      </c>
      <c r="AU121" s="20">
        <f t="shared" si="216"/>
        <v>5.8489833554631332E-3</v>
      </c>
      <c r="AV121" s="20">
        <f t="shared" si="217"/>
        <v>5.7447857482781517</v>
      </c>
      <c r="AX121" s="18">
        <v>-25</v>
      </c>
      <c r="AY121" s="18">
        <v>-160</v>
      </c>
      <c r="AZ121" s="18">
        <v>-1990</v>
      </c>
      <c r="BA121" s="128">
        <v>1.0079</v>
      </c>
      <c r="BB121" s="128">
        <v>1.0003</v>
      </c>
      <c r="BC121" s="129">
        <v>0.98180000000000001</v>
      </c>
      <c r="BD121" s="125"/>
      <c r="BE121" s="30" t="s">
        <v>97</v>
      </c>
      <c r="BF121" s="187" t="s">
        <v>142</v>
      </c>
    </row>
    <row r="122" spans="1:58" x14ac:dyDescent="0.35">
      <c r="A122" s="45">
        <v>2413.84</v>
      </c>
      <c r="B122" s="95">
        <v>61.41</v>
      </c>
      <c r="C122" s="20">
        <v>117.85</v>
      </c>
      <c r="D122" s="24">
        <f t="shared" si="180"/>
        <v>2053.0093269657059</v>
      </c>
      <c r="E122" s="24">
        <f t="shared" si="181"/>
        <v>-1990.669326965706</v>
      </c>
      <c r="F122" s="24">
        <f t="shared" si="182"/>
        <v>-155.53806803984963</v>
      </c>
      <c r="G122" s="24">
        <f t="shared" si="183"/>
        <v>-120.61667676812603</v>
      </c>
      <c r="H122" s="20">
        <f t="shared" si="184"/>
        <v>27453.881931960128</v>
      </c>
      <c r="I122" s="20">
        <f t="shared" si="185"/>
        <v>28241.393323231892</v>
      </c>
      <c r="J122" s="21">
        <f t="shared" si="186"/>
        <v>196.82599758201528</v>
      </c>
      <c r="K122" s="21">
        <f t="shared" si="187"/>
        <v>217.79286596164431</v>
      </c>
      <c r="L122" s="21">
        <f t="shared" si="188"/>
        <v>-26.688072181328675</v>
      </c>
      <c r="M122" s="132"/>
      <c r="N122" s="20">
        <f t="shared" si="189"/>
        <v>9.4400000000000546</v>
      </c>
      <c r="O122" s="20">
        <f t="shared" si="190"/>
        <v>6.9813170079772932E-3</v>
      </c>
      <c r="P122" s="20">
        <f t="shared" si="191"/>
        <v>3.6651914291879828E-3</v>
      </c>
      <c r="Q122" s="22">
        <f t="shared" si="192"/>
        <v>7.6848257688293398E-3</v>
      </c>
      <c r="R122" s="21">
        <f t="shared" si="193"/>
        <v>1.0000049214079889</v>
      </c>
      <c r="S122" s="20">
        <f t="shared" si="194"/>
        <v>4.5463054958578724</v>
      </c>
      <c r="T122" s="20">
        <f t="shared" si="195"/>
        <v>-3.8514646511227522</v>
      </c>
      <c r="U122" s="20">
        <f t="shared" si="196"/>
        <v>7.3219183154796124</v>
      </c>
      <c r="V122" s="132"/>
      <c r="W122" s="45">
        <v>2413.84</v>
      </c>
      <c r="X122" s="45">
        <v>61.41</v>
      </c>
      <c r="Y122" s="20">
        <v>119.27653698712</v>
      </c>
      <c r="Z122" s="20">
        <f t="shared" si="197"/>
        <v>2053.0037836056899</v>
      </c>
      <c r="AA122" s="20">
        <f t="shared" si="198"/>
        <v>-1990.66378360569</v>
      </c>
      <c r="AB122" s="20">
        <f t="shared" si="199"/>
        <v>-160.48653086589479</v>
      </c>
      <c r="AC122" s="20">
        <f t="shared" si="200"/>
        <v>-124.18003336422954</v>
      </c>
      <c r="AD122" s="20">
        <f t="shared" si="201"/>
        <v>27448.93346913411</v>
      </c>
      <c r="AE122" s="20">
        <f t="shared" si="202"/>
        <v>28237.829966635767</v>
      </c>
      <c r="AF122" s="21">
        <f t="shared" si="203"/>
        <v>202.9201992796946</v>
      </c>
      <c r="AG122" s="21">
        <f t="shared" si="204"/>
        <v>217.73171185520215</v>
      </c>
      <c r="AH122" s="21">
        <f t="shared" si="205"/>
        <v>-27.299798103274544</v>
      </c>
      <c r="AI122" s="132"/>
      <c r="AJ122" s="20">
        <f t="shared" si="206"/>
        <v>9.4400000000000546</v>
      </c>
      <c r="AK122" s="20">
        <f t="shared" si="207"/>
        <v>6.9813170079772932E-3</v>
      </c>
      <c r="AL122" s="20">
        <f t="shared" si="208"/>
        <v>-3.2613987550415301E-2</v>
      </c>
      <c r="AM122" s="23">
        <f t="shared" si="209"/>
        <v>2.942244916417569E-2</v>
      </c>
      <c r="AN122" s="45">
        <f t="shared" si="210"/>
        <v>1.0000721462884716</v>
      </c>
      <c r="AO122" s="23">
        <f t="shared" si="211"/>
        <v>4.5466111191973724</v>
      </c>
      <c r="AP122" s="23">
        <f t="shared" si="212"/>
        <v>-4.1624016198770706</v>
      </c>
      <c r="AQ122" s="23">
        <f t="shared" si="213"/>
        <v>7.1491196389633949</v>
      </c>
      <c r="AR122" s="45">
        <f t="shared" si="214"/>
        <v>2.2769977005074611</v>
      </c>
      <c r="AS122" s="132"/>
      <c r="AT122" s="20">
        <f t="shared" si="215"/>
        <v>6.0979336312910588</v>
      </c>
      <c r="AU122" s="20">
        <f t="shared" si="216"/>
        <v>5.5433600159631169E-3</v>
      </c>
      <c r="AV122" s="20">
        <f t="shared" si="217"/>
        <v>6.0979361509014529</v>
      </c>
      <c r="AX122" s="18">
        <v>-25</v>
      </c>
      <c r="AY122" s="18">
        <v>-160</v>
      </c>
      <c r="AZ122" s="18">
        <v>-1990</v>
      </c>
      <c r="BA122" s="128">
        <v>1.0079</v>
      </c>
      <c r="BB122" s="128">
        <v>1.0003</v>
      </c>
      <c r="BC122" s="129">
        <v>0.98180000000000001</v>
      </c>
      <c r="BD122" s="125"/>
      <c r="BE122" s="30" t="s">
        <v>97</v>
      </c>
      <c r="BF122" s="187" t="s">
        <v>142</v>
      </c>
    </row>
    <row r="123" spans="1:58" x14ac:dyDescent="0.35">
      <c r="A123" s="45">
        <v>2423.27</v>
      </c>
      <c r="B123" s="95">
        <v>61.83</v>
      </c>
      <c r="C123" s="20">
        <v>117.26</v>
      </c>
      <c r="D123" s="24">
        <f t="shared" si="180"/>
        <v>2057.4915880761732</v>
      </c>
      <c r="E123" s="24">
        <f t="shared" si="181"/>
        <v>-1995.1515880761733</v>
      </c>
      <c r="F123" s="24">
        <f t="shared" si="182"/>
        <v>-159.37598957488254</v>
      </c>
      <c r="G123" s="24">
        <f t="shared" si="183"/>
        <v>-113.2611627008945</v>
      </c>
      <c r="H123" s="20">
        <f t="shared" si="184"/>
        <v>27450.044010425096</v>
      </c>
      <c r="I123" s="20">
        <f t="shared" si="185"/>
        <v>28248.748837299125</v>
      </c>
      <c r="J123" s="21">
        <f t="shared" si="186"/>
        <v>195.5218581881104</v>
      </c>
      <c r="K123" s="21">
        <f t="shared" si="187"/>
        <v>215.39965181242056</v>
      </c>
      <c r="L123" s="21">
        <f t="shared" si="188"/>
        <v>-18.399049373695867</v>
      </c>
      <c r="M123" s="132"/>
      <c r="N123" s="20">
        <f t="shared" si="189"/>
        <v>9.4299999999998363</v>
      </c>
      <c r="O123" s="20">
        <f t="shared" si="190"/>
        <v>7.3303828583762137E-3</v>
      </c>
      <c r="P123" s="20">
        <f t="shared" si="191"/>
        <v>-1.0297442586766356E-2</v>
      </c>
      <c r="Q123" s="22">
        <f t="shared" si="192"/>
        <v>1.1653941645233257E-2</v>
      </c>
      <c r="R123" s="21">
        <f t="shared" si="193"/>
        <v>1.0000113180167041</v>
      </c>
      <c r="S123" s="20">
        <f t="shared" si="194"/>
        <v>4.4822611104673973</v>
      </c>
      <c r="T123" s="20">
        <f t="shared" si="195"/>
        <v>-3.8379215350329017</v>
      </c>
      <c r="U123" s="20">
        <f t="shared" si="196"/>
        <v>7.35551406723153</v>
      </c>
      <c r="V123" s="132"/>
      <c r="W123" s="45">
        <v>2423.27</v>
      </c>
      <c r="X123" s="45">
        <v>61.83</v>
      </c>
      <c r="Y123" s="20">
        <v>118.779439499589</v>
      </c>
      <c r="Z123" s="20">
        <f t="shared" si="197"/>
        <v>2057.4860358210831</v>
      </c>
      <c r="AA123" s="20">
        <f t="shared" si="198"/>
        <v>-1995.1460358210832</v>
      </c>
      <c r="AB123" s="20">
        <f t="shared" si="199"/>
        <v>-164.51228168154819</v>
      </c>
      <c r="AC123" s="20">
        <f t="shared" si="200"/>
        <v>-116.92559916983789</v>
      </c>
      <c r="AD123" s="20">
        <f t="shared" si="201"/>
        <v>27444.907718318456</v>
      </c>
      <c r="AE123" s="20">
        <f t="shared" si="202"/>
        <v>28245.084400830157</v>
      </c>
      <c r="AF123" s="21">
        <f t="shared" si="203"/>
        <v>201.83133197126421</v>
      </c>
      <c r="AG123" s="21">
        <f t="shared" si="204"/>
        <v>215.40296328145413</v>
      </c>
      <c r="AH123" s="21">
        <f t="shared" si="205"/>
        <v>-19.004398393022178</v>
      </c>
      <c r="AI123" s="132"/>
      <c r="AJ123" s="20">
        <f t="shared" si="206"/>
        <v>9.4299999999998363</v>
      </c>
      <c r="AK123" s="20">
        <f t="shared" si="207"/>
        <v>7.3303828583762137E-3</v>
      </c>
      <c r="AL123" s="20">
        <f t="shared" si="208"/>
        <v>-8.6759878608072948E-3</v>
      </c>
      <c r="AM123" s="23">
        <f t="shared" si="209"/>
        <v>1.0583033766189631E-2</v>
      </c>
      <c r="AN123" s="45">
        <f t="shared" si="210"/>
        <v>1.0000093334881772</v>
      </c>
      <c r="AO123" s="23">
        <f t="shared" si="211"/>
        <v>4.482252215393034</v>
      </c>
      <c r="AP123" s="23">
        <f t="shared" si="212"/>
        <v>-4.0257508156533914</v>
      </c>
      <c r="AQ123" s="23">
        <f t="shared" si="213"/>
        <v>7.254434194391651</v>
      </c>
      <c r="AR123" s="45">
        <f t="shared" si="214"/>
        <v>0.66412930745970211</v>
      </c>
      <c r="AS123" s="132"/>
      <c r="AT123" s="20">
        <f t="shared" si="215"/>
        <v>6.3094842293029716</v>
      </c>
      <c r="AU123" s="20">
        <f t="shared" si="216"/>
        <v>5.5522550901514478E-3</v>
      </c>
      <c r="AV123" s="20">
        <f t="shared" si="217"/>
        <v>6.3094866722546854</v>
      </c>
      <c r="AX123" s="18">
        <v>-25</v>
      </c>
      <c r="AY123" s="18">
        <v>-160</v>
      </c>
      <c r="AZ123" s="18">
        <v>-1990</v>
      </c>
      <c r="BA123" s="128">
        <v>1.0079</v>
      </c>
      <c r="BB123" s="128">
        <v>1.0003</v>
      </c>
      <c r="BC123" s="129">
        <v>0.98180000000000001</v>
      </c>
      <c r="BD123" s="125"/>
      <c r="BE123" s="30" t="s">
        <v>97</v>
      </c>
      <c r="BF123" s="187" t="s">
        <v>142</v>
      </c>
    </row>
    <row r="124" spans="1:58" x14ac:dyDescent="0.35">
      <c r="A124" s="45">
        <v>2432.7199999999998</v>
      </c>
      <c r="B124" s="95">
        <v>61.94</v>
      </c>
      <c r="C124" s="20">
        <v>117.91</v>
      </c>
      <c r="D124" s="24">
        <f t="shared" si="180"/>
        <v>2061.9448690580834</v>
      </c>
      <c r="E124" s="24">
        <f t="shared" si="181"/>
        <v>-1999.6048690580835</v>
      </c>
      <c r="F124" s="24">
        <f t="shared" si="182"/>
        <v>-163.23558824101605</v>
      </c>
      <c r="G124" s="24">
        <f t="shared" si="183"/>
        <v>-105.87377384386595</v>
      </c>
      <c r="H124" s="20">
        <f t="shared" si="184"/>
        <v>27446.184411758961</v>
      </c>
      <c r="I124" s="20">
        <f t="shared" si="185"/>
        <v>28256.136226156152</v>
      </c>
      <c r="J124" s="21">
        <f t="shared" si="186"/>
        <v>194.56390532761367</v>
      </c>
      <c r="K124" s="21">
        <f t="shared" si="187"/>
        <v>212.96723721768993</v>
      </c>
      <c r="L124" s="21">
        <f t="shared" si="188"/>
        <v>-10.071583622808316</v>
      </c>
      <c r="M124" s="132"/>
      <c r="N124" s="20">
        <f t="shared" si="189"/>
        <v>9.4499999999998181</v>
      </c>
      <c r="O124" s="20">
        <f t="shared" si="190"/>
        <v>1.9198621771937526E-3</v>
      </c>
      <c r="P124" s="20">
        <f t="shared" si="191"/>
        <v>1.1344640137962993E-2</v>
      </c>
      <c r="Q124" s="22">
        <f t="shared" si="192"/>
        <v>1.0188516243816004E-2</v>
      </c>
      <c r="R124" s="21">
        <f t="shared" si="193"/>
        <v>1.0000086505784023</v>
      </c>
      <c r="S124" s="20">
        <f t="shared" si="194"/>
        <v>4.4532809819100549</v>
      </c>
      <c r="T124" s="20">
        <f t="shared" si="195"/>
        <v>-3.8595986661335195</v>
      </c>
      <c r="U124" s="20">
        <f t="shared" si="196"/>
        <v>7.3873888570285491</v>
      </c>
      <c r="V124" s="132"/>
      <c r="W124" s="45">
        <v>2432.7199999999998</v>
      </c>
      <c r="X124" s="45">
        <v>61.94</v>
      </c>
      <c r="Y124" s="20">
        <v>119.780414857222</v>
      </c>
      <c r="Z124" s="20">
        <f t="shared" si="197"/>
        <v>2061.9393677617627</v>
      </c>
      <c r="AA124" s="20">
        <f t="shared" si="198"/>
        <v>-1999.5993677617628</v>
      </c>
      <c r="AB124" s="20">
        <f t="shared" si="199"/>
        <v>-168.58866213809466</v>
      </c>
      <c r="AC124" s="20">
        <f t="shared" si="200"/>
        <v>-109.65568427046195</v>
      </c>
      <c r="AD124" s="20">
        <f t="shared" si="201"/>
        <v>27440.83133786191</v>
      </c>
      <c r="AE124" s="20">
        <f t="shared" si="202"/>
        <v>28252.354315729532</v>
      </c>
      <c r="AF124" s="21">
        <f t="shared" si="203"/>
        <v>201.11316738178996</v>
      </c>
      <c r="AG124" s="21">
        <f t="shared" si="204"/>
        <v>213.04131771071147</v>
      </c>
      <c r="AH124" s="21">
        <f t="shared" si="205"/>
        <v>-10.670277178538393</v>
      </c>
      <c r="AI124" s="132"/>
      <c r="AJ124" s="20">
        <f t="shared" si="206"/>
        <v>9.4499999999998181</v>
      </c>
      <c r="AK124" s="20">
        <f t="shared" si="207"/>
        <v>1.9198621771937526E-3</v>
      </c>
      <c r="AL124" s="20">
        <f t="shared" si="208"/>
        <v>1.7470315722023528E-2</v>
      </c>
      <c r="AM124" s="23">
        <f t="shared" si="209"/>
        <v>1.5527974071634976E-2</v>
      </c>
      <c r="AN124" s="45">
        <f t="shared" si="210"/>
        <v>1.0000200936493915</v>
      </c>
      <c r="AO124" s="23">
        <f t="shared" si="211"/>
        <v>4.453331940679643</v>
      </c>
      <c r="AP124" s="23">
        <f t="shared" si="212"/>
        <v>-4.0763804565464827</v>
      </c>
      <c r="AQ124" s="23">
        <f t="shared" si="213"/>
        <v>7.2699148993759497</v>
      </c>
      <c r="AR124" s="45">
        <f t="shared" si="214"/>
        <v>0.88681698559486788</v>
      </c>
      <c r="AS124" s="132"/>
      <c r="AT124" s="20">
        <f t="shared" si="215"/>
        <v>6.5542540858795135</v>
      </c>
      <c r="AU124" s="20">
        <f t="shared" si="216"/>
        <v>5.5012963207445864E-3</v>
      </c>
      <c r="AV124" s="20">
        <f t="shared" si="217"/>
        <v>6.5542563946285703</v>
      </c>
      <c r="AX124" s="18">
        <v>-25</v>
      </c>
      <c r="AY124" s="18">
        <v>-160</v>
      </c>
      <c r="AZ124" s="18">
        <v>-1990</v>
      </c>
      <c r="BA124" s="128">
        <v>1.0079</v>
      </c>
      <c r="BB124" s="128">
        <v>1.0003</v>
      </c>
      <c r="BC124" s="129">
        <v>0.98180000000000001</v>
      </c>
      <c r="BD124" s="125"/>
      <c r="BE124" s="30" t="s">
        <v>97</v>
      </c>
      <c r="BF124" s="187" t="s">
        <v>142</v>
      </c>
    </row>
    <row r="125" spans="1:58" x14ac:dyDescent="0.35">
      <c r="A125" s="45">
        <v>2442.16</v>
      </c>
      <c r="B125" s="95">
        <v>62.81</v>
      </c>
      <c r="C125" s="20">
        <v>117.58</v>
      </c>
      <c r="D125" s="24">
        <f t="shared" si="180"/>
        <v>2066.322000913151</v>
      </c>
      <c r="E125" s="24">
        <f t="shared" si="181"/>
        <v>-2003.9820009131511</v>
      </c>
      <c r="F125" s="24">
        <f t="shared" si="182"/>
        <v>-167.12914374251989</v>
      </c>
      <c r="G125" s="24">
        <f t="shared" si="183"/>
        <v>-98.471568988808897</v>
      </c>
      <c r="H125" s="20">
        <f t="shared" si="184"/>
        <v>27442.290856257456</v>
      </c>
      <c r="I125" s="20">
        <f t="shared" si="185"/>
        <v>28263.538431011209</v>
      </c>
      <c r="J125" s="21">
        <f t="shared" si="186"/>
        <v>193.9814439249941</v>
      </c>
      <c r="K125" s="21">
        <f t="shared" si="187"/>
        <v>210.50635727862274</v>
      </c>
      <c r="L125" s="21">
        <f t="shared" si="188"/>
        <v>-1.7143084235604362</v>
      </c>
      <c r="M125" s="132"/>
      <c r="N125" s="20">
        <f t="shared" si="189"/>
        <v>9.4400000000000546</v>
      </c>
      <c r="O125" s="20">
        <f t="shared" si="190"/>
        <v>1.5184364492350746E-2</v>
      </c>
      <c r="P125" s="20">
        <f t="shared" si="191"/>
        <v>-5.7595865315812579E-3</v>
      </c>
      <c r="Q125" s="22">
        <f t="shared" si="192"/>
        <v>1.60188832775916E-2</v>
      </c>
      <c r="R125" s="21">
        <f t="shared" si="193"/>
        <v>1.0000213842671855</v>
      </c>
      <c r="S125" s="20">
        <f t="shared" si="194"/>
        <v>4.3771318550674714</v>
      </c>
      <c r="T125" s="20">
        <f t="shared" si="195"/>
        <v>-3.8935555015038457</v>
      </c>
      <c r="U125" s="20">
        <f t="shared" si="196"/>
        <v>7.4022048550570485</v>
      </c>
      <c r="V125" s="132"/>
      <c r="W125" s="45">
        <v>2442.16</v>
      </c>
      <c r="X125" s="45">
        <v>62.81</v>
      </c>
      <c r="Y125" s="20">
        <v>119.03178039998301</v>
      </c>
      <c r="Z125" s="20">
        <f t="shared" si="197"/>
        <v>2066.3165390028453</v>
      </c>
      <c r="AA125" s="20">
        <f t="shared" si="198"/>
        <v>-2003.9765390028454</v>
      </c>
      <c r="AB125" s="20">
        <f t="shared" si="199"/>
        <v>-172.69501390618339</v>
      </c>
      <c r="AC125" s="20">
        <f t="shared" si="200"/>
        <v>-102.36945481261832</v>
      </c>
      <c r="AD125" s="20">
        <f t="shared" si="201"/>
        <v>27436.724986093821</v>
      </c>
      <c r="AE125" s="20">
        <f t="shared" si="202"/>
        <v>28259.640545187376</v>
      </c>
      <c r="AF125" s="21">
        <f t="shared" si="203"/>
        <v>200.75625297033611</v>
      </c>
      <c r="AG125" s="21">
        <f t="shared" si="204"/>
        <v>210.6584435000708</v>
      </c>
      <c r="AH125" s="21">
        <f t="shared" si="205"/>
        <v>-2.3070414861989148</v>
      </c>
      <c r="AI125" s="132"/>
      <c r="AJ125" s="20">
        <f t="shared" si="206"/>
        <v>9.4400000000000546</v>
      </c>
      <c r="AK125" s="20">
        <f t="shared" si="207"/>
        <v>1.5184364492350746E-2</v>
      </c>
      <c r="AL125" s="20">
        <f t="shared" si="208"/>
        <v>-1.3066136172701116E-2</v>
      </c>
      <c r="AM125" s="23">
        <f t="shared" si="209"/>
        <v>1.9093921042698581E-2</v>
      </c>
      <c r="AN125" s="45">
        <f t="shared" si="210"/>
        <v>1.0000303825927479</v>
      </c>
      <c r="AO125" s="23">
        <f t="shared" si="211"/>
        <v>4.3771712410826913</v>
      </c>
      <c r="AP125" s="23">
        <f t="shared" si="212"/>
        <v>-4.106351768088742</v>
      </c>
      <c r="AQ125" s="23">
        <f t="shared" si="213"/>
        <v>7.2862294578436355</v>
      </c>
      <c r="AR125" s="45">
        <f t="shared" si="214"/>
        <v>0.92817606312865397</v>
      </c>
      <c r="AS125" s="132"/>
      <c r="AT125" s="20">
        <f t="shared" si="215"/>
        <v>6.7950294020027142</v>
      </c>
      <c r="AU125" s="20">
        <f t="shared" si="216"/>
        <v>5.461910305712081E-3</v>
      </c>
      <c r="AV125" s="20">
        <f t="shared" si="217"/>
        <v>6.7950315971705049</v>
      </c>
      <c r="AX125" s="18">
        <v>-25</v>
      </c>
      <c r="AY125" s="18">
        <v>-160</v>
      </c>
      <c r="AZ125" s="18">
        <v>-1990</v>
      </c>
      <c r="BA125" s="128">
        <v>1.0079</v>
      </c>
      <c r="BB125" s="128">
        <v>1.0003</v>
      </c>
      <c r="BC125" s="129">
        <v>0.98180000000000001</v>
      </c>
      <c r="BD125" s="125"/>
      <c r="BE125" s="30" t="s">
        <v>97</v>
      </c>
      <c r="BF125" s="187" t="s">
        <v>142</v>
      </c>
    </row>
    <row r="126" spans="1:58" x14ac:dyDescent="0.35">
      <c r="A126" s="45">
        <v>2451.59</v>
      </c>
      <c r="B126" s="95">
        <v>63.49</v>
      </c>
      <c r="C126" s="20">
        <v>118.46</v>
      </c>
      <c r="D126" s="24">
        <f t="shared" si="180"/>
        <v>2070.5811614435788</v>
      </c>
      <c r="E126" s="24">
        <f t="shared" si="181"/>
        <v>-2008.2411614435789</v>
      </c>
      <c r="F126" s="24">
        <f t="shared" si="182"/>
        <v>-171.08166829399212</v>
      </c>
      <c r="G126" s="24">
        <f t="shared" si="183"/>
        <v>-91.044620353783415</v>
      </c>
      <c r="H126" s="20">
        <f t="shared" si="184"/>
        <v>27438.338331705985</v>
      </c>
      <c r="I126" s="20">
        <f t="shared" si="185"/>
        <v>28270.965379646233</v>
      </c>
      <c r="J126" s="21">
        <f t="shared" si="186"/>
        <v>193.79901991914227</v>
      </c>
      <c r="K126" s="21">
        <f t="shared" si="187"/>
        <v>208.02059176017011</v>
      </c>
      <c r="L126" s="21">
        <f t="shared" si="188"/>
        <v>6.693880042709849</v>
      </c>
      <c r="M126" s="132"/>
      <c r="N126" s="20">
        <f t="shared" si="189"/>
        <v>9.430000000000291</v>
      </c>
      <c r="O126" s="20">
        <f t="shared" si="190"/>
        <v>1.1868238913561436E-2</v>
      </c>
      <c r="P126" s="20">
        <f t="shared" si="191"/>
        <v>1.535889741755002E-2</v>
      </c>
      <c r="Q126" s="22">
        <f t="shared" si="192"/>
        <v>1.8128016952921655E-2</v>
      </c>
      <c r="R126" s="21">
        <f t="shared" si="193"/>
        <v>1.000027386316537</v>
      </c>
      <c r="S126" s="20">
        <f t="shared" si="194"/>
        <v>4.2591605304279341</v>
      </c>
      <c r="T126" s="20">
        <f t="shared" si="195"/>
        <v>-3.9525245514722447</v>
      </c>
      <c r="U126" s="20">
        <f t="shared" si="196"/>
        <v>7.4269486350254823</v>
      </c>
      <c r="V126" s="132"/>
      <c r="W126" s="45">
        <v>2451.59</v>
      </c>
      <c r="X126" s="45">
        <v>63.49</v>
      </c>
      <c r="Y126" s="20">
        <v>119.705783211366</v>
      </c>
      <c r="Z126" s="20">
        <f t="shared" si="197"/>
        <v>2070.5756719828196</v>
      </c>
      <c r="AA126" s="20">
        <f t="shared" si="198"/>
        <v>-2008.2356719828197</v>
      </c>
      <c r="AB126" s="20">
        <f t="shared" si="199"/>
        <v>-176.82124664332107</v>
      </c>
      <c r="AC126" s="20">
        <f t="shared" si="200"/>
        <v>-95.037536262697387</v>
      </c>
      <c r="AD126" s="20">
        <f t="shared" si="201"/>
        <v>27432.598753356684</v>
      </c>
      <c r="AE126" s="20">
        <f t="shared" si="202"/>
        <v>28266.972463737296</v>
      </c>
      <c r="AF126" s="21">
        <f t="shared" si="203"/>
        <v>200.74333504099633</v>
      </c>
      <c r="AG126" s="21">
        <f t="shared" si="204"/>
        <v>208.25705321285511</v>
      </c>
      <c r="AH126" s="21">
        <f t="shared" si="205"/>
        <v>6.1057026050798644</v>
      </c>
      <c r="AI126" s="132"/>
      <c r="AJ126" s="20">
        <f t="shared" si="206"/>
        <v>9.430000000000291</v>
      </c>
      <c r="AK126" s="20">
        <f t="shared" si="207"/>
        <v>1.1868238913561436E-2</v>
      </c>
      <c r="AL126" s="20">
        <f t="shared" si="208"/>
        <v>1.1763568226331504E-2</v>
      </c>
      <c r="AM126" s="23">
        <f t="shared" si="209"/>
        <v>1.5843142503483731E-2</v>
      </c>
      <c r="AN126" s="45">
        <f t="shared" si="210"/>
        <v>1.0000209176220753</v>
      </c>
      <c r="AO126" s="23">
        <f t="shared" si="211"/>
        <v>4.2591329799743045</v>
      </c>
      <c r="AP126" s="23">
        <f t="shared" si="212"/>
        <v>-4.1262327371376877</v>
      </c>
      <c r="AQ126" s="23">
        <f t="shared" si="213"/>
        <v>7.3319185499209354</v>
      </c>
      <c r="AR126" s="45">
        <f t="shared" si="214"/>
        <v>0.71597869426250904</v>
      </c>
      <c r="AS126" s="132"/>
      <c r="AT126" s="20">
        <f t="shared" si="215"/>
        <v>6.9918622042778207</v>
      </c>
      <c r="AU126" s="20">
        <f t="shared" si="216"/>
        <v>5.4894607592359534E-3</v>
      </c>
      <c r="AV126" s="20">
        <f t="shared" si="217"/>
        <v>6.9918643592240928</v>
      </c>
      <c r="AX126" s="18">
        <v>-25</v>
      </c>
      <c r="AY126" s="18">
        <v>-160</v>
      </c>
      <c r="AZ126" s="18">
        <v>-1990</v>
      </c>
      <c r="BA126" s="128">
        <v>1.0079</v>
      </c>
      <c r="BB126" s="128">
        <v>1.0003</v>
      </c>
      <c r="BC126" s="129">
        <v>0.98180000000000001</v>
      </c>
      <c r="BD126" s="125"/>
      <c r="BE126" s="30" t="s">
        <v>97</v>
      </c>
      <c r="BF126" s="187" t="s">
        <v>142</v>
      </c>
    </row>
    <row r="127" spans="1:58" x14ac:dyDescent="0.35">
      <c r="A127" s="137">
        <v>2461.0100000000002</v>
      </c>
      <c r="B127" s="95">
        <v>63.87</v>
      </c>
      <c r="C127" s="133">
        <v>118.77</v>
      </c>
      <c r="D127" s="134">
        <f t="shared" si="180"/>
        <v>2074.7578401647006</v>
      </c>
      <c r="E127" s="134">
        <f t="shared" si="181"/>
        <v>-2012.4178401647007</v>
      </c>
      <c r="F127" s="134">
        <f t="shared" si="182"/>
        <v>-175.12543579261603</v>
      </c>
      <c r="G127" s="134">
        <f t="shared" si="183"/>
        <v>-83.632522128827873</v>
      </c>
      <c r="H127" s="133">
        <f t="shared" si="184"/>
        <v>27434.294564207361</v>
      </c>
      <c r="I127" s="133">
        <f t="shared" si="185"/>
        <v>28278.377477871189</v>
      </c>
      <c r="J127" s="135">
        <f t="shared" si="186"/>
        <v>194.0703919179393</v>
      </c>
      <c r="K127" s="135">
        <f t="shared" si="187"/>
        <v>205.52717324513375</v>
      </c>
      <c r="L127" s="135">
        <f t="shared" si="188"/>
        <v>15.134829150178888</v>
      </c>
      <c r="M127" s="25"/>
      <c r="N127" s="133">
        <f t="shared" si="189"/>
        <v>9.4200000000000728</v>
      </c>
      <c r="O127" s="133">
        <f t="shared" si="190"/>
        <v>6.6322511575783727E-3</v>
      </c>
      <c r="P127" s="133">
        <f t="shared" si="191"/>
        <v>5.4105206811824614E-3</v>
      </c>
      <c r="Q127" s="136">
        <f t="shared" si="192"/>
        <v>8.2161682797396995E-3</v>
      </c>
      <c r="R127" s="135">
        <f t="shared" si="193"/>
        <v>1.0000056254897418</v>
      </c>
      <c r="S127" s="133">
        <f t="shared" si="194"/>
        <v>4.1766787211216281</v>
      </c>
      <c r="T127" s="133">
        <f t="shared" si="195"/>
        <v>-4.0437674986239083</v>
      </c>
      <c r="U127" s="133">
        <f t="shared" si="196"/>
        <v>7.4120982249555487</v>
      </c>
      <c r="V127" s="25"/>
      <c r="W127" s="45">
        <v>2461.0100000000002</v>
      </c>
      <c r="X127" s="45">
        <v>63.87</v>
      </c>
      <c r="Y127" s="20">
        <v>120.364736897607</v>
      </c>
      <c r="Z127" s="133">
        <f t="shared" si="197"/>
        <v>2074.7523795055004</v>
      </c>
      <c r="AA127" s="133">
        <f t="shared" si="198"/>
        <v>-2012.4123795055004</v>
      </c>
      <c r="AB127" s="133">
        <f t="shared" si="199"/>
        <v>-181.0474969563756</v>
      </c>
      <c r="AC127" s="133">
        <f t="shared" si="200"/>
        <v>-87.728007448495504</v>
      </c>
      <c r="AD127" s="133">
        <f t="shared" si="201"/>
        <v>27428.372503043629</v>
      </c>
      <c r="AE127" s="133">
        <f t="shared" si="202"/>
        <v>28274.2819925515</v>
      </c>
      <c r="AF127" s="135">
        <f t="shared" si="203"/>
        <v>201.18250283027129</v>
      </c>
      <c r="AG127" s="135">
        <f t="shared" si="204"/>
        <v>205.85287811518691</v>
      </c>
      <c r="AH127" s="135">
        <f t="shared" si="205"/>
        <v>14.549065404400274</v>
      </c>
      <c r="AI127" s="25"/>
      <c r="AJ127" s="133">
        <f t="shared" si="206"/>
        <v>9.4200000000000728</v>
      </c>
      <c r="AK127" s="133">
        <f t="shared" si="207"/>
        <v>6.6322511575783727E-3</v>
      </c>
      <c r="AL127" s="133">
        <f t="shared" si="208"/>
        <v>1.1500911443059206E-2</v>
      </c>
      <c r="AM127" s="138">
        <f t="shared" si="209"/>
        <v>1.2257803093016051E-2</v>
      </c>
      <c r="AN127" s="137">
        <f t="shared" si="210"/>
        <v>1.0000125213328599</v>
      </c>
      <c r="AO127" s="138">
        <f t="shared" si="211"/>
        <v>4.1767075226808208</v>
      </c>
      <c r="AP127" s="138">
        <f t="shared" si="212"/>
        <v>-4.226250313054531</v>
      </c>
      <c r="AQ127" s="138">
        <f t="shared" si="213"/>
        <v>7.3095288142018786</v>
      </c>
      <c r="AR127" s="137">
        <f t="shared" si="214"/>
        <v>0.65705531244798743</v>
      </c>
      <c r="AS127" s="25"/>
      <c r="AT127" s="133">
        <f t="shared" si="215"/>
        <v>7.2002644695018772</v>
      </c>
      <c r="AU127" s="133">
        <f t="shared" si="216"/>
        <v>5.4606592002528487E-3</v>
      </c>
      <c r="AV127" s="133">
        <f t="shared" si="217"/>
        <v>7.2002665401754431</v>
      </c>
      <c r="AX127" s="18">
        <v>-25</v>
      </c>
      <c r="AY127" s="18">
        <v>-160</v>
      </c>
      <c r="AZ127" s="18">
        <v>-1990</v>
      </c>
      <c r="BA127" s="128">
        <v>1.0079</v>
      </c>
      <c r="BB127" s="128">
        <v>1.0003</v>
      </c>
      <c r="BC127" s="129">
        <v>0.98180000000000001</v>
      </c>
      <c r="BD127" s="125"/>
      <c r="BE127" s="30" t="s">
        <v>97</v>
      </c>
      <c r="BF127" s="187" t="s">
        <v>142</v>
      </c>
    </row>
    <row r="128" spans="1:58" x14ac:dyDescent="0.35">
      <c r="A128" s="45">
        <v>2480</v>
      </c>
      <c r="B128" s="45">
        <v>65.09</v>
      </c>
      <c r="C128" s="20">
        <v>120.27</v>
      </c>
      <c r="D128" s="24">
        <f t="shared" ref="D128:D170" si="218">S128+D127</f>
        <v>2082.9394544185766</v>
      </c>
      <c r="E128" s="24">
        <f t="shared" ref="E128:E170" si="219">$BJ$3-D128</f>
        <v>-2020.5994544185767</v>
      </c>
      <c r="F128" s="24">
        <f t="shared" ref="F128:F170" si="220">T128+F127</f>
        <v>-183.56992439698365</v>
      </c>
      <c r="G128" s="24">
        <f t="shared" ref="G128:G170" si="221">U128+G127</f>
        <v>-68.721402002148309</v>
      </c>
      <c r="H128" s="20">
        <f t="shared" ref="H128:H170" si="222">H127+T128</f>
        <v>27425.850075602993</v>
      </c>
      <c r="I128" s="20">
        <f t="shared" ref="I128:I170" si="223">I127+U128</f>
        <v>28293.288597997867</v>
      </c>
      <c r="J128" s="21">
        <f t="shared" ref="J128:J170" si="224">SQRT(F128^2+G128^2)</f>
        <v>196.01160230010663</v>
      </c>
      <c r="K128" s="21">
        <f t="shared" ref="K128:K170" si="225">IF(J128=0,0,IF(F128&lt;0,ATAN(G128/F128)*180/PI()+180,ATAN(G128/F128)*180/PI()))</f>
        <v>200.52393522888374</v>
      </c>
      <c r="L128" s="21">
        <f t="shared" ref="L128:L170" si="226">COS((K128-$BL$3)*PI()/180)*J128</f>
        <v>32.270482280948578</v>
      </c>
      <c r="M128" s="132"/>
      <c r="N128" s="20">
        <f t="shared" ref="N128:N170" si="227">A128-A127</f>
        <v>18.989999999999782</v>
      </c>
      <c r="O128" s="20">
        <f t="shared" ref="O128:O170" si="228">RADIANS(B128-B127)</f>
        <v>2.1293016874330925E-2</v>
      </c>
      <c r="P128" s="20">
        <f t="shared" ref="P128:P170" si="229">RADIANS(C128-C127)</f>
        <v>2.6179938779914945E-2</v>
      </c>
      <c r="Q128" s="22">
        <f t="shared" ref="Q128:Q170" si="230">ACOS(COS(O128)-SIN(RADIANS(B127))*SIN(RADIANS(B128))*(1-COS(P128)))</f>
        <v>3.1804472223142977E-2</v>
      </c>
      <c r="R128" s="21">
        <f t="shared" ref="R128:R170" si="231">2/Q128*TAN(Q128/2)</f>
        <v>1.0000843022318366</v>
      </c>
      <c r="S128" s="20">
        <f t="shared" ref="S128:S170" si="232">(N128/2)*(COS(RADIANS(B127))+COS(RADIANS(B128)))*R128</f>
        <v>8.1816142538759884</v>
      </c>
      <c r="T128" s="20">
        <f t="shared" ref="T128:T170" si="233">(N128/2)*(SIN(RADIANS(B127))*COS(RADIANS(C127))+SIN(RADIANS(B128))*COS(RADIANS(C128)))*R128</f>
        <v>-8.4444886043676153</v>
      </c>
      <c r="U128" s="20">
        <f t="shared" ref="U128:U170" si="234">(N128/2)*(SIN(RADIANS(B127))*SIN(RADIANS(C127))+SIN(RADIANS(B128))*SIN(RADIANS(C128)))*R128</f>
        <v>14.911120126679561</v>
      </c>
      <c r="V128" s="132"/>
      <c r="W128" s="45">
        <v>2480</v>
      </c>
      <c r="X128" s="45">
        <v>65.09</v>
      </c>
      <c r="Y128" s="20">
        <v>119.861</v>
      </c>
      <c r="Z128" s="20">
        <f t="shared" ref="Z128:Z170" si="235">AO128+Z127</f>
        <v>2082.933656117707</v>
      </c>
      <c r="AA128" s="20">
        <f t="shared" ref="AA128:AA170" si="236">$BJ$3-Z128</f>
        <v>-2020.593656117707</v>
      </c>
      <c r="AB128" s="20">
        <f t="shared" ref="AB128:AB170" si="237">AP128+AB127</f>
        <v>-189.64480479632496</v>
      </c>
      <c r="AC128" s="20">
        <f t="shared" ref="AC128:AC170" si="238">AQ128+AC127</f>
        <v>-72.903784219686656</v>
      </c>
      <c r="AD128" s="20">
        <f t="shared" ref="AD128:AD170" si="239">AD127+AP128</f>
        <v>27419.775195203678</v>
      </c>
      <c r="AE128" s="20">
        <f t="shared" ref="AE128:AE170" si="240">AE127+AQ128</f>
        <v>28289.10621578031</v>
      </c>
      <c r="AF128" s="21">
        <f t="shared" ref="AF128:AF170" si="241">SQRT(AB128^2+AC128^2)</f>
        <v>203.17508149324522</v>
      </c>
      <c r="AG128" s="21">
        <f t="shared" ref="AG128:AG170" si="242">IF(AF128=0,0,IF(AB128&lt;0,ATAN(AC128/AB128)*180/PI()+180,ATAN(AC128/AB128)*180/PI()))</f>
        <v>201.02789736722292</v>
      </c>
      <c r="AH128" s="21">
        <f t="shared" ref="AH128:AH170" si="243">COS((AG128-$BL$3)*PI()/180)*AF128</f>
        <v>31.685873231894778</v>
      </c>
      <c r="AI128" s="132"/>
      <c r="AJ128" s="20">
        <f t="shared" ref="AJ128:AJ170" si="244">W128-W127</f>
        <v>18.989999999999782</v>
      </c>
      <c r="AK128" s="20">
        <f t="shared" ref="AK128:AK170" si="245">RADIANS(X128-X127)</f>
        <v>2.1293016874330925E-2</v>
      </c>
      <c r="AL128" s="20">
        <f t="shared" ref="AL128:AL170" si="246">RADIANS(Y128-Y127)</f>
        <v>-8.7918674270236682E-3</v>
      </c>
      <c r="AM128" s="23">
        <f t="shared" ref="AM128:AM170" si="247">ACOS(COS(AK128)-SIN(RADIANS(X127))*SIN(RADIANS(X128))*(1-COS(AL128)))</f>
        <v>2.2723077419144921E-2</v>
      </c>
      <c r="AN128" s="45">
        <f t="shared" ref="AN128:AN170" si="248">2/AM128*TAN(AM128/2)</f>
        <v>1.000043030409109</v>
      </c>
      <c r="AO128" s="23">
        <f t="shared" ref="AO128:AO170" si="249">(AJ128/2)*(COS(RADIANS(X127))+COS(RADIANS(X128)))*AN128</f>
        <v>8.1812766122068226</v>
      </c>
      <c r="AP128" s="23">
        <f t="shared" ref="AP128:AP170" si="250">(AJ128/2)*(SIN(RADIANS(X127))*COS(RADIANS(Y127))+SIN(RADIANS(X128))*COS(RADIANS(Y128)))*AN128</f>
        <v>-8.5973078399493623</v>
      </c>
      <c r="AQ128" s="23">
        <f t="shared" ref="AQ128:AQ170" si="251">(AJ128/2)*(SIN(RADIANS(X127))*SIN(RADIANS(Y127))+SIN(RADIANS(X128))*SIN(RADIANS(Y128)))*AN128</f>
        <v>14.824223228808844</v>
      </c>
      <c r="AR128" s="45">
        <f t="shared" ref="AR128:AR170" si="252">(10/AJ128)*2*(ASIN((SQRT((SIN((X127-X128)/2)^2+SIN(((Y127-Y128)/2)^2)*SIN(X127)*SIN(X128))))))</f>
        <v>0.68908876296759192</v>
      </c>
      <c r="AS128" s="132"/>
      <c r="AT128" s="20">
        <f t="shared" ref="AT128:AT170" si="253">SQRT((I128-AE128)^2+(H128-AD128)^2)</f>
        <v>7.3753978116254579</v>
      </c>
      <c r="AU128" s="20">
        <f t="shared" ref="AU128:AU170" si="254">D128-Z128</f>
        <v>5.7983008696282923E-3</v>
      </c>
      <c r="AV128" s="20">
        <f t="shared" ref="AV128:AV170" si="255">SQRT((I128-AE128)^2+(H128-AD128)^2+(D128-Z128)^2)</f>
        <v>7.3754000908440602</v>
      </c>
      <c r="AX128" s="18"/>
      <c r="AY128" s="18"/>
      <c r="AZ128" s="18"/>
      <c r="BA128" s="128"/>
      <c r="BB128" s="128"/>
      <c r="BC128" s="129"/>
      <c r="BD128" s="125" t="s">
        <v>86</v>
      </c>
      <c r="BE128" s="30" t="s">
        <v>98</v>
      </c>
    </row>
    <row r="129" spans="1:57" x14ac:dyDescent="0.35">
      <c r="A129" s="45">
        <v>2488.5500000000002</v>
      </c>
      <c r="B129" s="45">
        <v>65.64</v>
      </c>
      <c r="C129" s="20">
        <v>120.94</v>
      </c>
      <c r="D129" s="24">
        <f t="shared" si="218"/>
        <v>2086.503423247425</v>
      </c>
      <c r="E129" s="24">
        <f t="shared" si="219"/>
        <v>-2024.163423247425</v>
      </c>
      <c r="F129" s="24">
        <f t="shared" si="220"/>
        <v>-187.52671322224836</v>
      </c>
      <c r="G129" s="24">
        <f t="shared" si="221"/>
        <v>-62.032366289091662</v>
      </c>
      <c r="H129" s="20">
        <f t="shared" si="222"/>
        <v>27421.893286777729</v>
      </c>
      <c r="I129" s="20">
        <f t="shared" si="223"/>
        <v>28299.977633710925</v>
      </c>
      <c r="J129" s="21">
        <f t="shared" si="224"/>
        <v>197.5203347490162</v>
      </c>
      <c r="K129" s="21">
        <f t="shared" si="225"/>
        <v>198.30381035698105</v>
      </c>
      <c r="L129" s="21">
        <f t="shared" si="226"/>
        <v>40.041751547909413</v>
      </c>
      <c r="M129" s="132"/>
      <c r="N129" s="20">
        <f t="shared" si="227"/>
        <v>8.5500000000001819</v>
      </c>
      <c r="O129" s="20">
        <f t="shared" si="228"/>
        <v>9.5993108859687634E-3</v>
      </c>
      <c r="P129" s="20">
        <f t="shared" si="229"/>
        <v>1.1693705988362038E-2</v>
      </c>
      <c r="Q129" s="22">
        <f t="shared" si="230"/>
        <v>1.4322308224147484E-2</v>
      </c>
      <c r="R129" s="21">
        <f t="shared" si="231"/>
        <v>1.0000170943933939</v>
      </c>
      <c r="S129" s="20">
        <f t="shared" si="232"/>
        <v>3.5639688288481488</v>
      </c>
      <c r="T129" s="20">
        <f t="shared" si="233"/>
        <v>-3.9567888252647134</v>
      </c>
      <c r="U129" s="20">
        <f t="shared" si="234"/>
        <v>6.6890357130566453</v>
      </c>
      <c r="V129" s="132"/>
      <c r="W129" s="45">
        <v>2488.5500000000002</v>
      </c>
      <c r="X129" s="45">
        <v>65.64</v>
      </c>
      <c r="Y129" s="20">
        <v>119.637</v>
      </c>
      <c r="Z129" s="20">
        <f t="shared" si="235"/>
        <v>2086.4975951415204</v>
      </c>
      <c r="AA129" s="20">
        <f t="shared" si="236"/>
        <v>-2024.1575951415205</v>
      </c>
      <c r="AB129" s="20">
        <f t="shared" si="237"/>
        <v>-193.50113187797982</v>
      </c>
      <c r="AC129" s="20">
        <f t="shared" si="238"/>
        <v>-66.156270470343998</v>
      </c>
      <c r="AD129" s="20">
        <f t="shared" si="239"/>
        <v>27415.918868122022</v>
      </c>
      <c r="AE129" s="20">
        <f t="shared" si="240"/>
        <v>28295.853729529652</v>
      </c>
      <c r="AF129" s="21">
        <f t="shared" si="241"/>
        <v>204.49777544170169</v>
      </c>
      <c r="AG129" s="21">
        <f t="shared" si="242"/>
        <v>198.87508988526679</v>
      </c>
      <c r="AH129" s="21">
        <f t="shared" si="243"/>
        <v>39.457555092037701</v>
      </c>
      <c r="AI129" s="132"/>
      <c r="AJ129" s="20">
        <f t="shared" si="244"/>
        <v>8.5500000000001819</v>
      </c>
      <c r="AK129" s="20">
        <f t="shared" si="245"/>
        <v>9.5993108859687634E-3</v>
      </c>
      <c r="AL129" s="20">
        <f t="shared" si="246"/>
        <v>-3.9095375244673639E-3</v>
      </c>
      <c r="AM129" s="23">
        <f t="shared" si="247"/>
        <v>1.0235984419114441E-2</v>
      </c>
      <c r="AN129" s="45">
        <f t="shared" si="248"/>
        <v>1.0000087313729022</v>
      </c>
      <c r="AO129" s="23">
        <f t="shared" si="249"/>
        <v>3.5639390238133006</v>
      </c>
      <c r="AP129" s="23">
        <f t="shared" si="250"/>
        <v>-3.8563270816548667</v>
      </c>
      <c r="AQ129" s="23">
        <f t="shared" si="251"/>
        <v>6.7475137493426649</v>
      </c>
      <c r="AR129" s="45">
        <f t="shared" si="252"/>
        <v>0.65733876735783048</v>
      </c>
      <c r="AS129" s="132"/>
      <c r="AT129" s="20">
        <f t="shared" si="253"/>
        <v>7.2594947461917769</v>
      </c>
      <c r="AU129" s="20">
        <f t="shared" si="254"/>
        <v>5.8281059045839356E-3</v>
      </c>
      <c r="AV129" s="20">
        <f t="shared" si="255"/>
        <v>7.2594970856667782</v>
      </c>
      <c r="AX129" s="18">
        <v>0</v>
      </c>
      <c r="AY129" s="18">
        <v>-40</v>
      </c>
      <c r="AZ129" s="18">
        <v>-580</v>
      </c>
      <c r="BA129" s="128">
        <v>-4.0000000000000002E-4</v>
      </c>
      <c r="BB129" s="128">
        <v>-1.1999999999999999E-3</v>
      </c>
      <c r="BC129" s="129">
        <v>4.4000000000000003E-3</v>
      </c>
      <c r="BD129" s="125"/>
      <c r="BE129" s="30" t="s">
        <v>98</v>
      </c>
    </row>
    <row r="130" spans="1:57" x14ac:dyDescent="0.35">
      <c r="A130" s="45">
        <v>2498.0100000000002</v>
      </c>
      <c r="B130" s="45">
        <v>67.5</v>
      </c>
      <c r="C130" s="20">
        <v>120.54</v>
      </c>
      <c r="D130" s="24">
        <f t="shared" si="218"/>
        <v>2090.2648353317986</v>
      </c>
      <c r="E130" s="24">
        <f t="shared" si="219"/>
        <v>-2027.9248353317987</v>
      </c>
      <c r="F130" s="24">
        <f t="shared" si="220"/>
        <v>-191.96304041564548</v>
      </c>
      <c r="G130" s="24">
        <f t="shared" si="221"/>
        <v>-54.572191007133085</v>
      </c>
      <c r="H130" s="20">
        <f t="shared" si="222"/>
        <v>27417.456959584331</v>
      </c>
      <c r="I130" s="20">
        <f t="shared" si="223"/>
        <v>28307.437808992883</v>
      </c>
      <c r="J130" s="21">
        <f t="shared" si="224"/>
        <v>199.56936868401863</v>
      </c>
      <c r="K130" s="21">
        <f t="shared" si="225"/>
        <v>195.86964978356363</v>
      </c>
      <c r="L130" s="21">
        <f t="shared" si="226"/>
        <v>48.720616455468814</v>
      </c>
      <c r="M130" s="132"/>
      <c r="N130" s="20">
        <f t="shared" si="227"/>
        <v>9.4600000000000364</v>
      </c>
      <c r="O130" s="20">
        <f t="shared" si="228"/>
        <v>3.2463124087094522E-2</v>
      </c>
      <c r="P130" s="20">
        <f t="shared" si="229"/>
        <v>-6.9813170079771692E-3</v>
      </c>
      <c r="Q130" s="22">
        <f t="shared" si="230"/>
        <v>3.3088994309595998E-2</v>
      </c>
      <c r="R130" s="21">
        <f t="shared" si="231"/>
        <v>1.0000912501195218</v>
      </c>
      <c r="S130" s="20">
        <f t="shared" si="232"/>
        <v>3.7614120843735206</v>
      </c>
      <c r="T130" s="20">
        <f t="shared" si="233"/>
        <v>-4.43632719339712</v>
      </c>
      <c r="U130" s="20">
        <f t="shared" si="234"/>
        <v>7.4601752819585734</v>
      </c>
      <c r="V130" s="132"/>
      <c r="W130" s="45">
        <v>2498.0100000000002</v>
      </c>
      <c r="X130" s="45">
        <v>67.5</v>
      </c>
      <c r="Y130" s="20">
        <v>119.16500000000001</v>
      </c>
      <c r="Z130" s="20">
        <f t="shared" si="235"/>
        <v>2090.2590122728029</v>
      </c>
      <c r="AA130" s="20">
        <f t="shared" si="236"/>
        <v>-2027.919012272803</v>
      </c>
      <c r="AB130" s="20">
        <f t="shared" si="237"/>
        <v>-197.76188165402337</v>
      </c>
      <c r="AC130" s="20">
        <f t="shared" si="238"/>
        <v>-58.594454052874099</v>
      </c>
      <c r="AD130" s="20">
        <f t="shared" si="239"/>
        <v>27411.658118345978</v>
      </c>
      <c r="AE130" s="20">
        <f t="shared" si="240"/>
        <v>28303.415545947122</v>
      </c>
      <c r="AF130" s="21">
        <f t="shared" si="241"/>
        <v>206.25971948272965</v>
      </c>
      <c r="AG130" s="21">
        <f t="shared" si="242"/>
        <v>196.50391951679117</v>
      </c>
      <c r="AH130" s="21">
        <f t="shared" si="243"/>
        <v>48.136655096342672</v>
      </c>
      <c r="AI130" s="132"/>
      <c r="AJ130" s="20">
        <f t="shared" si="244"/>
        <v>9.4600000000000364</v>
      </c>
      <c r="AK130" s="20">
        <f t="shared" si="245"/>
        <v>3.2463124087094522E-2</v>
      </c>
      <c r="AL130" s="20">
        <f t="shared" si="246"/>
        <v>-8.2379540694131337E-3</v>
      </c>
      <c r="AM130" s="23">
        <f t="shared" si="247"/>
        <v>3.333137518145457E-2</v>
      </c>
      <c r="AN130" s="45">
        <f t="shared" si="248"/>
        <v>1.0000925920010957</v>
      </c>
      <c r="AO130" s="23">
        <f t="shared" si="249"/>
        <v>3.7614171312825571</v>
      </c>
      <c r="AP130" s="23">
        <f t="shared" si="250"/>
        <v>-4.2607497760435527</v>
      </c>
      <c r="AQ130" s="23">
        <f t="shared" si="251"/>
        <v>7.5618164174699007</v>
      </c>
      <c r="AR130" s="45">
        <f t="shared" si="252"/>
        <v>1.92623868359539</v>
      </c>
      <c r="AS130" s="132"/>
      <c r="AT130" s="20">
        <f t="shared" si="253"/>
        <v>7.0572770752548282</v>
      </c>
      <c r="AU130" s="20">
        <f t="shared" si="254"/>
        <v>5.8230589957020129E-3</v>
      </c>
      <c r="AV130" s="20">
        <f t="shared" si="255"/>
        <v>7.0572794775985317</v>
      </c>
      <c r="AX130" s="18">
        <v>0</v>
      </c>
      <c r="AY130" s="18">
        <v>-40</v>
      </c>
      <c r="AZ130" s="18">
        <v>-580</v>
      </c>
      <c r="BA130" s="128">
        <v>-4.0000000000000002E-4</v>
      </c>
      <c r="BB130" s="128">
        <v>-1.1999999999999999E-3</v>
      </c>
      <c r="BC130" s="129">
        <v>4.4000000000000003E-3</v>
      </c>
      <c r="BD130" s="125"/>
      <c r="BE130" s="30" t="s">
        <v>98</v>
      </c>
    </row>
    <row r="131" spans="1:57" x14ac:dyDescent="0.35">
      <c r="A131" s="45">
        <v>2507.4699999999998</v>
      </c>
      <c r="B131" s="45">
        <v>69.61</v>
      </c>
      <c r="C131" s="20">
        <v>120.02</v>
      </c>
      <c r="D131" s="24">
        <f t="shared" si="218"/>
        <v>2093.7233113952152</v>
      </c>
      <c r="E131" s="24">
        <f t="shared" si="219"/>
        <v>-2031.3833113952153</v>
      </c>
      <c r="F131" s="24">
        <f t="shared" si="220"/>
        <v>-196.40226991011357</v>
      </c>
      <c r="G131" s="24">
        <f t="shared" si="221"/>
        <v>-46.968695804439925</v>
      </c>
      <c r="H131" s="20">
        <f t="shared" si="222"/>
        <v>27413.017730089865</v>
      </c>
      <c r="I131" s="20">
        <f t="shared" si="223"/>
        <v>28315.041304195576</v>
      </c>
      <c r="J131" s="21">
        <f t="shared" si="224"/>
        <v>201.94036251184437</v>
      </c>
      <c r="K131" s="21">
        <f t="shared" si="225"/>
        <v>193.44942512156442</v>
      </c>
      <c r="L131" s="21">
        <f t="shared" si="226"/>
        <v>57.52505120578828</v>
      </c>
      <c r="M131" s="132"/>
      <c r="N131" s="20">
        <f t="shared" si="227"/>
        <v>9.4599999999995816</v>
      </c>
      <c r="O131" s="20">
        <f t="shared" si="228"/>
        <v>3.6826447217080345E-2</v>
      </c>
      <c r="P131" s="20">
        <f t="shared" si="229"/>
        <v>-9.0757121103706914E-3</v>
      </c>
      <c r="Q131" s="22">
        <f t="shared" si="230"/>
        <v>3.77827178350294E-2</v>
      </c>
      <c r="R131" s="21">
        <f t="shared" si="231"/>
        <v>1.0001189781318092</v>
      </c>
      <c r="S131" s="20">
        <f t="shared" si="232"/>
        <v>3.4584760634166516</v>
      </c>
      <c r="T131" s="20">
        <f t="shared" si="233"/>
        <v>-4.4392294944680826</v>
      </c>
      <c r="U131" s="20">
        <f t="shared" si="234"/>
        <v>7.6034952026931606</v>
      </c>
      <c r="V131" s="132"/>
      <c r="W131" s="45">
        <v>2507.4699999999998</v>
      </c>
      <c r="X131" s="45">
        <v>69.61</v>
      </c>
      <c r="Y131" s="20">
        <v>120.11199999999999</v>
      </c>
      <c r="Z131" s="20">
        <f t="shared" si="235"/>
        <v>2093.717535979978</v>
      </c>
      <c r="AA131" s="20">
        <f t="shared" si="236"/>
        <v>-2031.3775359799781</v>
      </c>
      <c r="AB131" s="20">
        <f t="shared" si="237"/>
        <v>-202.11636856472896</v>
      </c>
      <c r="AC131" s="20">
        <f t="shared" si="238"/>
        <v>-50.942213889794658</v>
      </c>
      <c r="AD131" s="20">
        <f t="shared" si="239"/>
        <v>27407.303631435272</v>
      </c>
      <c r="AE131" s="20">
        <f t="shared" si="240"/>
        <v>28311.067786110201</v>
      </c>
      <c r="AF131" s="21">
        <f t="shared" si="241"/>
        <v>208.43736612658236</v>
      </c>
      <c r="AG131" s="21">
        <f t="shared" si="242"/>
        <v>194.14641284981889</v>
      </c>
      <c r="AH131" s="21">
        <f t="shared" si="243"/>
        <v>56.940932928781876</v>
      </c>
      <c r="AI131" s="132"/>
      <c r="AJ131" s="20">
        <f t="shared" si="244"/>
        <v>9.4599999999995816</v>
      </c>
      <c r="AK131" s="20">
        <f t="shared" si="245"/>
        <v>3.6826447217080345E-2</v>
      </c>
      <c r="AL131" s="20">
        <f t="shared" si="246"/>
        <v>1.65282680163861E-2</v>
      </c>
      <c r="AM131" s="23">
        <f t="shared" si="247"/>
        <v>3.9910083713186051E-2</v>
      </c>
      <c r="AN131" s="45">
        <f t="shared" si="248"/>
        <v>1.000132755710732</v>
      </c>
      <c r="AO131" s="23">
        <f t="shared" si="249"/>
        <v>3.458523707175003</v>
      </c>
      <c r="AP131" s="23">
        <f t="shared" si="250"/>
        <v>-4.3544869107055888</v>
      </c>
      <c r="AQ131" s="23">
        <f t="shared" si="251"/>
        <v>7.6522401630794441</v>
      </c>
      <c r="AR131" s="45">
        <f t="shared" si="252"/>
        <v>1.9852605126946161</v>
      </c>
      <c r="AS131" s="132"/>
      <c r="AT131" s="20">
        <f t="shared" si="253"/>
        <v>6.9598684907993311</v>
      </c>
      <c r="AU131" s="20">
        <f t="shared" si="254"/>
        <v>5.7754152371671807E-3</v>
      </c>
      <c r="AV131" s="20">
        <f t="shared" si="255"/>
        <v>6.9598708870669803</v>
      </c>
      <c r="AX131" s="18">
        <v>0</v>
      </c>
      <c r="AY131" s="18">
        <v>-40</v>
      </c>
      <c r="AZ131" s="18">
        <v>-580</v>
      </c>
      <c r="BA131" s="128">
        <v>-4.0000000000000002E-4</v>
      </c>
      <c r="BB131" s="128">
        <v>-1.1999999999999999E-3</v>
      </c>
      <c r="BC131" s="129">
        <v>4.4000000000000003E-3</v>
      </c>
      <c r="BD131" s="125"/>
      <c r="BE131" s="30" t="s">
        <v>98</v>
      </c>
    </row>
    <row r="132" spans="1:57" x14ac:dyDescent="0.35">
      <c r="A132" s="45">
        <v>2516.92</v>
      </c>
      <c r="B132" s="45">
        <v>70.010000000000005</v>
      </c>
      <c r="C132" s="20">
        <v>119.37</v>
      </c>
      <c r="D132" s="24">
        <f t="shared" si="218"/>
        <v>2096.984855625702</v>
      </c>
      <c r="E132" s="24">
        <f t="shared" si="219"/>
        <v>-2034.6448556257021</v>
      </c>
      <c r="F132" s="24">
        <f t="shared" si="220"/>
        <v>-200.7958890417886</v>
      </c>
      <c r="G132" s="24">
        <f t="shared" si="221"/>
        <v>-39.264168967885311</v>
      </c>
      <c r="H132" s="20">
        <f t="shared" si="222"/>
        <v>27408.62411095819</v>
      </c>
      <c r="I132" s="20">
        <f t="shared" si="223"/>
        <v>28322.745831032131</v>
      </c>
      <c r="J132" s="21">
        <f t="shared" si="224"/>
        <v>204.59878792607967</v>
      </c>
      <c r="K132" s="21">
        <f t="shared" si="225"/>
        <v>191.06416094966119</v>
      </c>
      <c r="L132" s="21">
        <f t="shared" si="226"/>
        <v>66.394176736220999</v>
      </c>
      <c r="M132" s="132"/>
      <c r="N132" s="20">
        <f t="shared" si="227"/>
        <v>9.4500000000002728</v>
      </c>
      <c r="O132" s="20">
        <f t="shared" si="228"/>
        <v>6.9813170079774172E-3</v>
      </c>
      <c r="P132" s="20">
        <f t="shared" si="229"/>
        <v>-1.1344640137962993E-2</v>
      </c>
      <c r="Q132" s="22">
        <f t="shared" si="230"/>
        <v>1.2732175694916581E-2</v>
      </c>
      <c r="R132" s="21">
        <f t="shared" si="231"/>
        <v>1.0000135092438232</v>
      </c>
      <c r="S132" s="20">
        <f t="shared" si="232"/>
        <v>3.2615442304870377</v>
      </c>
      <c r="T132" s="20">
        <f t="shared" si="233"/>
        <v>-4.3936191316750239</v>
      </c>
      <c r="U132" s="20">
        <f t="shared" si="234"/>
        <v>7.7045268365546153</v>
      </c>
      <c r="V132" s="132"/>
      <c r="W132" s="45">
        <v>2516.92</v>
      </c>
      <c r="X132" s="45">
        <v>70.010000000000005</v>
      </c>
      <c r="Y132" s="20">
        <v>118.282</v>
      </c>
      <c r="Z132" s="20">
        <f t="shared" si="235"/>
        <v>2096.9792936540925</v>
      </c>
      <c r="AA132" s="20">
        <f t="shared" si="236"/>
        <v>-2034.6392936540926</v>
      </c>
      <c r="AB132" s="20">
        <f t="shared" si="237"/>
        <v>-206.44255550248639</v>
      </c>
      <c r="AC132" s="20">
        <f t="shared" si="238"/>
        <v>-43.200089266804028</v>
      </c>
      <c r="AD132" s="20">
        <f t="shared" si="239"/>
        <v>27402.977444497516</v>
      </c>
      <c r="AE132" s="20">
        <f t="shared" si="240"/>
        <v>28318.809910733191</v>
      </c>
      <c r="AF132" s="21">
        <f t="shared" si="241"/>
        <v>210.91414470124332</v>
      </c>
      <c r="AG132" s="21">
        <f t="shared" si="242"/>
        <v>191.81914377716507</v>
      </c>
      <c r="AH132" s="21">
        <f t="shared" si="243"/>
        <v>65.808903000435393</v>
      </c>
      <c r="AI132" s="132"/>
      <c r="AJ132" s="20">
        <f t="shared" si="244"/>
        <v>9.4500000000002728</v>
      </c>
      <c r="AK132" s="20">
        <f t="shared" si="245"/>
        <v>6.9813170079774172E-3</v>
      </c>
      <c r="AL132" s="20">
        <f t="shared" si="246"/>
        <v>-3.19395253114962E-2</v>
      </c>
      <c r="AM132" s="23">
        <f t="shared" si="247"/>
        <v>3.0778918944572631E-2</v>
      </c>
      <c r="AN132" s="45">
        <f t="shared" si="248"/>
        <v>1.000078952633805</v>
      </c>
      <c r="AO132" s="23">
        <f t="shared" si="249"/>
        <v>3.2617576741145946</v>
      </c>
      <c r="AP132" s="23">
        <f t="shared" si="250"/>
        <v>-4.3261869377574369</v>
      </c>
      <c r="AQ132" s="23">
        <f t="shared" si="251"/>
        <v>7.7421246229906329</v>
      </c>
      <c r="AR132" s="45">
        <f t="shared" si="252"/>
        <v>1.2605503467927268</v>
      </c>
      <c r="AS132" s="132"/>
      <c r="AT132" s="20">
        <f t="shared" si="253"/>
        <v>6.8830451631316221</v>
      </c>
      <c r="AU132" s="20">
        <f t="shared" si="254"/>
        <v>5.561971609495231E-3</v>
      </c>
      <c r="AV132" s="20">
        <f t="shared" si="255"/>
        <v>6.8830474103581336</v>
      </c>
      <c r="AX132" s="18">
        <v>0</v>
      </c>
      <c r="AY132" s="18">
        <v>-40</v>
      </c>
      <c r="AZ132" s="18">
        <v>-580</v>
      </c>
      <c r="BA132" s="128">
        <v>-4.0000000000000002E-4</v>
      </c>
      <c r="BB132" s="128">
        <v>-1.1999999999999999E-3</v>
      </c>
      <c r="BC132" s="129">
        <v>4.4000000000000003E-3</v>
      </c>
      <c r="BD132" s="125"/>
      <c r="BE132" s="30" t="s">
        <v>98</v>
      </c>
    </row>
    <row r="133" spans="1:57" x14ac:dyDescent="0.35">
      <c r="A133" s="45">
        <v>2526.37</v>
      </c>
      <c r="B133" s="45">
        <v>70.989999999999995</v>
      </c>
      <c r="C133" s="20">
        <v>119.32</v>
      </c>
      <c r="D133" s="24">
        <f t="shared" si="218"/>
        <v>2100.1392921711481</v>
      </c>
      <c r="E133" s="24">
        <f t="shared" si="219"/>
        <v>-2037.7992921711482</v>
      </c>
      <c r="F133" s="24">
        <f t="shared" si="220"/>
        <v>-205.16132563590895</v>
      </c>
      <c r="G133" s="24">
        <f t="shared" si="221"/>
        <v>-31.499324394128259</v>
      </c>
      <c r="H133" s="20">
        <f t="shared" si="222"/>
        <v>27404.258674364068</v>
      </c>
      <c r="I133" s="20">
        <f t="shared" si="223"/>
        <v>28330.510675605889</v>
      </c>
      <c r="J133" s="21">
        <f t="shared" si="224"/>
        <v>207.56535590981937</v>
      </c>
      <c r="K133" s="21">
        <f t="shared" si="225"/>
        <v>188.72871318083159</v>
      </c>
      <c r="L133" s="21">
        <f t="shared" si="226"/>
        <v>75.301447690592482</v>
      </c>
      <c r="M133" s="132"/>
      <c r="N133" s="20">
        <f t="shared" si="227"/>
        <v>9.4499999999998181</v>
      </c>
      <c r="O133" s="20">
        <f t="shared" si="228"/>
        <v>1.710422666954425E-2</v>
      </c>
      <c r="P133" s="20">
        <f t="shared" si="229"/>
        <v>-8.726646259973632E-4</v>
      </c>
      <c r="Q133" s="22">
        <f t="shared" si="230"/>
        <v>1.7123995861838992E-2</v>
      </c>
      <c r="R133" s="21">
        <f t="shared" si="231"/>
        <v>1.0000244366527489</v>
      </c>
      <c r="S133" s="20">
        <f t="shared" si="232"/>
        <v>3.1544365454459702</v>
      </c>
      <c r="T133" s="20">
        <f t="shared" si="233"/>
        <v>-4.3654365941203395</v>
      </c>
      <c r="U133" s="20">
        <f t="shared" si="234"/>
        <v>7.7648445737570508</v>
      </c>
      <c r="V133" s="132"/>
      <c r="W133" s="45">
        <v>2526.37</v>
      </c>
      <c r="X133" s="45">
        <v>70.989999999999995</v>
      </c>
      <c r="Y133" s="20">
        <v>118.163</v>
      </c>
      <c r="Z133" s="20">
        <f t="shared" si="235"/>
        <v>2100.1337310292452</v>
      </c>
      <c r="AA133" s="20">
        <f t="shared" si="236"/>
        <v>-2037.7937310292452</v>
      </c>
      <c r="AB133" s="20">
        <f t="shared" si="237"/>
        <v>-210.65502544691276</v>
      </c>
      <c r="AC133" s="20">
        <f t="shared" si="238"/>
        <v>-35.351209336721652</v>
      </c>
      <c r="AD133" s="20">
        <f t="shared" si="239"/>
        <v>27398.764974553091</v>
      </c>
      <c r="AE133" s="20">
        <f t="shared" si="240"/>
        <v>28326.658790663274</v>
      </c>
      <c r="AF133" s="21">
        <f t="shared" si="241"/>
        <v>213.60067356543652</v>
      </c>
      <c r="AG133" s="21">
        <f t="shared" si="242"/>
        <v>189.52636272343605</v>
      </c>
      <c r="AH133" s="21">
        <f t="shared" si="243"/>
        <v>74.712467383353811</v>
      </c>
      <c r="AI133" s="132"/>
      <c r="AJ133" s="20">
        <f t="shared" si="244"/>
        <v>9.4499999999998181</v>
      </c>
      <c r="AK133" s="20">
        <f t="shared" si="245"/>
        <v>1.710422666954425E-2</v>
      </c>
      <c r="AL133" s="20">
        <f t="shared" si="246"/>
        <v>-2.076941809873248E-3</v>
      </c>
      <c r="AM133" s="23">
        <f t="shared" si="247"/>
        <v>1.7215907387401419E-2</v>
      </c>
      <c r="AN133" s="45">
        <f t="shared" si="248"/>
        <v>1.0000246996876656</v>
      </c>
      <c r="AO133" s="23">
        <f t="shared" si="249"/>
        <v>3.1544373751526487</v>
      </c>
      <c r="AP133" s="23">
        <f t="shared" si="250"/>
        <v>-4.2124699444263687</v>
      </c>
      <c r="AQ133" s="23">
        <f t="shared" si="251"/>
        <v>7.8488799300823766</v>
      </c>
      <c r="AR133" s="45">
        <f t="shared" si="252"/>
        <v>1.0437384254892519</v>
      </c>
      <c r="AS133" s="132"/>
      <c r="AT133" s="20">
        <f t="shared" si="253"/>
        <v>6.7095271982658558</v>
      </c>
      <c r="AU133" s="20">
        <f t="shared" si="254"/>
        <v>5.5611419029446552E-3</v>
      </c>
      <c r="AV133" s="20">
        <f t="shared" si="255"/>
        <v>6.7095295029210895</v>
      </c>
      <c r="AX133" s="18">
        <v>0</v>
      </c>
      <c r="AY133" s="18">
        <v>-40</v>
      </c>
      <c r="AZ133" s="18">
        <v>-580</v>
      </c>
      <c r="BA133" s="128">
        <v>-4.0000000000000002E-4</v>
      </c>
      <c r="BB133" s="128">
        <v>-1.1999999999999999E-3</v>
      </c>
      <c r="BC133" s="129">
        <v>4.4000000000000003E-3</v>
      </c>
      <c r="BD133" s="125"/>
      <c r="BE133" s="30" t="s">
        <v>98</v>
      </c>
    </row>
    <row r="134" spans="1:57" x14ac:dyDescent="0.35">
      <c r="A134" s="45">
        <v>2535.83</v>
      </c>
      <c r="B134" s="45">
        <v>72.95</v>
      </c>
      <c r="C134" s="20">
        <v>119.03</v>
      </c>
      <c r="D134" s="24">
        <f t="shared" si="218"/>
        <v>2103.0671662391369</v>
      </c>
      <c r="E134" s="24">
        <f t="shared" si="219"/>
        <v>-2040.727166239137</v>
      </c>
      <c r="F134" s="24">
        <f t="shared" si="220"/>
        <v>-209.54609233616395</v>
      </c>
      <c r="G134" s="24">
        <f t="shared" si="221"/>
        <v>-23.645403399213986</v>
      </c>
      <c r="H134" s="20">
        <f t="shared" si="222"/>
        <v>27399.873907663812</v>
      </c>
      <c r="I134" s="20">
        <f t="shared" si="223"/>
        <v>28338.364596600804</v>
      </c>
      <c r="J134" s="21">
        <f t="shared" si="224"/>
        <v>210.87595859952293</v>
      </c>
      <c r="K134" s="21">
        <f t="shared" si="225"/>
        <v>186.43808312810145</v>
      </c>
      <c r="L134" s="21">
        <f t="shared" si="226"/>
        <v>84.295526141631726</v>
      </c>
      <c r="M134" s="132"/>
      <c r="N134" s="20">
        <f t="shared" si="227"/>
        <v>9.4600000000000364</v>
      </c>
      <c r="O134" s="20">
        <f t="shared" si="228"/>
        <v>3.4208453339089E-2</v>
      </c>
      <c r="P134" s="20">
        <f t="shared" si="229"/>
        <v>-5.0614548307834168E-3</v>
      </c>
      <c r="Q134" s="22">
        <f t="shared" si="230"/>
        <v>3.4545323861043808E-2</v>
      </c>
      <c r="R134" s="21">
        <f t="shared" si="231"/>
        <v>1.0000994601527753</v>
      </c>
      <c r="S134" s="20">
        <f t="shared" si="232"/>
        <v>2.9278740679889901</v>
      </c>
      <c r="T134" s="20">
        <f t="shared" si="233"/>
        <v>-4.3847667002550104</v>
      </c>
      <c r="U134" s="20">
        <f t="shared" si="234"/>
        <v>7.8539209949142732</v>
      </c>
      <c r="V134" s="132"/>
      <c r="W134" s="45">
        <v>2535.83</v>
      </c>
      <c r="X134" s="45">
        <v>72.95</v>
      </c>
      <c r="Y134" s="20">
        <v>118.81100000000001</v>
      </c>
      <c r="Z134" s="20">
        <f t="shared" si="235"/>
        <v>2103.0616276647957</v>
      </c>
      <c r="AA134" s="20">
        <f t="shared" si="236"/>
        <v>-2040.7216276647957</v>
      </c>
      <c r="AB134" s="20">
        <f t="shared" si="237"/>
        <v>-214.94550801650249</v>
      </c>
      <c r="AC134" s="20">
        <f t="shared" si="238"/>
        <v>-27.44543982624397</v>
      </c>
      <c r="AD134" s="20">
        <f t="shared" si="239"/>
        <v>27394.474491983499</v>
      </c>
      <c r="AE134" s="20">
        <f t="shared" si="240"/>
        <v>28334.564560173752</v>
      </c>
      <c r="AF134" s="21">
        <f t="shared" si="241"/>
        <v>216.69061720279518</v>
      </c>
      <c r="AG134" s="21">
        <f t="shared" si="242"/>
        <v>187.27647053382634</v>
      </c>
      <c r="AH134" s="21">
        <f t="shared" si="243"/>
        <v>83.704305900686762</v>
      </c>
      <c r="AI134" s="132"/>
      <c r="AJ134" s="20">
        <f t="shared" si="244"/>
        <v>9.4600000000000364</v>
      </c>
      <c r="AK134" s="20">
        <f t="shared" si="245"/>
        <v>3.4208453339089E-2</v>
      </c>
      <c r="AL134" s="20">
        <f t="shared" si="246"/>
        <v>1.1309733552923437E-2</v>
      </c>
      <c r="AM134" s="23">
        <f t="shared" si="247"/>
        <v>3.5858885247110228E-2</v>
      </c>
      <c r="AN134" s="45">
        <f t="shared" si="248"/>
        <v>1.000107168751349</v>
      </c>
      <c r="AO134" s="23">
        <f t="shared" si="249"/>
        <v>2.9278966355502813</v>
      </c>
      <c r="AP134" s="23">
        <f t="shared" si="250"/>
        <v>-4.2904825695897344</v>
      </c>
      <c r="AQ134" s="23">
        <f t="shared" si="251"/>
        <v>7.9057695104776808</v>
      </c>
      <c r="AR134" s="45">
        <f t="shared" si="252"/>
        <v>1.9293770548537779</v>
      </c>
      <c r="AS134" s="132"/>
      <c r="AT134" s="20">
        <f t="shared" si="253"/>
        <v>6.6025727209724652</v>
      </c>
      <c r="AU134" s="20">
        <f t="shared" si="254"/>
        <v>5.5385743412443844E-3</v>
      </c>
      <c r="AV134" s="20">
        <f t="shared" si="255"/>
        <v>6.6025750439912061</v>
      </c>
      <c r="AX134" s="18">
        <v>0</v>
      </c>
      <c r="AY134" s="18">
        <v>-40</v>
      </c>
      <c r="AZ134" s="18">
        <v>-580</v>
      </c>
      <c r="BA134" s="128">
        <v>-4.0000000000000002E-4</v>
      </c>
      <c r="BB134" s="128">
        <v>-1.1999999999999999E-3</v>
      </c>
      <c r="BC134" s="129">
        <v>4.4000000000000003E-3</v>
      </c>
      <c r="BD134" s="125"/>
      <c r="BE134" s="30" t="s">
        <v>98</v>
      </c>
    </row>
    <row r="135" spans="1:57" x14ac:dyDescent="0.35">
      <c r="A135" s="45">
        <v>2545.2800000000002</v>
      </c>
      <c r="B135" s="45">
        <v>71.790000000000006</v>
      </c>
      <c r="C135" s="20">
        <v>118.17</v>
      </c>
      <c r="D135" s="24">
        <f t="shared" si="218"/>
        <v>2105.9292776349866</v>
      </c>
      <c r="E135" s="24">
        <f t="shared" si="219"/>
        <v>-2043.5892776349867</v>
      </c>
      <c r="F135" s="24">
        <f t="shared" si="220"/>
        <v>-213.85733453039776</v>
      </c>
      <c r="G135" s="24">
        <f t="shared" si="221"/>
        <v>-15.738480099445596</v>
      </c>
      <c r="H135" s="20">
        <f t="shared" si="222"/>
        <v>27395.562665469577</v>
      </c>
      <c r="I135" s="20">
        <f t="shared" si="223"/>
        <v>28346.271519900572</v>
      </c>
      <c r="J135" s="21">
        <f t="shared" si="224"/>
        <v>214.43567634208424</v>
      </c>
      <c r="K135" s="21">
        <f t="shared" si="225"/>
        <v>184.20900132314782</v>
      </c>
      <c r="L135" s="21">
        <f t="shared" si="226"/>
        <v>93.298743682123174</v>
      </c>
      <c r="M135" s="132"/>
      <c r="N135" s="20">
        <f t="shared" si="227"/>
        <v>9.4500000000002728</v>
      </c>
      <c r="O135" s="20">
        <f t="shared" si="228"/>
        <v>-2.0245819323134163E-2</v>
      </c>
      <c r="P135" s="20">
        <f t="shared" si="229"/>
        <v>-1.5009831567151225E-2</v>
      </c>
      <c r="Q135" s="22">
        <f t="shared" si="230"/>
        <v>2.4789363865582947E-2</v>
      </c>
      <c r="R135" s="21">
        <f t="shared" si="231"/>
        <v>1.0000512125271479</v>
      </c>
      <c r="S135" s="20">
        <f t="shared" si="232"/>
        <v>2.8621113958497104</v>
      </c>
      <c r="T135" s="20">
        <f t="shared" si="233"/>
        <v>-4.3112421942338122</v>
      </c>
      <c r="U135" s="20">
        <f t="shared" si="234"/>
        <v>7.9069232997683905</v>
      </c>
      <c r="V135" s="132"/>
      <c r="W135" s="45">
        <v>2545.2800000000002</v>
      </c>
      <c r="X135" s="45">
        <v>71.790000000000006</v>
      </c>
      <c r="Y135" s="20">
        <v>118.083</v>
      </c>
      <c r="Z135" s="20">
        <f t="shared" si="235"/>
        <v>2105.9237252279245</v>
      </c>
      <c r="AA135" s="20">
        <f t="shared" si="236"/>
        <v>-2043.5837252279246</v>
      </c>
      <c r="AB135" s="20">
        <f t="shared" si="237"/>
        <v>-219.23560474396137</v>
      </c>
      <c r="AC135" s="20">
        <f t="shared" si="238"/>
        <v>-19.526991358636444</v>
      </c>
      <c r="AD135" s="20">
        <f t="shared" si="239"/>
        <v>27390.184395256041</v>
      </c>
      <c r="AE135" s="20">
        <f t="shared" si="240"/>
        <v>28342.48300864136</v>
      </c>
      <c r="AF135" s="21">
        <f t="shared" si="241"/>
        <v>220.10350696654228</v>
      </c>
      <c r="AG135" s="21">
        <f t="shared" si="242"/>
        <v>185.08981925279576</v>
      </c>
      <c r="AH135" s="21">
        <f t="shared" si="243"/>
        <v>92.70693179592233</v>
      </c>
      <c r="AI135" s="132"/>
      <c r="AJ135" s="20">
        <f t="shared" si="244"/>
        <v>9.4500000000002728</v>
      </c>
      <c r="AK135" s="20">
        <f t="shared" si="245"/>
        <v>-2.0245819323134163E-2</v>
      </c>
      <c r="AL135" s="20">
        <f t="shared" si="246"/>
        <v>-1.2705996954518869E-2</v>
      </c>
      <c r="AM135" s="23">
        <f t="shared" si="247"/>
        <v>2.3590672084256692E-2</v>
      </c>
      <c r="AN135" s="45">
        <f t="shared" si="248"/>
        <v>1.0000463792318801</v>
      </c>
      <c r="AO135" s="23">
        <f t="shared" si="249"/>
        <v>2.8620975631286534</v>
      </c>
      <c r="AP135" s="23">
        <f t="shared" si="250"/>
        <v>-4.2900967274588888</v>
      </c>
      <c r="AQ135" s="23">
        <f t="shared" si="251"/>
        <v>7.9184484676075266</v>
      </c>
      <c r="AR135" s="45">
        <f t="shared" si="252"/>
        <v>1.1380732718418796</v>
      </c>
      <c r="AS135" s="132"/>
      <c r="AT135" s="20">
        <f t="shared" si="253"/>
        <v>6.5786478892690425</v>
      </c>
      <c r="AU135" s="20">
        <f t="shared" si="254"/>
        <v>5.5524070621686406E-3</v>
      </c>
      <c r="AV135" s="20">
        <f t="shared" si="255"/>
        <v>6.578650232396325</v>
      </c>
      <c r="AX135" s="18">
        <v>0</v>
      </c>
      <c r="AY135" s="18">
        <v>-40</v>
      </c>
      <c r="AZ135" s="18">
        <v>-580</v>
      </c>
      <c r="BA135" s="128">
        <v>-4.0000000000000002E-4</v>
      </c>
      <c r="BB135" s="128">
        <v>-1.1999999999999999E-3</v>
      </c>
      <c r="BC135" s="129">
        <v>4.4000000000000003E-3</v>
      </c>
      <c r="BD135" s="125"/>
      <c r="BE135" s="30" t="s">
        <v>98</v>
      </c>
    </row>
    <row r="136" spans="1:57" x14ac:dyDescent="0.35">
      <c r="A136" s="45">
        <v>2554.73</v>
      </c>
      <c r="B136" s="45">
        <v>71.510000000000005</v>
      </c>
      <c r="C136" s="20">
        <v>117.5</v>
      </c>
      <c r="D136" s="24">
        <f t="shared" si="218"/>
        <v>2108.9043624031247</v>
      </c>
      <c r="E136" s="24">
        <f t="shared" si="219"/>
        <v>-2046.5643624031247</v>
      </c>
      <c r="F136" s="24">
        <f t="shared" si="220"/>
        <v>-218.04543000837819</v>
      </c>
      <c r="G136" s="24">
        <f t="shared" si="221"/>
        <v>-7.8068893127309806</v>
      </c>
      <c r="H136" s="20">
        <f t="shared" si="222"/>
        <v>27391.374569991596</v>
      </c>
      <c r="I136" s="20">
        <f t="shared" si="223"/>
        <v>28354.203110687286</v>
      </c>
      <c r="J136" s="21">
        <f t="shared" si="224"/>
        <v>218.18514401370177</v>
      </c>
      <c r="K136" s="21">
        <f t="shared" si="225"/>
        <v>182.05053974329275</v>
      </c>
      <c r="L136" s="21">
        <f t="shared" si="226"/>
        <v>102.26175053483085</v>
      </c>
      <c r="M136" s="132"/>
      <c r="N136" s="20">
        <f t="shared" si="227"/>
        <v>9.4499999999998181</v>
      </c>
      <c r="O136" s="20">
        <f t="shared" si="228"/>
        <v>-4.8869219055841422E-3</v>
      </c>
      <c r="P136" s="20">
        <f t="shared" si="229"/>
        <v>-1.1693705988362038E-2</v>
      </c>
      <c r="Q136" s="22">
        <f t="shared" si="230"/>
        <v>1.2127300915954153E-2</v>
      </c>
      <c r="R136" s="21">
        <f t="shared" si="231"/>
        <v>1.0000122561325449</v>
      </c>
      <c r="S136" s="20">
        <f t="shared" si="232"/>
        <v>2.9750847681379105</v>
      </c>
      <c r="T136" s="20">
        <f t="shared" si="233"/>
        <v>-4.1880954779804371</v>
      </c>
      <c r="U136" s="20">
        <f t="shared" si="234"/>
        <v>7.9315907867146151</v>
      </c>
      <c r="V136" s="132"/>
      <c r="W136" s="45">
        <v>2554.73</v>
      </c>
      <c r="X136" s="45">
        <v>71.510000000000005</v>
      </c>
      <c r="Y136" s="20">
        <v>117.55500000000001</v>
      </c>
      <c r="Z136" s="20">
        <f t="shared" si="235"/>
        <v>2108.8987984218302</v>
      </c>
      <c r="AA136" s="20">
        <f t="shared" si="236"/>
        <v>-2046.5587984218303</v>
      </c>
      <c r="AB136" s="20">
        <f t="shared" si="237"/>
        <v>-223.42148800316568</v>
      </c>
      <c r="AC136" s="20">
        <f t="shared" si="238"/>
        <v>-11.594206616598289</v>
      </c>
      <c r="AD136" s="20">
        <f t="shared" si="239"/>
        <v>27385.998511996837</v>
      </c>
      <c r="AE136" s="20">
        <f t="shared" si="240"/>
        <v>28350.415793383399</v>
      </c>
      <c r="AF136" s="21">
        <f t="shared" si="241"/>
        <v>223.7221198912103</v>
      </c>
      <c r="AG136" s="21">
        <f t="shared" si="242"/>
        <v>182.97063527810613</v>
      </c>
      <c r="AH136" s="21">
        <f t="shared" si="243"/>
        <v>101.66986653488308</v>
      </c>
      <c r="AI136" s="132"/>
      <c r="AJ136" s="20">
        <f t="shared" si="244"/>
        <v>9.4499999999998181</v>
      </c>
      <c r="AK136" s="20">
        <f t="shared" si="245"/>
        <v>-4.8869219055841422E-3</v>
      </c>
      <c r="AL136" s="20">
        <f t="shared" si="246"/>
        <v>-9.2153384505299137E-3</v>
      </c>
      <c r="AM136" s="23">
        <f t="shared" si="247"/>
        <v>1.0019349383086684E-2</v>
      </c>
      <c r="AN136" s="45">
        <f t="shared" si="248"/>
        <v>1.0000083656974861</v>
      </c>
      <c r="AO136" s="23">
        <f t="shared" si="249"/>
        <v>2.9750731939056809</v>
      </c>
      <c r="AP136" s="23">
        <f t="shared" si="250"/>
        <v>-4.1858832592043109</v>
      </c>
      <c r="AQ136" s="23">
        <f t="shared" si="251"/>
        <v>7.9327847420381543</v>
      </c>
      <c r="AR136" s="45">
        <f t="shared" si="252"/>
        <v>0.43018803385898646</v>
      </c>
      <c r="AS136" s="132"/>
      <c r="AT136" s="20">
        <f t="shared" si="253"/>
        <v>6.5761517564097147</v>
      </c>
      <c r="AU136" s="20">
        <f t="shared" si="254"/>
        <v>5.5639812944718869E-3</v>
      </c>
      <c r="AV136" s="20">
        <f t="shared" si="255"/>
        <v>6.5761541102089769</v>
      </c>
      <c r="AX136" s="18">
        <v>0</v>
      </c>
      <c r="AY136" s="18">
        <v>-40</v>
      </c>
      <c r="AZ136" s="18">
        <v>-580</v>
      </c>
      <c r="BA136" s="128">
        <v>-4.0000000000000002E-4</v>
      </c>
      <c r="BB136" s="128">
        <v>-1.1999999999999999E-3</v>
      </c>
      <c r="BC136" s="129">
        <v>4.4000000000000003E-3</v>
      </c>
      <c r="BD136" s="125"/>
      <c r="BE136" s="30" t="s">
        <v>98</v>
      </c>
    </row>
    <row r="137" spans="1:57" x14ac:dyDescent="0.35">
      <c r="A137" s="45">
        <v>2564.1999999999998</v>
      </c>
      <c r="B137" s="45">
        <v>73.099999999999994</v>
      </c>
      <c r="C137" s="20">
        <v>117.52</v>
      </c>
      <c r="D137" s="24">
        <f t="shared" si="218"/>
        <v>2111.7826758530864</v>
      </c>
      <c r="E137" s="24">
        <f t="shared" si="219"/>
        <v>-2049.4426758530863</v>
      </c>
      <c r="F137" s="24">
        <f t="shared" si="220"/>
        <v>-222.21257451601267</v>
      </c>
      <c r="G137" s="24">
        <f t="shared" si="221"/>
        <v>0.19469567783243136</v>
      </c>
      <c r="H137" s="20">
        <f t="shared" si="222"/>
        <v>27387.207425483961</v>
      </c>
      <c r="I137" s="20">
        <f t="shared" si="223"/>
        <v>28362.20469567785</v>
      </c>
      <c r="J137" s="21">
        <f t="shared" si="224"/>
        <v>222.21265980911494</v>
      </c>
      <c r="K137" s="21">
        <f t="shared" si="225"/>
        <v>179.94979925056441</v>
      </c>
      <c r="L137" s="21">
        <f t="shared" si="226"/>
        <v>111.27489866101621</v>
      </c>
      <c r="M137" s="132"/>
      <c r="N137" s="20">
        <f t="shared" si="227"/>
        <v>9.4699999999997999</v>
      </c>
      <c r="O137" s="20">
        <f t="shared" si="228"/>
        <v>2.775073510670965E-2</v>
      </c>
      <c r="P137" s="20">
        <f t="shared" si="229"/>
        <v>3.4906585039879649E-4</v>
      </c>
      <c r="Q137" s="22">
        <f t="shared" si="230"/>
        <v>2.7752727429315449E-2</v>
      </c>
      <c r="R137" s="21">
        <f t="shared" si="231"/>
        <v>1.0000641894339444</v>
      </c>
      <c r="S137" s="20">
        <f t="shared" si="232"/>
        <v>2.8783134499617082</v>
      </c>
      <c r="T137" s="20">
        <f t="shared" si="233"/>
        <v>-4.1671445076344638</v>
      </c>
      <c r="U137" s="20">
        <f t="shared" si="234"/>
        <v>8.001584990563412</v>
      </c>
      <c r="V137" s="132"/>
      <c r="W137" s="45">
        <v>2564.1999999999998</v>
      </c>
      <c r="X137" s="45">
        <v>73.099999999999994</v>
      </c>
      <c r="Y137" s="20">
        <v>117.39400000000001</v>
      </c>
      <c r="Z137" s="20">
        <f t="shared" si="235"/>
        <v>2111.7771135642329</v>
      </c>
      <c r="AA137" s="20">
        <f t="shared" si="236"/>
        <v>-2049.4371135642327</v>
      </c>
      <c r="AB137" s="20">
        <f t="shared" si="237"/>
        <v>-227.58361642542448</v>
      </c>
      <c r="AC137" s="20">
        <f t="shared" si="238"/>
        <v>-3.5900151997257392</v>
      </c>
      <c r="AD137" s="20">
        <f t="shared" si="239"/>
        <v>27381.836383574577</v>
      </c>
      <c r="AE137" s="20">
        <f t="shared" si="240"/>
        <v>28358.419984800272</v>
      </c>
      <c r="AF137" s="21">
        <f t="shared" si="241"/>
        <v>227.61192999139786</v>
      </c>
      <c r="AG137" s="21">
        <f t="shared" si="242"/>
        <v>180.9037366747279</v>
      </c>
      <c r="AH137" s="21">
        <f t="shared" si="243"/>
        <v>110.68276384977749</v>
      </c>
      <c r="AI137" s="132"/>
      <c r="AJ137" s="20">
        <f t="shared" si="244"/>
        <v>9.4699999999997999</v>
      </c>
      <c r="AK137" s="20">
        <f t="shared" si="245"/>
        <v>2.775073510670965E-2</v>
      </c>
      <c r="AL137" s="20">
        <f t="shared" si="246"/>
        <v>-2.8099800957108942E-3</v>
      </c>
      <c r="AM137" s="23">
        <f t="shared" si="247"/>
        <v>2.7879548257390141E-2</v>
      </c>
      <c r="AN137" s="45">
        <f t="shared" si="248"/>
        <v>1.0000647774692109</v>
      </c>
      <c r="AO137" s="23">
        <f t="shared" si="249"/>
        <v>2.8783151424028879</v>
      </c>
      <c r="AP137" s="23">
        <f t="shared" si="250"/>
        <v>-4.1621284222587995</v>
      </c>
      <c r="AQ137" s="23">
        <f t="shared" si="251"/>
        <v>8.0041914168725494</v>
      </c>
      <c r="AR137" s="45">
        <f t="shared" si="252"/>
        <v>1.6720430967315183</v>
      </c>
      <c r="AS137" s="132"/>
      <c r="AT137" s="20">
        <f t="shared" si="253"/>
        <v>6.5705500241016397</v>
      </c>
      <c r="AU137" s="20">
        <f t="shared" si="254"/>
        <v>5.5622888535253878E-3</v>
      </c>
      <c r="AV137" s="20">
        <f t="shared" si="255"/>
        <v>6.5705523784746855</v>
      </c>
      <c r="AX137" s="18">
        <v>0</v>
      </c>
      <c r="AY137" s="18">
        <v>-40</v>
      </c>
      <c r="AZ137" s="18">
        <v>-580</v>
      </c>
      <c r="BA137" s="128">
        <v>-4.0000000000000002E-4</v>
      </c>
      <c r="BB137" s="128">
        <v>-1.1999999999999999E-3</v>
      </c>
      <c r="BC137" s="129">
        <v>4.4000000000000003E-3</v>
      </c>
      <c r="BD137" s="125"/>
      <c r="BE137" s="30" t="s">
        <v>98</v>
      </c>
    </row>
    <row r="138" spans="1:57" x14ac:dyDescent="0.35">
      <c r="A138" s="45">
        <v>2574.66</v>
      </c>
      <c r="B138" s="45">
        <v>75.739999999999995</v>
      </c>
      <c r="C138" s="20">
        <v>116.86</v>
      </c>
      <c r="D138" s="24">
        <f t="shared" si="218"/>
        <v>2114.5918405872171</v>
      </c>
      <c r="E138" s="24">
        <f t="shared" si="219"/>
        <v>-2052.251840587217</v>
      </c>
      <c r="F138" s="24">
        <f t="shared" si="220"/>
        <v>-226.81580645902292</v>
      </c>
      <c r="G138" s="24">
        <f t="shared" si="221"/>
        <v>9.1562787467028262</v>
      </c>
      <c r="H138" s="20">
        <f t="shared" si="222"/>
        <v>27382.604193540952</v>
      </c>
      <c r="I138" s="20">
        <f t="shared" si="223"/>
        <v>28371.166278746721</v>
      </c>
      <c r="J138" s="21">
        <f t="shared" si="224"/>
        <v>227.00054515384821</v>
      </c>
      <c r="K138" s="21">
        <f t="shared" si="225"/>
        <v>177.68829414289903</v>
      </c>
      <c r="L138" s="21">
        <f t="shared" si="226"/>
        <v>121.33747322828769</v>
      </c>
      <c r="M138" s="132"/>
      <c r="N138" s="20">
        <f t="shared" si="227"/>
        <v>10.460000000000036</v>
      </c>
      <c r="O138" s="20">
        <f t="shared" si="228"/>
        <v>4.6076692252650313E-2</v>
      </c>
      <c r="P138" s="20">
        <f t="shared" si="229"/>
        <v>-1.1519173063162516E-2</v>
      </c>
      <c r="Q138" s="22">
        <f t="shared" si="230"/>
        <v>4.7393606937863764E-2</v>
      </c>
      <c r="R138" s="21">
        <f t="shared" si="231"/>
        <v>1.0001872215511707</v>
      </c>
      <c r="S138" s="20">
        <f t="shared" si="232"/>
        <v>2.8091647341306034</v>
      </c>
      <c r="T138" s="20">
        <f t="shared" si="233"/>
        <v>-4.6032319430102477</v>
      </c>
      <c r="U138" s="20">
        <f t="shared" si="234"/>
        <v>8.9615830688703948</v>
      </c>
      <c r="V138" s="132"/>
      <c r="W138" s="45">
        <v>2574.66</v>
      </c>
      <c r="X138" s="45">
        <v>75.739999999999995</v>
      </c>
      <c r="Y138" s="20">
        <v>116.6</v>
      </c>
      <c r="Z138" s="20">
        <f t="shared" si="235"/>
        <v>2114.5862911904815</v>
      </c>
      <c r="AA138" s="20">
        <f t="shared" si="236"/>
        <v>-2052.2462911904813</v>
      </c>
      <c r="AB138" s="20">
        <f t="shared" si="237"/>
        <v>-232.15655496129276</v>
      </c>
      <c r="AC138" s="20">
        <f t="shared" si="238"/>
        <v>5.3870318773094379</v>
      </c>
      <c r="AD138" s="20">
        <f t="shared" si="239"/>
        <v>27377.263445038709</v>
      </c>
      <c r="AE138" s="20">
        <f t="shared" si="240"/>
        <v>28367.397031877306</v>
      </c>
      <c r="AF138" s="21">
        <f t="shared" si="241"/>
        <v>232.21904771991225</v>
      </c>
      <c r="AG138" s="21">
        <f t="shared" si="242"/>
        <v>178.67072970920171</v>
      </c>
      <c r="AH138" s="21">
        <f t="shared" si="243"/>
        <v>120.74358393739291</v>
      </c>
      <c r="AI138" s="132"/>
      <c r="AJ138" s="20">
        <f t="shared" si="244"/>
        <v>10.460000000000036</v>
      </c>
      <c r="AK138" s="20">
        <f t="shared" si="245"/>
        <v>4.6076692252650313E-2</v>
      </c>
      <c r="AL138" s="20">
        <f t="shared" si="246"/>
        <v>-1.3857914260835172E-2</v>
      </c>
      <c r="AM138" s="23">
        <f t="shared" si="247"/>
        <v>4.7970938317330125E-2</v>
      </c>
      <c r="AN138" s="45">
        <f t="shared" si="248"/>
        <v>1.000191811716963</v>
      </c>
      <c r="AO138" s="23">
        <f t="shared" si="249"/>
        <v>2.8091776262487889</v>
      </c>
      <c r="AP138" s="23">
        <f t="shared" si="250"/>
        <v>-4.5729385358682695</v>
      </c>
      <c r="AQ138" s="23">
        <f t="shared" si="251"/>
        <v>8.9770470770351771</v>
      </c>
      <c r="AR138" s="45">
        <f t="shared" si="252"/>
        <v>2.3854281928634351</v>
      </c>
      <c r="AS138" s="132"/>
      <c r="AT138" s="20">
        <f t="shared" si="253"/>
        <v>6.5368812538404413</v>
      </c>
      <c r="AU138" s="20">
        <f t="shared" si="254"/>
        <v>5.5493967356596841E-3</v>
      </c>
      <c r="AV138" s="20">
        <f t="shared" si="255"/>
        <v>6.5368836093825857</v>
      </c>
      <c r="AX138" s="18">
        <v>0</v>
      </c>
      <c r="AY138" s="18">
        <v>-40</v>
      </c>
      <c r="AZ138" s="18">
        <v>-580</v>
      </c>
      <c r="BA138" s="128">
        <v>-4.0000000000000002E-4</v>
      </c>
      <c r="BB138" s="128">
        <v>-1.1999999999999999E-3</v>
      </c>
      <c r="BC138" s="129">
        <v>4.4000000000000003E-3</v>
      </c>
      <c r="BD138" s="125"/>
      <c r="BE138" s="30" t="s">
        <v>98</v>
      </c>
    </row>
    <row r="139" spans="1:57" x14ac:dyDescent="0.35">
      <c r="A139" s="45">
        <v>2583.13</v>
      </c>
      <c r="B139" s="45">
        <v>77.11</v>
      </c>
      <c r="C139" s="20">
        <v>117.06</v>
      </c>
      <c r="D139" s="24">
        <f t="shared" si="218"/>
        <v>2116.5798565331961</v>
      </c>
      <c r="E139" s="24">
        <f t="shared" si="219"/>
        <v>-2054.239856533196</v>
      </c>
      <c r="F139" s="24">
        <f t="shared" si="220"/>
        <v>-230.54850536265229</v>
      </c>
      <c r="G139" s="24">
        <f t="shared" si="221"/>
        <v>16.494682160204217</v>
      </c>
      <c r="H139" s="20">
        <f t="shared" si="222"/>
        <v>27378.871494637322</v>
      </c>
      <c r="I139" s="20">
        <f t="shared" si="223"/>
        <v>28378.504682160223</v>
      </c>
      <c r="J139" s="21">
        <f t="shared" si="224"/>
        <v>231.13781141241057</v>
      </c>
      <c r="K139" s="21">
        <f t="shared" si="225"/>
        <v>175.90772418082372</v>
      </c>
      <c r="L139" s="21">
        <f t="shared" si="226"/>
        <v>129.55906645941297</v>
      </c>
      <c r="M139" s="132"/>
      <c r="N139" s="20">
        <f t="shared" si="227"/>
        <v>8.4700000000002547</v>
      </c>
      <c r="O139" s="20">
        <f t="shared" si="228"/>
        <v>2.3911010752322395E-2</v>
      </c>
      <c r="P139" s="20">
        <f t="shared" si="229"/>
        <v>3.4906585039887086E-3</v>
      </c>
      <c r="Q139" s="22">
        <f t="shared" si="230"/>
        <v>2.4150552809085735E-2</v>
      </c>
      <c r="R139" s="21">
        <f t="shared" si="231"/>
        <v>1.0000486069350798</v>
      </c>
      <c r="S139" s="20">
        <f t="shared" si="232"/>
        <v>1.988015945978894</v>
      </c>
      <c r="T139" s="20">
        <f t="shared" si="233"/>
        <v>-3.7326989036293727</v>
      </c>
      <c r="U139" s="20">
        <f t="shared" si="234"/>
        <v>7.3384034135013909</v>
      </c>
      <c r="V139" s="132"/>
      <c r="W139" s="45">
        <v>2583.13</v>
      </c>
      <c r="X139" s="45">
        <v>77.11</v>
      </c>
      <c r="Y139" s="20">
        <v>116.553</v>
      </c>
      <c r="Z139" s="20">
        <f t="shared" si="235"/>
        <v>2116.5743053343735</v>
      </c>
      <c r="AA139" s="20">
        <f t="shared" si="236"/>
        <v>-2054.2343053343734</v>
      </c>
      <c r="AB139" s="20">
        <f t="shared" si="237"/>
        <v>-235.84000834755079</v>
      </c>
      <c r="AC139" s="20">
        <f t="shared" si="238"/>
        <v>12.750281778361552</v>
      </c>
      <c r="AD139" s="20">
        <f t="shared" si="239"/>
        <v>27373.579991652452</v>
      </c>
      <c r="AE139" s="20">
        <f t="shared" si="240"/>
        <v>28374.760281778359</v>
      </c>
      <c r="AF139" s="21">
        <f t="shared" si="241"/>
        <v>236.18441782387009</v>
      </c>
      <c r="AG139" s="21">
        <f t="shared" si="242"/>
        <v>176.90541551021553</v>
      </c>
      <c r="AH139" s="21">
        <f t="shared" si="243"/>
        <v>128.96207209924634</v>
      </c>
      <c r="AI139" s="132"/>
      <c r="AJ139" s="20">
        <f t="shared" si="244"/>
        <v>8.4700000000002547</v>
      </c>
      <c r="AK139" s="20">
        <f t="shared" si="245"/>
        <v>2.3911010752322395E-2</v>
      </c>
      <c r="AL139" s="20">
        <f t="shared" si="246"/>
        <v>-8.2030474843728328E-4</v>
      </c>
      <c r="AM139" s="23">
        <f t="shared" si="247"/>
        <v>2.3924302032069855E-2</v>
      </c>
      <c r="AN139" s="45">
        <f t="shared" si="248"/>
        <v>1.0000477004158845</v>
      </c>
      <c r="AO139" s="23">
        <f t="shared" si="249"/>
        <v>1.9880141438918724</v>
      </c>
      <c r="AP139" s="23">
        <f t="shared" si="250"/>
        <v>-3.6834533862580301</v>
      </c>
      <c r="AQ139" s="23">
        <f t="shared" si="251"/>
        <v>7.3632499010521144</v>
      </c>
      <c r="AR139" s="45">
        <f t="shared" si="252"/>
        <v>1.6179150100815394</v>
      </c>
      <c r="AS139" s="132"/>
      <c r="AT139" s="20">
        <f t="shared" si="253"/>
        <v>6.482325050364965</v>
      </c>
      <c r="AU139" s="20">
        <f t="shared" si="254"/>
        <v>5.5511988225589448E-3</v>
      </c>
      <c r="AV139" s="20">
        <f t="shared" si="255"/>
        <v>6.4823274272746749</v>
      </c>
      <c r="AX139" s="18">
        <v>0</v>
      </c>
      <c r="AY139" s="18">
        <v>-40</v>
      </c>
      <c r="AZ139" s="18">
        <v>-580</v>
      </c>
      <c r="BA139" s="128">
        <v>-4.0000000000000002E-4</v>
      </c>
      <c r="BB139" s="128">
        <v>-1.1999999999999999E-3</v>
      </c>
      <c r="BC139" s="129">
        <v>4.4000000000000003E-3</v>
      </c>
      <c r="BD139" s="125"/>
      <c r="BE139" s="30" t="s">
        <v>98</v>
      </c>
    </row>
    <row r="140" spans="1:57" x14ac:dyDescent="0.35">
      <c r="A140" s="45">
        <v>2592.59</v>
      </c>
      <c r="B140" s="45">
        <v>78.55</v>
      </c>
      <c r="C140" s="20">
        <v>117.16</v>
      </c>
      <c r="D140" s="24">
        <f t="shared" si="218"/>
        <v>2118.57409545055</v>
      </c>
      <c r="E140" s="24">
        <f t="shared" si="219"/>
        <v>-2056.2340954505498</v>
      </c>
      <c r="F140" s="24">
        <f t="shared" si="220"/>
        <v>-234.76245595764473</v>
      </c>
      <c r="G140" s="24">
        <f t="shared" si="221"/>
        <v>24.725872795113546</v>
      </c>
      <c r="H140" s="20">
        <f t="shared" si="222"/>
        <v>27374.657544042329</v>
      </c>
      <c r="I140" s="20">
        <f t="shared" si="223"/>
        <v>28386.735872795132</v>
      </c>
      <c r="J140" s="21">
        <f t="shared" si="224"/>
        <v>236.06096566934826</v>
      </c>
      <c r="K140" s="21">
        <f t="shared" si="225"/>
        <v>173.98760616169446</v>
      </c>
      <c r="L140" s="21">
        <f t="shared" si="226"/>
        <v>138.79446195013327</v>
      </c>
      <c r="M140" s="132"/>
      <c r="N140" s="20">
        <f t="shared" si="227"/>
        <v>9.4600000000000364</v>
      </c>
      <c r="O140" s="20">
        <f t="shared" si="228"/>
        <v>2.5132741228718305E-2</v>
      </c>
      <c r="P140" s="20">
        <f t="shared" si="229"/>
        <v>1.7453292519942303E-3</v>
      </c>
      <c r="Q140" s="22">
        <f t="shared" si="230"/>
        <v>2.5190579644020605E-2</v>
      </c>
      <c r="R140" s="21">
        <f t="shared" si="231"/>
        <v>1.0000528837977249</v>
      </c>
      <c r="S140" s="20">
        <f t="shared" si="232"/>
        <v>1.9942389173538764</v>
      </c>
      <c r="T140" s="20">
        <f t="shared" si="233"/>
        <v>-4.2139505949924274</v>
      </c>
      <c r="U140" s="20">
        <f t="shared" si="234"/>
        <v>8.2311906349093267</v>
      </c>
      <c r="V140" s="132"/>
      <c r="W140" s="45">
        <v>2592.59</v>
      </c>
      <c r="X140" s="45">
        <v>78.55</v>
      </c>
      <c r="Y140" s="20">
        <v>116.586</v>
      </c>
      <c r="Z140" s="20">
        <f t="shared" si="235"/>
        <v>2118.5685438206651</v>
      </c>
      <c r="AA140" s="20">
        <f t="shared" si="236"/>
        <v>-2056.228543820665</v>
      </c>
      <c r="AB140" s="20">
        <f t="shared" si="237"/>
        <v>-239.97611102264094</v>
      </c>
      <c r="AC140" s="20">
        <f t="shared" si="238"/>
        <v>21.020865470420922</v>
      </c>
      <c r="AD140" s="20">
        <f t="shared" si="239"/>
        <v>27369.443888977363</v>
      </c>
      <c r="AE140" s="20">
        <f t="shared" si="240"/>
        <v>28383.030865470417</v>
      </c>
      <c r="AF140" s="21">
        <f t="shared" si="241"/>
        <v>240.89501997068436</v>
      </c>
      <c r="AG140" s="21">
        <f t="shared" si="242"/>
        <v>174.99391626280431</v>
      </c>
      <c r="AH140" s="21">
        <f t="shared" si="243"/>
        <v>138.19265901824014</v>
      </c>
      <c r="AI140" s="132"/>
      <c r="AJ140" s="20">
        <f t="shared" si="244"/>
        <v>9.4600000000000364</v>
      </c>
      <c r="AK140" s="20">
        <f t="shared" si="245"/>
        <v>2.5132741228718305E-2</v>
      </c>
      <c r="AL140" s="20">
        <f t="shared" si="246"/>
        <v>5.7595865315815062E-4</v>
      </c>
      <c r="AM140" s="23">
        <f t="shared" si="247"/>
        <v>2.5139046288877642E-2</v>
      </c>
      <c r="AN140" s="45">
        <f t="shared" si="248"/>
        <v>1.0000526676324737</v>
      </c>
      <c r="AO140" s="23">
        <f t="shared" si="249"/>
        <v>1.9942384862915159</v>
      </c>
      <c r="AP140" s="23">
        <f t="shared" si="250"/>
        <v>-4.1361026750901315</v>
      </c>
      <c r="AQ140" s="23">
        <f t="shared" si="251"/>
        <v>8.2705836920593683</v>
      </c>
      <c r="AR140" s="45">
        <f t="shared" si="252"/>
        <v>1.5221928782308793</v>
      </c>
      <c r="AS140" s="132"/>
      <c r="AT140" s="20">
        <f t="shared" si="253"/>
        <v>6.3960361484788102</v>
      </c>
      <c r="AU140" s="20">
        <f t="shared" si="254"/>
        <v>5.5516298848488077E-3</v>
      </c>
      <c r="AV140" s="20">
        <f t="shared" si="255"/>
        <v>6.3960385578295282</v>
      </c>
      <c r="AX140" s="18">
        <v>0</v>
      </c>
      <c r="AY140" s="18">
        <v>-40</v>
      </c>
      <c r="AZ140" s="18">
        <v>-580</v>
      </c>
      <c r="BA140" s="128">
        <v>-4.0000000000000002E-4</v>
      </c>
      <c r="BB140" s="128">
        <v>-1.1999999999999999E-3</v>
      </c>
      <c r="BC140" s="129">
        <v>4.4000000000000003E-3</v>
      </c>
      <c r="BD140" s="125"/>
      <c r="BE140" s="30" t="s">
        <v>98</v>
      </c>
    </row>
    <row r="141" spans="1:57" x14ac:dyDescent="0.35">
      <c r="A141" s="45">
        <v>2602.04</v>
      </c>
      <c r="B141" s="45">
        <v>80.37</v>
      </c>
      <c r="C141" s="20">
        <v>117.19</v>
      </c>
      <c r="D141" s="24">
        <f t="shared" si="218"/>
        <v>2120.3026349819688</v>
      </c>
      <c r="E141" s="24">
        <f t="shared" si="219"/>
        <v>-2057.9626349819687</v>
      </c>
      <c r="F141" s="24">
        <f t="shared" si="220"/>
        <v>-239.00537115169294</v>
      </c>
      <c r="G141" s="24">
        <f t="shared" si="221"/>
        <v>32.990545266770063</v>
      </c>
      <c r="H141" s="20">
        <f t="shared" si="222"/>
        <v>27370.414628848281</v>
      </c>
      <c r="I141" s="20">
        <f t="shared" si="223"/>
        <v>28395.00054526679</v>
      </c>
      <c r="J141" s="21">
        <f t="shared" si="224"/>
        <v>241.27151410051977</v>
      </c>
      <c r="K141" s="21">
        <f t="shared" si="225"/>
        <v>172.14097321151345</v>
      </c>
      <c r="L141" s="21">
        <f t="shared" si="226"/>
        <v>148.07333586156986</v>
      </c>
      <c r="M141" s="132"/>
      <c r="N141" s="20">
        <f t="shared" si="227"/>
        <v>9.4499999999998181</v>
      </c>
      <c r="O141" s="20">
        <f t="shared" si="228"/>
        <v>3.1764992386296924E-2</v>
      </c>
      <c r="P141" s="20">
        <f t="shared" si="229"/>
        <v>5.2359877559831865E-4</v>
      </c>
      <c r="Q141" s="22">
        <f t="shared" si="230"/>
        <v>3.1769162705628906E-2</v>
      </c>
      <c r="R141" s="21">
        <f t="shared" si="231"/>
        <v>1.0000841151311644</v>
      </c>
      <c r="S141" s="20">
        <f t="shared" si="232"/>
        <v>1.7285395314187459</v>
      </c>
      <c r="T141" s="20">
        <f t="shared" si="233"/>
        <v>-4.2429151940482148</v>
      </c>
      <c r="U141" s="20">
        <f t="shared" si="234"/>
        <v>8.2646724716565192</v>
      </c>
      <c r="V141" s="132"/>
      <c r="W141" s="45">
        <v>2602.04</v>
      </c>
      <c r="X141" s="45">
        <v>80.37</v>
      </c>
      <c r="Y141" s="20">
        <v>116.35899999999999</v>
      </c>
      <c r="Z141" s="20">
        <f t="shared" si="235"/>
        <v>2120.2970854993368</v>
      </c>
      <c r="AA141" s="20">
        <f t="shared" si="236"/>
        <v>-2057.9570854993367</v>
      </c>
      <c r="AB141" s="20">
        <f t="shared" si="237"/>
        <v>-244.1173192435501</v>
      </c>
      <c r="AC141" s="20">
        <f t="shared" si="238"/>
        <v>29.336959297543068</v>
      </c>
      <c r="AD141" s="20">
        <f t="shared" si="239"/>
        <v>27365.302680756453</v>
      </c>
      <c r="AE141" s="20">
        <f t="shared" si="240"/>
        <v>28391.346959297538</v>
      </c>
      <c r="AF141" s="21">
        <f t="shared" si="241"/>
        <v>245.87379432441159</v>
      </c>
      <c r="AG141" s="21">
        <f t="shared" si="242"/>
        <v>173.14730524224251</v>
      </c>
      <c r="AH141" s="21">
        <f t="shared" si="243"/>
        <v>147.46521164323744</v>
      </c>
      <c r="AI141" s="132"/>
      <c r="AJ141" s="20">
        <f t="shared" si="244"/>
        <v>9.4499999999998181</v>
      </c>
      <c r="AK141" s="20">
        <f t="shared" si="245"/>
        <v>3.1764992386296924E-2</v>
      </c>
      <c r="AL141" s="20">
        <f t="shared" si="246"/>
        <v>-3.9618974020271952E-3</v>
      </c>
      <c r="AM141" s="23">
        <f t="shared" si="247"/>
        <v>3.2002886548562426E-2</v>
      </c>
      <c r="AN141" s="45">
        <f t="shared" si="248"/>
        <v>1.0000853574711459</v>
      </c>
      <c r="AO141" s="23">
        <f t="shared" si="249"/>
        <v>1.728541678671899</v>
      </c>
      <c r="AP141" s="23">
        <f t="shared" si="250"/>
        <v>-4.1412082209091743</v>
      </c>
      <c r="AQ141" s="23">
        <f t="shared" si="251"/>
        <v>8.3160938271221472</v>
      </c>
      <c r="AR141" s="45">
        <f t="shared" si="252"/>
        <v>1.9262028362755939</v>
      </c>
      <c r="AS141" s="132"/>
      <c r="AT141" s="20">
        <f t="shared" si="253"/>
        <v>6.2833672285055995</v>
      </c>
      <c r="AU141" s="20">
        <f t="shared" si="254"/>
        <v>5.5494826319772983E-3</v>
      </c>
      <c r="AV141" s="20">
        <f t="shared" si="255"/>
        <v>6.2833696791622584</v>
      </c>
      <c r="AX141" s="18">
        <v>0</v>
      </c>
      <c r="AY141" s="18">
        <v>-40</v>
      </c>
      <c r="AZ141" s="18">
        <v>-580</v>
      </c>
      <c r="BA141" s="128">
        <v>-4.0000000000000002E-4</v>
      </c>
      <c r="BB141" s="128">
        <v>-1.1999999999999999E-3</v>
      </c>
      <c r="BC141" s="129">
        <v>4.4000000000000003E-3</v>
      </c>
      <c r="BD141" s="125"/>
      <c r="BE141" s="30" t="s">
        <v>98</v>
      </c>
    </row>
    <row r="142" spans="1:57" x14ac:dyDescent="0.35">
      <c r="A142" s="45">
        <v>2611.5</v>
      </c>
      <c r="B142" s="45">
        <v>82.27</v>
      </c>
      <c r="C142" s="20">
        <v>118.17</v>
      </c>
      <c r="D142" s="24">
        <f t="shared" si="218"/>
        <v>2121.7302666860323</v>
      </c>
      <c r="E142" s="24">
        <f t="shared" si="219"/>
        <v>-2059.3902666860322</v>
      </c>
      <c r="F142" s="24">
        <f t="shared" si="220"/>
        <v>-243.34944616065098</v>
      </c>
      <c r="G142" s="24">
        <f t="shared" si="221"/>
        <v>41.271375401509786</v>
      </c>
      <c r="H142" s="20">
        <f t="shared" si="222"/>
        <v>27366.070553839323</v>
      </c>
      <c r="I142" s="20">
        <f t="shared" si="223"/>
        <v>28403.28137540153</v>
      </c>
      <c r="J142" s="21">
        <f t="shared" si="224"/>
        <v>246.82438974750431</v>
      </c>
      <c r="K142" s="21">
        <f t="shared" si="225"/>
        <v>170.37438880013147</v>
      </c>
      <c r="L142" s="21">
        <f t="shared" si="226"/>
        <v>157.41678262715709</v>
      </c>
      <c r="M142" s="132"/>
      <c r="N142" s="20">
        <f t="shared" si="227"/>
        <v>9.4600000000000364</v>
      </c>
      <c r="O142" s="20">
        <f t="shared" si="228"/>
        <v>3.3161255787892113E-2</v>
      </c>
      <c r="P142" s="20">
        <f t="shared" si="229"/>
        <v>1.71042266695445E-2</v>
      </c>
      <c r="Q142" s="22">
        <f t="shared" si="230"/>
        <v>3.7222737257993854E-2</v>
      </c>
      <c r="R142" s="21">
        <f t="shared" si="231"/>
        <v>1.0001154770138196</v>
      </c>
      <c r="S142" s="20">
        <f t="shared" si="232"/>
        <v>1.4276317040635969</v>
      </c>
      <c r="T142" s="20">
        <f t="shared" si="233"/>
        <v>-4.3440750089580433</v>
      </c>
      <c r="U142" s="20">
        <f t="shared" si="234"/>
        <v>8.2808301347397268</v>
      </c>
      <c r="V142" s="132"/>
      <c r="W142" s="45">
        <v>2611.5</v>
      </c>
      <c r="X142" s="45">
        <v>82.27</v>
      </c>
      <c r="Y142" s="20">
        <v>117.268</v>
      </c>
      <c r="Z142" s="20">
        <f t="shared" si="235"/>
        <v>2121.7247124533333</v>
      </c>
      <c r="AA142" s="20">
        <f t="shared" si="236"/>
        <v>-2059.3847124533331</v>
      </c>
      <c r="AB142" s="20">
        <f t="shared" si="237"/>
        <v>-248.33566338189124</v>
      </c>
      <c r="AC142" s="20">
        <f t="shared" si="238"/>
        <v>37.682558100663897</v>
      </c>
      <c r="AD142" s="20">
        <f t="shared" si="239"/>
        <v>27361.084336618111</v>
      </c>
      <c r="AE142" s="20">
        <f t="shared" si="240"/>
        <v>28399.692558100658</v>
      </c>
      <c r="AF142" s="21">
        <f t="shared" si="241"/>
        <v>251.17837664164864</v>
      </c>
      <c r="AG142" s="21">
        <f t="shared" si="242"/>
        <v>171.3717349027732</v>
      </c>
      <c r="AH142" s="21">
        <f t="shared" si="243"/>
        <v>156.80188428570364</v>
      </c>
      <c r="AI142" s="132"/>
      <c r="AJ142" s="20">
        <f t="shared" si="244"/>
        <v>9.4600000000000364</v>
      </c>
      <c r="AK142" s="20">
        <f t="shared" si="245"/>
        <v>3.3161255787892113E-2</v>
      </c>
      <c r="AL142" s="20">
        <f t="shared" si="246"/>
        <v>1.5865042900628561E-2</v>
      </c>
      <c r="AM142" s="23">
        <f t="shared" si="247"/>
        <v>3.66825794690262E-2</v>
      </c>
      <c r="AN142" s="45">
        <f t="shared" si="248"/>
        <v>1.000112149394019</v>
      </c>
      <c r="AO142" s="23">
        <f t="shared" si="249"/>
        <v>1.427626953996594</v>
      </c>
      <c r="AP142" s="23">
        <f t="shared" si="250"/>
        <v>-4.2183441383411244</v>
      </c>
      <c r="AQ142" s="23">
        <f t="shared" si="251"/>
        <v>8.3455988031208328</v>
      </c>
      <c r="AR142" s="45">
        <f t="shared" si="252"/>
        <v>1.7697091436494319</v>
      </c>
      <c r="AS142" s="132"/>
      <c r="AT142" s="20">
        <f t="shared" si="253"/>
        <v>6.1434495030195109</v>
      </c>
      <c r="AU142" s="20">
        <f t="shared" si="254"/>
        <v>5.5542326990689617E-3</v>
      </c>
      <c r="AV142" s="20">
        <f t="shared" si="255"/>
        <v>6.1434520137827686</v>
      </c>
      <c r="AX142" s="18">
        <v>0</v>
      </c>
      <c r="AY142" s="18">
        <v>-40</v>
      </c>
      <c r="AZ142" s="18">
        <v>-580</v>
      </c>
      <c r="BA142" s="128">
        <v>-4.0000000000000002E-4</v>
      </c>
      <c r="BB142" s="128">
        <v>-1.1999999999999999E-3</v>
      </c>
      <c r="BC142" s="129">
        <v>4.4000000000000003E-3</v>
      </c>
      <c r="BD142" s="125"/>
      <c r="BE142" s="30" t="s">
        <v>98</v>
      </c>
    </row>
    <row r="143" spans="1:57" x14ac:dyDescent="0.35">
      <c r="A143" s="45">
        <v>2620.96</v>
      </c>
      <c r="B143" s="45">
        <v>84.22</v>
      </c>
      <c r="C143" s="20">
        <v>118.52</v>
      </c>
      <c r="D143" s="24">
        <f t="shared" si="218"/>
        <v>2122.8429399900683</v>
      </c>
      <c r="E143" s="24">
        <f t="shared" si="219"/>
        <v>-2060.5029399900682</v>
      </c>
      <c r="F143" s="24">
        <f t="shared" si="220"/>
        <v>-247.80951105840526</v>
      </c>
      <c r="G143" s="24">
        <f t="shared" si="221"/>
        <v>49.538930477737409</v>
      </c>
      <c r="H143" s="20">
        <f t="shared" si="222"/>
        <v>27361.610488941569</v>
      </c>
      <c r="I143" s="20">
        <f t="shared" si="223"/>
        <v>28411.548930477758</v>
      </c>
      <c r="J143" s="21">
        <f t="shared" si="224"/>
        <v>252.71260238437651</v>
      </c>
      <c r="K143" s="21">
        <f t="shared" si="225"/>
        <v>168.69517460809698</v>
      </c>
      <c r="L143" s="21">
        <f t="shared" si="226"/>
        <v>166.80672779923438</v>
      </c>
      <c r="M143" s="132"/>
      <c r="N143" s="20">
        <f t="shared" si="227"/>
        <v>9.4600000000000364</v>
      </c>
      <c r="O143" s="20">
        <f t="shared" si="228"/>
        <v>3.4033920413889474E-2</v>
      </c>
      <c r="P143" s="20">
        <f t="shared" si="229"/>
        <v>6.1086523819800544E-3</v>
      </c>
      <c r="Q143" s="22">
        <f t="shared" si="230"/>
        <v>3.45702674559214E-2</v>
      </c>
      <c r="R143" s="21">
        <f t="shared" si="231"/>
        <v>1.0000996038530383</v>
      </c>
      <c r="S143" s="20">
        <f t="shared" si="232"/>
        <v>1.1126733040359265</v>
      </c>
      <c r="T143" s="20">
        <f t="shared" si="233"/>
        <v>-4.4600648977542869</v>
      </c>
      <c r="U143" s="20">
        <f t="shared" si="234"/>
        <v>8.2675550762276231</v>
      </c>
      <c r="V143" s="132"/>
      <c r="W143" s="45">
        <v>2620.96</v>
      </c>
      <c r="X143" s="45">
        <v>84.22</v>
      </c>
      <c r="Y143" s="20">
        <v>117.533</v>
      </c>
      <c r="Z143" s="20">
        <f t="shared" si="235"/>
        <v>2122.8373843012373</v>
      </c>
      <c r="AA143" s="20">
        <f t="shared" si="236"/>
        <v>-2060.4973843012372</v>
      </c>
      <c r="AB143" s="20">
        <f t="shared" si="237"/>
        <v>-252.65883132090426</v>
      </c>
      <c r="AC143" s="20">
        <f t="shared" si="238"/>
        <v>46.022521238021</v>
      </c>
      <c r="AD143" s="20">
        <f t="shared" si="239"/>
        <v>27356.761168679099</v>
      </c>
      <c r="AE143" s="20">
        <f t="shared" si="240"/>
        <v>28408.032521238016</v>
      </c>
      <c r="AF143" s="21">
        <f t="shared" si="241"/>
        <v>256.81619400954696</v>
      </c>
      <c r="AG143" s="21">
        <f t="shared" si="242"/>
        <v>169.67659424285014</v>
      </c>
      <c r="AH143" s="21">
        <f t="shared" si="243"/>
        <v>166.18608819878722</v>
      </c>
      <c r="AI143" s="132"/>
      <c r="AJ143" s="20">
        <f t="shared" si="244"/>
        <v>9.4600000000000364</v>
      </c>
      <c r="AK143" s="20">
        <f t="shared" si="245"/>
        <v>3.4033920413889474E-2</v>
      </c>
      <c r="AL143" s="20">
        <f t="shared" si="246"/>
        <v>4.625122517784983E-3</v>
      </c>
      <c r="AM143" s="23">
        <f t="shared" si="247"/>
        <v>3.4342414162994661E-2</v>
      </c>
      <c r="AN143" s="45">
        <f t="shared" si="248"/>
        <v>1.0000982950438262</v>
      </c>
      <c r="AO143" s="23">
        <f t="shared" si="249"/>
        <v>1.1126718479038924</v>
      </c>
      <c r="AP143" s="23">
        <f t="shared" si="250"/>
        <v>-4.3231679390130271</v>
      </c>
      <c r="AQ143" s="23">
        <f t="shared" si="251"/>
        <v>8.3399631373571008</v>
      </c>
      <c r="AR143" s="45">
        <f t="shared" si="252"/>
        <v>2.0739206188789581</v>
      </c>
      <c r="AS143" s="132"/>
      <c r="AT143" s="20">
        <f t="shared" si="253"/>
        <v>5.9900785428367875</v>
      </c>
      <c r="AU143" s="20">
        <f t="shared" si="254"/>
        <v>5.55568883100932E-3</v>
      </c>
      <c r="AV143" s="20">
        <f t="shared" si="255"/>
        <v>5.9900811192363737</v>
      </c>
      <c r="AX143" s="18">
        <v>0</v>
      </c>
      <c r="AY143" s="18">
        <v>-40</v>
      </c>
      <c r="AZ143" s="18">
        <v>-580</v>
      </c>
      <c r="BA143" s="128">
        <v>-4.0000000000000002E-4</v>
      </c>
      <c r="BB143" s="128">
        <v>-1.1999999999999999E-3</v>
      </c>
      <c r="BC143" s="129">
        <v>4.4000000000000003E-3</v>
      </c>
      <c r="BD143" s="125"/>
      <c r="BE143" s="30" t="s">
        <v>98</v>
      </c>
    </row>
    <row r="144" spans="1:57" x14ac:dyDescent="0.35">
      <c r="A144" s="45">
        <v>2630.42</v>
      </c>
      <c r="B144" s="45">
        <v>84.92</v>
      </c>
      <c r="C144" s="20">
        <v>119.27</v>
      </c>
      <c r="D144" s="24">
        <f t="shared" si="218"/>
        <v>2123.7381428742656</v>
      </c>
      <c r="E144" s="24">
        <f t="shared" si="219"/>
        <v>-2061.3981428742654</v>
      </c>
      <c r="F144" s="24">
        <f t="shared" si="220"/>
        <v>-252.36009692207313</v>
      </c>
      <c r="G144" s="24">
        <f t="shared" si="221"/>
        <v>57.783928997286523</v>
      </c>
      <c r="H144" s="20">
        <f t="shared" si="222"/>
        <v>27357.059903077901</v>
      </c>
      <c r="I144" s="20">
        <f t="shared" si="223"/>
        <v>28419.793928997307</v>
      </c>
      <c r="J144" s="21">
        <f t="shared" si="224"/>
        <v>258.89109866675909</v>
      </c>
      <c r="K144" s="21">
        <f t="shared" si="225"/>
        <v>167.10307386822126</v>
      </c>
      <c r="L144" s="21">
        <f t="shared" si="226"/>
        <v>176.22239890316294</v>
      </c>
      <c r="M144" s="132"/>
      <c r="N144" s="20">
        <f t="shared" si="227"/>
        <v>9.4600000000000364</v>
      </c>
      <c r="O144" s="20">
        <f t="shared" si="228"/>
        <v>1.2217304763960357E-2</v>
      </c>
      <c r="P144" s="20">
        <f t="shared" si="229"/>
        <v>1.3089969389957472E-2</v>
      </c>
      <c r="Q144" s="22">
        <f t="shared" si="230"/>
        <v>1.7862622141614937E-2</v>
      </c>
      <c r="R144" s="21">
        <f t="shared" si="231"/>
        <v>1.0000265902875733</v>
      </c>
      <c r="S144" s="20">
        <f t="shared" si="232"/>
        <v>0.89520288419744531</v>
      </c>
      <c r="T144" s="20">
        <f t="shared" si="233"/>
        <v>-4.5505858636678562</v>
      </c>
      <c r="U144" s="20">
        <f t="shared" si="234"/>
        <v>8.2449985195491173</v>
      </c>
      <c r="V144" s="132"/>
      <c r="W144" s="45">
        <v>2630.42</v>
      </c>
      <c r="X144" s="45">
        <v>84.92</v>
      </c>
      <c r="Y144" s="20">
        <v>118.26300000000001</v>
      </c>
      <c r="Z144" s="20">
        <f t="shared" si="235"/>
        <v>2123.7325865187963</v>
      </c>
      <c r="AA144" s="20">
        <f t="shared" si="236"/>
        <v>-2061.3925865187962</v>
      </c>
      <c r="AB144" s="20">
        <f t="shared" si="237"/>
        <v>-257.06526567831827</v>
      </c>
      <c r="AC144" s="20">
        <f t="shared" si="238"/>
        <v>54.345455598929078</v>
      </c>
      <c r="AD144" s="20">
        <f t="shared" si="239"/>
        <v>27352.354734321685</v>
      </c>
      <c r="AE144" s="20">
        <f t="shared" si="240"/>
        <v>28416.355455598925</v>
      </c>
      <c r="AF144" s="21">
        <f t="shared" si="241"/>
        <v>262.74698735193812</v>
      </c>
      <c r="AG144" s="21">
        <f t="shared" si="242"/>
        <v>168.06301999416939</v>
      </c>
      <c r="AH144" s="21">
        <f t="shared" si="243"/>
        <v>175.59717796807098</v>
      </c>
      <c r="AI144" s="132"/>
      <c r="AJ144" s="20">
        <f t="shared" si="244"/>
        <v>9.4600000000000364</v>
      </c>
      <c r="AK144" s="20">
        <f t="shared" si="245"/>
        <v>1.2217304763960357E-2</v>
      </c>
      <c r="AL144" s="20">
        <f t="shared" si="246"/>
        <v>1.2740903539558675E-2</v>
      </c>
      <c r="AM144" s="23">
        <f t="shared" si="247"/>
        <v>1.7610719822665821E-2</v>
      </c>
      <c r="AN144" s="45">
        <f t="shared" si="248"/>
        <v>1.0000258455892916</v>
      </c>
      <c r="AO144" s="23">
        <f t="shared" si="249"/>
        <v>0.89520221755912177</v>
      </c>
      <c r="AP144" s="23">
        <f t="shared" si="250"/>
        <v>-4.4064343574140414</v>
      </c>
      <c r="AQ144" s="23">
        <f t="shared" si="251"/>
        <v>8.3229343609080821</v>
      </c>
      <c r="AR144" s="45">
        <f t="shared" si="252"/>
        <v>0.71568256304544198</v>
      </c>
      <c r="AS144" s="132"/>
      <c r="AT144" s="20">
        <f t="shared" si="253"/>
        <v>5.8276678299176119</v>
      </c>
      <c r="AU144" s="20">
        <f t="shared" si="254"/>
        <v>5.556355469252594E-3</v>
      </c>
      <c r="AV144" s="20">
        <f t="shared" si="255"/>
        <v>5.8276704787541611</v>
      </c>
      <c r="AX144" s="18">
        <v>0</v>
      </c>
      <c r="AY144" s="18">
        <v>-40</v>
      </c>
      <c r="AZ144" s="18">
        <v>-580</v>
      </c>
      <c r="BA144" s="128">
        <v>-4.0000000000000002E-4</v>
      </c>
      <c r="BB144" s="128">
        <v>-1.1999999999999999E-3</v>
      </c>
      <c r="BC144" s="129">
        <v>4.4000000000000003E-3</v>
      </c>
      <c r="BD144" s="125"/>
      <c r="BE144" s="30" t="s">
        <v>98</v>
      </c>
    </row>
    <row r="145" spans="1:57" x14ac:dyDescent="0.35">
      <c r="A145" s="45">
        <v>2639.89</v>
      </c>
      <c r="B145" s="45">
        <v>85.94</v>
      </c>
      <c r="C145" s="20">
        <v>119.23</v>
      </c>
      <c r="D145" s="24">
        <f t="shared" si="218"/>
        <v>2124.4926741418903</v>
      </c>
      <c r="E145" s="24">
        <f t="shared" si="219"/>
        <v>-2062.1526741418902</v>
      </c>
      <c r="F145" s="24">
        <f t="shared" si="220"/>
        <v>-256.97256579223875</v>
      </c>
      <c r="G145" s="24">
        <f t="shared" si="221"/>
        <v>66.02008959501687</v>
      </c>
      <c r="H145" s="20">
        <f t="shared" si="222"/>
        <v>27352.447434207737</v>
      </c>
      <c r="I145" s="20">
        <f t="shared" si="223"/>
        <v>28428.030089595039</v>
      </c>
      <c r="J145" s="21">
        <f t="shared" si="224"/>
        <v>265.31783166606147</v>
      </c>
      <c r="K145" s="21">
        <f t="shared" si="225"/>
        <v>165.59147667852045</v>
      </c>
      <c r="L145" s="21">
        <f t="shared" si="226"/>
        <v>185.66135764552868</v>
      </c>
      <c r="M145" s="132"/>
      <c r="N145" s="20">
        <f t="shared" si="227"/>
        <v>9.4699999999997999</v>
      </c>
      <c r="O145" s="20">
        <f t="shared" si="228"/>
        <v>1.7802358370342091E-2</v>
      </c>
      <c r="P145" s="20">
        <f t="shared" si="229"/>
        <v>-6.9813170079759297E-4</v>
      </c>
      <c r="Q145" s="22">
        <f t="shared" si="230"/>
        <v>1.7815954766358555E-2</v>
      </c>
      <c r="R145" s="21">
        <f t="shared" si="231"/>
        <v>1.0000264515266133</v>
      </c>
      <c r="S145" s="20">
        <f t="shared" si="232"/>
        <v>0.75453126762469724</v>
      </c>
      <c r="T145" s="20">
        <f t="shared" si="233"/>
        <v>-4.6124688701656229</v>
      </c>
      <c r="U145" s="20">
        <f t="shared" si="234"/>
        <v>8.2361605977303505</v>
      </c>
      <c r="V145" s="132"/>
      <c r="W145" s="45">
        <v>2639.89</v>
      </c>
      <c r="X145" s="45">
        <v>85.94</v>
      </c>
      <c r="Y145" s="20">
        <v>118.26600000000001</v>
      </c>
      <c r="Z145" s="20">
        <f t="shared" si="235"/>
        <v>2124.4871177561408</v>
      </c>
      <c r="AA145" s="20">
        <f t="shared" si="236"/>
        <v>-2062.1471177561407</v>
      </c>
      <c r="AB145" s="20">
        <f t="shared" si="237"/>
        <v>-261.53539779532446</v>
      </c>
      <c r="AC145" s="20">
        <f t="shared" si="238"/>
        <v>62.659728445717946</v>
      </c>
      <c r="AD145" s="20">
        <f t="shared" si="239"/>
        <v>27347.884602204678</v>
      </c>
      <c r="AE145" s="20">
        <f t="shared" si="240"/>
        <v>28424.669728445715</v>
      </c>
      <c r="AF145" s="21">
        <f t="shared" si="241"/>
        <v>268.93680645990003</v>
      </c>
      <c r="AG145" s="21">
        <f t="shared" si="242"/>
        <v>166.52679919584793</v>
      </c>
      <c r="AH145" s="21">
        <f t="shared" si="243"/>
        <v>185.03261552588845</v>
      </c>
      <c r="AI145" s="132"/>
      <c r="AJ145" s="20">
        <f t="shared" si="244"/>
        <v>9.4699999999997999</v>
      </c>
      <c r="AK145" s="20">
        <f t="shared" si="245"/>
        <v>1.7802358370342091E-2</v>
      </c>
      <c r="AL145" s="20">
        <f t="shared" si="246"/>
        <v>5.2359877559831868E-5</v>
      </c>
      <c r="AM145" s="23">
        <f t="shared" si="247"/>
        <v>1.7802434879115703E-2</v>
      </c>
      <c r="AN145" s="45">
        <f t="shared" si="248"/>
        <v>1.00002641139435</v>
      </c>
      <c r="AO145" s="23">
        <f t="shared" si="249"/>
        <v>0.75453123734445071</v>
      </c>
      <c r="AP145" s="23">
        <f t="shared" si="250"/>
        <v>-4.4701321170061785</v>
      </c>
      <c r="AQ145" s="23">
        <f t="shared" si="251"/>
        <v>8.3142728467888656</v>
      </c>
      <c r="AR145" s="45">
        <f t="shared" si="252"/>
        <v>1.0770860186727209</v>
      </c>
      <c r="AS145" s="132"/>
      <c r="AT145" s="20">
        <f t="shared" si="253"/>
        <v>5.6666977104857228</v>
      </c>
      <c r="AU145" s="20">
        <f t="shared" si="254"/>
        <v>5.5563857495144475E-3</v>
      </c>
      <c r="AV145" s="20">
        <f t="shared" si="255"/>
        <v>5.6667004345956675</v>
      </c>
      <c r="AX145" s="18">
        <v>0</v>
      </c>
      <c r="AY145" s="18">
        <v>-40</v>
      </c>
      <c r="AZ145" s="18">
        <v>-580</v>
      </c>
      <c r="BA145" s="128">
        <v>-4.0000000000000002E-4</v>
      </c>
      <c r="BB145" s="128">
        <v>-1.1999999999999999E-3</v>
      </c>
      <c r="BC145" s="129">
        <v>4.4000000000000003E-3</v>
      </c>
      <c r="BD145" s="125"/>
      <c r="BE145" s="30" t="s">
        <v>98</v>
      </c>
    </row>
    <row r="146" spans="1:57" x14ac:dyDescent="0.35">
      <c r="A146" s="45">
        <v>2649.36</v>
      </c>
      <c r="B146" s="45">
        <v>87.45</v>
      </c>
      <c r="C146" s="20">
        <v>118.32</v>
      </c>
      <c r="D146" s="24">
        <f t="shared" si="218"/>
        <v>2125.0386261570729</v>
      </c>
      <c r="E146" s="24">
        <f t="shared" si="219"/>
        <v>-2062.6986261570728</v>
      </c>
      <c r="F146" s="24">
        <f t="shared" si="220"/>
        <v>-261.52333987485582</v>
      </c>
      <c r="G146" s="24">
        <f t="shared" si="221"/>
        <v>74.306598047498568</v>
      </c>
      <c r="H146" s="20">
        <f t="shared" si="222"/>
        <v>27347.89666012512</v>
      </c>
      <c r="I146" s="20">
        <f t="shared" si="223"/>
        <v>28436.316598047521</v>
      </c>
      <c r="J146" s="21">
        <f t="shared" si="224"/>
        <v>271.87483850605201</v>
      </c>
      <c r="K146" s="21">
        <f t="shared" si="225"/>
        <v>164.13856705525632</v>
      </c>
      <c r="L146" s="21">
        <f t="shared" si="226"/>
        <v>195.11307151536087</v>
      </c>
      <c r="M146" s="132"/>
      <c r="N146" s="20">
        <f t="shared" si="227"/>
        <v>9.4700000000002547</v>
      </c>
      <c r="O146" s="20">
        <f t="shared" si="228"/>
        <v>2.6354471705114464E-2</v>
      </c>
      <c r="P146" s="20">
        <f t="shared" si="229"/>
        <v>-1.5882496193148587E-2</v>
      </c>
      <c r="Q146" s="22">
        <f t="shared" si="230"/>
        <v>3.0756442328618849E-2</v>
      </c>
      <c r="R146" s="21">
        <f t="shared" si="231"/>
        <v>1.0000788373530896</v>
      </c>
      <c r="S146" s="20">
        <f t="shared" si="232"/>
        <v>0.54595201518256276</v>
      </c>
      <c r="T146" s="20">
        <f t="shared" si="233"/>
        <v>-4.5507740826170426</v>
      </c>
      <c r="U146" s="20">
        <f t="shared" si="234"/>
        <v>8.286508452481705</v>
      </c>
      <c r="V146" s="132"/>
      <c r="W146" s="45">
        <v>2649.36</v>
      </c>
      <c r="X146" s="45">
        <v>87.45</v>
      </c>
      <c r="Y146" s="20">
        <v>117.285</v>
      </c>
      <c r="Z146" s="20">
        <f t="shared" si="235"/>
        <v>2125.0330716259491</v>
      </c>
      <c r="AA146" s="20">
        <f t="shared" si="236"/>
        <v>-2062.693071625949</v>
      </c>
      <c r="AB146" s="20">
        <f t="shared" si="237"/>
        <v>-265.9409207536284</v>
      </c>
      <c r="AC146" s="20">
        <f t="shared" si="238"/>
        <v>71.024346065606963</v>
      </c>
      <c r="AD146" s="20">
        <f t="shared" si="239"/>
        <v>27343.479079246375</v>
      </c>
      <c r="AE146" s="20">
        <f t="shared" si="240"/>
        <v>28433.034346065604</v>
      </c>
      <c r="AF146" s="21">
        <f t="shared" si="241"/>
        <v>275.26175009495012</v>
      </c>
      <c r="AG146" s="21">
        <f t="shared" si="242"/>
        <v>165.04710959271029</v>
      </c>
      <c r="AH146" s="21">
        <f t="shared" si="243"/>
        <v>194.47934835680721</v>
      </c>
      <c r="AI146" s="132"/>
      <c r="AJ146" s="20">
        <f t="shared" si="244"/>
        <v>9.4700000000002547</v>
      </c>
      <c r="AK146" s="20">
        <f t="shared" si="245"/>
        <v>2.6354471705114464E-2</v>
      </c>
      <c r="AL146" s="20">
        <f t="shared" si="246"/>
        <v>-1.7121679962064526E-2</v>
      </c>
      <c r="AM146" s="23">
        <f t="shared" si="247"/>
        <v>3.1412078303556967E-2</v>
      </c>
      <c r="AN146" s="45">
        <f t="shared" si="248"/>
        <v>1.0000822346695368</v>
      </c>
      <c r="AO146" s="23">
        <f t="shared" si="249"/>
        <v>0.54595386980810956</v>
      </c>
      <c r="AP146" s="23">
        <f t="shared" si="250"/>
        <v>-4.405522958303969</v>
      </c>
      <c r="AQ146" s="23">
        <f t="shared" si="251"/>
        <v>8.3646176198890192</v>
      </c>
      <c r="AR146" s="45">
        <f t="shared" si="252"/>
        <v>1.8177584820815034</v>
      </c>
      <c r="AS146" s="132"/>
      <c r="AT146" s="20">
        <f t="shared" si="253"/>
        <v>5.5034715310465394</v>
      </c>
      <c r="AU146" s="20">
        <f t="shared" si="254"/>
        <v>5.5545311238347495E-3</v>
      </c>
      <c r="AV146" s="20">
        <f t="shared" si="255"/>
        <v>5.5034743340780423</v>
      </c>
      <c r="AX146" s="18">
        <v>0</v>
      </c>
      <c r="AY146" s="18">
        <v>-40</v>
      </c>
      <c r="AZ146" s="18">
        <v>-580</v>
      </c>
      <c r="BA146" s="128">
        <v>-4.0000000000000002E-4</v>
      </c>
      <c r="BB146" s="128">
        <v>-1.1999999999999999E-3</v>
      </c>
      <c r="BC146" s="129">
        <v>4.4000000000000003E-3</v>
      </c>
      <c r="BD146" s="125"/>
      <c r="BE146" s="30" t="s">
        <v>98</v>
      </c>
    </row>
    <row r="147" spans="1:57" x14ac:dyDescent="0.35">
      <c r="A147" s="45">
        <v>2658.81</v>
      </c>
      <c r="B147" s="45">
        <v>88.09</v>
      </c>
      <c r="C147" s="20">
        <v>119.86</v>
      </c>
      <c r="D147" s="24">
        <f t="shared" si="218"/>
        <v>2125.4063554577656</v>
      </c>
      <c r="E147" s="24">
        <f t="shared" si="219"/>
        <v>-2063.0663554577654</v>
      </c>
      <c r="F147" s="24">
        <f t="shared" si="220"/>
        <v>-266.11415019427278</v>
      </c>
      <c r="G147" s="24">
        <f t="shared" si="221"/>
        <v>82.557988195560085</v>
      </c>
      <c r="H147" s="20">
        <f t="shared" si="222"/>
        <v>27343.305849805703</v>
      </c>
      <c r="I147" s="20">
        <f t="shared" si="223"/>
        <v>28444.56798819558</v>
      </c>
      <c r="J147" s="21">
        <f t="shared" si="224"/>
        <v>278.6262054231766</v>
      </c>
      <c r="K147" s="21">
        <f t="shared" si="225"/>
        <v>162.76426788218726</v>
      </c>
      <c r="L147" s="21">
        <f t="shared" si="226"/>
        <v>204.55439015982725</v>
      </c>
      <c r="M147" s="132"/>
      <c r="N147" s="20">
        <f t="shared" si="227"/>
        <v>9.4499999999998181</v>
      </c>
      <c r="O147" s="20">
        <f t="shared" si="228"/>
        <v>1.1170107212763718E-2</v>
      </c>
      <c r="P147" s="20">
        <f t="shared" si="229"/>
        <v>2.6878070480712783E-2</v>
      </c>
      <c r="Q147" s="22">
        <f t="shared" si="230"/>
        <v>2.9087807740597826E-2</v>
      </c>
      <c r="R147" s="21">
        <f t="shared" si="231"/>
        <v>1.0000705143461583</v>
      </c>
      <c r="S147" s="20">
        <f t="shared" si="232"/>
        <v>0.36772930069280652</v>
      </c>
      <c r="T147" s="20">
        <f t="shared" si="233"/>
        <v>-4.5908103194169358</v>
      </c>
      <c r="U147" s="20">
        <f t="shared" si="234"/>
        <v>8.251390148061521</v>
      </c>
      <c r="V147" s="132"/>
      <c r="W147" s="45">
        <v>2658.81</v>
      </c>
      <c r="X147" s="45">
        <v>88.09</v>
      </c>
      <c r="Y147" s="20">
        <v>118.747</v>
      </c>
      <c r="Z147" s="20">
        <f t="shared" si="235"/>
        <v>2125.4007987439918</v>
      </c>
      <c r="AA147" s="20">
        <f t="shared" si="236"/>
        <v>-2063.0607987439917</v>
      </c>
      <c r="AB147" s="20">
        <f t="shared" si="237"/>
        <v>-270.37627465140287</v>
      </c>
      <c r="AC147" s="20">
        <f t="shared" si="238"/>
        <v>79.360361069625</v>
      </c>
      <c r="AD147" s="20">
        <f t="shared" si="239"/>
        <v>27339.043725348602</v>
      </c>
      <c r="AE147" s="20">
        <f t="shared" si="240"/>
        <v>28441.370361069621</v>
      </c>
      <c r="AF147" s="21">
        <f t="shared" si="241"/>
        <v>281.78253459622385</v>
      </c>
      <c r="AG147" s="21">
        <f t="shared" si="242"/>
        <v>163.64207533797548</v>
      </c>
      <c r="AH147" s="21">
        <f t="shared" si="243"/>
        <v>203.91622606550231</v>
      </c>
      <c r="AI147" s="132"/>
      <c r="AJ147" s="20">
        <f t="shared" si="244"/>
        <v>9.4499999999998181</v>
      </c>
      <c r="AK147" s="20">
        <f t="shared" si="245"/>
        <v>1.1170107212763718E-2</v>
      </c>
      <c r="AL147" s="20">
        <f t="shared" si="246"/>
        <v>2.5516713664157156E-2</v>
      </c>
      <c r="AM147" s="23">
        <f t="shared" si="247"/>
        <v>2.7836690073289816E-2</v>
      </c>
      <c r="AN147" s="45">
        <f t="shared" si="248"/>
        <v>1.0000645784469209</v>
      </c>
      <c r="AO147" s="23">
        <f t="shared" si="249"/>
        <v>0.36772711804263908</v>
      </c>
      <c r="AP147" s="23">
        <f t="shared" si="250"/>
        <v>-4.4353538977744797</v>
      </c>
      <c r="AQ147" s="23">
        <f t="shared" si="251"/>
        <v>8.3360150040180354</v>
      </c>
      <c r="AR147" s="45">
        <f t="shared" si="252"/>
        <v>0.5566598025338465</v>
      </c>
      <c r="AS147" s="132"/>
      <c r="AT147" s="20">
        <f t="shared" si="253"/>
        <v>5.3282759054402993</v>
      </c>
      <c r="AU147" s="20">
        <f t="shared" si="254"/>
        <v>5.5567137737853045E-3</v>
      </c>
      <c r="AV147" s="20">
        <f t="shared" si="255"/>
        <v>5.3282788029122132</v>
      </c>
      <c r="AX147" s="18">
        <v>0</v>
      </c>
      <c r="AY147" s="18">
        <v>-40</v>
      </c>
      <c r="AZ147" s="18">
        <v>-580</v>
      </c>
      <c r="BA147" s="128">
        <v>-4.0000000000000002E-4</v>
      </c>
      <c r="BB147" s="128">
        <v>-1.1999999999999999E-3</v>
      </c>
      <c r="BC147" s="129">
        <v>4.4000000000000003E-3</v>
      </c>
      <c r="BD147" s="125"/>
      <c r="BE147" s="30" t="s">
        <v>98</v>
      </c>
    </row>
    <row r="148" spans="1:57" x14ac:dyDescent="0.35">
      <c r="A148" s="45">
        <v>2668.26</v>
      </c>
      <c r="B148" s="45">
        <v>89.7</v>
      </c>
      <c r="C148" s="20">
        <v>120.02</v>
      </c>
      <c r="D148" s="24">
        <f t="shared" si="218"/>
        <v>2125.5885899265909</v>
      </c>
      <c r="E148" s="24">
        <f t="shared" si="219"/>
        <v>-2063.2485899265907</v>
      </c>
      <c r="F148" s="24">
        <f t="shared" si="220"/>
        <v>-270.82954672839071</v>
      </c>
      <c r="G148" s="24">
        <f t="shared" si="221"/>
        <v>90.745075112076137</v>
      </c>
      <c r="H148" s="20">
        <f t="shared" si="222"/>
        <v>27338.590453271587</v>
      </c>
      <c r="I148" s="20">
        <f t="shared" si="223"/>
        <v>28452.755075112098</v>
      </c>
      <c r="J148" s="21">
        <f t="shared" si="224"/>
        <v>285.62792587245718</v>
      </c>
      <c r="K148" s="21">
        <f t="shared" si="225"/>
        <v>161.47588335130359</v>
      </c>
      <c r="L148" s="21">
        <f t="shared" si="226"/>
        <v>214.00231367958028</v>
      </c>
      <c r="M148" s="132"/>
      <c r="N148" s="20">
        <f t="shared" si="227"/>
        <v>9.4500000000002728</v>
      </c>
      <c r="O148" s="20">
        <f t="shared" si="228"/>
        <v>2.8099800957108696E-2</v>
      </c>
      <c r="P148" s="20">
        <f t="shared" si="229"/>
        <v>2.7925268031908676E-3</v>
      </c>
      <c r="Q148" s="22">
        <f t="shared" si="230"/>
        <v>2.8238158688484338E-2</v>
      </c>
      <c r="R148" s="21">
        <f t="shared" si="231"/>
        <v>1.0000664547662419</v>
      </c>
      <c r="S148" s="20">
        <f t="shared" si="232"/>
        <v>0.18223446882552188</v>
      </c>
      <c r="T148" s="20">
        <f t="shared" si="233"/>
        <v>-4.7153965341179074</v>
      </c>
      <c r="U148" s="20">
        <f t="shared" si="234"/>
        <v>8.1870869165160514</v>
      </c>
      <c r="V148" s="132"/>
      <c r="W148" s="45">
        <v>2668.26</v>
      </c>
      <c r="X148" s="45">
        <v>89.7</v>
      </c>
      <c r="Y148" s="20">
        <v>118.958</v>
      </c>
      <c r="Z148" s="20">
        <f t="shared" si="235"/>
        <v>2125.5830333003155</v>
      </c>
      <c r="AA148" s="20">
        <f t="shared" si="236"/>
        <v>-2063.2430333003153</v>
      </c>
      <c r="AB148" s="20">
        <f t="shared" si="237"/>
        <v>-274.93543642490067</v>
      </c>
      <c r="AC148" s="20">
        <f t="shared" si="238"/>
        <v>87.635465762154624</v>
      </c>
      <c r="AD148" s="20">
        <f t="shared" si="239"/>
        <v>27334.484563575104</v>
      </c>
      <c r="AE148" s="20">
        <f t="shared" si="240"/>
        <v>28449.645465762151</v>
      </c>
      <c r="AF148" s="21">
        <f t="shared" si="241"/>
        <v>288.56449722982273</v>
      </c>
      <c r="AG148" s="21">
        <f t="shared" si="242"/>
        <v>162.3203577277728</v>
      </c>
      <c r="AH148" s="21">
        <f t="shared" si="243"/>
        <v>213.36225783495763</v>
      </c>
      <c r="AI148" s="132"/>
      <c r="AJ148" s="20">
        <f t="shared" si="244"/>
        <v>9.4500000000002728</v>
      </c>
      <c r="AK148" s="20">
        <f t="shared" si="245"/>
        <v>2.8099800957108696E-2</v>
      </c>
      <c r="AL148" s="20">
        <f t="shared" si="246"/>
        <v>3.6826447217080094E-3</v>
      </c>
      <c r="AM148" s="23">
        <f t="shared" si="247"/>
        <v>2.8339984990686906E-2</v>
      </c>
      <c r="AN148" s="45">
        <f t="shared" si="248"/>
        <v>1.000066934938356</v>
      </c>
      <c r="AO148" s="23">
        <f t="shared" si="249"/>
        <v>0.18223455632361737</v>
      </c>
      <c r="AP148" s="23">
        <f t="shared" si="250"/>
        <v>-4.5591617734977863</v>
      </c>
      <c r="AQ148" s="23">
        <f t="shared" si="251"/>
        <v>8.2751046925296237</v>
      </c>
      <c r="AR148" s="45">
        <f t="shared" si="252"/>
        <v>1.7066125423654719</v>
      </c>
      <c r="AS148" s="132"/>
      <c r="AT148" s="20">
        <f t="shared" si="253"/>
        <v>5.1505340023107644</v>
      </c>
      <c r="AU148" s="20">
        <f t="shared" si="254"/>
        <v>5.5566262753927731E-3</v>
      </c>
      <c r="AV148" s="20">
        <f t="shared" si="255"/>
        <v>5.1505369996782768</v>
      </c>
      <c r="AX148" s="18">
        <v>0</v>
      </c>
      <c r="AY148" s="18">
        <v>-40</v>
      </c>
      <c r="AZ148" s="18">
        <v>-580</v>
      </c>
      <c r="BA148" s="128">
        <v>-4.0000000000000002E-4</v>
      </c>
      <c r="BB148" s="128">
        <v>-1.1999999999999999E-3</v>
      </c>
      <c r="BC148" s="129">
        <v>4.4000000000000003E-3</v>
      </c>
      <c r="BD148" s="125"/>
      <c r="BE148" s="30" t="s">
        <v>98</v>
      </c>
    </row>
    <row r="149" spans="1:57" x14ac:dyDescent="0.35">
      <c r="A149" s="45">
        <v>2677.72</v>
      </c>
      <c r="B149" s="45">
        <v>89.56</v>
      </c>
      <c r="C149" s="20">
        <v>119.85</v>
      </c>
      <c r="D149" s="24">
        <f t="shared" si="218"/>
        <v>2125.6496795460903</v>
      </c>
      <c r="E149" s="24">
        <f t="shared" si="219"/>
        <v>-2063.3096795460901</v>
      </c>
      <c r="F149" s="24">
        <f t="shared" si="220"/>
        <v>-275.55014823493593</v>
      </c>
      <c r="G149" s="24">
        <f t="shared" si="221"/>
        <v>98.942860136028997</v>
      </c>
      <c r="H149" s="20">
        <f t="shared" si="222"/>
        <v>27333.869851765041</v>
      </c>
      <c r="I149" s="20">
        <f t="shared" si="223"/>
        <v>28460.952860136051</v>
      </c>
      <c r="J149" s="21">
        <f t="shared" si="224"/>
        <v>292.77563724496093</v>
      </c>
      <c r="K149" s="21">
        <f t="shared" si="225"/>
        <v>160.24811246673937</v>
      </c>
      <c r="L149" s="21">
        <f t="shared" si="226"/>
        <v>223.46210451835967</v>
      </c>
      <c r="M149" s="132"/>
      <c r="N149" s="20">
        <f t="shared" si="227"/>
        <v>9.4599999999995816</v>
      </c>
      <c r="O149" s="20">
        <f t="shared" si="228"/>
        <v>-2.4434609527920711E-3</v>
      </c>
      <c r="P149" s="20">
        <f t="shared" si="229"/>
        <v>-2.9670597283903899E-3</v>
      </c>
      <c r="Q149" s="22">
        <f t="shared" si="230"/>
        <v>3.8436406389810163E-3</v>
      </c>
      <c r="R149" s="21">
        <f t="shared" si="231"/>
        <v>1.0000012311329323</v>
      </c>
      <c r="S149" s="20">
        <f t="shared" si="232"/>
        <v>6.1089619499373769E-2</v>
      </c>
      <c r="T149" s="20">
        <f t="shared" si="233"/>
        <v>-4.7206015065451972</v>
      </c>
      <c r="U149" s="20">
        <f t="shared" si="234"/>
        <v>8.1977850239528607</v>
      </c>
      <c r="V149" s="132"/>
      <c r="W149" s="45">
        <v>2677.72</v>
      </c>
      <c r="X149" s="45">
        <v>89.56</v>
      </c>
      <c r="Y149" s="20">
        <v>118.82599999999999</v>
      </c>
      <c r="Z149" s="20">
        <f t="shared" si="235"/>
        <v>2125.6441229020193</v>
      </c>
      <c r="AA149" s="20">
        <f t="shared" si="236"/>
        <v>-2063.3041229020191</v>
      </c>
      <c r="AB149" s="20">
        <f t="shared" si="237"/>
        <v>-279.50603397916757</v>
      </c>
      <c r="AC149" s="20">
        <f t="shared" si="238"/>
        <v>95.91782182494498</v>
      </c>
      <c r="AD149" s="20">
        <f t="shared" si="239"/>
        <v>27329.913966020838</v>
      </c>
      <c r="AE149" s="20">
        <f t="shared" si="240"/>
        <v>28457.927821824942</v>
      </c>
      <c r="AF149" s="21">
        <f t="shared" si="241"/>
        <v>295.50609397169029</v>
      </c>
      <c r="AG149" s="21">
        <f t="shared" si="242"/>
        <v>161.05936562423366</v>
      </c>
      <c r="AH149" s="21">
        <f t="shared" si="243"/>
        <v>222.82028736565564</v>
      </c>
      <c r="AI149" s="132"/>
      <c r="AJ149" s="20">
        <f t="shared" si="244"/>
        <v>9.4599999999995816</v>
      </c>
      <c r="AK149" s="20">
        <f t="shared" si="245"/>
        <v>-2.4434609527920711E-3</v>
      </c>
      <c r="AL149" s="20">
        <f t="shared" si="246"/>
        <v>-2.3038346126326025E-3</v>
      </c>
      <c r="AM149" s="23">
        <f t="shared" si="247"/>
        <v>3.3582631480701952E-3</v>
      </c>
      <c r="AN149" s="45">
        <f t="shared" si="248"/>
        <v>1.0000009398286742</v>
      </c>
      <c r="AO149" s="23">
        <f t="shared" si="249"/>
        <v>6.1089601703729401E-2</v>
      </c>
      <c r="AP149" s="23">
        <f t="shared" si="250"/>
        <v>-4.5705975542668753</v>
      </c>
      <c r="AQ149" s="23">
        <f t="shared" si="251"/>
        <v>8.2823560627903525</v>
      </c>
      <c r="AR149" s="45">
        <f t="shared" si="252"/>
        <v>0.20296073340275481</v>
      </c>
      <c r="AS149" s="132"/>
      <c r="AT149" s="20">
        <f t="shared" si="253"/>
        <v>4.9799486749223441</v>
      </c>
      <c r="AU149" s="20">
        <f t="shared" si="254"/>
        <v>5.5566440710208553E-3</v>
      </c>
      <c r="AV149" s="20">
        <f t="shared" si="255"/>
        <v>4.9799517749827809</v>
      </c>
      <c r="AX149" s="18">
        <v>0</v>
      </c>
      <c r="AY149" s="18">
        <v>-40</v>
      </c>
      <c r="AZ149" s="18">
        <v>-580</v>
      </c>
      <c r="BA149" s="128">
        <v>-4.0000000000000002E-4</v>
      </c>
      <c r="BB149" s="128">
        <v>-1.1999999999999999E-3</v>
      </c>
      <c r="BC149" s="129">
        <v>4.4000000000000003E-3</v>
      </c>
      <c r="BD149" s="125"/>
      <c r="BE149" s="30" t="s">
        <v>98</v>
      </c>
    </row>
    <row r="150" spans="1:57" x14ac:dyDescent="0.35">
      <c r="A150" s="45">
        <v>2687.18</v>
      </c>
      <c r="B150" s="45">
        <v>89.3</v>
      </c>
      <c r="C150" s="20">
        <v>119.71</v>
      </c>
      <c r="D150" s="24">
        <f t="shared" si="218"/>
        <v>2125.7437896037213</v>
      </c>
      <c r="E150" s="24">
        <f t="shared" si="219"/>
        <v>-2063.4037896037212</v>
      </c>
      <c r="F150" s="24">
        <f t="shared" si="220"/>
        <v>-280.24841863900656</v>
      </c>
      <c r="G150" s="24">
        <f t="shared" si="221"/>
        <v>107.15314639276352</v>
      </c>
      <c r="H150" s="20">
        <f t="shared" si="222"/>
        <v>27329.17158136097</v>
      </c>
      <c r="I150" s="20">
        <f t="shared" si="223"/>
        <v>28469.163146392784</v>
      </c>
      <c r="J150" s="21">
        <f t="shared" si="224"/>
        <v>300.03495284971865</v>
      </c>
      <c r="K150" s="21">
        <f t="shared" si="225"/>
        <v>159.07561611017289</v>
      </c>
      <c r="L150" s="21">
        <f t="shared" si="226"/>
        <v>232.92155619106939</v>
      </c>
      <c r="M150" s="132"/>
      <c r="N150" s="20">
        <f t="shared" si="227"/>
        <v>9.4600000000000364</v>
      </c>
      <c r="O150" s="20">
        <f t="shared" si="228"/>
        <v>-4.5378560551853457E-3</v>
      </c>
      <c r="P150" s="20">
        <f t="shared" si="229"/>
        <v>-2.4434609527920711E-3</v>
      </c>
      <c r="Q150" s="22">
        <f t="shared" si="230"/>
        <v>5.1538371991501908E-3</v>
      </c>
      <c r="R150" s="21">
        <f t="shared" si="231"/>
        <v>1.0000022135090358</v>
      </c>
      <c r="S150" s="20">
        <f t="shared" si="232"/>
        <v>9.411005763113342E-2</v>
      </c>
      <c r="T150" s="20">
        <f t="shared" si="233"/>
        <v>-4.6982704040706347</v>
      </c>
      <c r="U150" s="20">
        <f t="shared" si="234"/>
        <v>8.2102862567345145</v>
      </c>
      <c r="V150" s="132"/>
      <c r="W150" s="45">
        <v>2687.18</v>
      </c>
      <c r="X150" s="45">
        <v>89.3</v>
      </c>
      <c r="Y150" s="20">
        <v>118.68</v>
      </c>
      <c r="Z150" s="20">
        <f t="shared" si="235"/>
        <v>2125.7382329637494</v>
      </c>
      <c r="AA150" s="20">
        <f t="shared" si="236"/>
        <v>-2063.3982329637493</v>
      </c>
      <c r="AB150" s="20">
        <f t="shared" si="237"/>
        <v>-284.05639190958237</v>
      </c>
      <c r="AC150" s="20">
        <f t="shared" si="238"/>
        <v>104.21099878035528</v>
      </c>
      <c r="AD150" s="20">
        <f t="shared" si="239"/>
        <v>27325.363608090425</v>
      </c>
      <c r="AE150" s="20">
        <f t="shared" si="240"/>
        <v>28466.220998780351</v>
      </c>
      <c r="AF150" s="21">
        <f t="shared" si="241"/>
        <v>302.56894429450199</v>
      </c>
      <c r="AG150" s="21">
        <f t="shared" si="242"/>
        <v>159.85356461714761</v>
      </c>
      <c r="AH150" s="21">
        <f t="shared" si="243"/>
        <v>232.27756825232797</v>
      </c>
      <c r="AI150" s="132"/>
      <c r="AJ150" s="20">
        <f t="shared" si="244"/>
        <v>9.4600000000000364</v>
      </c>
      <c r="AK150" s="20">
        <f t="shared" si="245"/>
        <v>-4.5378560551853457E-3</v>
      </c>
      <c r="AL150" s="20">
        <f t="shared" si="246"/>
        <v>-2.548180707911487E-3</v>
      </c>
      <c r="AM150" s="23">
        <f t="shared" si="247"/>
        <v>5.2042971416352835E-3</v>
      </c>
      <c r="AN150" s="45">
        <f t="shared" si="248"/>
        <v>1.0000022570651748</v>
      </c>
      <c r="AO150" s="23">
        <f t="shared" si="249"/>
        <v>9.411006173019508E-2</v>
      </c>
      <c r="AP150" s="23">
        <f t="shared" si="250"/>
        <v>-4.5503579304148278</v>
      </c>
      <c r="AQ150" s="23">
        <f t="shared" si="251"/>
        <v>8.2931769554102956</v>
      </c>
      <c r="AR150" s="45">
        <f t="shared" si="252"/>
        <v>0.31463787185561665</v>
      </c>
      <c r="AS150" s="132"/>
      <c r="AT150" s="20">
        <f t="shared" si="253"/>
        <v>4.8121609493584252</v>
      </c>
      <c r="AU150" s="20">
        <f t="shared" si="254"/>
        <v>5.5566399719282344E-3</v>
      </c>
      <c r="AV150" s="20">
        <f t="shared" si="255"/>
        <v>4.8121641575052241</v>
      </c>
      <c r="AX150" s="18">
        <v>0</v>
      </c>
      <c r="AY150" s="18">
        <v>-40</v>
      </c>
      <c r="AZ150" s="18">
        <v>-580</v>
      </c>
      <c r="BA150" s="128">
        <v>-4.0000000000000002E-4</v>
      </c>
      <c r="BB150" s="128">
        <v>-1.1999999999999999E-3</v>
      </c>
      <c r="BC150" s="129">
        <v>4.4000000000000003E-3</v>
      </c>
      <c r="BD150" s="125"/>
      <c r="BE150" s="30" t="s">
        <v>98</v>
      </c>
    </row>
    <row r="151" spans="1:57" x14ac:dyDescent="0.35">
      <c r="A151" s="45">
        <v>2696.62</v>
      </c>
      <c r="B151" s="45">
        <v>88.93</v>
      </c>
      <c r="C151" s="20">
        <v>119.22</v>
      </c>
      <c r="D151" s="24">
        <f t="shared" si="218"/>
        <v>2125.8895962278743</v>
      </c>
      <c r="E151" s="24">
        <f t="shared" si="219"/>
        <v>-2063.5495962278742</v>
      </c>
      <c r="F151" s="24">
        <f t="shared" si="220"/>
        <v>-284.89130282744003</v>
      </c>
      <c r="G151" s="24">
        <f t="shared" si="221"/>
        <v>115.3711214567939</v>
      </c>
      <c r="H151" s="20">
        <f t="shared" si="222"/>
        <v>27324.528697172536</v>
      </c>
      <c r="I151" s="20">
        <f t="shared" si="223"/>
        <v>28477.381121456816</v>
      </c>
      <c r="J151" s="21">
        <f t="shared" si="224"/>
        <v>307.36549919097041</v>
      </c>
      <c r="K151" s="21">
        <f t="shared" si="225"/>
        <v>157.95375546078256</v>
      </c>
      <c r="L151" s="21">
        <f t="shared" si="226"/>
        <v>242.35997345840349</v>
      </c>
      <c r="M151" s="132"/>
      <c r="N151" s="20">
        <f t="shared" si="227"/>
        <v>9.4400000000000546</v>
      </c>
      <c r="O151" s="20">
        <f t="shared" si="228"/>
        <v>-6.4577182323788508E-3</v>
      </c>
      <c r="P151" s="20">
        <f t="shared" si="229"/>
        <v>-8.552113334772125E-3</v>
      </c>
      <c r="Q151" s="22">
        <f t="shared" si="230"/>
        <v>1.0715552460835331E-2</v>
      </c>
      <c r="R151" s="21">
        <f t="shared" si="231"/>
        <v>1.0000095686985826</v>
      </c>
      <c r="S151" s="20">
        <f t="shared" si="232"/>
        <v>0.1458066241529061</v>
      </c>
      <c r="T151" s="20">
        <f t="shared" si="233"/>
        <v>-4.6428841884334719</v>
      </c>
      <c r="U151" s="20">
        <f t="shared" si="234"/>
        <v>8.2179750640303872</v>
      </c>
      <c r="V151" s="132"/>
      <c r="W151" s="45">
        <v>2696.62</v>
      </c>
      <c r="X151" s="45">
        <v>88.93</v>
      </c>
      <c r="Y151" s="20">
        <v>118.27500000000001</v>
      </c>
      <c r="Z151" s="20">
        <f t="shared" si="235"/>
        <v>2125.8840393063933</v>
      </c>
      <c r="AA151" s="20">
        <f t="shared" si="236"/>
        <v>-2063.5440393063932</v>
      </c>
      <c r="AB151" s="20">
        <f t="shared" si="237"/>
        <v>-288.5569597458736</v>
      </c>
      <c r="AC151" s="20">
        <f t="shared" si="238"/>
        <v>112.50777821709654</v>
      </c>
      <c r="AD151" s="20">
        <f t="shared" si="239"/>
        <v>27320.863040254135</v>
      </c>
      <c r="AE151" s="20">
        <f t="shared" si="240"/>
        <v>28474.51777821709</v>
      </c>
      <c r="AF151" s="21">
        <f t="shared" si="241"/>
        <v>309.71457695292469</v>
      </c>
      <c r="AG151" s="21">
        <f t="shared" si="242"/>
        <v>158.69928974507417</v>
      </c>
      <c r="AH151" s="21">
        <f t="shared" si="243"/>
        <v>241.71307393228787</v>
      </c>
      <c r="AI151" s="132"/>
      <c r="AJ151" s="20">
        <f t="shared" si="244"/>
        <v>9.4400000000000546</v>
      </c>
      <c r="AK151" s="20">
        <f t="shared" si="245"/>
        <v>-6.4577182323788508E-3</v>
      </c>
      <c r="AL151" s="20">
        <f t="shared" si="246"/>
        <v>-7.0685834705770546E-3</v>
      </c>
      <c r="AM151" s="23">
        <f t="shared" si="247"/>
        <v>9.5736567418018836E-3</v>
      </c>
      <c r="AN151" s="45">
        <f t="shared" si="248"/>
        <v>1.0000076379786234</v>
      </c>
      <c r="AO151" s="23">
        <f t="shared" si="249"/>
        <v>0.14580634264384032</v>
      </c>
      <c r="AP151" s="23">
        <f t="shared" si="250"/>
        <v>-4.5005678362912462</v>
      </c>
      <c r="AQ151" s="23">
        <f t="shared" si="251"/>
        <v>8.2967794367412644</v>
      </c>
      <c r="AR151" s="45">
        <f t="shared" si="252"/>
        <v>0.55308398867184372</v>
      </c>
      <c r="AS151" s="132"/>
      <c r="AT151" s="20">
        <f t="shared" si="253"/>
        <v>4.6514272166622828</v>
      </c>
      <c r="AU151" s="20">
        <f t="shared" si="254"/>
        <v>5.556921481002064E-3</v>
      </c>
      <c r="AV151" s="20">
        <f t="shared" si="255"/>
        <v>4.6514305360053454</v>
      </c>
      <c r="AX151" s="18">
        <v>0</v>
      </c>
      <c r="AY151" s="18">
        <v>-40</v>
      </c>
      <c r="AZ151" s="18">
        <v>-580</v>
      </c>
      <c r="BA151" s="128">
        <v>-4.0000000000000002E-4</v>
      </c>
      <c r="BB151" s="128">
        <v>-1.1999999999999999E-3</v>
      </c>
      <c r="BC151" s="129">
        <v>4.4000000000000003E-3</v>
      </c>
      <c r="BD151" s="125"/>
      <c r="BE151" s="30" t="s">
        <v>98</v>
      </c>
    </row>
    <row r="152" spans="1:57" x14ac:dyDescent="0.35">
      <c r="A152" s="45">
        <v>2706.07</v>
      </c>
      <c r="B152" s="45">
        <v>88.59</v>
      </c>
      <c r="C152" s="20">
        <v>118.86</v>
      </c>
      <c r="D152" s="24">
        <f t="shared" si="218"/>
        <v>2126.0940983170917</v>
      </c>
      <c r="E152" s="24">
        <f t="shared" si="219"/>
        <v>-2063.7540983170916</v>
      </c>
      <c r="F152" s="24">
        <f t="shared" si="220"/>
        <v>-289.47743593753933</v>
      </c>
      <c r="G152" s="24">
        <f t="shared" si="221"/>
        <v>123.63111578378002</v>
      </c>
      <c r="H152" s="20">
        <f t="shared" si="222"/>
        <v>27319.942564062436</v>
      </c>
      <c r="I152" s="20">
        <f t="shared" si="223"/>
        <v>28485.641115783801</v>
      </c>
      <c r="J152" s="21">
        <f t="shared" si="224"/>
        <v>314.77267782784867</v>
      </c>
      <c r="K152" s="21">
        <f t="shared" si="225"/>
        <v>156.87345826520024</v>
      </c>
      <c r="L152" s="21">
        <f t="shared" si="226"/>
        <v>251.80640493573841</v>
      </c>
      <c r="M152" s="132"/>
      <c r="N152" s="20">
        <f t="shared" si="227"/>
        <v>9.4500000000002728</v>
      </c>
      <c r="O152" s="20">
        <f t="shared" si="228"/>
        <v>-5.9341194567807797E-3</v>
      </c>
      <c r="P152" s="20">
        <f t="shared" si="229"/>
        <v>-6.2831853071795762E-3</v>
      </c>
      <c r="Q152" s="22">
        <f t="shared" si="230"/>
        <v>8.6413880429780932E-3</v>
      </c>
      <c r="R152" s="21">
        <f t="shared" si="231"/>
        <v>1.0000062228454105</v>
      </c>
      <c r="S152" s="20">
        <f t="shared" si="232"/>
        <v>0.20450208921730981</v>
      </c>
      <c r="T152" s="20">
        <f t="shared" si="233"/>
        <v>-4.5861331100992739</v>
      </c>
      <c r="U152" s="20">
        <f t="shared" si="234"/>
        <v>8.25999432698611</v>
      </c>
      <c r="V152" s="132"/>
      <c r="W152" s="45">
        <v>2706.07</v>
      </c>
      <c r="X152" s="45">
        <v>88.59</v>
      </c>
      <c r="Y152" s="20">
        <v>117.89400000000001</v>
      </c>
      <c r="Z152" s="20">
        <f t="shared" si="235"/>
        <v>2126.0885414763543</v>
      </c>
      <c r="AA152" s="20">
        <f t="shared" si="236"/>
        <v>-2063.7485414763541</v>
      </c>
      <c r="AB152" s="20">
        <f t="shared" si="237"/>
        <v>-293.00471195546567</v>
      </c>
      <c r="AC152" s="20">
        <f t="shared" si="238"/>
        <v>120.84309993707978</v>
      </c>
      <c r="AD152" s="20">
        <f t="shared" si="239"/>
        <v>27316.415288044544</v>
      </c>
      <c r="AE152" s="20">
        <f t="shared" si="240"/>
        <v>28482.853099937074</v>
      </c>
      <c r="AF152" s="21">
        <f t="shared" si="241"/>
        <v>316.9460774808681</v>
      </c>
      <c r="AG152" s="21">
        <f t="shared" si="242"/>
        <v>157.58741937962156</v>
      </c>
      <c r="AH152" s="21">
        <f t="shared" si="243"/>
        <v>251.15555039530568</v>
      </c>
      <c r="AI152" s="132"/>
      <c r="AJ152" s="20">
        <f t="shared" si="244"/>
        <v>9.4500000000002728</v>
      </c>
      <c r="AK152" s="20">
        <f t="shared" si="245"/>
        <v>-5.9341194567807797E-3</v>
      </c>
      <c r="AL152" s="20">
        <f t="shared" si="246"/>
        <v>-6.6497044500983997E-3</v>
      </c>
      <c r="AM152" s="23">
        <f t="shared" si="247"/>
        <v>8.9113133260907418E-3</v>
      </c>
      <c r="AN152" s="45">
        <f t="shared" si="248"/>
        <v>1.0000066176779849</v>
      </c>
      <c r="AO152" s="23">
        <f t="shared" si="249"/>
        <v>0.20450216996089371</v>
      </c>
      <c r="AP152" s="23">
        <f t="shared" si="250"/>
        <v>-4.4477522095920774</v>
      </c>
      <c r="AQ152" s="23">
        <f t="shared" si="251"/>
        <v>8.3353217199832379</v>
      </c>
      <c r="AR152" s="45">
        <f t="shared" si="252"/>
        <v>0.45791806544702052</v>
      </c>
      <c r="AS152" s="132"/>
      <c r="AT152" s="20">
        <f t="shared" si="253"/>
        <v>4.4960770086819606</v>
      </c>
      <c r="AU152" s="20">
        <f t="shared" si="254"/>
        <v>5.5568407374266826E-3</v>
      </c>
      <c r="AV152" s="20">
        <f t="shared" si="255"/>
        <v>4.4960804426163801</v>
      </c>
      <c r="AX152" s="18">
        <v>0</v>
      </c>
      <c r="AY152" s="18">
        <v>-40</v>
      </c>
      <c r="AZ152" s="18">
        <v>-580</v>
      </c>
      <c r="BA152" s="128">
        <v>-4.0000000000000002E-4</v>
      </c>
      <c r="BB152" s="128">
        <v>-1.1999999999999999E-3</v>
      </c>
      <c r="BC152" s="129">
        <v>4.4000000000000003E-3</v>
      </c>
      <c r="BD152" s="125"/>
      <c r="BE152" s="30" t="s">
        <v>98</v>
      </c>
    </row>
    <row r="153" spans="1:57" x14ac:dyDescent="0.35">
      <c r="A153" s="45">
        <v>2715.54</v>
      </c>
      <c r="B153" s="45">
        <v>89.13</v>
      </c>
      <c r="C153" s="20">
        <v>118.86</v>
      </c>
      <c r="D153" s="24">
        <f t="shared" si="218"/>
        <v>2126.2825074432758</v>
      </c>
      <c r="E153" s="24">
        <f t="shared" si="219"/>
        <v>-2063.9425074432756</v>
      </c>
      <c r="F153" s="24">
        <f t="shared" si="220"/>
        <v>-294.04740937825591</v>
      </c>
      <c r="G153" s="24">
        <f t="shared" si="221"/>
        <v>131.92328563961527</v>
      </c>
      <c r="H153" s="20">
        <f t="shared" si="222"/>
        <v>27315.372590621719</v>
      </c>
      <c r="I153" s="20">
        <f t="shared" si="223"/>
        <v>28493.933285639636</v>
      </c>
      <c r="J153" s="21">
        <f t="shared" si="224"/>
        <v>322.28501711375776</v>
      </c>
      <c r="K153" s="21">
        <f t="shared" si="225"/>
        <v>155.83678683366119</v>
      </c>
      <c r="L153" s="21">
        <f t="shared" si="226"/>
        <v>261.27262140374563</v>
      </c>
      <c r="M153" s="132"/>
      <c r="N153" s="20">
        <f t="shared" si="227"/>
        <v>9.4699999999997999</v>
      </c>
      <c r="O153" s="20">
        <f t="shared" si="228"/>
        <v>9.4247779607692407E-3</v>
      </c>
      <c r="P153" s="20">
        <f t="shared" si="229"/>
        <v>0</v>
      </c>
      <c r="Q153" s="22">
        <f t="shared" si="230"/>
        <v>9.4247779607670168E-3</v>
      </c>
      <c r="R153" s="21">
        <f t="shared" si="231"/>
        <v>1.0000074022690526</v>
      </c>
      <c r="S153" s="20">
        <f t="shared" si="232"/>
        <v>0.18840912618425018</v>
      </c>
      <c r="T153" s="20">
        <f t="shared" si="233"/>
        <v>-4.5699734407166064</v>
      </c>
      <c r="U153" s="20">
        <f t="shared" si="234"/>
        <v>8.292169855835267</v>
      </c>
      <c r="V153" s="132"/>
      <c r="W153" s="45">
        <v>2715.54</v>
      </c>
      <c r="X153" s="45">
        <v>89.13</v>
      </c>
      <c r="Y153" s="20">
        <v>119.553</v>
      </c>
      <c r="Z153" s="20">
        <f t="shared" si="235"/>
        <v>2126.276963761873</v>
      </c>
      <c r="AA153" s="20">
        <f t="shared" si="236"/>
        <v>-2063.9369637618729</v>
      </c>
      <c r="AB153" s="20">
        <f t="shared" si="237"/>
        <v>-297.55476958956126</v>
      </c>
      <c r="AC153" s="20">
        <f t="shared" si="238"/>
        <v>129.14583718583887</v>
      </c>
      <c r="AD153" s="20">
        <f t="shared" si="239"/>
        <v>27311.865230410447</v>
      </c>
      <c r="AE153" s="20">
        <f t="shared" si="240"/>
        <v>28491.155837185834</v>
      </c>
      <c r="AF153" s="21">
        <f t="shared" si="241"/>
        <v>324.37245285000404</v>
      </c>
      <c r="AG153" s="21">
        <f t="shared" si="242"/>
        <v>156.53801136300143</v>
      </c>
      <c r="AH153" s="21">
        <f t="shared" si="243"/>
        <v>260.62096059072616</v>
      </c>
      <c r="AI153" s="132"/>
      <c r="AJ153" s="20">
        <f t="shared" si="244"/>
        <v>9.4699999999997999</v>
      </c>
      <c r="AK153" s="20">
        <f t="shared" si="245"/>
        <v>9.4247779607692407E-3</v>
      </c>
      <c r="AL153" s="20">
        <f t="shared" si="246"/>
        <v>2.8955012290585783E-2</v>
      </c>
      <c r="AM153" s="23">
        <f t="shared" si="247"/>
        <v>3.0444721749856241E-2</v>
      </c>
      <c r="AN153" s="45">
        <f t="shared" si="248"/>
        <v>1.0000772472501114</v>
      </c>
      <c r="AO153" s="23">
        <f t="shared" si="249"/>
        <v>0.18842228551869086</v>
      </c>
      <c r="AP153" s="23">
        <f t="shared" si="250"/>
        <v>-4.5500576340955705</v>
      </c>
      <c r="AQ153" s="23">
        <f t="shared" si="251"/>
        <v>8.3027372487590743</v>
      </c>
      <c r="AR153" s="45">
        <f t="shared" si="252"/>
        <v>1.4735715903838555</v>
      </c>
      <c r="AS153" s="132"/>
      <c r="AT153" s="20">
        <f t="shared" si="253"/>
        <v>4.4739016043202557</v>
      </c>
      <c r="AU153" s="20">
        <f t="shared" si="254"/>
        <v>5.5436814027416403E-3</v>
      </c>
      <c r="AV153" s="20">
        <f t="shared" si="255"/>
        <v>4.4739050389500727</v>
      </c>
      <c r="AX153" s="18">
        <v>0</v>
      </c>
      <c r="AY153" s="18">
        <v>-40</v>
      </c>
      <c r="AZ153" s="18">
        <v>-580</v>
      </c>
      <c r="BA153" s="128">
        <v>-4.0000000000000002E-4</v>
      </c>
      <c r="BB153" s="128">
        <v>-1.1999999999999999E-3</v>
      </c>
      <c r="BC153" s="129">
        <v>4.4000000000000003E-3</v>
      </c>
      <c r="BD153" s="125"/>
      <c r="BE153" s="30" t="s">
        <v>98</v>
      </c>
    </row>
    <row r="154" spans="1:57" x14ac:dyDescent="0.35">
      <c r="A154" s="45">
        <v>2724.99</v>
      </c>
      <c r="B154" s="45">
        <v>90.07</v>
      </c>
      <c r="C154" s="20">
        <v>120.19</v>
      </c>
      <c r="D154" s="24">
        <f t="shared" si="218"/>
        <v>2126.3484825756077</v>
      </c>
      <c r="E154" s="24">
        <f t="shared" si="219"/>
        <v>-2064.0084825756076</v>
      </c>
      <c r="F154" s="24">
        <f t="shared" si="220"/>
        <v>-298.70413554164662</v>
      </c>
      <c r="G154" s="24">
        <f t="shared" si="221"/>
        <v>140.14563543456481</v>
      </c>
      <c r="H154" s="20">
        <f t="shared" si="222"/>
        <v>27310.715864458329</v>
      </c>
      <c r="I154" s="20">
        <f t="shared" si="223"/>
        <v>28502.155635434585</v>
      </c>
      <c r="J154" s="21">
        <f t="shared" si="224"/>
        <v>329.94690439681403</v>
      </c>
      <c r="K154" s="21">
        <f t="shared" si="225"/>
        <v>154.86502781604429</v>
      </c>
      <c r="L154" s="21">
        <f t="shared" si="226"/>
        <v>270.72174828666908</v>
      </c>
      <c r="M154" s="132"/>
      <c r="N154" s="20">
        <f t="shared" si="227"/>
        <v>9.4499999999998181</v>
      </c>
      <c r="O154" s="20">
        <f t="shared" si="228"/>
        <v>1.6406094968746659E-2</v>
      </c>
      <c r="P154" s="20">
        <f t="shared" si="229"/>
        <v>2.3212879051524554E-2</v>
      </c>
      <c r="Q154" s="22">
        <f t="shared" si="230"/>
        <v>2.8424625863211483E-2</v>
      </c>
      <c r="R154" s="21">
        <f t="shared" si="231"/>
        <v>1.0000673353867193</v>
      </c>
      <c r="S154" s="20">
        <f t="shared" si="232"/>
        <v>6.5975132331961575E-2</v>
      </c>
      <c r="T154" s="20">
        <f t="shared" si="233"/>
        <v>-4.6567261633907151</v>
      </c>
      <c r="U154" s="20">
        <f t="shared" si="234"/>
        <v>8.2223497949495403</v>
      </c>
      <c r="V154" s="132"/>
      <c r="W154" s="45">
        <v>2724.99</v>
      </c>
      <c r="X154" s="45">
        <v>90.07</v>
      </c>
      <c r="Y154" s="20">
        <v>119.172</v>
      </c>
      <c r="Z154" s="20">
        <f t="shared" si="235"/>
        <v>2126.3429361748963</v>
      </c>
      <c r="AA154" s="20">
        <f t="shared" si="236"/>
        <v>-2064.0029361748961</v>
      </c>
      <c r="AB154" s="20">
        <f t="shared" si="237"/>
        <v>-302.18824561184209</v>
      </c>
      <c r="AC154" s="20">
        <f t="shared" si="238"/>
        <v>137.38153481965605</v>
      </c>
      <c r="AD154" s="20">
        <f t="shared" si="239"/>
        <v>27307.231754388165</v>
      </c>
      <c r="AE154" s="20">
        <f t="shared" si="240"/>
        <v>28499.39153481965</v>
      </c>
      <c r="AF154" s="21">
        <f t="shared" si="241"/>
        <v>331.95093296354412</v>
      </c>
      <c r="AG154" s="21">
        <f t="shared" si="242"/>
        <v>155.5523932552357</v>
      </c>
      <c r="AH154" s="21">
        <f t="shared" si="243"/>
        <v>270.07002197063957</v>
      </c>
      <c r="AI154" s="132"/>
      <c r="AJ154" s="20">
        <f t="shared" si="244"/>
        <v>9.4499999999998181</v>
      </c>
      <c r="AK154" s="20">
        <f t="shared" si="245"/>
        <v>1.6406094968746659E-2</v>
      </c>
      <c r="AL154" s="20">
        <f t="shared" si="246"/>
        <v>-6.6497044500983997E-3</v>
      </c>
      <c r="AM154" s="23">
        <f t="shared" si="247"/>
        <v>1.7702411540260865E-2</v>
      </c>
      <c r="AN154" s="45">
        <f t="shared" si="248"/>
        <v>1.0000261154329222</v>
      </c>
      <c r="AO154" s="23">
        <f t="shared" si="249"/>
        <v>6.59724130231608E-2</v>
      </c>
      <c r="AP154" s="23">
        <f t="shared" si="250"/>
        <v>-4.6334760222808127</v>
      </c>
      <c r="AQ154" s="23">
        <f t="shared" si="251"/>
        <v>8.2356976338171837</v>
      </c>
      <c r="AR154" s="45">
        <f t="shared" si="252"/>
        <v>1.0680973339701088</v>
      </c>
      <c r="AS154" s="132"/>
      <c r="AT154" s="20">
        <f t="shared" si="253"/>
        <v>4.4473897052651257</v>
      </c>
      <c r="AU154" s="20">
        <f t="shared" si="254"/>
        <v>5.5464007114096603E-3</v>
      </c>
      <c r="AV154" s="20">
        <f t="shared" si="255"/>
        <v>4.4473931637599877</v>
      </c>
      <c r="AX154" s="18">
        <v>0</v>
      </c>
      <c r="AY154" s="18">
        <v>-40</v>
      </c>
      <c r="AZ154" s="18">
        <v>-580</v>
      </c>
      <c r="BA154" s="128">
        <v>-4.0000000000000002E-4</v>
      </c>
      <c r="BB154" s="128">
        <v>-1.1999999999999999E-3</v>
      </c>
      <c r="BC154" s="129">
        <v>4.4000000000000003E-3</v>
      </c>
      <c r="BD154" s="125"/>
      <c r="BE154" s="30" t="s">
        <v>98</v>
      </c>
    </row>
    <row r="155" spans="1:57" x14ac:dyDescent="0.35">
      <c r="A155" s="45">
        <v>2734</v>
      </c>
      <c r="B155" s="45">
        <v>89.01</v>
      </c>
      <c r="C155" s="20">
        <v>118.59</v>
      </c>
      <c r="D155" s="24">
        <f t="shared" si="218"/>
        <v>2126.4208223839082</v>
      </c>
      <c r="E155" s="24">
        <f t="shared" si="219"/>
        <v>-2064.0808223839081</v>
      </c>
      <c r="F155" s="24">
        <f t="shared" si="220"/>
        <v>-303.12546717745863</v>
      </c>
      <c r="G155" s="24">
        <f t="shared" si="221"/>
        <v>147.99541908465</v>
      </c>
      <c r="H155" s="20">
        <f t="shared" si="222"/>
        <v>27306.294532822518</v>
      </c>
      <c r="I155" s="20">
        <f t="shared" si="223"/>
        <v>28510.005419084671</v>
      </c>
      <c r="J155" s="21">
        <f t="shared" si="224"/>
        <v>337.32431415715314</v>
      </c>
      <c r="K155" s="21">
        <f t="shared" si="225"/>
        <v>153.97690959867077</v>
      </c>
      <c r="L155" s="21">
        <f t="shared" si="226"/>
        <v>279.73052615976059</v>
      </c>
      <c r="M155" s="132"/>
      <c r="N155" s="20">
        <f t="shared" si="227"/>
        <v>9.0100000000002183</v>
      </c>
      <c r="O155" s="20">
        <f t="shared" si="228"/>
        <v>-1.8500490071139686E-2</v>
      </c>
      <c r="P155" s="20">
        <f t="shared" si="229"/>
        <v>-2.7925268031909173E-2</v>
      </c>
      <c r="Q155" s="22">
        <f t="shared" si="230"/>
        <v>3.3496510487108999E-2</v>
      </c>
      <c r="R155" s="21">
        <f t="shared" si="231"/>
        <v>1.0000935118434289</v>
      </c>
      <c r="S155" s="20">
        <f t="shared" si="232"/>
        <v>7.2339808300647748E-2</v>
      </c>
      <c r="T155" s="20">
        <f t="shared" si="233"/>
        <v>-4.4213316358120167</v>
      </c>
      <c r="U155" s="20">
        <f t="shared" si="234"/>
        <v>7.8497836500851834</v>
      </c>
      <c r="V155" s="132"/>
      <c r="W155" s="45">
        <v>2734</v>
      </c>
      <c r="X155" s="45">
        <v>88.96</v>
      </c>
      <c r="Y155" s="20">
        <v>117.47799999999999</v>
      </c>
      <c r="Z155" s="20">
        <f t="shared" si="235"/>
        <v>2126.4192078974884</v>
      </c>
      <c r="AA155" s="20">
        <f t="shared" si="236"/>
        <v>-2064.0792078974882</v>
      </c>
      <c r="AB155" s="20">
        <f t="shared" si="237"/>
        <v>-306.46287532655276</v>
      </c>
      <c r="AC155" s="20">
        <f t="shared" si="238"/>
        <v>145.31206896170804</v>
      </c>
      <c r="AD155" s="20">
        <f t="shared" si="239"/>
        <v>27302.957124673456</v>
      </c>
      <c r="AE155" s="20">
        <f t="shared" si="240"/>
        <v>28507.322068961701</v>
      </c>
      <c r="AF155" s="21">
        <f t="shared" si="241"/>
        <v>339.1682345670809</v>
      </c>
      <c r="AG155" s="21">
        <f t="shared" si="242"/>
        <v>154.6316193446288</v>
      </c>
      <c r="AH155" s="21">
        <f t="shared" si="243"/>
        <v>279.07538086059168</v>
      </c>
      <c r="AI155" s="132"/>
      <c r="AJ155" s="20">
        <f t="shared" si="244"/>
        <v>9.0100000000002183</v>
      </c>
      <c r="AK155" s="20">
        <f t="shared" si="245"/>
        <v>-1.937315469713705E-2</v>
      </c>
      <c r="AL155" s="20">
        <f t="shared" si="246"/>
        <v>-2.956587752878399E-2</v>
      </c>
      <c r="AM155" s="23">
        <f t="shared" si="247"/>
        <v>3.534643198215881E-2</v>
      </c>
      <c r="AN155" s="45">
        <f t="shared" si="248"/>
        <v>1.000104127197184</v>
      </c>
      <c r="AO155" s="23">
        <f t="shared" si="249"/>
        <v>7.6271722592081384E-2</v>
      </c>
      <c r="AP155" s="23">
        <f t="shared" si="250"/>
        <v>-4.2746297147106489</v>
      </c>
      <c r="AQ155" s="23">
        <f t="shared" si="251"/>
        <v>7.930534142051977</v>
      </c>
      <c r="AR155" s="45">
        <f t="shared" si="252"/>
        <v>2.3303786648484928</v>
      </c>
      <c r="AS155" s="132"/>
      <c r="AT155" s="20">
        <f t="shared" si="253"/>
        <v>4.2823662893159735</v>
      </c>
      <c r="AU155" s="20">
        <f t="shared" si="254"/>
        <v>1.6144864198395226E-3</v>
      </c>
      <c r="AV155" s="20">
        <f t="shared" si="255"/>
        <v>4.2823665936531246</v>
      </c>
      <c r="AX155" s="18">
        <v>0</v>
      </c>
      <c r="AY155" s="18">
        <v>-40</v>
      </c>
      <c r="AZ155" s="18">
        <v>-580</v>
      </c>
      <c r="BA155" s="128">
        <v>-4.0000000000000002E-4</v>
      </c>
      <c r="BB155" s="128">
        <v>-1.1999999999999999E-3</v>
      </c>
      <c r="BC155" s="129">
        <v>4.4000000000000003E-3</v>
      </c>
      <c r="BD155" s="125"/>
      <c r="BE155" s="30" t="s">
        <v>98</v>
      </c>
    </row>
    <row r="156" spans="1:57" x14ac:dyDescent="0.35">
      <c r="A156" s="45">
        <v>2743.91</v>
      </c>
      <c r="B156" s="45">
        <v>87.79</v>
      </c>
      <c r="C156" s="20">
        <v>119.29</v>
      </c>
      <c r="D156" s="24">
        <f t="shared" si="218"/>
        <v>2126.6975240355277</v>
      </c>
      <c r="E156" s="24">
        <f t="shared" si="219"/>
        <v>-2064.3575240355276</v>
      </c>
      <c r="F156" s="24">
        <f t="shared" si="220"/>
        <v>-307.91884550659313</v>
      </c>
      <c r="G156" s="24">
        <f t="shared" si="221"/>
        <v>156.66433651146951</v>
      </c>
      <c r="H156" s="20">
        <f t="shared" si="222"/>
        <v>27301.501154493384</v>
      </c>
      <c r="I156" s="20">
        <f t="shared" si="223"/>
        <v>28518.674336511493</v>
      </c>
      <c r="J156" s="21">
        <f t="shared" si="224"/>
        <v>345.48188049837307</v>
      </c>
      <c r="K156" s="21">
        <f t="shared" si="225"/>
        <v>153.03371334823277</v>
      </c>
      <c r="L156" s="21">
        <f t="shared" si="226"/>
        <v>289.63471803926308</v>
      </c>
      <c r="M156" s="132"/>
      <c r="N156" s="20">
        <f t="shared" si="227"/>
        <v>9.9099999999998545</v>
      </c>
      <c r="O156" s="20">
        <f t="shared" si="228"/>
        <v>-2.12930168743308E-2</v>
      </c>
      <c r="P156" s="20">
        <f t="shared" si="229"/>
        <v>1.2217304763960357E-2</v>
      </c>
      <c r="Q156" s="22">
        <f t="shared" si="230"/>
        <v>2.454654936481937E-2</v>
      </c>
      <c r="R156" s="21">
        <f t="shared" si="231"/>
        <v>1.0000502141160454</v>
      </c>
      <c r="S156" s="20">
        <f t="shared" si="232"/>
        <v>0.27670165161949917</v>
      </c>
      <c r="T156" s="20">
        <f t="shared" si="233"/>
        <v>-4.7933783291344989</v>
      </c>
      <c r="U156" s="20">
        <f t="shared" si="234"/>
        <v>8.6689174268195277</v>
      </c>
      <c r="V156" s="132"/>
      <c r="W156" s="45">
        <v>2743.91</v>
      </c>
      <c r="X156" s="45">
        <v>87.79</v>
      </c>
      <c r="Y156" s="20">
        <v>118.336</v>
      </c>
      <c r="Z156" s="20">
        <f t="shared" si="235"/>
        <v>2126.7002340429176</v>
      </c>
      <c r="AA156" s="20">
        <f t="shared" si="236"/>
        <v>-2064.3602340429175</v>
      </c>
      <c r="AB156" s="20">
        <f t="shared" si="237"/>
        <v>-311.09912149211726</v>
      </c>
      <c r="AC156" s="20">
        <f t="shared" si="238"/>
        <v>154.06587382262771</v>
      </c>
      <c r="AD156" s="20">
        <f t="shared" si="239"/>
        <v>27298.32087850789</v>
      </c>
      <c r="AE156" s="20">
        <f t="shared" si="240"/>
        <v>28516.075873822621</v>
      </c>
      <c r="AF156" s="21">
        <f t="shared" si="241"/>
        <v>347.15840313882217</v>
      </c>
      <c r="AG156" s="21">
        <f t="shared" si="242"/>
        <v>153.65396856872462</v>
      </c>
      <c r="AH156" s="21">
        <f t="shared" si="243"/>
        <v>288.97452133270224</v>
      </c>
      <c r="AI156" s="132"/>
      <c r="AJ156" s="20">
        <f t="shared" si="244"/>
        <v>9.9099999999998545</v>
      </c>
      <c r="AK156" s="20">
        <f t="shared" si="245"/>
        <v>-2.0420352248333436E-2</v>
      </c>
      <c r="AL156" s="20">
        <f t="shared" si="246"/>
        <v>1.4974924982111419E-2</v>
      </c>
      <c r="AM156" s="23">
        <f t="shared" si="247"/>
        <v>2.5318985427699614E-2</v>
      </c>
      <c r="AN156" s="45">
        <f t="shared" si="248"/>
        <v>1.0000534243433663</v>
      </c>
      <c r="AO156" s="23">
        <f t="shared" si="249"/>
        <v>0.28102614542904464</v>
      </c>
      <c r="AP156" s="23">
        <f t="shared" si="250"/>
        <v>-4.6362461655645086</v>
      </c>
      <c r="AQ156" s="23">
        <f t="shared" si="251"/>
        <v>8.753804860919665</v>
      </c>
      <c r="AR156" s="45">
        <f t="shared" si="252"/>
        <v>1.1213968342272209</v>
      </c>
      <c r="AS156" s="132"/>
      <c r="AT156" s="20">
        <f t="shared" si="253"/>
        <v>4.1068435189776826</v>
      </c>
      <c r="AU156" s="20">
        <f t="shared" si="254"/>
        <v>-2.7100073898509436E-3</v>
      </c>
      <c r="AV156" s="20">
        <f t="shared" si="255"/>
        <v>4.1068444131119755</v>
      </c>
      <c r="AX156" s="18">
        <v>0</v>
      </c>
      <c r="AY156" s="18">
        <v>-40</v>
      </c>
      <c r="AZ156" s="18">
        <v>-580</v>
      </c>
      <c r="BA156" s="128">
        <v>-4.0000000000000002E-4</v>
      </c>
      <c r="BB156" s="128">
        <v>-1.1999999999999999E-3</v>
      </c>
      <c r="BC156" s="129">
        <v>4.4000000000000003E-3</v>
      </c>
      <c r="BD156" s="125"/>
      <c r="BE156" s="30" t="s">
        <v>98</v>
      </c>
    </row>
    <row r="157" spans="1:57" x14ac:dyDescent="0.35">
      <c r="A157" s="45">
        <v>2753.38</v>
      </c>
      <c r="B157" s="45">
        <v>87.79</v>
      </c>
      <c r="C157" s="20">
        <v>119.54</v>
      </c>
      <c r="D157" s="24">
        <f t="shared" si="218"/>
        <v>2127.0627087690937</v>
      </c>
      <c r="E157" s="24">
        <f t="shared" si="219"/>
        <v>-2064.7227087690935</v>
      </c>
      <c r="F157" s="24">
        <f t="shared" si="220"/>
        <v>-312.5664007229376</v>
      </c>
      <c r="G157" s="24">
        <f t="shared" si="221"/>
        <v>164.90737166546035</v>
      </c>
      <c r="H157" s="20">
        <f t="shared" si="222"/>
        <v>27296.853599277041</v>
      </c>
      <c r="I157" s="20">
        <f t="shared" si="223"/>
        <v>28526.917371665484</v>
      </c>
      <c r="J157" s="21">
        <f t="shared" si="224"/>
        <v>353.40089995711992</v>
      </c>
      <c r="K157" s="21">
        <f t="shared" si="225"/>
        <v>152.18425259618775</v>
      </c>
      <c r="L157" s="21">
        <f t="shared" si="226"/>
        <v>299.09717349507963</v>
      </c>
      <c r="M157" s="132"/>
      <c r="N157" s="20">
        <f t="shared" si="227"/>
        <v>9.4700000000002547</v>
      </c>
      <c r="O157" s="20">
        <f t="shared" si="228"/>
        <v>0</v>
      </c>
      <c r="P157" s="20">
        <f t="shared" si="229"/>
        <v>4.3633231299858239E-3</v>
      </c>
      <c r="Q157" s="22">
        <f t="shared" si="230"/>
        <v>4.3600776905594607E-3</v>
      </c>
      <c r="R157" s="21">
        <f t="shared" si="231"/>
        <v>1.0000015841928005</v>
      </c>
      <c r="S157" s="20">
        <f t="shared" si="232"/>
        <v>0.36518473356575631</v>
      </c>
      <c r="T157" s="20">
        <f t="shared" si="233"/>
        <v>-4.6475552163444558</v>
      </c>
      <c r="U157" s="20">
        <f t="shared" si="234"/>
        <v>8.2430351539908351</v>
      </c>
      <c r="V157" s="132"/>
      <c r="W157" s="45">
        <v>2753.38</v>
      </c>
      <c r="X157" s="45">
        <v>87.79</v>
      </c>
      <c r="Y157" s="20">
        <v>118.59099999999999</v>
      </c>
      <c r="Z157" s="20">
        <f t="shared" si="235"/>
        <v>2127.0654187998557</v>
      </c>
      <c r="AA157" s="20">
        <f t="shared" si="236"/>
        <v>-2064.7254187998556</v>
      </c>
      <c r="AB157" s="20">
        <f t="shared" si="237"/>
        <v>-315.60915150397028</v>
      </c>
      <c r="AC157" s="20">
        <f t="shared" si="238"/>
        <v>162.38494958705792</v>
      </c>
      <c r="AD157" s="20">
        <f t="shared" si="239"/>
        <v>27293.810848496036</v>
      </c>
      <c r="AE157" s="20">
        <f t="shared" si="240"/>
        <v>28524.394949587051</v>
      </c>
      <c r="AF157" s="21">
        <f t="shared" si="241"/>
        <v>354.93380842834262</v>
      </c>
      <c r="AG157" s="21">
        <f t="shared" si="242"/>
        <v>152.77359963311432</v>
      </c>
      <c r="AH157" s="21">
        <f t="shared" si="243"/>
        <v>298.43406728663274</v>
      </c>
      <c r="AI157" s="132"/>
      <c r="AJ157" s="20">
        <f t="shared" si="244"/>
        <v>9.4700000000002547</v>
      </c>
      <c r="AK157" s="20">
        <f t="shared" si="245"/>
        <v>0</v>
      </c>
      <c r="AL157" s="20">
        <f t="shared" si="246"/>
        <v>4.4505895925854612E-3</v>
      </c>
      <c r="AM157" s="23">
        <f t="shared" si="247"/>
        <v>4.4472792441723197E-3</v>
      </c>
      <c r="AN157" s="45">
        <f t="shared" si="248"/>
        <v>1.0000016481943161</v>
      </c>
      <c r="AO157" s="23">
        <f t="shared" si="249"/>
        <v>0.36518475693809571</v>
      </c>
      <c r="AP157" s="23">
        <f t="shared" si="250"/>
        <v>-4.5100300118530186</v>
      </c>
      <c r="AQ157" s="23">
        <f t="shared" si="251"/>
        <v>8.3190757644302096</v>
      </c>
      <c r="AR157" s="45">
        <f t="shared" si="252"/>
        <v>4.6777555024525297E-2</v>
      </c>
      <c r="AS157" s="132"/>
      <c r="AT157" s="20">
        <f t="shared" si="253"/>
        <v>3.952334178314834</v>
      </c>
      <c r="AU157" s="20">
        <f t="shared" si="254"/>
        <v>-2.7100307620457897E-3</v>
      </c>
      <c r="AV157" s="20">
        <f t="shared" si="255"/>
        <v>3.9523351074197044</v>
      </c>
      <c r="AX157" s="18">
        <v>0</v>
      </c>
      <c r="AY157" s="18">
        <v>-40</v>
      </c>
      <c r="AZ157" s="18">
        <v>-580</v>
      </c>
      <c r="BA157" s="128">
        <v>-4.0000000000000002E-4</v>
      </c>
      <c r="BB157" s="128">
        <v>-1.1999999999999999E-3</v>
      </c>
      <c r="BC157" s="129">
        <v>4.4000000000000003E-3</v>
      </c>
      <c r="BD157" s="125"/>
      <c r="BE157" s="30" t="s">
        <v>98</v>
      </c>
    </row>
    <row r="158" spans="1:57" x14ac:dyDescent="0.35">
      <c r="A158" s="45">
        <v>2762.83</v>
      </c>
      <c r="B158" s="45">
        <v>89.43</v>
      </c>
      <c r="C158" s="20">
        <v>120.85</v>
      </c>
      <c r="D158" s="24">
        <f t="shared" si="218"/>
        <v>2127.2919461606116</v>
      </c>
      <c r="E158" s="24">
        <f t="shared" si="219"/>
        <v>-2064.9519461606114</v>
      </c>
      <c r="F158" s="24">
        <f t="shared" si="220"/>
        <v>-317.31759450180988</v>
      </c>
      <c r="G158" s="24">
        <f t="shared" si="221"/>
        <v>173.07230421296254</v>
      </c>
      <c r="H158" s="20">
        <f t="shared" si="222"/>
        <v>27292.102405498168</v>
      </c>
      <c r="I158" s="20">
        <f t="shared" si="223"/>
        <v>28535.082304212985</v>
      </c>
      <c r="J158" s="21">
        <f t="shared" si="224"/>
        <v>361.44775316219534</v>
      </c>
      <c r="K158" s="21">
        <f t="shared" si="225"/>
        <v>151.39093474348257</v>
      </c>
      <c r="L158" s="21">
        <f t="shared" si="226"/>
        <v>308.54380939083899</v>
      </c>
      <c r="M158" s="132"/>
      <c r="N158" s="20">
        <f t="shared" si="227"/>
        <v>9.4499999999998181</v>
      </c>
      <c r="O158" s="20">
        <f t="shared" si="228"/>
        <v>2.8623399732707014E-2</v>
      </c>
      <c r="P158" s="20">
        <f t="shared" si="229"/>
        <v>2.2863813201125509E-2</v>
      </c>
      <c r="Q158" s="22">
        <f t="shared" si="230"/>
        <v>3.6629354512427659E-2</v>
      </c>
      <c r="R158" s="21">
        <f t="shared" si="231"/>
        <v>1.0001118241379092</v>
      </c>
      <c r="S158" s="20">
        <f t="shared" si="232"/>
        <v>0.22923739151778755</v>
      </c>
      <c r="T158" s="20">
        <f t="shared" si="233"/>
        <v>-4.7511937788723007</v>
      </c>
      <c r="U158" s="20">
        <f t="shared" si="234"/>
        <v>8.164932547502195</v>
      </c>
      <c r="V158" s="132"/>
      <c r="W158" s="45">
        <v>2762.83</v>
      </c>
      <c r="X158" s="45">
        <v>89.43</v>
      </c>
      <c r="Y158" s="20">
        <v>119.75700000000001</v>
      </c>
      <c r="Z158" s="20">
        <f t="shared" si="235"/>
        <v>2127.2946541176539</v>
      </c>
      <c r="AA158" s="20">
        <f t="shared" si="236"/>
        <v>-2064.9546541176537</v>
      </c>
      <c r="AB158" s="20">
        <f t="shared" si="237"/>
        <v>-320.21411834488515</v>
      </c>
      <c r="AC158" s="20">
        <f t="shared" si="238"/>
        <v>170.63328607587042</v>
      </c>
      <c r="AD158" s="20">
        <f t="shared" si="239"/>
        <v>27289.205881655122</v>
      </c>
      <c r="AE158" s="20">
        <f t="shared" si="240"/>
        <v>28532.643286075865</v>
      </c>
      <c r="AF158" s="21">
        <f t="shared" si="241"/>
        <v>362.83990947033641</v>
      </c>
      <c r="AG158" s="21">
        <f t="shared" si="242"/>
        <v>151.94807522389789</v>
      </c>
      <c r="AH158" s="21">
        <f t="shared" si="243"/>
        <v>307.87981964536385</v>
      </c>
      <c r="AI158" s="132"/>
      <c r="AJ158" s="20">
        <f t="shared" si="244"/>
        <v>9.4499999999998181</v>
      </c>
      <c r="AK158" s="20">
        <f t="shared" si="245"/>
        <v>2.8623399732707014E-2</v>
      </c>
      <c r="AL158" s="20">
        <f t="shared" si="246"/>
        <v>2.0350539078254074E-2</v>
      </c>
      <c r="AM158" s="23">
        <f t="shared" si="247"/>
        <v>3.5116540798421303E-2</v>
      </c>
      <c r="AN158" s="45">
        <f t="shared" si="248"/>
        <v>1.0001027769606505</v>
      </c>
      <c r="AO158" s="23">
        <f t="shared" si="249"/>
        <v>0.22923531779836404</v>
      </c>
      <c r="AP158" s="23">
        <f t="shared" si="250"/>
        <v>-4.6049668409148747</v>
      </c>
      <c r="AQ158" s="23">
        <f t="shared" si="251"/>
        <v>8.2483364888124964</v>
      </c>
      <c r="AR158" s="45">
        <f t="shared" si="252"/>
        <v>1.613490298777446</v>
      </c>
      <c r="AS158" s="132"/>
      <c r="AT158" s="20">
        <f t="shared" si="253"/>
        <v>3.7866422918645104</v>
      </c>
      <c r="AU158" s="20">
        <f t="shared" si="254"/>
        <v>-2.707957042275666E-3</v>
      </c>
      <c r="AV158" s="20">
        <f t="shared" si="255"/>
        <v>3.786643260140603</v>
      </c>
      <c r="AX158" s="18">
        <v>0</v>
      </c>
      <c r="AY158" s="18">
        <v>-40</v>
      </c>
      <c r="AZ158" s="18">
        <v>-580</v>
      </c>
      <c r="BA158" s="128">
        <v>-4.0000000000000002E-4</v>
      </c>
      <c r="BB158" s="128">
        <v>-1.1999999999999999E-3</v>
      </c>
      <c r="BC158" s="129">
        <v>4.4000000000000003E-3</v>
      </c>
      <c r="BD158" s="125"/>
      <c r="BE158" s="30" t="s">
        <v>98</v>
      </c>
    </row>
    <row r="159" spans="1:57" x14ac:dyDescent="0.35">
      <c r="A159" s="45">
        <v>2772.29</v>
      </c>
      <c r="B159" s="45">
        <v>90.23</v>
      </c>
      <c r="C159" s="20">
        <v>122.32</v>
      </c>
      <c r="D159" s="24">
        <f t="shared" si="218"/>
        <v>2127.3200158162026</v>
      </c>
      <c r="E159" s="24">
        <f t="shared" si="219"/>
        <v>-2064.9800158162025</v>
      </c>
      <c r="F159" s="24">
        <f t="shared" si="220"/>
        <v>-322.27219578723805</v>
      </c>
      <c r="G159" s="24">
        <f t="shared" si="221"/>
        <v>181.13061517905055</v>
      </c>
      <c r="H159" s="20">
        <f t="shared" si="222"/>
        <v>27287.147804212738</v>
      </c>
      <c r="I159" s="20">
        <f t="shared" si="223"/>
        <v>28543.140615179072</v>
      </c>
      <c r="J159" s="21">
        <f t="shared" si="224"/>
        <v>369.68590442789292</v>
      </c>
      <c r="K159" s="21">
        <f t="shared" si="225"/>
        <v>150.66217024632243</v>
      </c>
      <c r="L159" s="21">
        <f t="shared" si="226"/>
        <v>317.99981204178005</v>
      </c>
      <c r="M159" s="132"/>
      <c r="N159" s="20">
        <f t="shared" si="227"/>
        <v>9.4600000000000364</v>
      </c>
      <c r="O159" s="20">
        <f t="shared" si="228"/>
        <v>1.3962634015954586E-2</v>
      </c>
      <c r="P159" s="20">
        <f t="shared" si="229"/>
        <v>2.5656340004316623E-2</v>
      </c>
      <c r="Q159" s="22">
        <f t="shared" si="230"/>
        <v>2.9209355376762947E-2</v>
      </c>
      <c r="R159" s="21">
        <f t="shared" si="231"/>
        <v>1.0000711049367101</v>
      </c>
      <c r="S159" s="20">
        <f t="shared" si="232"/>
        <v>2.8069655590952928E-2</v>
      </c>
      <c r="T159" s="20">
        <f t="shared" si="233"/>
        <v>-4.9546012854281658</v>
      </c>
      <c r="U159" s="20">
        <f t="shared" si="234"/>
        <v>8.0583109660880208</v>
      </c>
      <c r="V159" s="132"/>
      <c r="W159" s="45">
        <v>2772.29</v>
      </c>
      <c r="X159" s="45">
        <v>90.23</v>
      </c>
      <c r="Y159" s="20">
        <v>121.158</v>
      </c>
      <c r="Z159" s="20">
        <f t="shared" si="235"/>
        <v>2127.3227236320813</v>
      </c>
      <c r="AA159" s="20">
        <f t="shared" si="236"/>
        <v>-2064.9827236320812</v>
      </c>
      <c r="AB159" s="20">
        <f t="shared" si="237"/>
        <v>-325.00920634802202</v>
      </c>
      <c r="AC159" s="20">
        <f t="shared" si="238"/>
        <v>178.78755063892757</v>
      </c>
      <c r="AD159" s="20">
        <f t="shared" si="239"/>
        <v>27284.410793651983</v>
      </c>
      <c r="AE159" s="20">
        <f t="shared" si="240"/>
        <v>28540.797550638923</v>
      </c>
      <c r="AF159" s="21">
        <f t="shared" si="241"/>
        <v>370.93931103947216</v>
      </c>
      <c r="AG159" s="21">
        <f t="shared" si="242"/>
        <v>151.18480939855777</v>
      </c>
      <c r="AH159" s="21">
        <f t="shared" si="243"/>
        <v>317.33916390771907</v>
      </c>
      <c r="AI159" s="132"/>
      <c r="AJ159" s="20">
        <f t="shared" si="244"/>
        <v>9.4600000000000364</v>
      </c>
      <c r="AK159" s="20">
        <f t="shared" si="245"/>
        <v>1.3962634015954586E-2</v>
      </c>
      <c r="AL159" s="20">
        <f t="shared" si="246"/>
        <v>2.445206282044049E-2</v>
      </c>
      <c r="AM159" s="23">
        <f t="shared" si="247"/>
        <v>2.8157477638956596E-2</v>
      </c>
      <c r="AN159" s="45">
        <f t="shared" si="248"/>
        <v>1.0000660755343433</v>
      </c>
      <c r="AO159" s="23">
        <f t="shared" si="249"/>
        <v>2.8069514427398089E-2</v>
      </c>
      <c r="AP159" s="23">
        <f t="shared" si="250"/>
        <v>-4.7950880031368612</v>
      </c>
      <c r="AQ159" s="23">
        <f t="shared" si="251"/>
        <v>8.1542645630571489</v>
      </c>
      <c r="AR159" s="45">
        <f t="shared" si="252"/>
        <v>1.6851908640765272</v>
      </c>
      <c r="AS159" s="132"/>
      <c r="AT159" s="20">
        <f t="shared" si="253"/>
        <v>3.6029402227890506</v>
      </c>
      <c r="AU159" s="20">
        <f t="shared" si="254"/>
        <v>-2.7078158786935091E-3</v>
      </c>
      <c r="AV159" s="20">
        <f t="shared" si="255"/>
        <v>3.602941240328247</v>
      </c>
      <c r="AX159" s="18">
        <v>0</v>
      </c>
      <c r="AY159" s="18">
        <v>-40</v>
      </c>
      <c r="AZ159" s="18">
        <v>-580</v>
      </c>
      <c r="BA159" s="128">
        <v>-4.0000000000000002E-4</v>
      </c>
      <c r="BB159" s="128">
        <v>-1.1999999999999999E-3</v>
      </c>
      <c r="BC159" s="129">
        <v>4.4000000000000003E-3</v>
      </c>
      <c r="BD159" s="125"/>
      <c r="BE159" s="30" t="s">
        <v>98</v>
      </c>
    </row>
    <row r="160" spans="1:57" x14ac:dyDescent="0.35">
      <c r="A160" s="45">
        <v>2781.74</v>
      </c>
      <c r="B160" s="45">
        <v>90.07</v>
      </c>
      <c r="C160" s="20">
        <v>121.92</v>
      </c>
      <c r="D160" s="24">
        <f t="shared" si="218"/>
        <v>2127.2952757098724</v>
      </c>
      <c r="E160" s="24">
        <f t="shared" si="219"/>
        <v>-2064.9552757098722</v>
      </c>
      <c r="F160" s="24">
        <f t="shared" si="220"/>
        <v>-327.29667727808692</v>
      </c>
      <c r="G160" s="24">
        <f t="shared" si="221"/>
        <v>189.13411772090879</v>
      </c>
      <c r="H160" s="20">
        <f t="shared" si="222"/>
        <v>27282.123322721891</v>
      </c>
      <c r="I160" s="20">
        <f t="shared" si="223"/>
        <v>28551.144117720931</v>
      </c>
      <c r="J160" s="21">
        <f t="shared" si="224"/>
        <v>378.01432438909342</v>
      </c>
      <c r="K160" s="21">
        <f t="shared" si="225"/>
        <v>149.97777795657015</v>
      </c>
      <c r="L160" s="21">
        <f t="shared" si="226"/>
        <v>327.443289307707</v>
      </c>
      <c r="M160" s="132"/>
      <c r="N160" s="20">
        <f t="shared" si="227"/>
        <v>9.4499999999998181</v>
      </c>
      <c r="O160" s="20">
        <f t="shared" si="228"/>
        <v>-2.7925268031911156E-3</v>
      </c>
      <c r="P160" s="20">
        <f t="shared" si="229"/>
        <v>-6.9813170079771692E-3</v>
      </c>
      <c r="Q160" s="22">
        <f t="shared" si="230"/>
        <v>7.5190842120642642E-3</v>
      </c>
      <c r="R160" s="21">
        <f t="shared" si="231"/>
        <v>1.0000047114122526</v>
      </c>
      <c r="S160" s="20">
        <f t="shared" si="232"/>
        <v>-2.4740106330428963E-2</v>
      </c>
      <c r="T160" s="20">
        <f t="shared" si="233"/>
        <v>-5.0244814908488751</v>
      </c>
      <c r="U160" s="20">
        <f t="shared" si="234"/>
        <v>8.0035025418582446</v>
      </c>
      <c r="V160" s="132"/>
      <c r="W160" s="45">
        <v>2781.74</v>
      </c>
      <c r="X160" s="45">
        <v>90.07</v>
      </c>
      <c r="Y160" s="20">
        <v>120.861</v>
      </c>
      <c r="Z160" s="20">
        <f t="shared" si="235"/>
        <v>2127.297983570837</v>
      </c>
      <c r="AA160" s="20">
        <f t="shared" si="236"/>
        <v>-2064.9579835708369</v>
      </c>
      <c r="AB160" s="20">
        <f t="shared" si="237"/>
        <v>-329.87763536495663</v>
      </c>
      <c r="AC160" s="20">
        <f t="shared" si="238"/>
        <v>186.88693511194734</v>
      </c>
      <c r="AD160" s="20">
        <f t="shared" si="239"/>
        <v>27279.54236463505</v>
      </c>
      <c r="AE160" s="20">
        <f t="shared" si="240"/>
        <v>28548.896935111941</v>
      </c>
      <c r="AF160" s="21">
        <f t="shared" si="241"/>
        <v>379.13847184045107</v>
      </c>
      <c r="AG160" s="21">
        <f t="shared" si="242"/>
        <v>150.46696663323948</v>
      </c>
      <c r="AH160" s="21">
        <f t="shared" si="243"/>
        <v>326.78765112483876</v>
      </c>
      <c r="AI160" s="132"/>
      <c r="AJ160" s="20">
        <f t="shared" si="244"/>
        <v>9.4499999999998181</v>
      </c>
      <c r="AK160" s="20">
        <f t="shared" si="245"/>
        <v>-2.7925268031911156E-3</v>
      </c>
      <c r="AL160" s="20">
        <f t="shared" si="246"/>
        <v>-5.1836278784231074E-3</v>
      </c>
      <c r="AM160" s="23">
        <f t="shared" si="247"/>
        <v>5.8879539997149788E-3</v>
      </c>
      <c r="AN160" s="45">
        <f t="shared" si="248"/>
        <v>1.0000028890102075</v>
      </c>
      <c r="AO160" s="23">
        <f t="shared" si="249"/>
        <v>-2.4740061244221012E-2</v>
      </c>
      <c r="AP160" s="23">
        <f t="shared" si="250"/>
        <v>-4.8684290169346216</v>
      </c>
      <c r="AQ160" s="23">
        <f t="shared" si="251"/>
        <v>8.0993844730197662</v>
      </c>
      <c r="AR160" s="45">
        <f t="shared" si="252"/>
        <v>0.30751321747818355</v>
      </c>
      <c r="AS160" s="132"/>
      <c r="AT160" s="20">
        <f t="shared" si="253"/>
        <v>3.4221593072465404</v>
      </c>
      <c r="AU160" s="20">
        <f t="shared" si="254"/>
        <v>-2.7078609646196128E-3</v>
      </c>
      <c r="AV160" s="20">
        <f t="shared" si="255"/>
        <v>3.4221603785744938</v>
      </c>
      <c r="AX160" s="18">
        <v>0</v>
      </c>
      <c r="AY160" s="18">
        <v>-40</v>
      </c>
      <c r="AZ160" s="18">
        <v>-580</v>
      </c>
      <c r="BA160" s="128">
        <v>-4.0000000000000002E-4</v>
      </c>
      <c r="BB160" s="128">
        <v>-1.1999999999999999E-3</v>
      </c>
      <c r="BC160" s="129">
        <v>4.4000000000000003E-3</v>
      </c>
      <c r="BD160" s="125"/>
      <c r="BE160" s="30" t="s">
        <v>98</v>
      </c>
    </row>
    <row r="161" spans="1:57" x14ac:dyDescent="0.35">
      <c r="A161" s="45">
        <v>2791.2</v>
      </c>
      <c r="B161" s="45">
        <v>89.8</v>
      </c>
      <c r="C161" s="20">
        <v>122.12</v>
      </c>
      <c r="D161" s="24">
        <f t="shared" si="218"/>
        <v>2127.3060077381078</v>
      </c>
      <c r="E161" s="24">
        <f t="shared" si="219"/>
        <v>-2064.9660077381077</v>
      </c>
      <c r="F161" s="24">
        <f t="shared" si="220"/>
        <v>-332.3125031525891</v>
      </c>
      <c r="G161" s="24">
        <f t="shared" si="221"/>
        <v>197.15488571051358</v>
      </c>
      <c r="H161" s="20">
        <f t="shared" si="222"/>
        <v>27277.107496847388</v>
      </c>
      <c r="I161" s="20">
        <f t="shared" si="223"/>
        <v>28559.164885710536</v>
      </c>
      <c r="J161" s="21">
        <f t="shared" si="224"/>
        <v>386.39571518207237</v>
      </c>
      <c r="K161" s="21">
        <f t="shared" si="225"/>
        <v>149.32012472606633</v>
      </c>
      <c r="L161" s="21">
        <f t="shared" si="226"/>
        <v>336.89739108181692</v>
      </c>
      <c r="M161" s="132"/>
      <c r="N161" s="20">
        <f t="shared" si="227"/>
        <v>9.4600000000000364</v>
      </c>
      <c r="O161" s="20">
        <f t="shared" si="228"/>
        <v>-4.7123889803846204E-3</v>
      </c>
      <c r="P161" s="20">
        <f t="shared" si="229"/>
        <v>3.4906585039887086E-3</v>
      </c>
      <c r="Q161" s="22">
        <f t="shared" si="230"/>
        <v>5.8644069148980904E-3</v>
      </c>
      <c r="R161" s="21">
        <f t="shared" si="231"/>
        <v>1.0000028659488951</v>
      </c>
      <c r="S161" s="20">
        <f t="shared" si="232"/>
        <v>1.0732028235605781E-2</v>
      </c>
      <c r="T161" s="20">
        <f t="shared" si="233"/>
        <v>-5.0158258745021884</v>
      </c>
      <c r="U161" s="20">
        <f t="shared" si="234"/>
        <v>8.0207679896047956</v>
      </c>
      <c r="V161" s="132"/>
      <c r="W161" s="45">
        <v>2791.2</v>
      </c>
      <c r="X161" s="45">
        <v>89.8</v>
      </c>
      <c r="Y161" s="20">
        <v>121.03100000000001</v>
      </c>
      <c r="Z161" s="20">
        <f t="shared" si="235"/>
        <v>2127.3087155960488</v>
      </c>
      <c r="AA161" s="20">
        <f t="shared" si="236"/>
        <v>-2064.9687155960487</v>
      </c>
      <c r="AB161" s="20">
        <f t="shared" si="237"/>
        <v>-334.74224157627663</v>
      </c>
      <c r="AC161" s="20">
        <f t="shared" si="238"/>
        <v>195.00031048667643</v>
      </c>
      <c r="AD161" s="20">
        <f t="shared" si="239"/>
        <v>27274.677758423732</v>
      </c>
      <c r="AE161" s="20">
        <f t="shared" si="240"/>
        <v>28557.010310486672</v>
      </c>
      <c r="AF161" s="21">
        <f t="shared" si="241"/>
        <v>387.39836007062621</v>
      </c>
      <c r="AG161" s="21">
        <f t="shared" si="242"/>
        <v>149.77754447942624</v>
      </c>
      <c r="AH161" s="21">
        <f t="shared" si="243"/>
        <v>336.24634341545317</v>
      </c>
      <c r="AI161" s="132"/>
      <c r="AJ161" s="20">
        <f t="shared" si="244"/>
        <v>9.4600000000000364</v>
      </c>
      <c r="AK161" s="20">
        <f t="shared" si="245"/>
        <v>-4.7123889803846204E-3</v>
      </c>
      <c r="AL161" s="20">
        <f t="shared" si="246"/>
        <v>2.9670597283903899E-3</v>
      </c>
      <c r="AM161" s="23">
        <f t="shared" si="247"/>
        <v>5.5686646256412065E-3</v>
      </c>
      <c r="AN161" s="45">
        <f t="shared" si="248"/>
        <v>1.000002584176823</v>
      </c>
      <c r="AO161" s="23">
        <f t="shared" si="249"/>
        <v>1.0732025211628613E-2</v>
      </c>
      <c r="AP161" s="23">
        <f t="shared" si="250"/>
        <v>-4.8646062113199831</v>
      </c>
      <c r="AQ161" s="23">
        <f t="shared" si="251"/>
        <v>8.1133753747290775</v>
      </c>
      <c r="AR161" s="45">
        <f t="shared" si="252"/>
        <v>0.32964282372427406</v>
      </c>
      <c r="AS161" s="132"/>
      <c r="AT161" s="20">
        <f t="shared" si="253"/>
        <v>3.2474333253628545</v>
      </c>
      <c r="AU161" s="20">
        <f t="shared" si="254"/>
        <v>-2.7078579410044767E-3</v>
      </c>
      <c r="AV161" s="20">
        <f t="shared" si="255"/>
        <v>3.247434454330353</v>
      </c>
      <c r="AX161" s="18">
        <v>0</v>
      </c>
      <c r="AY161" s="18">
        <v>-40</v>
      </c>
      <c r="AZ161" s="18">
        <v>-580</v>
      </c>
      <c r="BA161" s="128">
        <v>-4.0000000000000002E-4</v>
      </c>
      <c r="BB161" s="128">
        <v>-1.1999999999999999E-3</v>
      </c>
      <c r="BC161" s="129">
        <v>4.4000000000000003E-3</v>
      </c>
      <c r="BD161" s="125"/>
      <c r="BE161" s="30" t="s">
        <v>98</v>
      </c>
    </row>
    <row r="162" spans="1:57" x14ac:dyDescent="0.35">
      <c r="A162" s="45">
        <v>2800.66</v>
      </c>
      <c r="B162" s="45">
        <v>90.07</v>
      </c>
      <c r="C162" s="20">
        <v>121.68</v>
      </c>
      <c r="D162" s="24">
        <f t="shared" si="218"/>
        <v>2127.3167398081891</v>
      </c>
      <c r="E162" s="24">
        <f t="shared" si="219"/>
        <v>-2064.976739808189</v>
      </c>
      <c r="F162" s="24">
        <f t="shared" si="220"/>
        <v>-337.31150959043583</v>
      </c>
      <c r="G162" s="24">
        <f t="shared" si="221"/>
        <v>205.1861255927073</v>
      </c>
      <c r="H162" s="20">
        <f t="shared" si="222"/>
        <v>27272.108490409541</v>
      </c>
      <c r="I162" s="20">
        <f t="shared" si="223"/>
        <v>28567.196125592731</v>
      </c>
      <c r="J162" s="21">
        <f t="shared" si="224"/>
        <v>394.81692040479334</v>
      </c>
      <c r="K162" s="21">
        <f t="shared" si="225"/>
        <v>148.68790847544693</v>
      </c>
      <c r="L162" s="21">
        <f t="shared" si="226"/>
        <v>346.35215206260676</v>
      </c>
      <c r="M162" s="132"/>
      <c r="N162" s="20">
        <f t="shared" si="227"/>
        <v>9.4600000000000364</v>
      </c>
      <c r="O162" s="20">
        <f t="shared" si="228"/>
        <v>4.7123889803846204E-3</v>
      </c>
      <c r="P162" s="20">
        <f t="shared" si="229"/>
        <v>-7.6794487087750102E-3</v>
      </c>
      <c r="Q162" s="22">
        <f t="shared" si="230"/>
        <v>9.0100142806874839E-3</v>
      </c>
      <c r="R162" s="21">
        <f t="shared" si="231"/>
        <v>1.0000067650846975</v>
      </c>
      <c r="S162" s="20">
        <f t="shared" si="232"/>
        <v>1.073207008112138E-2</v>
      </c>
      <c r="T162" s="20">
        <f t="shared" si="233"/>
        <v>-4.999006437846738</v>
      </c>
      <c r="U162" s="20">
        <f t="shared" si="234"/>
        <v>8.0312398821937023</v>
      </c>
      <c r="V162" s="132"/>
      <c r="W162" s="45">
        <v>2800.66</v>
      </c>
      <c r="X162" s="45">
        <v>90.07</v>
      </c>
      <c r="Y162" s="20">
        <v>120.60599999999999</v>
      </c>
      <c r="Z162" s="20">
        <f t="shared" si="235"/>
        <v>2127.3194476625949</v>
      </c>
      <c r="AA162" s="20">
        <f t="shared" si="236"/>
        <v>-2064.9794476625948</v>
      </c>
      <c r="AB162" s="20">
        <f t="shared" si="237"/>
        <v>-339.58877172431869</v>
      </c>
      <c r="AC162" s="20">
        <f t="shared" si="238"/>
        <v>203.12447533055737</v>
      </c>
      <c r="AD162" s="20">
        <f t="shared" si="239"/>
        <v>27269.831228275689</v>
      </c>
      <c r="AE162" s="20">
        <f t="shared" si="240"/>
        <v>28565.134475330553</v>
      </c>
      <c r="AF162" s="21">
        <f t="shared" si="241"/>
        <v>395.70201712847717</v>
      </c>
      <c r="AG162" s="21">
        <f t="shared" si="242"/>
        <v>149.11431435049326</v>
      </c>
      <c r="AH162" s="21">
        <f t="shared" si="243"/>
        <v>345.70534162880756</v>
      </c>
      <c r="AI162" s="132"/>
      <c r="AJ162" s="20">
        <f t="shared" si="244"/>
        <v>9.4600000000000364</v>
      </c>
      <c r="AK162" s="20">
        <f t="shared" si="245"/>
        <v>4.7123889803846204E-3</v>
      </c>
      <c r="AL162" s="20">
        <f t="shared" si="246"/>
        <v>-7.4176493209760991E-3</v>
      </c>
      <c r="AM162" s="23">
        <f t="shared" si="247"/>
        <v>8.7879439414135785E-3</v>
      </c>
      <c r="AN162" s="45">
        <f t="shared" si="248"/>
        <v>1.0000064357129284</v>
      </c>
      <c r="AO162" s="23">
        <f t="shared" si="249"/>
        <v>1.0732066546304384E-2</v>
      </c>
      <c r="AP162" s="23">
        <f t="shared" si="250"/>
        <v>-4.8465301480420582</v>
      </c>
      <c r="AQ162" s="23">
        <f t="shared" si="251"/>
        <v>8.1241648438809513</v>
      </c>
      <c r="AR162" s="45">
        <f t="shared" si="252"/>
        <v>0.50327457184620383</v>
      </c>
      <c r="AS162" s="132"/>
      <c r="AT162" s="20">
        <f t="shared" si="253"/>
        <v>3.071860125365923</v>
      </c>
      <c r="AU162" s="20">
        <f t="shared" si="254"/>
        <v>-2.707854405798571E-3</v>
      </c>
      <c r="AV162" s="20">
        <f t="shared" si="255"/>
        <v>3.071861318856798</v>
      </c>
      <c r="AX162" s="18">
        <v>0</v>
      </c>
      <c r="AY162" s="18">
        <v>-40</v>
      </c>
      <c r="AZ162" s="18">
        <v>-580</v>
      </c>
      <c r="BA162" s="128">
        <v>-4.0000000000000002E-4</v>
      </c>
      <c r="BB162" s="128">
        <v>-1.1999999999999999E-3</v>
      </c>
      <c r="BC162" s="129">
        <v>4.4000000000000003E-3</v>
      </c>
      <c r="BD162" s="125"/>
      <c r="BE162" s="30" t="s">
        <v>98</v>
      </c>
    </row>
    <row r="163" spans="1:57" x14ac:dyDescent="0.35">
      <c r="A163" s="45">
        <v>2810.13</v>
      </c>
      <c r="B163" s="45">
        <v>90.64</v>
      </c>
      <c r="C163" s="20">
        <v>120.69</v>
      </c>
      <c r="D163" s="24">
        <f t="shared" si="218"/>
        <v>2127.2580636143121</v>
      </c>
      <c r="E163" s="24">
        <f t="shared" si="219"/>
        <v>-2064.9180636143119</v>
      </c>
      <c r="F163" s="24">
        <f t="shared" si="220"/>
        <v>-342.21493135879285</v>
      </c>
      <c r="G163" s="24">
        <f t="shared" si="221"/>
        <v>213.28741816470955</v>
      </c>
      <c r="H163" s="20">
        <f t="shared" si="222"/>
        <v>27267.205068641182</v>
      </c>
      <c r="I163" s="20">
        <f t="shared" si="223"/>
        <v>28575.297418164733</v>
      </c>
      <c r="J163" s="21">
        <f t="shared" si="224"/>
        <v>403.24010464271902</v>
      </c>
      <c r="K163" s="21">
        <f t="shared" si="225"/>
        <v>148.06653944986766</v>
      </c>
      <c r="L163" s="21">
        <f t="shared" si="226"/>
        <v>355.81978811762946</v>
      </c>
      <c r="M163" s="132"/>
      <c r="N163" s="20">
        <f t="shared" si="227"/>
        <v>9.4700000000002547</v>
      </c>
      <c r="O163" s="20">
        <f t="shared" si="228"/>
        <v>9.9483767363678071E-3</v>
      </c>
      <c r="P163" s="20">
        <f t="shared" si="229"/>
        <v>-1.7278759594744023E-2</v>
      </c>
      <c r="Q163" s="22">
        <f t="shared" si="230"/>
        <v>1.9937698181214047E-2</v>
      </c>
      <c r="R163" s="21">
        <f t="shared" si="231"/>
        <v>1.0000331273009138</v>
      </c>
      <c r="S163" s="20">
        <f t="shared" si="232"/>
        <v>-5.8676193876977534E-2</v>
      </c>
      <c r="T163" s="20">
        <f t="shared" si="233"/>
        <v>-4.9034217683570374</v>
      </c>
      <c r="U163" s="20">
        <f t="shared" si="234"/>
        <v>8.1012925720022384</v>
      </c>
      <c r="V163" s="132"/>
      <c r="W163" s="45">
        <v>2810.13</v>
      </c>
      <c r="X163" s="45">
        <v>90.64</v>
      </c>
      <c r="Y163" s="20">
        <v>119.991</v>
      </c>
      <c r="Z163" s="20">
        <f t="shared" si="235"/>
        <v>2127.2607723651836</v>
      </c>
      <c r="AA163" s="20">
        <f t="shared" si="236"/>
        <v>-2064.9207723651834</v>
      </c>
      <c r="AB163" s="20">
        <f t="shared" si="237"/>
        <v>-344.36630127250629</v>
      </c>
      <c r="AC163" s="20">
        <f t="shared" si="238"/>
        <v>211.30072557084753</v>
      </c>
      <c r="AD163" s="20">
        <f t="shared" si="239"/>
        <v>27265.053698727501</v>
      </c>
      <c r="AE163" s="20">
        <f t="shared" si="240"/>
        <v>28573.310725570842</v>
      </c>
      <c r="AF163" s="21">
        <f t="shared" si="241"/>
        <v>404.02493249658886</v>
      </c>
      <c r="AG163" s="21">
        <f t="shared" si="242"/>
        <v>148.46701622557109</v>
      </c>
      <c r="AH163" s="21">
        <f t="shared" si="243"/>
        <v>355.17494681869124</v>
      </c>
      <c r="AI163" s="132"/>
      <c r="AJ163" s="20">
        <f t="shared" si="244"/>
        <v>9.4700000000002547</v>
      </c>
      <c r="AK163" s="20">
        <f t="shared" si="245"/>
        <v>9.9483767363678071E-3</v>
      </c>
      <c r="AL163" s="20">
        <f t="shared" si="246"/>
        <v>-1.0733774899765038E-2</v>
      </c>
      <c r="AM163" s="23">
        <f t="shared" si="247"/>
        <v>1.4634847112355409E-2</v>
      </c>
      <c r="AN163" s="45">
        <f t="shared" si="248"/>
        <v>1.0000178486114462</v>
      </c>
      <c r="AO163" s="23">
        <f t="shared" si="249"/>
        <v>-5.8675297411329631E-2</v>
      </c>
      <c r="AP163" s="23">
        <f t="shared" si="250"/>
        <v>-4.7775295481876201</v>
      </c>
      <c r="AQ163" s="23">
        <f t="shared" si="251"/>
        <v>8.1762502402901678</v>
      </c>
      <c r="AR163" s="45">
        <f t="shared" si="252"/>
        <v>0.73255334286518825</v>
      </c>
      <c r="AS163" s="132"/>
      <c r="AT163" s="20">
        <f t="shared" si="253"/>
        <v>2.928368140810794</v>
      </c>
      <c r="AU163" s="20">
        <f t="shared" si="254"/>
        <v>-2.7087508715339936E-3</v>
      </c>
      <c r="AV163" s="20">
        <f t="shared" si="255"/>
        <v>2.9283693936125874</v>
      </c>
      <c r="AX163" s="18">
        <v>0</v>
      </c>
      <c r="AY163" s="18">
        <v>-40</v>
      </c>
      <c r="AZ163" s="18">
        <v>-580</v>
      </c>
      <c r="BA163" s="128">
        <v>-4.0000000000000002E-4</v>
      </c>
      <c r="BB163" s="128">
        <v>-1.1999999999999999E-3</v>
      </c>
      <c r="BC163" s="129">
        <v>4.4000000000000003E-3</v>
      </c>
      <c r="BD163" s="125"/>
      <c r="BE163" s="30" t="s">
        <v>98</v>
      </c>
    </row>
    <row r="164" spans="1:57" x14ac:dyDescent="0.35">
      <c r="A164" s="45">
        <v>2819.6</v>
      </c>
      <c r="B164" s="45">
        <v>90.6</v>
      </c>
      <c r="C164" s="20">
        <v>121.65</v>
      </c>
      <c r="D164" s="24">
        <f t="shared" si="218"/>
        <v>2127.1555879574594</v>
      </c>
      <c r="E164" s="24">
        <f t="shared" si="219"/>
        <v>-2064.8155879574592</v>
      </c>
      <c r="F164" s="24">
        <f t="shared" si="220"/>
        <v>-347.11606100523773</v>
      </c>
      <c r="G164" s="24">
        <f t="shared" si="221"/>
        <v>221.38971570930181</v>
      </c>
      <c r="H164" s="20">
        <f t="shared" si="222"/>
        <v>27262.303938994737</v>
      </c>
      <c r="I164" s="20">
        <f t="shared" si="223"/>
        <v>28583.399715709325</v>
      </c>
      <c r="J164" s="21">
        <f t="shared" si="224"/>
        <v>411.707379129446</v>
      </c>
      <c r="K164" s="21">
        <f t="shared" si="225"/>
        <v>147.47037584341328</v>
      </c>
      <c r="L164" s="21">
        <f t="shared" si="226"/>
        <v>365.287148443489</v>
      </c>
      <c r="M164" s="132"/>
      <c r="N164" s="20">
        <f t="shared" si="227"/>
        <v>9.4699999999997999</v>
      </c>
      <c r="O164" s="20">
        <f t="shared" si="228"/>
        <v>-6.9813170079784093E-4</v>
      </c>
      <c r="P164" s="20">
        <f t="shared" si="229"/>
        <v>1.6755160819145704E-2</v>
      </c>
      <c r="Q164" s="22">
        <f t="shared" si="230"/>
        <v>1.6768718447183639E-2</v>
      </c>
      <c r="R164" s="21">
        <f t="shared" si="231"/>
        <v>1.0000234331521136</v>
      </c>
      <c r="S164" s="20">
        <f t="shared" si="232"/>
        <v>-0.10247565685262069</v>
      </c>
      <c r="T164" s="20">
        <f t="shared" si="233"/>
        <v>-4.9011296464448533</v>
      </c>
      <c r="U164" s="20">
        <f t="shared" si="234"/>
        <v>8.1022975445922629</v>
      </c>
      <c r="V164" s="132"/>
      <c r="W164" s="45">
        <v>2819.6</v>
      </c>
      <c r="X164" s="45">
        <v>90.6</v>
      </c>
      <c r="Y164" s="20">
        <v>120.526</v>
      </c>
      <c r="Z164" s="20">
        <f t="shared" si="235"/>
        <v>2127.1582983609751</v>
      </c>
      <c r="AA164" s="20">
        <f t="shared" si="236"/>
        <v>-2064.8182983609749</v>
      </c>
      <c r="AB164" s="20">
        <f t="shared" si="237"/>
        <v>-349.13795771287073</v>
      </c>
      <c r="AC164" s="20">
        <f t="shared" si="238"/>
        <v>219.48003108717788</v>
      </c>
      <c r="AD164" s="20">
        <f t="shared" si="239"/>
        <v>27260.282042287137</v>
      </c>
      <c r="AE164" s="20">
        <f t="shared" si="240"/>
        <v>28581.490031087171</v>
      </c>
      <c r="AF164" s="21">
        <f t="shared" si="241"/>
        <v>412.39398342112474</v>
      </c>
      <c r="AG164" s="21">
        <f t="shared" si="242"/>
        <v>147.84513044426916</v>
      </c>
      <c r="AH164" s="21">
        <f t="shared" si="243"/>
        <v>364.64426140132974</v>
      </c>
      <c r="AI164" s="132"/>
      <c r="AJ164" s="20">
        <f t="shared" si="244"/>
        <v>9.4699999999997999</v>
      </c>
      <c r="AK164" s="20">
        <f t="shared" si="245"/>
        <v>-6.9813170079784093E-4</v>
      </c>
      <c r="AL164" s="20">
        <f t="shared" si="246"/>
        <v>9.3375114981696043E-3</v>
      </c>
      <c r="AM164" s="23">
        <f t="shared" si="247"/>
        <v>9.363028154809383E-3</v>
      </c>
      <c r="AN164" s="45">
        <f t="shared" si="248"/>
        <v>1.0000073055887311</v>
      </c>
      <c r="AO164" s="23">
        <f t="shared" si="249"/>
        <v>-0.1024740042086963</v>
      </c>
      <c r="AP164" s="23">
        <f t="shared" si="250"/>
        <v>-4.7716564403644499</v>
      </c>
      <c r="AQ164" s="23">
        <f t="shared" si="251"/>
        <v>8.1793055163303361</v>
      </c>
      <c r="AR164" s="45">
        <f t="shared" si="252"/>
        <v>0.26769750952232613</v>
      </c>
      <c r="AS164" s="132"/>
      <c r="AT164" s="20">
        <f t="shared" si="253"/>
        <v>2.7811799029003326</v>
      </c>
      <c r="AU164" s="20">
        <f t="shared" si="254"/>
        <v>-2.7104035157208273E-3</v>
      </c>
      <c r="AV164" s="20">
        <f t="shared" si="255"/>
        <v>2.7811812236141535</v>
      </c>
      <c r="AX164" s="18">
        <v>0</v>
      </c>
      <c r="AY164" s="18">
        <v>-40</v>
      </c>
      <c r="AZ164" s="18">
        <v>-580</v>
      </c>
      <c r="BA164" s="128">
        <v>-4.0000000000000002E-4</v>
      </c>
      <c r="BB164" s="128">
        <v>-1.1999999999999999E-3</v>
      </c>
      <c r="BC164" s="129">
        <v>4.4000000000000003E-3</v>
      </c>
      <c r="BD164" s="125"/>
      <c r="BE164" s="30" t="s">
        <v>98</v>
      </c>
    </row>
    <row r="165" spans="1:57" x14ac:dyDescent="0.35">
      <c r="A165" s="45">
        <v>2829.06</v>
      </c>
      <c r="B165" s="45">
        <v>90.84</v>
      </c>
      <c r="C165" s="20">
        <v>121.9</v>
      </c>
      <c r="D165" s="24">
        <f t="shared" si="218"/>
        <v>2127.0367131184989</v>
      </c>
      <c r="E165" s="24">
        <f t="shared" si="219"/>
        <v>-2064.6967131184988</v>
      </c>
      <c r="F165" s="24">
        <f t="shared" si="220"/>
        <v>-352.09715287727653</v>
      </c>
      <c r="G165" s="24">
        <f t="shared" si="221"/>
        <v>229.43122798770793</v>
      </c>
      <c r="H165" s="20">
        <f t="shared" si="222"/>
        <v>27257.322847122698</v>
      </c>
      <c r="I165" s="20">
        <f t="shared" si="223"/>
        <v>28591.441227987732</v>
      </c>
      <c r="J165" s="21">
        <f t="shared" si="224"/>
        <v>420.25122657790286</v>
      </c>
      <c r="K165" s="21">
        <f t="shared" si="225"/>
        <v>146.91119487303263</v>
      </c>
      <c r="L165" s="21">
        <f t="shared" si="226"/>
        <v>374.74184829745263</v>
      </c>
      <c r="M165" s="132"/>
      <c r="N165" s="20">
        <f t="shared" si="227"/>
        <v>9.4600000000000364</v>
      </c>
      <c r="O165" s="20">
        <f t="shared" si="228"/>
        <v>4.1887902047865492E-3</v>
      </c>
      <c r="P165" s="20">
        <f t="shared" si="229"/>
        <v>4.3633231299858239E-3</v>
      </c>
      <c r="Q165" s="22">
        <f t="shared" si="230"/>
        <v>6.0482656993603445E-3</v>
      </c>
      <c r="R165" s="21">
        <f t="shared" si="231"/>
        <v>1.0000030484709825</v>
      </c>
      <c r="S165" s="20">
        <f t="shared" si="232"/>
        <v>-0.11887483896053085</v>
      </c>
      <c r="T165" s="20">
        <f t="shared" si="233"/>
        <v>-4.9810918720388084</v>
      </c>
      <c r="U165" s="20">
        <f t="shared" si="234"/>
        <v>8.041512278406131</v>
      </c>
      <c r="V165" s="132"/>
      <c r="W165" s="45">
        <v>2829.06</v>
      </c>
      <c r="X165" s="45">
        <v>90.84</v>
      </c>
      <c r="Y165" s="20">
        <v>120.764</v>
      </c>
      <c r="Z165" s="20">
        <f t="shared" si="235"/>
        <v>2127.039423539683</v>
      </c>
      <c r="AA165" s="20">
        <f t="shared" si="236"/>
        <v>-2064.6994235396828</v>
      </c>
      <c r="AB165" s="20">
        <f t="shared" si="237"/>
        <v>-353.95949506212207</v>
      </c>
      <c r="AC165" s="20">
        <f t="shared" si="238"/>
        <v>227.61821189473511</v>
      </c>
      <c r="AD165" s="20">
        <f t="shared" si="239"/>
        <v>27255.460504937884</v>
      </c>
      <c r="AE165" s="20">
        <f t="shared" si="240"/>
        <v>28589.628211894727</v>
      </c>
      <c r="AF165" s="21">
        <f t="shared" si="241"/>
        <v>420.82938886297967</v>
      </c>
      <c r="AG165" s="21">
        <f t="shared" si="242"/>
        <v>147.25643367912787</v>
      </c>
      <c r="AH165" s="21">
        <f t="shared" si="243"/>
        <v>374.10290139589097</v>
      </c>
      <c r="AI165" s="132"/>
      <c r="AJ165" s="20">
        <f t="shared" si="244"/>
        <v>9.4600000000000364</v>
      </c>
      <c r="AK165" s="20">
        <f t="shared" si="245"/>
        <v>4.1887902047865492E-3</v>
      </c>
      <c r="AL165" s="20">
        <f t="shared" si="246"/>
        <v>4.153883619746496E-3</v>
      </c>
      <c r="AM165" s="23">
        <f t="shared" si="247"/>
        <v>5.8989797971766844E-3</v>
      </c>
      <c r="AN165" s="45">
        <f t="shared" si="248"/>
        <v>1.0000028998403114</v>
      </c>
      <c r="AO165" s="23">
        <f t="shared" si="249"/>
        <v>-0.11887482129213761</v>
      </c>
      <c r="AP165" s="23">
        <f t="shared" si="250"/>
        <v>-4.8215373492513303</v>
      </c>
      <c r="AQ165" s="23">
        <f t="shared" si="251"/>
        <v>8.1381808075572213</v>
      </c>
      <c r="AR165" s="45">
        <f t="shared" si="252"/>
        <v>0.26929362489285602</v>
      </c>
      <c r="AS165" s="132"/>
      <c r="AT165" s="20">
        <f t="shared" si="253"/>
        <v>2.5991048010479125</v>
      </c>
      <c r="AU165" s="20">
        <f t="shared" si="254"/>
        <v>-2.7104211840196513E-3</v>
      </c>
      <c r="AV165" s="20">
        <f t="shared" si="255"/>
        <v>2.5991062143000816</v>
      </c>
      <c r="AX165" s="18">
        <v>0</v>
      </c>
      <c r="AY165" s="18">
        <v>-40</v>
      </c>
      <c r="AZ165" s="18">
        <v>-580</v>
      </c>
      <c r="BA165" s="128">
        <v>-4.0000000000000002E-4</v>
      </c>
      <c r="BB165" s="128">
        <v>-1.1999999999999999E-3</v>
      </c>
      <c r="BC165" s="129">
        <v>4.4000000000000003E-3</v>
      </c>
      <c r="BD165" s="125"/>
      <c r="BE165" s="30" t="s">
        <v>98</v>
      </c>
    </row>
    <row r="166" spans="1:57" x14ac:dyDescent="0.35">
      <c r="A166" s="45">
        <v>2838.53</v>
      </c>
      <c r="B166" s="45">
        <v>90.84</v>
      </c>
      <c r="C166" s="20">
        <v>122.33</v>
      </c>
      <c r="D166" s="24">
        <f t="shared" si="218"/>
        <v>2126.8978799891888</v>
      </c>
      <c r="E166" s="24">
        <f t="shared" si="219"/>
        <v>-2064.5578799891887</v>
      </c>
      <c r="F166" s="24">
        <f t="shared" si="220"/>
        <v>-357.13104461564018</v>
      </c>
      <c r="G166" s="24">
        <f t="shared" si="221"/>
        <v>237.45127402806449</v>
      </c>
      <c r="H166" s="20">
        <f t="shared" si="222"/>
        <v>27252.288955384334</v>
      </c>
      <c r="I166" s="20">
        <f t="shared" si="223"/>
        <v>28599.46127402809</v>
      </c>
      <c r="J166" s="21">
        <f t="shared" si="224"/>
        <v>428.86558566269844</v>
      </c>
      <c r="K166" s="21">
        <f t="shared" si="225"/>
        <v>146.38064055364947</v>
      </c>
      <c r="L166" s="21">
        <f t="shared" si="226"/>
        <v>384.20435777710401</v>
      </c>
      <c r="M166" s="132"/>
      <c r="N166" s="20">
        <f t="shared" si="227"/>
        <v>9.4700000000002547</v>
      </c>
      <c r="O166" s="20">
        <f t="shared" si="228"/>
        <v>0</v>
      </c>
      <c r="P166" s="20">
        <f t="shared" si="229"/>
        <v>7.5049157835754884E-3</v>
      </c>
      <c r="Q166" s="22">
        <f t="shared" si="230"/>
        <v>7.504109248243962E-3</v>
      </c>
      <c r="R166" s="21">
        <f t="shared" si="231"/>
        <v>1.0000046926643926</v>
      </c>
      <c r="S166" s="20">
        <f t="shared" si="232"/>
        <v>-0.13883312931011671</v>
      </c>
      <c r="T166" s="20">
        <f t="shared" si="233"/>
        <v>-5.0338917383636348</v>
      </c>
      <c r="U166" s="20">
        <f t="shared" si="234"/>
        <v>8.020046040356549</v>
      </c>
      <c r="V166" s="132"/>
      <c r="W166" s="45">
        <v>2838.53</v>
      </c>
      <c r="X166" s="45">
        <v>90.84</v>
      </c>
      <c r="Y166" s="20">
        <v>121.27200000000001</v>
      </c>
      <c r="Z166" s="20">
        <f t="shared" si="235"/>
        <v>2126.9005901525779</v>
      </c>
      <c r="AA166" s="20">
        <f t="shared" si="236"/>
        <v>-2064.5605901525778</v>
      </c>
      <c r="AB166" s="20">
        <f t="shared" si="237"/>
        <v>-358.83891511474104</v>
      </c>
      <c r="AC166" s="20">
        <f t="shared" si="238"/>
        <v>235.73315477056624</v>
      </c>
      <c r="AD166" s="20">
        <f t="shared" si="239"/>
        <v>27250.581084885267</v>
      </c>
      <c r="AE166" s="20">
        <f t="shared" si="240"/>
        <v>28597.74315477056</v>
      </c>
      <c r="AF166" s="21">
        <f t="shared" si="241"/>
        <v>429.34308805290908</v>
      </c>
      <c r="AG166" s="21">
        <f t="shared" si="242"/>
        <v>146.69776422195548</v>
      </c>
      <c r="AH166" s="21">
        <f t="shared" si="243"/>
        <v>383.57035810292967</v>
      </c>
      <c r="AI166" s="132"/>
      <c r="AJ166" s="20">
        <f t="shared" si="244"/>
        <v>9.4700000000002547</v>
      </c>
      <c r="AK166" s="20">
        <f t="shared" si="245"/>
        <v>0</v>
      </c>
      <c r="AL166" s="20">
        <f t="shared" si="246"/>
        <v>8.8662726001313644E-3</v>
      </c>
      <c r="AM166" s="23">
        <f t="shared" si="247"/>
        <v>8.8653197612724721E-3</v>
      </c>
      <c r="AN166" s="45">
        <f t="shared" si="248"/>
        <v>1.0000065495426813</v>
      </c>
      <c r="AO166" s="23">
        <f t="shared" si="249"/>
        <v>-0.13883338710513055</v>
      </c>
      <c r="AP166" s="23">
        <f t="shared" si="250"/>
        <v>-4.8794200526189639</v>
      </c>
      <c r="AQ166" s="23">
        <f t="shared" si="251"/>
        <v>8.1149428758311402</v>
      </c>
      <c r="AR166" s="45">
        <f t="shared" si="252"/>
        <v>0.14116675342460633</v>
      </c>
      <c r="AS166" s="132"/>
      <c r="AT166" s="20">
        <f t="shared" si="253"/>
        <v>2.4225514286964489</v>
      </c>
      <c r="AU166" s="20">
        <f t="shared" si="254"/>
        <v>-2.7101633891106758E-3</v>
      </c>
      <c r="AV166" s="20">
        <f t="shared" si="255"/>
        <v>2.4225529446566902</v>
      </c>
      <c r="AX166" s="18">
        <v>0</v>
      </c>
      <c r="AY166" s="18">
        <v>-40</v>
      </c>
      <c r="AZ166" s="18">
        <v>-580</v>
      </c>
      <c r="BA166" s="128">
        <v>-4.0000000000000002E-4</v>
      </c>
      <c r="BB166" s="128">
        <v>-1.1999999999999999E-3</v>
      </c>
      <c r="BC166" s="129">
        <v>4.4000000000000003E-3</v>
      </c>
      <c r="BD166" s="125"/>
      <c r="BE166" s="30" t="s">
        <v>98</v>
      </c>
    </row>
    <row r="167" spans="1:57" x14ac:dyDescent="0.35">
      <c r="A167" s="45">
        <v>2847.99</v>
      </c>
      <c r="B167" s="45">
        <v>89.46</v>
      </c>
      <c r="C167" s="20">
        <v>120.1</v>
      </c>
      <c r="D167" s="24">
        <f t="shared" si="218"/>
        <v>2126.8731112672008</v>
      </c>
      <c r="E167" s="24">
        <f t="shared" si="219"/>
        <v>-2064.5331112672006</v>
      </c>
      <c r="F167" s="24">
        <f t="shared" si="220"/>
        <v>-362.03324867877797</v>
      </c>
      <c r="G167" s="24">
        <f t="shared" si="221"/>
        <v>245.5410058044414</v>
      </c>
      <c r="H167" s="20">
        <f t="shared" si="222"/>
        <v>27247.386751321195</v>
      </c>
      <c r="I167" s="20">
        <f t="shared" si="223"/>
        <v>28607.551005804467</v>
      </c>
      <c r="J167" s="21">
        <f t="shared" si="224"/>
        <v>437.44537793919665</v>
      </c>
      <c r="K167" s="21">
        <f t="shared" si="225"/>
        <v>145.85378948252213</v>
      </c>
      <c r="L167" s="21">
        <f t="shared" si="226"/>
        <v>393.66137303681745</v>
      </c>
      <c r="M167" s="132"/>
      <c r="N167" s="20">
        <f t="shared" si="227"/>
        <v>9.4599999999995816</v>
      </c>
      <c r="O167" s="20">
        <f t="shared" si="228"/>
        <v>-2.4085543677521918E-2</v>
      </c>
      <c r="P167" s="20">
        <f t="shared" si="229"/>
        <v>-3.8920842319473618E-2</v>
      </c>
      <c r="Q167" s="22">
        <f t="shared" si="230"/>
        <v>4.5769659847556543E-2</v>
      </c>
      <c r="R167" s="21">
        <f t="shared" si="231"/>
        <v>1.0001746083916823</v>
      </c>
      <c r="S167" s="20">
        <f t="shared" si="232"/>
        <v>-2.4768721988213865E-2</v>
      </c>
      <c r="T167" s="20">
        <f t="shared" si="233"/>
        <v>-4.9022040631378108</v>
      </c>
      <c r="U167" s="20">
        <f t="shared" si="234"/>
        <v>8.0897317763769063</v>
      </c>
      <c r="V167" s="132"/>
      <c r="W167" s="45">
        <v>2847.99</v>
      </c>
      <c r="X167" s="45">
        <v>89.46</v>
      </c>
      <c r="Y167" s="20">
        <v>120.194</v>
      </c>
      <c r="Z167" s="20">
        <f t="shared" si="235"/>
        <v>2126.8758238268106</v>
      </c>
      <c r="AA167" s="20">
        <f t="shared" si="236"/>
        <v>-2064.5358238268104</v>
      </c>
      <c r="AB167" s="20">
        <f t="shared" si="237"/>
        <v>-363.67312814680798</v>
      </c>
      <c r="AC167" s="20">
        <f t="shared" si="238"/>
        <v>243.8642312764091</v>
      </c>
      <c r="AD167" s="20">
        <f t="shared" si="239"/>
        <v>27245.7468718532</v>
      </c>
      <c r="AE167" s="20">
        <f t="shared" si="240"/>
        <v>28605.874231276404</v>
      </c>
      <c r="AF167" s="21">
        <f t="shared" si="241"/>
        <v>437.86745418233426</v>
      </c>
      <c r="AG167" s="21">
        <f t="shared" si="242"/>
        <v>146.15582150406607</v>
      </c>
      <c r="AH167" s="21">
        <f t="shared" si="243"/>
        <v>393.02918343313803</v>
      </c>
      <c r="AI167" s="132"/>
      <c r="AJ167" s="20">
        <f t="shared" si="244"/>
        <v>9.4599999999995816</v>
      </c>
      <c r="AK167" s="20">
        <f t="shared" si="245"/>
        <v>-2.4085543677521918E-2</v>
      </c>
      <c r="AL167" s="20">
        <f t="shared" si="246"/>
        <v>-1.8814649336498925E-2</v>
      </c>
      <c r="AM167" s="23">
        <f t="shared" si="247"/>
        <v>3.0562802623480767E-2</v>
      </c>
      <c r="AN167" s="45">
        <f t="shared" si="248"/>
        <v>1.0000778476803258</v>
      </c>
      <c r="AO167" s="23">
        <f t="shared" si="249"/>
        <v>-2.4766325767455147E-2</v>
      </c>
      <c r="AP167" s="23">
        <f t="shared" si="250"/>
        <v>-4.8342130320669279</v>
      </c>
      <c r="AQ167" s="23">
        <f t="shared" si="251"/>
        <v>8.1310765058428416</v>
      </c>
      <c r="AR167" s="45">
        <f t="shared" si="252"/>
        <v>1.6188392991557758</v>
      </c>
      <c r="AS167" s="132"/>
      <c r="AT167" s="20">
        <f t="shared" si="253"/>
        <v>2.3453736349490115</v>
      </c>
      <c r="AU167" s="20">
        <f t="shared" si="254"/>
        <v>-2.7125596097903326E-3</v>
      </c>
      <c r="AV167" s="20">
        <f t="shared" si="255"/>
        <v>2.3453752035641497</v>
      </c>
      <c r="AX167" s="18">
        <v>0</v>
      </c>
      <c r="AY167" s="18">
        <v>-40</v>
      </c>
      <c r="AZ167" s="18">
        <v>-580</v>
      </c>
      <c r="BA167" s="128">
        <v>-4.0000000000000002E-4</v>
      </c>
      <c r="BB167" s="128">
        <v>-1.1999999999999999E-3</v>
      </c>
      <c r="BC167" s="129">
        <v>4.4000000000000003E-3</v>
      </c>
      <c r="BD167" s="125"/>
      <c r="BE167" s="30" t="s">
        <v>98</v>
      </c>
    </row>
    <row r="168" spans="1:57" x14ac:dyDescent="0.35">
      <c r="A168" s="45">
        <v>2857.45</v>
      </c>
      <c r="B168" s="45">
        <v>89.6</v>
      </c>
      <c r="C168" s="20">
        <v>120.63</v>
      </c>
      <c r="D168" s="24">
        <f t="shared" si="218"/>
        <v>2126.9507117601088</v>
      </c>
      <c r="E168" s="24">
        <f t="shared" si="219"/>
        <v>-2064.6107117601086</v>
      </c>
      <c r="F168" s="24">
        <f t="shared" si="220"/>
        <v>-366.81516415817009</v>
      </c>
      <c r="G168" s="24">
        <f t="shared" si="221"/>
        <v>253.70300187791634</v>
      </c>
      <c r="H168" s="20">
        <f t="shared" si="222"/>
        <v>27242.604835841805</v>
      </c>
      <c r="I168" s="20">
        <f t="shared" si="223"/>
        <v>28615.713001877943</v>
      </c>
      <c r="J168" s="21">
        <f t="shared" si="224"/>
        <v>446.00288992141213</v>
      </c>
      <c r="K168" s="21">
        <f t="shared" si="225"/>
        <v>145.33082527202933</v>
      </c>
      <c r="L168" s="21">
        <f t="shared" si="226"/>
        <v>403.1208267217317</v>
      </c>
      <c r="M168" s="132"/>
      <c r="N168" s="20">
        <f t="shared" si="227"/>
        <v>9.4600000000000364</v>
      </c>
      <c r="O168" s="20">
        <f t="shared" si="228"/>
        <v>2.4434609527920711E-3</v>
      </c>
      <c r="P168" s="20">
        <f t="shared" si="229"/>
        <v>9.2502450355699661E-3</v>
      </c>
      <c r="Q168" s="22">
        <f t="shared" si="230"/>
        <v>9.5672218721147839E-3</v>
      </c>
      <c r="R168" s="21">
        <f t="shared" si="231"/>
        <v>1.0000076277143468</v>
      </c>
      <c r="S168" s="20">
        <f t="shared" si="232"/>
        <v>7.7600492908008759E-2</v>
      </c>
      <c r="T168" s="20">
        <f t="shared" si="233"/>
        <v>-4.7819154793921523</v>
      </c>
      <c r="U168" s="20">
        <f t="shared" si="234"/>
        <v>8.1619960734749384</v>
      </c>
      <c r="V168" s="132"/>
      <c r="W168" s="45">
        <v>2857.45</v>
      </c>
      <c r="X168" s="45">
        <v>89.6</v>
      </c>
      <c r="Y168" s="20">
        <v>120.71</v>
      </c>
      <c r="Z168" s="20">
        <f t="shared" si="235"/>
        <v>2126.9534242908735</v>
      </c>
      <c r="AA168" s="20">
        <f t="shared" si="236"/>
        <v>-2064.6134242908734</v>
      </c>
      <c r="AB168" s="20">
        <f t="shared" si="237"/>
        <v>-368.46743246230568</v>
      </c>
      <c r="AC168" s="20">
        <f t="shared" si="238"/>
        <v>252.01895843033864</v>
      </c>
      <c r="AD168" s="20">
        <f t="shared" si="239"/>
        <v>27240.952567537701</v>
      </c>
      <c r="AE168" s="20">
        <f t="shared" si="240"/>
        <v>28614.028958430335</v>
      </c>
      <c r="AF168" s="21">
        <f t="shared" si="241"/>
        <v>446.40990602099833</v>
      </c>
      <c r="AG168" s="21">
        <f t="shared" si="242"/>
        <v>145.62922440443208</v>
      </c>
      <c r="AH168" s="21">
        <f t="shared" si="243"/>
        <v>402.48853646712053</v>
      </c>
      <c r="AI168" s="132"/>
      <c r="AJ168" s="20">
        <f t="shared" si="244"/>
        <v>9.4600000000000364</v>
      </c>
      <c r="AK168" s="20">
        <f t="shared" si="245"/>
        <v>2.4434609527920711E-3</v>
      </c>
      <c r="AL168" s="20">
        <f t="shared" si="246"/>
        <v>9.005898940290585E-3</v>
      </c>
      <c r="AM168" s="23">
        <f t="shared" si="247"/>
        <v>9.331196024113142E-3</v>
      </c>
      <c r="AN168" s="45">
        <f t="shared" si="248"/>
        <v>1.0000072559981157</v>
      </c>
      <c r="AO168" s="23">
        <f t="shared" si="249"/>
        <v>7.7600464062866026E-2</v>
      </c>
      <c r="AP168" s="23">
        <f t="shared" si="250"/>
        <v>-4.7943043154977101</v>
      </c>
      <c r="AQ168" s="23">
        <f t="shared" si="251"/>
        <v>8.1547271539295298</v>
      </c>
      <c r="AR168" s="45">
        <f t="shared" si="252"/>
        <v>0.57055255474980671</v>
      </c>
      <c r="AS168" s="132"/>
      <c r="AT168" s="20">
        <f t="shared" si="253"/>
        <v>2.3592356563461196</v>
      </c>
      <c r="AU168" s="20">
        <f t="shared" si="254"/>
        <v>-2.7125307647111185E-3</v>
      </c>
      <c r="AV168" s="20">
        <f t="shared" si="255"/>
        <v>2.35923721571148</v>
      </c>
      <c r="AX168" s="18">
        <v>0</v>
      </c>
      <c r="AY168" s="18">
        <v>-40</v>
      </c>
      <c r="AZ168" s="18">
        <v>-580</v>
      </c>
      <c r="BA168" s="128">
        <v>-4.0000000000000002E-4</v>
      </c>
      <c r="BB168" s="128">
        <v>-1.1999999999999999E-3</v>
      </c>
      <c r="BC168" s="129">
        <v>4.4000000000000003E-3</v>
      </c>
      <c r="BD168" s="125"/>
      <c r="BE168" s="30" t="s">
        <v>98</v>
      </c>
    </row>
    <row r="169" spans="1:57" x14ac:dyDescent="0.35">
      <c r="A169" s="45">
        <v>2866.9</v>
      </c>
      <c r="B169" s="45">
        <v>89.93</v>
      </c>
      <c r="C169" s="20">
        <v>122.06</v>
      </c>
      <c r="D169" s="24">
        <f t="shared" si="218"/>
        <v>2126.9894730092883</v>
      </c>
      <c r="E169" s="24">
        <f t="shared" si="219"/>
        <v>-2064.6494730092882</v>
      </c>
      <c r="F169" s="24">
        <f t="shared" si="220"/>
        <v>-371.73078551233385</v>
      </c>
      <c r="G169" s="24">
        <f t="shared" si="221"/>
        <v>261.77349021277445</v>
      </c>
      <c r="H169" s="20">
        <f t="shared" si="222"/>
        <v>27237.68921448764</v>
      </c>
      <c r="I169" s="20">
        <f t="shared" si="223"/>
        <v>28623.783490212802</v>
      </c>
      <c r="J169" s="21">
        <f t="shared" si="224"/>
        <v>454.65276538892215</v>
      </c>
      <c r="K169" s="21">
        <f t="shared" si="225"/>
        <v>144.84672424804779</v>
      </c>
      <c r="L169" s="21">
        <f t="shared" si="226"/>
        <v>412.56788531774674</v>
      </c>
      <c r="M169" s="132"/>
      <c r="N169" s="20">
        <f t="shared" si="227"/>
        <v>9.4500000000002728</v>
      </c>
      <c r="O169" s="20">
        <f t="shared" si="228"/>
        <v>5.7595865315815059E-3</v>
      </c>
      <c r="P169" s="20">
        <f t="shared" si="229"/>
        <v>2.4958208303519032E-2</v>
      </c>
      <c r="Q169" s="22">
        <f t="shared" si="230"/>
        <v>2.5613918037979744E-2</v>
      </c>
      <c r="R169" s="21">
        <f t="shared" si="231"/>
        <v>1.0000546763202722</v>
      </c>
      <c r="S169" s="20">
        <f t="shared" si="232"/>
        <v>3.8761249179371043E-2</v>
      </c>
      <c r="T169" s="20">
        <f t="shared" si="233"/>
        <v>-4.9156213541637417</v>
      </c>
      <c r="U169" s="20">
        <f t="shared" si="234"/>
        <v>8.0704883348581351</v>
      </c>
      <c r="V169" s="132"/>
      <c r="W169" s="45">
        <v>2866.9</v>
      </c>
      <c r="X169" s="45">
        <v>89.83</v>
      </c>
      <c r="Y169" s="20">
        <v>121.086</v>
      </c>
      <c r="Z169" s="20">
        <f t="shared" si="235"/>
        <v>2127.0004303142414</v>
      </c>
      <c r="AA169" s="20">
        <f t="shared" si="236"/>
        <v>-2064.6604303142412</v>
      </c>
      <c r="AB169" s="20">
        <f t="shared" si="237"/>
        <v>-373.32004250957215</v>
      </c>
      <c r="AC169" s="20">
        <f t="shared" si="238"/>
        <v>260.12772071339361</v>
      </c>
      <c r="AD169" s="20">
        <f t="shared" si="239"/>
        <v>27236.099957490434</v>
      </c>
      <c r="AE169" s="20">
        <f t="shared" si="240"/>
        <v>28622.137720713392</v>
      </c>
      <c r="AF169" s="21">
        <f t="shared" si="241"/>
        <v>455.0102034272353</v>
      </c>
      <c r="AG169" s="21">
        <f t="shared" si="242"/>
        <v>145.13139029354664</v>
      </c>
      <c r="AH169" s="21">
        <f t="shared" si="243"/>
        <v>411.93723562112848</v>
      </c>
      <c r="AI169" s="132"/>
      <c r="AJ169" s="20">
        <f t="shared" si="244"/>
        <v>9.4500000000002728</v>
      </c>
      <c r="AK169" s="20">
        <f t="shared" si="245"/>
        <v>4.0142572795870274E-3</v>
      </c>
      <c r="AL169" s="20">
        <f t="shared" si="246"/>
        <v>6.5624379874987624E-3</v>
      </c>
      <c r="AM169" s="23">
        <f t="shared" si="247"/>
        <v>7.6927713124261832E-3</v>
      </c>
      <c r="AN169" s="45">
        <f t="shared" si="248"/>
        <v>1.0000049315900565</v>
      </c>
      <c r="AO169" s="23">
        <f t="shared" si="249"/>
        <v>4.7006023368048537E-2</v>
      </c>
      <c r="AP169" s="23">
        <f t="shared" si="250"/>
        <v>-4.8526100472664657</v>
      </c>
      <c r="AQ169" s="23">
        <f t="shared" si="251"/>
        <v>8.1087622830549648</v>
      </c>
      <c r="AR169" s="45">
        <f t="shared" si="252"/>
        <v>0.46204936093563675</v>
      </c>
      <c r="AS169" s="132"/>
      <c r="AT169" s="20">
        <f t="shared" si="253"/>
        <v>2.2878581792485018</v>
      </c>
      <c r="AU169" s="20">
        <f t="shared" si="254"/>
        <v>-1.0957304953080893E-2</v>
      </c>
      <c r="AV169" s="20">
        <f t="shared" si="255"/>
        <v>2.2878844181658531</v>
      </c>
      <c r="AX169" s="18">
        <v>0</v>
      </c>
      <c r="AY169" s="18">
        <v>-40</v>
      </c>
      <c r="AZ169" s="18">
        <v>-580</v>
      </c>
      <c r="BA169" s="128">
        <v>-4.0000000000000002E-4</v>
      </c>
      <c r="BB169" s="128">
        <v>-1.1999999999999999E-3</v>
      </c>
      <c r="BC169" s="129">
        <v>4.4000000000000003E-3</v>
      </c>
      <c r="BD169" s="125"/>
      <c r="BE169" s="30" t="s">
        <v>98</v>
      </c>
    </row>
    <row r="170" spans="1:57" x14ac:dyDescent="0.35">
      <c r="A170" s="137">
        <v>2876.35</v>
      </c>
      <c r="B170" s="137">
        <v>89.53</v>
      </c>
      <c r="C170" s="133">
        <v>121.68</v>
      </c>
      <c r="D170" s="134">
        <f t="shared" si="218"/>
        <v>2127.0340049931324</v>
      </c>
      <c r="E170" s="134">
        <f t="shared" si="219"/>
        <v>-2064.6940049931322</v>
      </c>
      <c r="F170" s="134">
        <f t="shared" si="220"/>
        <v>-376.72025213198816</v>
      </c>
      <c r="G170" s="134">
        <f t="shared" si="221"/>
        <v>269.79876589106743</v>
      </c>
      <c r="H170" s="133">
        <f t="shared" si="222"/>
        <v>27232.699747867984</v>
      </c>
      <c r="I170" s="133">
        <f t="shared" si="223"/>
        <v>28631.808765891095</v>
      </c>
      <c r="J170" s="135">
        <f t="shared" si="224"/>
        <v>463.36758889971117</v>
      </c>
      <c r="K170" s="135">
        <f t="shared" si="225"/>
        <v>144.39059390899155</v>
      </c>
      <c r="L170" s="135">
        <f t="shared" si="226"/>
        <v>422.01271123734898</v>
      </c>
      <c r="M170" s="25"/>
      <c r="N170" s="133">
        <f t="shared" si="227"/>
        <v>9.4499999999998181</v>
      </c>
      <c r="O170" s="133">
        <f t="shared" si="228"/>
        <v>-6.9813170079774172E-3</v>
      </c>
      <c r="P170" s="133">
        <f t="shared" si="229"/>
        <v>-6.6322511575783727E-3</v>
      </c>
      <c r="Q170" s="136">
        <f t="shared" si="230"/>
        <v>9.6293502961954935E-3</v>
      </c>
      <c r="R170" s="135">
        <f t="shared" si="231"/>
        <v>1.0000077271039096</v>
      </c>
      <c r="S170" s="133">
        <f t="shared" si="232"/>
        <v>4.453198384404411E-2</v>
      </c>
      <c r="T170" s="133">
        <f t="shared" si="233"/>
        <v>-4.9894666196543023</v>
      </c>
      <c r="U170" s="133">
        <f t="shared" si="234"/>
        <v>8.0252756782930064</v>
      </c>
      <c r="V170" s="25"/>
      <c r="W170" s="137">
        <v>2876.35</v>
      </c>
      <c r="X170" s="137">
        <v>89.53</v>
      </c>
      <c r="Y170" s="133">
        <v>120.682</v>
      </c>
      <c r="Z170" s="133">
        <f t="shared" si="235"/>
        <v>2127.0532089548124</v>
      </c>
      <c r="AA170" s="133">
        <f t="shared" si="236"/>
        <v>-2064.7132089548122</v>
      </c>
      <c r="AB170" s="133">
        <f t="shared" si="237"/>
        <v>-378.17065194704327</v>
      </c>
      <c r="AC170" s="133">
        <f t="shared" si="238"/>
        <v>268.23763615638399</v>
      </c>
      <c r="AD170" s="133">
        <f t="shared" si="239"/>
        <v>27231.249348052963</v>
      </c>
      <c r="AE170" s="133">
        <f t="shared" si="240"/>
        <v>28630.247636156382</v>
      </c>
      <c r="AF170" s="135">
        <f t="shared" si="241"/>
        <v>463.6426117655887</v>
      </c>
      <c r="AG170" s="135">
        <f t="shared" si="242"/>
        <v>144.65180189102847</v>
      </c>
      <c r="AH170" s="135">
        <f t="shared" si="243"/>
        <v>421.38593313603747</v>
      </c>
      <c r="AI170" s="25"/>
      <c r="AJ170" s="133">
        <f t="shared" si="244"/>
        <v>9.4499999999998181</v>
      </c>
      <c r="AK170" s="133">
        <f t="shared" si="245"/>
        <v>-5.2359877559829387E-3</v>
      </c>
      <c r="AL170" s="133">
        <f t="shared" si="246"/>
        <v>-7.0511301780570275E-3</v>
      </c>
      <c r="AM170" s="138">
        <f t="shared" si="247"/>
        <v>8.7825019285248107E-3</v>
      </c>
      <c r="AN170" s="137">
        <f t="shared" si="248"/>
        <v>1.000006427744589</v>
      </c>
      <c r="AO170" s="138">
        <f t="shared" si="249"/>
        <v>5.2778640570864024E-2</v>
      </c>
      <c r="AP170" s="138">
        <f t="shared" si="250"/>
        <v>-4.8506094374711459</v>
      </c>
      <c r="AQ170" s="138">
        <f t="shared" si="251"/>
        <v>8.1099154429903937</v>
      </c>
      <c r="AR170" s="137">
        <f t="shared" si="252"/>
        <v>0.52979592102749251</v>
      </c>
      <c r="AS170" s="25"/>
      <c r="AT170" s="133">
        <f t="shared" si="253"/>
        <v>2.1309119343650145</v>
      </c>
      <c r="AU170" s="133">
        <f t="shared" si="254"/>
        <v>-1.920396167997751E-2</v>
      </c>
      <c r="AV170" s="133">
        <f t="shared" si="255"/>
        <v>2.1309984664854769</v>
      </c>
      <c r="AX170" s="18">
        <v>0</v>
      </c>
      <c r="AY170" s="18">
        <v>-40</v>
      </c>
      <c r="AZ170" s="18">
        <v>-580</v>
      </c>
      <c r="BA170" s="128">
        <v>-4.0000000000000002E-4</v>
      </c>
      <c r="BB170" s="128">
        <v>-1.1999999999999999E-3</v>
      </c>
      <c r="BC170" s="129">
        <v>4.4000000000000003E-3</v>
      </c>
      <c r="BD170" s="125"/>
      <c r="BE170" s="30" t="s">
        <v>98</v>
      </c>
    </row>
    <row r="171" spans="1:57" x14ac:dyDescent="0.35">
      <c r="A171" s="45">
        <v>2885.79</v>
      </c>
      <c r="B171" s="45">
        <v>89.23</v>
      </c>
      <c r="C171" s="20">
        <v>120.77</v>
      </c>
      <c r="D171" s="24">
        <f t="shared" ref="D171:D201" si="256">S171+D170</f>
        <v>2127.1361556604484</v>
      </c>
      <c r="E171" s="24">
        <f t="shared" ref="E171:E201" si="257">$BJ$3-D171</f>
        <v>-2064.7961556604482</v>
      </c>
      <c r="F171" s="24">
        <f t="shared" ref="F171:F201" si="258">T171+F170</f>
        <v>-381.6136081317523</v>
      </c>
      <c r="G171" s="24">
        <f t="shared" ref="G171:G201" si="259">U171+G170</f>
        <v>277.87070219424538</v>
      </c>
      <c r="H171" s="20">
        <f t="shared" ref="H171:H201" si="260">H170+T171</f>
        <v>27227.80639186822</v>
      </c>
      <c r="I171" s="20">
        <f t="shared" ref="I171:I201" si="261">I170+U171</f>
        <v>28639.880702194274</v>
      </c>
      <c r="J171" s="21">
        <f t="shared" ref="J171:J201" si="262">SQRT(F171^2+G171^2)</f>
        <v>472.06045486701976</v>
      </c>
      <c r="K171" s="21">
        <f t="shared" ref="K171:K201" si="263">IF(J171=0,0,IF(F171&lt;0,ATAN(G171/F171)*180/PI()+180,ATAN(G171/F171)*180/PI()))</f>
        <v>143.93988725360467</v>
      </c>
      <c r="L171" s="21">
        <f t="shared" ref="L171:L201" si="264">COS((K171-$BL$3)*PI()/180)*J171</f>
        <v>431.44989113351295</v>
      </c>
      <c r="M171" s="132"/>
      <c r="N171" s="20">
        <f t="shared" ref="N171:N201" si="265">A171-A170</f>
        <v>9.4400000000000546</v>
      </c>
      <c r="O171" s="20">
        <f t="shared" ref="O171:O201" si="266">RADIANS(B171-B170)</f>
        <v>-5.2359877559829387E-3</v>
      </c>
      <c r="P171" s="20">
        <f t="shared" ref="P171:P201" si="267">RADIANS(C171-C170)</f>
        <v>-1.5882496193148587E-2</v>
      </c>
      <c r="Q171" s="22">
        <f t="shared" ref="Q171:Q201" si="268">ACOS(COS(O171)-SIN(RADIANS(B170))*SIN(RADIANS(B171))*(1-COS(P171)))</f>
        <v>1.6722414286373111E-2</v>
      </c>
      <c r="R171" s="21">
        <f t="shared" ref="R171:R201" si="269">2/Q171*TAN(Q171/2)</f>
        <v>1.0000233039132993</v>
      </c>
      <c r="S171" s="20">
        <f t="shared" ref="S171:S201" si="270">(N171/2)*(COS(RADIANS(B170))+COS(RADIANS(B171)))*R171</f>
        <v>0.10215066731596444</v>
      </c>
      <c r="T171" s="20">
        <f t="shared" ref="T171:T201" si="271">(N171/2)*(SIN(RADIANS(B170))*COS(RADIANS(C170))+SIN(RADIANS(B171))*COS(RADIANS(C171)))*R171</f>
        <v>-4.8933559997641209</v>
      </c>
      <c r="U171" s="20">
        <f t="shared" ref="U171:U201" si="272">(N171/2)*(SIN(RADIANS(B170))*SIN(RADIANS(C170))+SIN(RADIANS(B171))*SIN(RADIANS(C171)))*R171</f>
        <v>8.0719363031779228</v>
      </c>
      <c r="V171" s="132"/>
      <c r="W171" s="45">
        <v>2885.79</v>
      </c>
      <c r="X171" s="45">
        <v>89.23</v>
      </c>
      <c r="Y171" s="20">
        <v>121.496</v>
      </c>
      <c r="Z171" s="20">
        <f t="shared" ref="Z171:Z201" si="273">AO171+Z170</f>
        <v>2127.1553591930037</v>
      </c>
      <c r="AA171" s="20">
        <f t="shared" ref="AA171:AA201" si="274">$BJ$3-Z171</f>
        <v>-2064.8153591930036</v>
      </c>
      <c r="AB171" s="20">
        <f t="shared" ref="AB171:AB201" si="275">AP171+AB170</f>
        <v>-383.04484104186855</v>
      </c>
      <c r="AC171" s="20">
        <f t="shared" ref="AC171:AC201" si="276">AQ171+AC170</f>
        <v>276.32118387499088</v>
      </c>
      <c r="AD171" s="20">
        <f t="shared" ref="AD171:AD201" si="277">AD170+AP171</f>
        <v>27226.375158958137</v>
      </c>
      <c r="AE171" s="20">
        <f t="shared" ref="AE171:AE201" si="278">AE170+AQ171</f>
        <v>28638.331183874991</v>
      </c>
      <c r="AF171" s="21">
        <f t="shared" ref="AF171:AF201" si="279">SQRT(AB171^2+AC171^2)</f>
        <v>472.31001144043819</v>
      </c>
      <c r="AG171" s="21">
        <f t="shared" ref="AG171:AG201" si="280">IF(AF171=0,0,IF(AB171&lt;0,ATAN(AC171/AB171)*180/PI()+180,ATAN(AC171/AB171)*180/PI()))</f>
        <v>144.19404429732958</v>
      </c>
      <c r="AH171" s="21">
        <f t="shared" ref="AH171:AH201" si="281">COS((AG171-$BL$3)*PI()/180)*AF171</f>
        <v>430.8235853604674</v>
      </c>
      <c r="AI171" s="132"/>
      <c r="AJ171" s="20">
        <f t="shared" ref="AJ171:AJ201" si="282">W171-W170</f>
        <v>9.4400000000000546</v>
      </c>
      <c r="AK171" s="20">
        <f t="shared" ref="AK171:AK201" si="283">RADIANS(X171-X170)</f>
        <v>-5.2359877559829387E-3</v>
      </c>
      <c r="AL171" s="20">
        <f t="shared" ref="AL171:AL201" si="284">RADIANS(Y171-Y170)</f>
        <v>1.4206980111233719E-2</v>
      </c>
      <c r="AM171" s="23">
        <f t="shared" ref="AM171:AM201" si="285">ACOS(COS(AK171)-SIN(RADIANS(X170))*SIN(RADIANS(X171))*(1-COS(AL171)))</f>
        <v>1.514033542264337E-2</v>
      </c>
      <c r="AN171" s="45">
        <f t="shared" ref="AN171:AN201" si="286">2/AM171*TAN(AM171/2)</f>
        <v>1.0000191029176215</v>
      </c>
      <c r="AO171" s="23">
        <f t="shared" ref="AO171:AO201" si="287">(AJ171/2)*(COS(RADIANS(X170))+COS(RADIANS(X171)))*AN171</f>
        <v>0.10215023819145284</v>
      </c>
      <c r="AP171" s="23">
        <f t="shared" ref="AP171:AP201" si="288">(AJ171/2)*(SIN(RADIANS(X170))*COS(RADIANS(Y170))+SIN(RADIANS(X171))*COS(RADIANS(Y171)))*AN171</f>
        <v>-4.8741890948252662</v>
      </c>
      <c r="AQ171" s="23">
        <f t="shared" ref="AQ171:AQ201" si="289">(AJ171/2)*(SIN(RADIANS(X170))*SIN(RADIANS(Y170))+SIN(RADIANS(X171))*SIN(RADIANS(Y171)))*AN171</f>
        <v>8.0835477186068943</v>
      </c>
      <c r="AR171" s="45">
        <f t="shared" ref="AR171:AR201" si="290">(10/AJ171)*2*(ASIN((SQRT((SIN((X170-X171)/2)^2+SIN(((Y170-Y171)/2)^2)*SIN(X170)*SIN(X171))))))</f>
        <v>0.92715721438119225</v>
      </c>
      <c r="AS171" s="132"/>
      <c r="AT171" s="20">
        <f t="shared" ref="AT171:AT201" si="291">SQRT((I171-AE171)^2+(H171-AD171)^2)</f>
        <v>2.1093683093996636</v>
      </c>
      <c r="AU171" s="20">
        <f t="shared" ref="AU171:AU201" si="292">D171-Z171</f>
        <v>-1.920353255536611E-2</v>
      </c>
      <c r="AV171" s="20">
        <f t="shared" ref="AV171:AV201" si="293">SQRT((I171-AE171)^2+(H171-AD171)^2+(D171-Z171)^2)</f>
        <v>2.1094557213561513</v>
      </c>
      <c r="AX171" s="18">
        <v>-85</v>
      </c>
      <c r="AY171" s="18">
        <v>5</v>
      </c>
      <c r="AZ171" s="18">
        <v>-715</v>
      </c>
      <c r="BA171" s="128">
        <v>-3.5000000000000001E-3</v>
      </c>
      <c r="BB171" s="128">
        <v>-2.3E-3</v>
      </c>
      <c r="BC171" s="129">
        <v>0</v>
      </c>
      <c r="BD171" s="125"/>
      <c r="BE171" s="188" t="s">
        <v>108</v>
      </c>
    </row>
    <row r="172" spans="1:57" x14ac:dyDescent="0.35">
      <c r="A172" s="45">
        <v>2895.26</v>
      </c>
      <c r="B172" s="45">
        <v>90.03</v>
      </c>
      <c r="C172" s="20">
        <v>121.62</v>
      </c>
      <c r="D172" s="24">
        <f t="shared" si="256"/>
        <v>2127.1973104518761</v>
      </c>
      <c r="E172" s="24">
        <f t="shared" si="257"/>
        <v>-2064.8573104518759</v>
      </c>
      <c r="F172" s="24">
        <f t="shared" si="258"/>
        <v>-386.51843261705557</v>
      </c>
      <c r="G172" s="24">
        <f t="shared" si="259"/>
        <v>285.97111917273878</v>
      </c>
      <c r="H172" s="20">
        <f t="shared" si="260"/>
        <v>27222.901567382916</v>
      </c>
      <c r="I172" s="20">
        <f t="shared" si="261"/>
        <v>28647.981119172768</v>
      </c>
      <c r="J172" s="21">
        <f t="shared" si="262"/>
        <v>480.80763279471148</v>
      </c>
      <c r="K172" s="21">
        <f t="shared" si="263"/>
        <v>143.50358988284705</v>
      </c>
      <c r="L172" s="21">
        <f t="shared" si="264"/>
        <v>440.91747026078673</v>
      </c>
      <c r="M172" s="132"/>
      <c r="N172" s="20">
        <f t="shared" si="265"/>
        <v>9.4700000000002547</v>
      </c>
      <c r="O172" s="20">
        <f t="shared" si="266"/>
        <v>1.3962634015954586E-2</v>
      </c>
      <c r="P172" s="20">
        <f t="shared" si="267"/>
        <v>1.483529864195195E-2</v>
      </c>
      <c r="Q172" s="22">
        <f t="shared" si="268"/>
        <v>2.0372247800912069E-2</v>
      </c>
      <c r="R172" s="21">
        <f t="shared" si="269"/>
        <v>1.0000345871421707</v>
      </c>
      <c r="S172" s="20">
        <f t="shared" si="270"/>
        <v>6.1154791427856368E-2</v>
      </c>
      <c r="T172" s="20">
        <f t="shared" si="271"/>
        <v>-4.9048244853032719</v>
      </c>
      <c r="U172" s="20">
        <f t="shared" si="272"/>
        <v>8.1004169784934188</v>
      </c>
      <c r="V172" s="132"/>
      <c r="W172" s="45">
        <v>2895.26</v>
      </c>
      <c r="X172" s="45">
        <v>90.03</v>
      </c>
      <c r="Y172" s="20">
        <v>122.29900000000001</v>
      </c>
      <c r="Z172" s="20">
        <f t="shared" si="273"/>
        <v>2127.2165138638256</v>
      </c>
      <c r="AA172" s="20">
        <f t="shared" si="274"/>
        <v>-2064.8765138638255</v>
      </c>
      <c r="AB172" s="20">
        <f t="shared" si="275"/>
        <v>-388.04861786690822</v>
      </c>
      <c r="AC172" s="20">
        <f t="shared" si="276"/>
        <v>284.360863769611</v>
      </c>
      <c r="AD172" s="20">
        <f t="shared" si="277"/>
        <v>27221.371382133097</v>
      </c>
      <c r="AE172" s="20">
        <f t="shared" si="278"/>
        <v>28646.370863769611</v>
      </c>
      <c r="AF172" s="21">
        <f t="shared" si="279"/>
        <v>481.08505554861819</v>
      </c>
      <c r="AG172" s="21">
        <f t="shared" si="280"/>
        <v>143.76615044778731</v>
      </c>
      <c r="AH172" s="21">
        <f t="shared" si="281"/>
        <v>440.28804080002323</v>
      </c>
      <c r="AI172" s="132"/>
      <c r="AJ172" s="20">
        <f t="shared" si="282"/>
        <v>9.4700000000002547</v>
      </c>
      <c r="AK172" s="20">
        <f t="shared" si="283"/>
        <v>1.3962634015954586E-2</v>
      </c>
      <c r="AL172" s="20">
        <f t="shared" si="284"/>
        <v>1.4014993893514667E-2</v>
      </c>
      <c r="AM172" s="23">
        <f t="shared" si="285"/>
        <v>1.9782917377529463E-2</v>
      </c>
      <c r="AN172" s="45">
        <f t="shared" si="286"/>
        <v>1.0000326149280947</v>
      </c>
      <c r="AO172" s="23">
        <f t="shared" si="287"/>
        <v>6.1154670821687317E-2</v>
      </c>
      <c r="AP172" s="23">
        <f t="shared" si="288"/>
        <v>-5.003776825039659</v>
      </c>
      <c r="AQ172" s="23">
        <f t="shared" si="289"/>
        <v>8.0396798946201482</v>
      </c>
      <c r="AR172" s="45">
        <f t="shared" si="290"/>
        <v>1.1925624288838299</v>
      </c>
      <c r="AS172" s="132"/>
      <c r="AT172" s="20">
        <f t="shared" si="291"/>
        <v>2.2213485458525231</v>
      </c>
      <c r="AU172" s="20">
        <f t="shared" si="292"/>
        <v>-1.9203411949547444E-2</v>
      </c>
      <c r="AV172" s="20">
        <f t="shared" si="293"/>
        <v>2.2214315504177984</v>
      </c>
      <c r="AX172" s="18">
        <v>-85</v>
      </c>
      <c r="AY172" s="18">
        <v>5</v>
      </c>
      <c r="AZ172" s="18">
        <v>-715</v>
      </c>
      <c r="BA172" s="128">
        <v>-3.5000000000000001E-3</v>
      </c>
      <c r="BB172" s="128">
        <v>-2.3E-3</v>
      </c>
      <c r="BC172" s="129">
        <v>0</v>
      </c>
      <c r="BD172" s="125"/>
      <c r="BE172" s="30" t="s">
        <v>98</v>
      </c>
    </row>
    <row r="173" spans="1:57" x14ac:dyDescent="0.35">
      <c r="A173" s="45">
        <v>2904.72</v>
      </c>
      <c r="B173" s="45">
        <v>90.74</v>
      </c>
      <c r="C173" s="20">
        <v>121.38</v>
      </c>
      <c r="D173" s="24">
        <f t="shared" si="256"/>
        <v>2127.133744607318</v>
      </c>
      <c r="E173" s="24">
        <f t="shared" si="257"/>
        <v>-2064.7937446073179</v>
      </c>
      <c r="F173" s="24">
        <f t="shared" si="258"/>
        <v>-391.46112291529187</v>
      </c>
      <c r="G173" s="24">
        <f t="shared" si="259"/>
        <v>294.03685509613922</v>
      </c>
      <c r="H173" s="20">
        <f t="shared" si="260"/>
        <v>27217.958877084679</v>
      </c>
      <c r="I173" s="20">
        <f t="shared" si="261"/>
        <v>28656.046855096167</v>
      </c>
      <c r="J173" s="21">
        <f t="shared" si="262"/>
        <v>489.59113851144122</v>
      </c>
      <c r="K173" s="21">
        <f t="shared" si="263"/>
        <v>143.08881373002168</v>
      </c>
      <c r="L173" s="21">
        <f t="shared" si="264"/>
        <v>450.37394761978646</v>
      </c>
      <c r="M173" s="132"/>
      <c r="N173" s="20">
        <f t="shared" si="265"/>
        <v>9.4599999999995816</v>
      </c>
      <c r="O173" s="20">
        <f t="shared" si="266"/>
        <v>1.2391837689159631E-2</v>
      </c>
      <c r="P173" s="20">
        <f t="shared" si="267"/>
        <v>-4.1887902047865492E-3</v>
      </c>
      <c r="Q173" s="22">
        <f t="shared" si="268"/>
        <v>1.308061878979272E-2</v>
      </c>
      <c r="R173" s="21">
        <f t="shared" si="269"/>
        <v>1.0000142587929655</v>
      </c>
      <c r="S173" s="20">
        <f t="shared" si="270"/>
        <v>-6.3565844558239548E-2</v>
      </c>
      <c r="T173" s="20">
        <f t="shared" si="271"/>
        <v>-4.9426902982363208</v>
      </c>
      <c r="U173" s="20">
        <f t="shared" si="272"/>
        <v>8.0657359234004673</v>
      </c>
      <c r="V173" s="132"/>
      <c r="W173" s="45">
        <v>2904.72</v>
      </c>
      <c r="X173" s="45">
        <v>90.74</v>
      </c>
      <c r="Y173" s="20">
        <v>122.05200000000001</v>
      </c>
      <c r="Z173" s="20">
        <f t="shared" si="273"/>
        <v>2127.1529480137669</v>
      </c>
      <c r="AA173" s="20">
        <f t="shared" si="274"/>
        <v>-2064.8129480137668</v>
      </c>
      <c r="AB173" s="20">
        <f t="shared" si="275"/>
        <v>-393.08605485855367</v>
      </c>
      <c r="AC173" s="20">
        <f t="shared" si="276"/>
        <v>292.36776730225341</v>
      </c>
      <c r="AD173" s="20">
        <f t="shared" si="277"/>
        <v>27216.33394514145</v>
      </c>
      <c r="AE173" s="20">
        <f t="shared" si="278"/>
        <v>28654.377767302252</v>
      </c>
      <c r="AF173" s="21">
        <f t="shared" si="279"/>
        <v>489.89341481751563</v>
      </c>
      <c r="AG173" s="21">
        <f t="shared" si="280"/>
        <v>143.35903409045704</v>
      </c>
      <c r="AH173" s="21">
        <f t="shared" si="281"/>
        <v>449.7409411607656</v>
      </c>
      <c r="AI173" s="132"/>
      <c r="AJ173" s="20">
        <f t="shared" si="282"/>
        <v>9.4599999999995816</v>
      </c>
      <c r="AK173" s="20">
        <f t="shared" si="283"/>
        <v>1.2391837689159631E-2</v>
      </c>
      <c r="AL173" s="20">
        <f t="shared" si="284"/>
        <v>-4.3109632524259917E-3</v>
      </c>
      <c r="AM173" s="23">
        <f t="shared" si="285"/>
        <v>1.3120250322734783E-2</v>
      </c>
      <c r="AN173" s="45">
        <f t="shared" si="286"/>
        <v>1.0000143453276527</v>
      </c>
      <c r="AO173" s="23">
        <f t="shared" si="287"/>
        <v>-6.3565850058811588E-2</v>
      </c>
      <c r="AP173" s="23">
        <f t="shared" si="288"/>
        <v>-5.0374369916454436</v>
      </c>
      <c r="AQ173" s="23">
        <f t="shared" si="289"/>
        <v>8.0069035326424256</v>
      </c>
      <c r="AR173" s="45">
        <f t="shared" si="290"/>
        <v>0.76598704855326527</v>
      </c>
      <c r="AS173" s="132"/>
      <c r="AT173" s="20">
        <f t="shared" si="291"/>
        <v>2.3294329532994986</v>
      </c>
      <c r="AU173" s="20">
        <f t="shared" si="292"/>
        <v>-1.9203406448923488E-2</v>
      </c>
      <c r="AV173" s="20">
        <f t="shared" si="293"/>
        <v>2.3295121065873143</v>
      </c>
      <c r="AX173" s="18">
        <v>-85</v>
      </c>
      <c r="AY173" s="18">
        <v>5</v>
      </c>
      <c r="AZ173" s="18">
        <v>-715</v>
      </c>
      <c r="BA173" s="128">
        <v>-3.5000000000000001E-3</v>
      </c>
      <c r="BB173" s="128">
        <v>-2.3E-3</v>
      </c>
      <c r="BC173" s="129">
        <v>0</v>
      </c>
      <c r="BD173" s="125"/>
      <c r="BE173" s="30" t="s">
        <v>98</v>
      </c>
    </row>
    <row r="174" spans="1:57" x14ac:dyDescent="0.35">
      <c r="A174" s="45">
        <v>2914.17</v>
      </c>
      <c r="B174" s="45">
        <v>90.74</v>
      </c>
      <c r="C174" s="20">
        <v>119.04</v>
      </c>
      <c r="D174" s="24">
        <f t="shared" si="256"/>
        <v>2127.0116801616609</v>
      </c>
      <c r="E174" s="24">
        <f t="shared" si="257"/>
        <v>-2064.6716801616608</v>
      </c>
      <c r="F174" s="24">
        <f t="shared" si="258"/>
        <v>-396.21535970102531</v>
      </c>
      <c r="G174" s="24">
        <f t="shared" si="259"/>
        <v>302.20217339022196</v>
      </c>
      <c r="H174" s="20">
        <f t="shared" si="260"/>
        <v>27213.204640298944</v>
      </c>
      <c r="I174" s="20">
        <f t="shared" si="261"/>
        <v>28664.21217339025</v>
      </c>
      <c r="J174" s="21">
        <f t="shared" si="262"/>
        <v>498.30990845535734</v>
      </c>
      <c r="K174" s="21">
        <f t="shared" si="263"/>
        <v>142.66643695159203</v>
      </c>
      <c r="L174" s="21">
        <f t="shared" si="264"/>
        <v>459.8224390853145</v>
      </c>
      <c r="M174" s="132"/>
      <c r="N174" s="20">
        <f t="shared" si="265"/>
        <v>9.4500000000002728</v>
      </c>
      <c r="O174" s="20">
        <f t="shared" si="266"/>
        <v>0</v>
      </c>
      <c r="P174" s="20">
        <f t="shared" si="267"/>
        <v>-4.0840704496667123E-2</v>
      </c>
      <c r="Q174" s="22">
        <f t="shared" si="268"/>
        <v>4.0837297782232218E-2</v>
      </c>
      <c r="R174" s="21">
        <f t="shared" si="269"/>
        <v>1.0001389969211989</v>
      </c>
      <c r="S174" s="20">
        <f t="shared" si="270"/>
        <v>-0.12206444565722464</v>
      </c>
      <c r="T174" s="20">
        <f t="shared" si="271"/>
        <v>-4.754236785733454</v>
      </c>
      <c r="U174" s="20">
        <f t="shared" si="272"/>
        <v>8.1653182940827644</v>
      </c>
      <c r="V174" s="132"/>
      <c r="W174" s="45">
        <v>2914.17</v>
      </c>
      <c r="X174" s="45">
        <v>90.74</v>
      </c>
      <c r="Y174" s="20">
        <v>119.776</v>
      </c>
      <c r="Z174" s="20">
        <f t="shared" si="273"/>
        <v>2127.0308844835217</v>
      </c>
      <c r="AA174" s="20">
        <f t="shared" si="274"/>
        <v>-2064.6908844835216</v>
      </c>
      <c r="AB174" s="20">
        <f t="shared" si="275"/>
        <v>-397.94027667996511</v>
      </c>
      <c r="AC174" s="20">
        <f t="shared" si="276"/>
        <v>300.47408524015378</v>
      </c>
      <c r="AD174" s="20">
        <f t="shared" si="277"/>
        <v>27211.479723320041</v>
      </c>
      <c r="AE174" s="20">
        <f t="shared" si="278"/>
        <v>28662.484085240154</v>
      </c>
      <c r="AF174" s="21">
        <f t="shared" si="279"/>
        <v>498.63928816834556</v>
      </c>
      <c r="AG174" s="21">
        <f t="shared" si="280"/>
        <v>142.94451990480286</v>
      </c>
      <c r="AH174" s="21">
        <f t="shared" si="281"/>
        <v>459.18832933684649</v>
      </c>
      <c r="AI174" s="132"/>
      <c r="AJ174" s="20">
        <f t="shared" si="282"/>
        <v>9.4500000000002728</v>
      </c>
      <c r="AK174" s="20">
        <f t="shared" si="283"/>
        <v>0</v>
      </c>
      <c r="AL174" s="20">
        <f t="shared" si="284"/>
        <v>-3.9723693775391124E-2</v>
      </c>
      <c r="AM174" s="23">
        <f t="shared" si="285"/>
        <v>3.9720380260901189E-2</v>
      </c>
      <c r="AN174" s="45">
        <f t="shared" si="286"/>
        <v>1.0001314964636885</v>
      </c>
      <c r="AO174" s="23">
        <f t="shared" si="287"/>
        <v>-0.12206353024527591</v>
      </c>
      <c r="AP174" s="23">
        <f t="shared" si="288"/>
        <v>-4.8542218214114481</v>
      </c>
      <c r="AQ174" s="23">
        <f t="shared" si="289"/>
        <v>8.1063179379003785</v>
      </c>
      <c r="AR174" s="45">
        <f t="shared" si="290"/>
        <v>0.75954180807088567</v>
      </c>
      <c r="AS174" s="132"/>
      <c r="AT174" s="20">
        <f t="shared" si="291"/>
        <v>2.4416443718544034</v>
      </c>
      <c r="AU174" s="20">
        <f t="shared" si="292"/>
        <v>-1.9204321860797791E-2</v>
      </c>
      <c r="AV174" s="20">
        <f t="shared" si="293"/>
        <v>2.4417198947844976</v>
      </c>
      <c r="AX174" s="18">
        <v>-85</v>
      </c>
      <c r="AY174" s="18">
        <v>5</v>
      </c>
      <c r="AZ174" s="18">
        <v>-715</v>
      </c>
      <c r="BA174" s="128">
        <v>-3.5000000000000001E-3</v>
      </c>
      <c r="BB174" s="128">
        <v>-2.3E-3</v>
      </c>
      <c r="BC174" s="129">
        <v>0</v>
      </c>
      <c r="BD174" s="125"/>
      <c r="BE174" s="30" t="s">
        <v>98</v>
      </c>
    </row>
    <row r="175" spans="1:57" x14ac:dyDescent="0.35">
      <c r="A175" s="45">
        <v>2923.62</v>
      </c>
      <c r="B175" s="45">
        <v>91.01</v>
      </c>
      <c r="C175" s="20">
        <v>117.74</v>
      </c>
      <c r="D175" s="24">
        <f t="shared" si="256"/>
        <v>2126.8673628023926</v>
      </c>
      <c r="E175" s="24">
        <f t="shared" si="257"/>
        <v>-2064.5273628023924</v>
      </c>
      <c r="F175" s="24">
        <f t="shared" si="258"/>
        <v>-400.70793644844451</v>
      </c>
      <c r="G175" s="24">
        <f t="shared" si="259"/>
        <v>310.51447940472616</v>
      </c>
      <c r="H175" s="20">
        <f t="shared" si="260"/>
        <v>27208.712063551524</v>
      </c>
      <c r="I175" s="20">
        <f t="shared" si="261"/>
        <v>28672.524479404754</v>
      </c>
      <c r="J175" s="21">
        <f t="shared" si="262"/>
        <v>506.93795700535065</v>
      </c>
      <c r="K175" s="21">
        <f t="shared" si="263"/>
        <v>142.22736840067518</v>
      </c>
      <c r="L175" s="21">
        <f t="shared" si="264"/>
        <v>469.26739563161505</v>
      </c>
      <c r="M175" s="132"/>
      <c r="N175" s="20">
        <f t="shared" si="265"/>
        <v>9.4499999999998181</v>
      </c>
      <c r="O175" s="20">
        <f t="shared" si="266"/>
        <v>4.7123889803848684E-3</v>
      </c>
      <c r="P175" s="20">
        <f t="shared" si="267"/>
        <v>-2.2689280275926482E-2</v>
      </c>
      <c r="Q175" s="22">
        <f t="shared" si="268"/>
        <v>2.3170866115640454E-2</v>
      </c>
      <c r="R175" s="21">
        <f t="shared" si="269"/>
        <v>1.0000447431552582</v>
      </c>
      <c r="S175" s="20">
        <f t="shared" si="270"/>
        <v>-0.14431735926826345</v>
      </c>
      <c r="T175" s="20">
        <f t="shared" si="271"/>
        <v>-4.4925767474192293</v>
      </c>
      <c r="U175" s="20">
        <f t="shared" si="272"/>
        <v>8.3123060145042089</v>
      </c>
      <c r="V175" s="132"/>
      <c r="W175" s="45">
        <v>2923.62</v>
      </c>
      <c r="X175" s="45">
        <v>91.01</v>
      </c>
      <c r="Y175" s="20">
        <v>118.52200000000001</v>
      </c>
      <c r="Z175" s="20">
        <f t="shared" si="273"/>
        <v>2126.8865675545762</v>
      </c>
      <c r="AA175" s="20">
        <f t="shared" si="274"/>
        <v>-2064.5465675545761</v>
      </c>
      <c r="AB175" s="20">
        <f t="shared" si="275"/>
        <v>-402.54257629630439</v>
      </c>
      <c r="AC175" s="20">
        <f t="shared" si="276"/>
        <v>308.72616265929094</v>
      </c>
      <c r="AD175" s="20">
        <f t="shared" si="277"/>
        <v>27206.8774237037</v>
      </c>
      <c r="AE175" s="20">
        <f t="shared" si="278"/>
        <v>28670.73616265929</v>
      </c>
      <c r="AF175" s="21">
        <f t="shared" si="279"/>
        <v>507.29909249041339</v>
      </c>
      <c r="AG175" s="21">
        <f t="shared" si="280"/>
        <v>142.51394409904927</v>
      </c>
      <c r="AH175" s="21">
        <f t="shared" si="281"/>
        <v>468.63598782398492</v>
      </c>
      <c r="AI175" s="132"/>
      <c r="AJ175" s="20">
        <f t="shared" si="282"/>
        <v>9.4499999999998181</v>
      </c>
      <c r="AK175" s="20">
        <f t="shared" si="283"/>
        <v>4.7123889803848684E-3</v>
      </c>
      <c r="AL175" s="20">
        <f t="shared" si="284"/>
        <v>-2.188642882000873E-2</v>
      </c>
      <c r="AM175" s="23">
        <f t="shared" si="285"/>
        <v>2.2385481375260197E-2</v>
      </c>
      <c r="AN175" s="45">
        <f t="shared" si="286"/>
        <v>1.0000417612407313</v>
      </c>
      <c r="AO175" s="23">
        <f t="shared" si="287"/>
        <v>-0.14431692894548737</v>
      </c>
      <c r="AP175" s="23">
        <f t="shared" si="288"/>
        <v>-4.6022996163392591</v>
      </c>
      <c r="AQ175" s="23">
        <f t="shared" si="289"/>
        <v>8.2520774191371498</v>
      </c>
      <c r="AR175" s="45">
        <f t="shared" si="290"/>
        <v>0.37633631211518442</v>
      </c>
      <c r="AS175" s="132"/>
      <c r="AT175" s="20">
        <f t="shared" si="291"/>
        <v>2.562026571550545</v>
      </c>
      <c r="AU175" s="20">
        <f t="shared" si="292"/>
        <v>-1.9204752183668461E-2</v>
      </c>
      <c r="AV175" s="20">
        <f t="shared" si="293"/>
        <v>2.5620985492048263</v>
      </c>
      <c r="AX175" s="18">
        <v>-85</v>
      </c>
      <c r="AY175" s="18">
        <v>5</v>
      </c>
      <c r="AZ175" s="18">
        <v>-715</v>
      </c>
      <c r="BA175" s="128">
        <v>-3.5000000000000001E-3</v>
      </c>
      <c r="BB175" s="128">
        <v>-2.3E-3</v>
      </c>
      <c r="BC175" s="129">
        <v>0</v>
      </c>
      <c r="BD175" s="125"/>
      <c r="BE175" s="30" t="s">
        <v>98</v>
      </c>
    </row>
    <row r="176" spans="1:57" x14ac:dyDescent="0.35">
      <c r="A176" s="45">
        <v>2933.07</v>
      </c>
      <c r="B176" s="45">
        <v>90.67</v>
      </c>
      <c r="C176" s="20">
        <v>116.55</v>
      </c>
      <c r="D176" s="24">
        <f t="shared" si="256"/>
        <v>2126.7288187533891</v>
      </c>
      <c r="E176" s="24">
        <f t="shared" si="257"/>
        <v>-2064.3888187533889</v>
      </c>
      <c r="F176" s="24">
        <f t="shared" si="258"/>
        <v>-405.01889067724187</v>
      </c>
      <c r="G176" s="24">
        <f t="shared" si="259"/>
        <v>318.92254146969822</v>
      </c>
      <c r="H176" s="20">
        <f t="shared" si="260"/>
        <v>27204.401109322727</v>
      </c>
      <c r="I176" s="20">
        <f t="shared" si="261"/>
        <v>28680.932541469727</v>
      </c>
      <c r="J176" s="21">
        <f t="shared" si="262"/>
        <v>515.51128917116353</v>
      </c>
      <c r="K176" s="21">
        <f t="shared" si="263"/>
        <v>141.78217308565149</v>
      </c>
      <c r="L176" s="21">
        <f t="shared" si="264"/>
        <v>478.70446809087576</v>
      </c>
      <c r="M176" s="132"/>
      <c r="N176" s="20">
        <f t="shared" si="265"/>
        <v>9.4500000000002728</v>
      </c>
      <c r="O176" s="20">
        <f t="shared" si="266"/>
        <v>-5.9341194567807797E-3</v>
      </c>
      <c r="P176" s="20">
        <f t="shared" si="267"/>
        <v>-2.0769418098732482E-2</v>
      </c>
      <c r="Q176" s="22">
        <f t="shared" si="268"/>
        <v>2.159834533584748E-2</v>
      </c>
      <c r="R176" s="21">
        <f t="shared" si="269"/>
        <v>1.0000388758569523</v>
      </c>
      <c r="S176" s="20">
        <f t="shared" si="270"/>
        <v>-0.13854404900367112</v>
      </c>
      <c r="T176" s="20">
        <f t="shared" si="271"/>
        <v>-4.3109542287973559</v>
      </c>
      <c r="U176" s="20">
        <f t="shared" si="272"/>
        <v>8.4080620649720359</v>
      </c>
      <c r="V176" s="132"/>
      <c r="W176" s="45">
        <v>2933.07</v>
      </c>
      <c r="X176" s="45">
        <v>90.67</v>
      </c>
      <c r="Y176" s="20">
        <v>117.203</v>
      </c>
      <c r="Z176" s="20">
        <f t="shared" si="273"/>
        <v>2126.7480223674606</v>
      </c>
      <c r="AA176" s="20">
        <f t="shared" si="274"/>
        <v>-2064.4080223674605</v>
      </c>
      <c r="AB176" s="20">
        <f t="shared" si="275"/>
        <v>-406.95846315337457</v>
      </c>
      <c r="AC176" s="20">
        <f t="shared" si="276"/>
        <v>317.07954780971653</v>
      </c>
      <c r="AD176" s="20">
        <f t="shared" si="277"/>
        <v>27202.461536846629</v>
      </c>
      <c r="AE176" s="20">
        <f t="shared" si="278"/>
        <v>28679.089547809715</v>
      </c>
      <c r="AF176" s="21">
        <f t="shared" si="279"/>
        <v>515.90176426464257</v>
      </c>
      <c r="AG176" s="21">
        <f t="shared" si="280"/>
        <v>142.07624839411926</v>
      </c>
      <c r="AH176" s="21">
        <f t="shared" si="281"/>
        <v>478.07817500038425</v>
      </c>
      <c r="AI176" s="132"/>
      <c r="AJ176" s="20">
        <f t="shared" si="282"/>
        <v>9.4500000000002728</v>
      </c>
      <c r="AK176" s="20">
        <f t="shared" si="283"/>
        <v>-5.9341194567807797E-3</v>
      </c>
      <c r="AL176" s="20">
        <f t="shared" si="284"/>
        <v>-2.3020892833805252E-2</v>
      </c>
      <c r="AM176" s="23">
        <f t="shared" si="285"/>
        <v>2.377098691652435E-2</v>
      </c>
      <c r="AN176" s="45">
        <f t="shared" si="286"/>
        <v>1.0000470909791725</v>
      </c>
      <c r="AO176" s="23">
        <f t="shared" si="287"/>
        <v>-0.13854518711572147</v>
      </c>
      <c r="AP176" s="23">
        <f t="shared" si="288"/>
        <v>-4.415886857070169</v>
      </c>
      <c r="AQ176" s="23">
        <f t="shared" si="289"/>
        <v>8.3533851504255718</v>
      </c>
      <c r="AR176" s="45">
        <f t="shared" si="290"/>
        <v>0.45605138293264413</v>
      </c>
      <c r="AS176" s="132"/>
      <c r="AT176" s="20">
        <f t="shared" si="291"/>
        <v>2.6755498539326577</v>
      </c>
      <c r="AU176" s="20">
        <f t="shared" si="292"/>
        <v>-1.920361407155724E-2</v>
      </c>
      <c r="AV176" s="20">
        <f t="shared" si="293"/>
        <v>2.6756187694947267</v>
      </c>
      <c r="AX176" s="18">
        <v>-85</v>
      </c>
      <c r="AY176" s="18">
        <v>5</v>
      </c>
      <c r="AZ176" s="18">
        <v>-715</v>
      </c>
      <c r="BA176" s="128">
        <v>-3.5000000000000001E-3</v>
      </c>
      <c r="BB176" s="128">
        <v>-2.3E-3</v>
      </c>
      <c r="BC176" s="129">
        <v>0</v>
      </c>
      <c r="BD176" s="125"/>
      <c r="BE176" s="30" t="s">
        <v>98</v>
      </c>
    </row>
    <row r="177" spans="1:57" x14ac:dyDescent="0.35">
      <c r="A177" s="45">
        <v>2942.52</v>
      </c>
      <c r="B177" s="45">
        <v>90.03</v>
      </c>
      <c r="C177" s="20">
        <v>115.69</v>
      </c>
      <c r="D177" s="24">
        <f t="shared" si="256"/>
        <v>2126.6710915637327</v>
      </c>
      <c r="E177" s="24">
        <f t="shared" si="257"/>
        <v>-2064.3310915637326</v>
      </c>
      <c r="F177" s="24">
        <f t="shared" si="258"/>
        <v>-409.17913739673799</v>
      </c>
      <c r="G177" s="24">
        <f t="shared" si="259"/>
        <v>327.40716932040289</v>
      </c>
      <c r="H177" s="20">
        <f t="shared" si="260"/>
        <v>27200.24086260323</v>
      </c>
      <c r="I177" s="20">
        <f t="shared" si="261"/>
        <v>28689.41716932043</v>
      </c>
      <c r="J177" s="21">
        <f t="shared" si="262"/>
        <v>524.04486544869189</v>
      </c>
      <c r="K177" s="21">
        <f t="shared" si="263"/>
        <v>141.33473973026852</v>
      </c>
      <c r="L177" s="21">
        <f t="shared" si="264"/>
        <v>488.13249471099101</v>
      </c>
      <c r="M177" s="132"/>
      <c r="N177" s="20">
        <f t="shared" si="265"/>
        <v>9.4499999999998181</v>
      </c>
      <c r="O177" s="20">
        <f t="shared" si="266"/>
        <v>-1.1170107212763718E-2</v>
      </c>
      <c r="P177" s="20">
        <f t="shared" si="267"/>
        <v>-1.5009831567151225E-2</v>
      </c>
      <c r="Q177" s="22">
        <f t="shared" si="268"/>
        <v>1.8709772553942017E-2</v>
      </c>
      <c r="R177" s="21">
        <f t="shared" si="269"/>
        <v>1.0000291723202788</v>
      </c>
      <c r="S177" s="20">
        <f t="shared" si="270"/>
        <v>-5.7727189656384417E-2</v>
      </c>
      <c r="T177" s="20">
        <f t="shared" si="271"/>
        <v>-4.1602467194961115</v>
      </c>
      <c r="U177" s="20">
        <f t="shared" si="272"/>
        <v>8.4846278507046726</v>
      </c>
      <c r="V177" s="132"/>
      <c r="W177" s="45">
        <v>2942.52</v>
      </c>
      <c r="X177" s="45">
        <v>90.03</v>
      </c>
      <c r="Y177" s="20">
        <v>116.476</v>
      </c>
      <c r="Z177" s="20">
        <f t="shared" si="273"/>
        <v>2126.690295487102</v>
      </c>
      <c r="AA177" s="20">
        <f t="shared" si="274"/>
        <v>-2064.3502954871019</v>
      </c>
      <c r="AB177" s="20">
        <f t="shared" si="275"/>
        <v>-411.22493775334323</v>
      </c>
      <c r="AC177" s="20">
        <f t="shared" si="276"/>
        <v>325.51128757708773</v>
      </c>
      <c r="AD177" s="20">
        <f t="shared" si="277"/>
        <v>27198.195062246661</v>
      </c>
      <c r="AE177" s="20">
        <f t="shared" si="278"/>
        <v>28687.521287577085</v>
      </c>
      <c r="AF177" s="21">
        <f t="shared" si="279"/>
        <v>524.46501100677301</v>
      </c>
      <c r="AG177" s="21">
        <f t="shared" si="280"/>
        <v>141.63609393610716</v>
      </c>
      <c r="AH177" s="21">
        <f t="shared" si="281"/>
        <v>487.51351313701156</v>
      </c>
      <c r="AI177" s="132"/>
      <c r="AJ177" s="20">
        <f t="shared" si="282"/>
        <v>9.4499999999998181</v>
      </c>
      <c r="AK177" s="20">
        <f t="shared" si="283"/>
        <v>-1.1170107212763718E-2</v>
      </c>
      <c r="AL177" s="20">
        <f t="shared" si="284"/>
        <v>-1.2688543661998843E-2</v>
      </c>
      <c r="AM177" s="23">
        <f t="shared" si="285"/>
        <v>1.6904518729542017E-2</v>
      </c>
      <c r="AN177" s="45">
        <f t="shared" si="286"/>
        <v>1.0000238142433124</v>
      </c>
      <c r="AO177" s="23">
        <f t="shared" si="287"/>
        <v>-5.772688035868212E-2</v>
      </c>
      <c r="AP177" s="23">
        <f t="shared" si="288"/>
        <v>-4.2664745999686566</v>
      </c>
      <c r="AQ177" s="23">
        <f t="shared" si="289"/>
        <v>8.4317397673711838</v>
      </c>
      <c r="AR177" s="45">
        <f t="shared" si="290"/>
        <v>0.83557876356752758</v>
      </c>
      <c r="AS177" s="132"/>
      <c r="AT177" s="20">
        <f t="shared" si="291"/>
        <v>2.7892053857123673</v>
      </c>
      <c r="AU177" s="20">
        <f t="shared" si="292"/>
        <v>-1.9203923369332188E-2</v>
      </c>
      <c r="AV177" s="20">
        <f t="shared" si="293"/>
        <v>2.7892714952760782</v>
      </c>
      <c r="AX177" s="18">
        <v>-85</v>
      </c>
      <c r="AY177" s="18">
        <v>5</v>
      </c>
      <c r="AZ177" s="18">
        <v>-715</v>
      </c>
      <c r="BA177" s="128">
        <v>-3.5000000000000001E-3</v>
      </c>
      <c r="BB177" s="128">
        <v>-2.3E-3</v>
      </c>
      <c r="BC177" s="129">
        <v>0</v>
      </c>
      <c r="BD177" s="125"/>
      <c r="BE177" s="30" t="s">
        <v>98</v>
      </c>
    </row>
    <row r="178" spans="1:57" x14ac:dyDescent="0.35">
      <c r="A178" s="45">
        <v>2951.98</v>
      </c>
      <c r="B178" s="45">
        <v>90.4</v>
      </c>
      <c r="C178" s="20">
        <v>116.44</v>
      </c>
      <c r="D178" s="24">
        <f t="shared" si="256"/>
        <v>2126.6355929501879</v>
      </c>
      <c r="E178" s="24">
        <f t="shared" si="257"/>
        <v>-2064.2955929501877</v>
      </c>
      <c r="F178" s="24">
        <f t="shared" si="258"/>
        <v>-413.33570482139464</v>
      </c>
      <c r="G178" s="24">
        <f t="shared" si="259"/>
        <v>335.90491597948585</v>
      </c>
      <c r="H178" s="20">
        <f t="shared" si="260"/>
        <v>27196.084295178574</v>
      </c>
      <c r="I178" s="20">
        <f t="shared" si="261"/>
        <v>28697.914915979512</v>
      </c>
      <c r="J178" s="21">
        <f t="shared" si="262"/>
        <v>532.61479275305953</v>
      </c>
      <c r="K178" s="21">
        <f t="shared" si="263"/>
        <v>140.90032554378541</v>
      </c>
      <c r="L178" s="21">
        <f t="shared" si="264"/>
        <v>497.57004290500947</v>
      </c>
      <c r="M178" s="132"/>
      <c r="N178" s="20">
        <f t="shared" si="265"/>
        <v>9.4600000000000364</v>
      </c>
      <c r="O178" s="20">
        <f t="shared" si="266"/>
        <v>6.4577182323790989E-3</v>
      </c>
      <c r="P178" s="20">
        <f t="shared" si="267"/>
        <v>1.3089969389957472E-2</v>
      </c>
      <c r="Q178" s="22">
        <f t="shared" si="268"/>
        <v>1.4596109590006456E-2</v>
      </c>
      <c r="R178" s="21">
        <f t="shared" si="269"/>
        <v>1.0000177542461781</v>
      </c>
      <c r="S178" s="20">
        <f t="shared" si="270"/>
        <v>-3.5498613544709678E-2</v>
      </c>
      <c r="T178" s="20">
        <f t="shared" si="271"/>
        <v>-4.1565674246566342</v>
      </c>
      <c r="U178" s="20">
        <f t="shared" si="272"/>
        <v>8.497746659082992</v>
      </c>
      <c r="V178" s="132"/>
      <c r="W178" s="45">
        <v>2951.98</v>
      </c>
      <c r="X178" s="45">
        <v>90.4</v>
      </c>
      <c r="Y178" s="20">
        <v>117.131</v>
      </c>
      <c r="Z178" s="20">
        <f t="shared" si="273"/>
        <v>2126.6547969938351</v>
      </c>
      <c r="AA178" s="20">
        <f t="shared" si="274"/>
        <v>-2064.314796993835</v>
      </c>
      <c r="AB178" s="20">
        <f t="shared" si="275"/>
        <v>-415.49069382697132</v>
      </c>
      <c r="AC178" s="20">
        <f t="shared" si="276"/>
        <v>333.95476904954893</v>
      </c>
      <c r="AD178" s="20">
        <f t="shared" si="277"/>
        <v>27193.929306173031</v>
      </c>
      <c r="AE178" s="20">
        <f t="shared" si="278"/>
        <v>28695.964769049548</v>
      </c>
      <c r="AF178" s="21">
        <f t="shared" si="279"/>
        <v>533.06500956989817</v>
      </c>
      <c r="AG178" s="21">
        <f t="shared" si="280"/>
        <v>141.2090740124614</v>
      </c>
      <c r="AH178" s="21">
        <f t="shared" si="281"/>
        <v>496.95866062536021</v>
      </c>
      <c r="AI178" s="132"/>
      <c r="AJ178" s="20">
        <f t="shared" si="282"/>
        <v>9.4600000000000364</v>
      </c>
      <c r="AK178" s="20">
        <f t="shared" si="283"/>
        <v>6.4577182323790989E-3</v>
      </c>
      <c r="AL178" s="20">
        <f t="shared" si="284"/>
        <v>1.1431906600562878E-2</v>
      </c>
      <c r="AM178" s="23">
        <f t="shared" si="285"/>
        <v>1.3129673220787286E-2</v>
      </c>
      <c r="AN178" s="45">
        <f t="shared" si="286"/>
        <v>1.0000143659408924</v>
      </c>
      <c r="AO178" s="23">
        <f t="shared" si="287"/>
        <v>-3.5498493266705212E-2</v>
      </c>
      <c r="AP178" s="23">
        <f t="shared" si="288"/>
        <v>-4.2657560736280775</v>
      </c>
      <c r="AQ178" s="23">
        <f t="shared" si="289"/>
        <v>8.4434814724612206</v>
      </c>
      <c r="AR178" s="45">
        <f t="shared" si="290"/>
        <v>0.66234231018335632</v>
      </c>
      <c r="AS178" s="132"/>
      <c r="AT178" s="20">
        <f t="shared" si="291"/>
        <v>2.9063810249969961</v>
      </c>
      <c r="AU178" s="20">
        <f t="shared" si="292"/>
        <v>-1.9204043647278013E-2</v>
      </c>
      <c r="AV178" s="20">
        <f t="shared" si="293"/>
        <v>2.9064444700965812</v>
      </c>
      <c r="AX178" s="18">
        <v>-85</v>
      </c>
      <c r="AY178" s="18">
        <v>5</v>
      </c>
      <c r="AZ178" s="18">
        <v>-715</v>
      </c>
      <c r="BA178" s="128">
        <v>-3.5000000000000001E-3</v>
      </c>
      <c r="BB178" s="128">
        <v>-2.3E-3</v>
      </c>
      <c r="BC178" s="129">
        <v>0</v>
      </c>
      <c r="BD178" s="125"/>
      <c r="BE178" s="30" t="s">
        <v>98</v>
      </c>
    </row>
    <row r="179" spans="1:57" x14ac:dyDescent="0.35">
      <c r="A179" s="45">
        <v>2961.44</v>
      </c>
      <c r="B179" s="45">
        <v>90.94</v>
      </c>
      <c r="C179" s="20">
        <v>116.27</v>
      </c>
      <c r="D179" s="24">
        <f t="shared" si="256"/>
        <v>2126.5249733409305</v>
      </c>
      <c r="E179" s="24">
        <f t="shared" si="257"/>
        <v>-2064.1849733409304</v>
      </c>
      <c r="F179" s="24">
        <f t="shared" si="258"/>
        <v>-417.53499378245118</v>
      </c>
      <c r="G179" s="24">
        <f t="shared" si="259"/>
        <v>344.38103581391243</v>
      </c>
      <c r="H179" s="20">
        <f t="shared" si="260"/>
        <v>27191.885006217519</v>
      </c>
      <c r="I179" s="20">
        <f t="shared" si="261"/>
        <v>28706.39103581394</v>
      </c>
      <c r="J179" s="21">
        <f t="shared" si="262"/>
        <v>541.23356220875178</v>
      </c>
      <c r="K179" s="21">
        <f t="shared" si="263"/>
        <v>140.48433699763723</v>
      </c>
      <c r="L179" s="21">
        <f t="shared" si="264"/>
        <v>507.01022248767231</v>
      </c>
      <c r="M179" s="132"/>
      <c r="N179" s="20">
        <f t="shared" si="265"/>
        <v>9.4600000000000364</v>
      </c>
      <c r="O179" s="20">
        <f t="shared" si="266"/>
        <v>9.4247779607692407E-3</v>
      </c>
      <c r="P179" s="20">
        <f t="shared" si="267"/>
        <v>-2.9670597283903899E-3</v>
      </c>
      <c r="Q179" s="22">
        <f t="shared" si="268"/>
        <v>9.8807193111392078E-3</v>
      </c>
      <c r="R179" s="21">
        <f t="shared" si="269"/>
        <v>1.0000081357972708</v>
      </c>
      <c r="S179" s="20">
        <f t="shared" si="270"/>
        <v>-0.110619609257195</v>
      </c>
      <c r="T179" s="20">
        <f t="shared" si="271"/>
        <v>-4.1992889610565447</v>
      </c>
      <c r="U179" s="20">
        <f t="shared" si="272"/>
        <v>8.4761198344265765</v>
      </c>
      <c r="V179" s="132"/>
      <c r="W179" s="45">
        <v>2961.44</v>
      </c>
      <c r="X179" s="45">
        <v>90.94</v>
      </c>
      <c r="Y179" s="20">
        <v>117.042</v>
      </c>
      <c r="Z179" s="20">
        <f t="shared" si="273"/>
        <v>2126.5441774434803</v>
      </c>
      <c r="AA179" s="20">
        <f t="shared" si="274"/>
        <v>-2064.2041774434801</v>
      </c>
      <c r="AB179" s="20">
        <f t="shared" si="275"/>
        <v>-419.79785376277255</v>
      </c>
      <c r="AC179" s="20">
        <f t="shared" si="276"/>
        <v>342.37658929091128</v>
      </c>
      <c r="AD179" s="20">
        <f t="shared" si="277"/>
        <v>27189.62214623723</v>
      </c>
      <c r="AE179" s="20">
        <f t="shared" si="278"/>
        <v>28704.386589290909</v>
      </c>
      <c r="AF179" s="21">
        <f t="shared" si="279"/>
        <v>541.71207012425668</v>
      </c>
      <c r="AG179" s="21">
        <f t="shared" si="280"/>
        <v>140.80017915416309</v>
      </c>
      <c r="AH179" s="21">
        <f t="shared" si="281"/>
        <v>506.40575086838669</v>
      </c>
      <c r="AI179" s="132"/>
      <c r="AJ179" s="20">
        <f t="shared" si="282"/>
        <v>9.4600000000000364</v>
      </c>
      <c r="AK179" s="20">
        <f t="shared" si="283"/>
        <v>9.4247779607692407E-3</v>
      </c>
      <c r="AL179" s="20">
        <f t="shared" si="284"/>
        <v>-1.5533430342749295E-3</v>
      </c>
      <c r="AM179" s="23">
        <f t="shared" si="285"/>
        <v>9.551909044697382E-3</v>
      </c>
      <c r="AN179" s="45">
        <f t="shared" si="286"/>
        <v>1.0000076033165717</v>
      </c>
      <c r="AO179" s="23">
        <f t="shared" si="287"/>
        <v>-0.11061955035486734</v>
      </c>
      <c r="AP179" s="23">
        <f t="shared" si="288"/>
        <v>-4.3071599358012067</v>
      </c>
      <c r="AQ179" s="23">
        <f t="shared" si="289"/>
        <v>8.4218202413623828</v>
      </c>
      <c r="AR179" s="45">
        <f t="shared" si="290"/>
        <v>0.57169805907301452</v>
      </c>
      <c r="AS179" s="132"/>
      <c r="AT179" s="20">
        <f t="shared" si="291"/>
        <v>3.0229689303865652</v>
      </c>
      <c r="AU179" s="20">
        <f t="shared" si="292"/>
        <v>-1.9204102549792879E-2</v>
      </c>
      <c r="AV179" s="20">
        <f t="shared" si="293"/>
        <v>3.0230299290012388</v>
      </c>
      <c r="AX179" s="18">
        <v>-85</v>
      </c>
      <c r="AY179" s="18">
        <v>5</v>
      </c>
      <c r="AZ179" s="18">
        <v>-715</v>
      </c>
      <c r="BA179" s="128">
        <v>-3.5000000000000001E-3</v>
      </c>
      <c r="BB179" s="128">
        <v>-2.3E-3</v>
      </c>
      <c r="BC179" s="129">
        <v>0</v>
      </c>
      <c r="BD179" s="125"/>
      <c r="BE179" s="30" t="s">
        <v>98</v>
      </c>
    </row>
    <row r="180" spans="1:57" x14ac:dyDescent="0.35">
      <c r="A180" s="45">
        <v>2970.89</v>
      </c>
      <c r="B180" s="45">
        <v>90.7</v>
      </c>
      <c r="C180" s="20">
        <v>116.64</v>
      </c>
      <c r="D180" s="24">
        <f t="shared" si="256"/>
        <v>2126.3897320230662</v>
      </c>
      <c r="E180" s="24">
        <f t="shared" si="257"/>
        <v>-2064.0497320230661</v>
      </c>
      <c r="F180" s="24">
        <f t="shared" si="258"/>
        <v>-421.74447888519717</v>
      </c>
      <c r="G180" s="24">
        <f t="shared" si="259"/>
        <v>352.84058687196028</v>
      </c>
      <c r="H180" s="20">
        <f t="shared" si="260"/>
        <v>27187.675521114772</v>
      </c>
      <c r="I180" s="20">
        <f t="shared" si="261"/>
        <v>28714.850586871988</v>
      </c>
      <c r="J180" s="21">
        <f t="shared" si="262"/>
        <v>549.87715465756162</v>
      </c>
      <c r="K180" s="21">
        <f t="shared" si="263"/>
        <v>140.08341575154128</v>
      </c>
      <c r="L180" s="21">
        <f t="shared" si="264"/>
        <v>516.44115115992633</v>
      </c>
      <c r="M180" s="132"/>
      <c r="N180" s="20">
        <f t="shared" si="265"/>
        <v>9.4499999999998181</v>
      </c>
      <c r="O180" s="20">
        <f t="shared" si="266"/>
        <v>-4.188790204786302E-3</v>
      </c>
      <c r="P180" s="20">
        <f t="shared" si="267"/>
        <v>6.4577182323790989E-3</v>
      </c>
      <c r="Q180" s="22">
        <f t="shared" si="268"/>
        <v>7.6967191760062281E-3</v>
      </c>
      <c r="R180" s="21">
        <f t="shared" si="269"/>
        <v>1.0000049366530841</v>
      </c>
      <c r="S180" s="20">
        <f t="shared" si="270"/>
        <v>-0.13524131786414934</v>
      </c>
      <c r="T180" s="20">
        <f t="shared" si="271"/>
        <v>-4.2094851027459947</v>
      </c>
      <c r="U180" s="20">
        <f t="shared" si="272"/>
        <v>8.4595510580478557</v>
      </c>
      <c r="V180" s="132"/>
      <c r="W180" s="45">
        <v>2970.89</v>
      </c>
      <c r="X180" s="45">
        <v>90.7</v>
      </c>
      <c r="Y180" s="20">
        <v>117.298</v>
      </c>
      <c r="Z180" s="20">
        <f t="shared" si="273"/>
        <v>2126.4089363705643</v>
      </c>
      <c r="AA180" s="20">
        <f t="shared" si="274"/>
        <v>-2064.0689363705642</v>
      </c>
      <c r="AB180" s="20">
        <f t="shared" si="275"/>
        <v>-424.11257964021235</v>
      </c>
      <c r="AC180" s="20">
        <f t="shared" si="276"/>
        <v>350.78296016933984</v>
      </c>
      <c r="AD180" s="20">
        <f t="shared" si="277"/>
        <v>27185.30742035979</v>
      </c>
      <c r="AE180" s="20">
        <f t="shared" si="278"/>
        <v>28712.792960169336</v>
      </c>
      <c r="AF180" s="21">
        <f t="shared" si="279"/>
        <v>550.38183595958185</v>
      </c>
      <c r="AG180" s="21">
        <f t="shared" si="280"/>
        <v>140.40589388014644</v>
      </c>
      <c r="AH180" s="21">
        <f t="shared" si="281"/>
        <v>515.84324454145928</v>
      </c>
      <c r="AI180" s="132"/>
      <c r="AJ180" s="20">
        <f t="shared" si="282"/>
        <v>9.4499999999998181</v>
      </c>
      <c r="AK180" s="20">
        <f t="shared" si="283"/>
        <v>-4.188790204786302E-3</v>
      </c>
      <c r="AL180" s="20">
        <f t="shared" si="284"/>
        <v>4.4680428851054874E-3</v>
      </c>
      <c r="AM180" s="23">
        <f t="shared" si="285"/>
        <v>6.1241532209352911E-3</v>
      </c>
      <c r="AN180" s="45">
        <f t="shared" si="286"/>
        <v>1.0000031254494448</v>
      </c>
      <c r="AO180" s="23">
        <f t="shared" si="287"/>
        <v>-0.13524107291579146</v>
      </c>
      <c r="AP180" s="23">
        <f t="shared" si="288"/>
        <v>-4.3147258774397841</v>
      </c>
      <c r="AQ180" s="23">
        <f t="shared" si="289"/>
        <v>8.4063708784285325</v>
      </c>
      <c r="AR180" s="45">
        <f t="shared" si="290"/>
        <v>0.26333310990011011</v>
      </c>
      <c r="AS180" s="132"/>
      <c r="AT180" s="20">
        <f t="shared" si="291"/>
        <v>3.1371529821181161</v>
      </c>
      <c r="AU180" s="20">
        <f t="shared" si="292"/>
        <v>-1.9204347498089192E-2</v>
      </c>
      <c r="AV180" s="20">
        <f t="shared" si="293"/>
        <v>3.1372117620867446</v>
      </c>
      <c r="AX180" s="18">
        <v>-85</v>
      </c>
      <c r="AY180" s="18">
        <v>5</v>
      </c>
      <c r="AZ180" s="18">
        <v>-715</v>
      </c>
      <c r="BA180" s="128">
        <v>-3.5000000000000001E-3</v>
      </c>
      <c r="BB180" s="128">
        <v>-2.3E-3</v>
      </c>
      <c r="BC180" s="129">
        <v>0</v>
      </c>
      <c r="BD180" s="125"/>
      <c r="BE180" s="30" t="s">
        <v>98</v>
      </c>
    </row>
    <row r="181" spans="1:57" x14ac:dyDescent="0.35">
      <c r="A181" s="45">
        <v>2980.34</v>
      </c>
      <c r="B181" s="45">
        <v>91.28</v>
      </c>
      <c r="C181" s="20">
        <v>117.78</v>
      </c>
      <c r="D181" s="24">
        <f t="shared" si="256"/>
        <v>2126.2264511817298</v>
      </c>
      <c r="E181" s="24">
        <f t="shared" si="257"/>
        <v>-2063.8864511817296</v>
      </c>
      <c r="F181" s="24">
        <f t="shared" si="258"/>
        <v>-426.06477909198719</v>
      </c>
      <c r="G181" s="24">
        <f t="shared" si="259"/>
        <v>361.24339222299778</v>
      </c>
      <c r="H181" s="20">
        <f t="shared" si="260"/>
        <v>27183.355220907983</v>
      </c>
      <c r="I181" s="20">
        <f t="shared" si="261"/>
        <v>28723.253392223025</v>
      </c>
      <c r="J181" s="21">
        <f t="shared" si="262"/>
        <v>558.59465125212432</v>
      </c>
      <c r="K181" s="21">
        <f t="shared" si="263"/>
        <v>139.70671328808385</v>
      </c>
      <c r="L181" s="21">
        <f t="shared" si="264"/>
        <v>525.8783441603756</v>
      </c>
      <c r="M181" s="132"/>
      <c r="N181" s="20">
        <f t="shared" si="265"/>
        <v>9.4500000000002728</v>
      </c>
      <c r="O181" s="20">
        <f t="shared" si="266"/>
        <v>1.0122909661567082E-2</v>
      </c>
      <c r="P181" s="20">
        <f t="shared" si="267"/>
        <v>1.9896753472735368E-2</v>
      </c>
      <c r="Q181" s="22">
        <f t="shared" si="268"/>
        <v>2.2321122991119324E-2</v>
      </c>
      <c r="R181" s="21">
        <f t="shared" si="269"/>
        <v>1.0000415214463667</v>
      </c>
      <c r="S181" s="20">
        <f t="shared" si="270"/>
        <v>-0.16328084133639093</v>
      </c>
      <c r="T181" s="20">
        <f t="shared" si="271"/>
        <v>-4.3203002067900211</v>
      </c>
      <c r="U181" s="20">
        <f t="shared" si="272"/>
        <v>8.4028053510374807</v>
      </c>
      <c r="V181" s="132"/>
      <c r="W181" s="45">
        <v>2980.34</v>
      </c>
      <c r="X181" s="45">
        <v>91.28</v>
      </c>
      <c r="Y181" s="20">
        <v>118.46299999999999</v>
      </c>
      <c r="Z181" s="20">
        <f t="shared" si="273"/>
        <v>2126.24565529044</v>
      </c>
      <c r="AA181" s="20">
        <f t="shared" si="274"/>
        <v>-2063.9056552904399</v>
      </c>
      <c r="AB181" s="20">
        <f t="shared" si="275"/>
        <v>-428.53091165074875</v>
      </c>
      <c r="AC181" s="20">
        <f t="shared" si="276"/>
        <v>359.13462726183667</v>
      </c>
      <c r="AD181" s="20">
        <f t="shared" si="277"/>
        <v>27180.889088349253</v>
      </c>
      <c r="AE181" s="20">
        <f t="shared" si="278"/>
        <v>28721.144627261834</v>
      </c>
      <c r="AF181" s="21">
        <f t="shared" si="279"/>
        <v>559.12111634128087</v>
      </c>
      <c r="AG181" s="21">
        <f t="shared" si="280"/>
        <v>140.03497204474473</v>
      </c>
      <c r="AH181" s="21">
        <f t="shared" si="281"/>
        <v>525.28516641278031</v>
      </c>
      <c r="AI181" s="132"/>
      <c r="AJ181" s="20">
        <f t="shared" si="282"/>
        <v>9.4500000000002728</v>
      </c>
      <c r="AK181" s="20">
        <f t="shared" si="283"/>
        <v>1.0122909661567082E-2</v>
      </c>
      <c r="AL181" s="20">
        <f t="shared" si="284"/>
        <v>2.0333085785733802E-2</v>
      </c>
      <c r="AM181" s="23">
        <f t="shared" si="285"/>
        <v>2.2710806235370029E-2</v>
      </c>
      <c r="AN181" s="45">
        <f t="shared" si="286"/>
        <v>1.0000429839436853</v>
      </c>
      <c r="AO181" s="23">
        <f t="shared" si="287"/>
        <v>-0.16328108012426873</v>
      </c>
      <c r="AP181" s="23">
        <f t="shared" si="288"/>
        <v>-4.4183320105364032</v>
      </c>
      <c r="AQ181" s="23">
        <f t="shared" si="289"/>
        <v>8.3516670924968484</v>
      </c>
      <c r="AR181" s="45">
        <f t="shared" si="290"/>
        <v>0.51938424416319173</v>
      </c>
      <c r="AS181" s="132"/>
      <c r="AT181" s="20">
        <f t="shared" si="291"/>
        <v>3.2447957499312463</v>
      </c>
      <c r="AU181" s="20">
        <f t="shared" si="292"/>
        <v>-1.9204108710255241E-2</v>
      </c>
      <c r="AV181" s="20">
        <f t="shared" si="293"/>
        <v>3.2448525785562636</v>
      </c>
      <c r="AX181" s="18">
        <v>-85</v>
      </c>
      <c r="AY181" s="18">
        <v>5</v>
      </c>
      <c r="AZ181" s="18">
        <v>-715</v>
      </c>
      <c r="BA181" s="128">
        <v>-3.5000000000000001E-3</v>
      </c>
      <c r="BB181" s="128">
        <v>-2.3E-3</v>
      </c>
      <c r="BC181" s="129">
        <v>0</v>
      </c>
      <c r="BD181" s="125"/>
      <c r="BE181" s="30" t="s">
        <v>98</v>
      </c>
    </row>
    <row r="182" spans="1:57" x14ac:dyDescent="0.35">
      <c r="A182" s="45">
        <v>2989.78</v>
      </c>
      <c r="B182" s="45">
        <v>91.48</v>
      </c>
      <c r="C182" s="20">
        <v>117.94</v>
      </c>
      <c r="D182" s="24">
        <f t="shared" si="256"/>
        <v>2125.9991055997029</v>
      </c>
      <c r="E182" s="24">
        <f t="shared" si="257"/>
        <v>-2063.6591055997028</v>
      </c>
      <c r="F182" s="24">
        <f t="shared" si="258"/>
        <v>-430.47492745903651</v>
      </c>
      <c r="G182" s="24">
        <f t="shared" si="259"/>
        <v>369.5867942272759</v>
      </c>
      <c r="H182" s="20">
        <f t="shared" si="260"/>
        <v>27178.945072540933</v>
      </c>
      <c r="I182" s="20">
        <f t="shared" si="261"/>
        <v>28731.596794227302</v>
      </c>
      <c r="J182" s="21">
        <f t="shared" si="262"/>
        <v>567.36501622681806</v>
      </c>
      <c r="K182" s="21">
        <f t="shared" si="263"/>
        <v>139.35206565004668</v>
      </c>
      <c r="L182" s="21">
        <f t="shared" si="264"/>
        <v>535.30901643359107</v>
      </c>
      <c r="M182" s="132"/>
      <c r="N182" s="20">
        <f t="shared" si="265"/>
        <v>9.4400000000000546</v>
      </c>
      <c r="O182" s="20">
        <f t="shared" si="266"/>
        <v>3.4906585039887086E-3</v>
      </c>
      <c r="P182" s="20">
        <f t="shared" si="267"/>
        <v>2.7925268031908676E-3</v>
      </c>
      <c r="Q182" s="22">
        <f t="shared" si="268"/>
        <v>4.469717198940959E-3</v>
      </c>
      <c r="R182" s="21">
        <f t="shared" si="269"/>
        <v>1.000001664867646</v>
      </c>
      <c r="S182" s="20">
        <f t="shared" si="270"/>
        <v>-0.22734558202687966</v>
      </c>
      <c r="T182" s="20">
        <f t="shared" si="271"/>
        <v>-4.4101483670493327</v>
      </c>
      <c r="U182" s="20">
        <f t="shared" si="272"/>
        <v>8.3434020042780954</v>
      </c>
      <c r="V182" s="132"/>
      <c r="W182" s="45">
        <v>2989.78</v>
      </c>
      <c r="X182" s="45">
        <v>91.48</v>
      </c>
      <c r="Y182" s="20">
        <v>118.57899999999999</v>
      </c>
      <c r="Z182" s="20">
        <f t="shared" si="273"/>
        <v>2126.018309778457</v>
      </c>
      <c r="AA182" s="20">
        <f t="shared" si="274"/>
        <v>-2063.6783097784569</v>
      </c>
      <c r="AB182" s="20">
        <f t="shared" si="275"/>
        <v>-433.03701994501739</v>
      </c>
      <c r="AC182" s="20">
        <f t="shared" si="276"/>
        <v>367.42659814648516</v>
      </c>
      <c r="AD182" s="20">
        <f t="shared" si="277"/>
        <v>27176.382980054983</v>
      </c>
      <c r="AE182" s="20">
        <f t="shared" si="278"/>
        <v>28729.436598146483</v>
      </c>
      <c r="AF182" s="21">
        <f t="shared" si="279"/>
        <v>567.91140653130049</v>
      </c>
      <c r="AG182" s="21">
        <f t="shared" si="280"/>
        <v>139.68580384122671</v>
      </c>
      <c r="AH182" s="21">
        <f t="shared" si="281"/>
        <v>534.71927799346122</v>
      </c>
      <c r="AI182" s="132"/>
      <c r="AJ182" s="20">
        <f t="shared" si="282"/>
        <v>9.4400000000000546</v>
      </c>
      <c r="AK182" s="20">
        <f t="shared" si="283"/>
        <v>3.4906585039887086E-3</v>
      </c>
      <c r="AL182" s="20">
        <f t="shared" si="284"/>
        <v>2.0245819323134163E-3</v>
      </c>
      <c r="AM182" s="23">
        <f t="shared" si="285"/>
        <v>4.0350027557172208E-3</v>
      </c>
      <c r="AN182" s="45">
        <f t="shared" si="286"/>
        <v>1.0000013567728121</v>
      </c>
      <c r="AO182" s="23">
        <f t="shared" si="287"/>
        <v>-0.22734551198299693</v>
      </c>
      <c r="AP182" s="23">
        <f t="shared" si="288"/>
        <v>-4.5061082942686292</v>
      </c>
      <c r="AQ182" s="23">
        <f t="shared" si="289"/>
        <v>8.2919708846485012</v>
      </c>
      <c r="AR182" s="45">
        <f t="shared" si="290"/>
        <v>0.21411810370245679</v>
      </c>
      <c r="AS182" s="132"/>
      <c r="AT182" s="20">
        <f t="shared" si="291"/>
        <v>3.351233357160742</v>
      </c>
      <c r="AU182" s="20">
        <f t="shared" si="292"/>
        <v>-1.9204178754080203E-2</v>
      </c>
      <c r="AV182" s="20">
        <f t="shared" si="293"/>
        <v>3.3512883812988217</v>
      </c>
      <c r="AX182" s="18">
        <v>-85</v>
      </c>
      <c r="AY182" s="18">
        <v>5</v>
      </c>
      <c r="AZ182" s="18">
        <v>-715</v>
      </c>
      <c r="BA182" s="128">
        <v>-3.5000000000000001E-3</v>
      </c>
      <c r="BB182" s="128">
        <v>-2.3E-3</v>
      </c>
      <c r="BC182" s="129">
        <v>0</v>
      </c>
      <c r="BD182" s="125"/>
      <c r="BE182" s="30" t="s">
        <v>98</v>
      </c>
    </row>
    <row r="183" spans="1:57" x14ac:dyDescent="0.35">
      <c r="A183" s="45">
        <v>2999.22</v>
      </c>
      <c r="B183" s="45">
        <v>91.51</v>
      </c>
      <c r="C183" s="20">
        <v>119.19</v>
      </c>
      <c r="D183" s="24">
        <f t="shared" si="256"/>
        <v>2125.7528089620723</v>
      </c>
      <c r="E183" s="24">
        <f t="shared" si="257"/>
        <v>-2063.4128089620722</v>
      </c>
      <c r="F183" s="24">
        <f t="shared" si="258"/>
        <v>-434.98708806165803</v>
      </c>
      <c r="G183" s="24">
        <f t="shared" si="259"/>
        <v>377.87472584567087</v>
      </c>
      <c r="H183" s="20">
        <f t="shared" si="260"/>
        <v>27174.432911938311</v>
      </c>
      <c r="I183" s="20">
        <f t="shared" si="261"/>
        <v>28739.884725845695</v>
      </c>
      <c r="J183" s="21">
        <f t="shared" si="262"/>
        <v>576.19708018463746</v>
      </c>
      <c r="K183" s="21">
        <f t="shared" si="263"/>
        <v>139.01904541457162</v>
      </c>
      <c r="L183" s="21">
        <f t="shared" si="264"/>
        <v>544.74265606126016</v>
      </c>
      <c r="M183" s="132"/>
      <c r="N183" s="20">
        <f t="shared" si="265"/>
        <v>9.4399999999995998</v>
      </c>
      <c r="O183" s="20">
        <f t="shared" si="266"/>
        <v>5.2359877559831865E-4</v>
      </c>
      <c r="P183" s="20">
        <f t="shared" si="267"/>
        <v>2.1816615649929118E-2</v>
      </c>
      <c r="Q183" s="22">
        <f t="shared" si="268"/>
        <v>2.1815473270248686E-2</v>
      </c>
      <c r="R183" s="21">
        <f t="shared" si="269"/>
        <v>1.0000396614603828</v>
      </c>
      <c r="S183" s="20">
        <f t="shared" si="270"/>
        <v>-0.24629663763040205</v>
      </c>
      <c r="T183" s="20">
        <f t="shared" si="271"/>
        <v>-4.512160602621492</v>
      </c>
      <c r="U183" s="20">
        <f t="shared" si="272"/>
        <v>8.2879316183949516</v>
      </c>
      <c r="V183" s="132"/>
      <c r="W183" s="45">
        <v>2999.22</v>
      </c>
      <c r="X183" s="45">
        <v>91.51</v>
      </c>
      <c r="Y183" s="20">
        <v>119.857</v>
      </c>
      <c r="Z183" s="20">
        <f t="shared" si="273"/>
        <v>2125.7720126985478</v>
      </c>
      <c r="AA183" s="20">
        <f t="shared" si="274"/>
        <v>-2063.4320126985476</v>
      </c>
      <c r="AB183" s="20">
        <f t="shared" si="275"/>
        <v>-437.64333885900919</v>
      </c>
      <c r="AC183" s="20">
        <f t="shared" si="276"/>
        <v>375.66256012134841</v>
      </c>
      <c r="AD183" s="20">
        <f t="shared" si="277"/>
        <v>27171.77666114099</v>
      </c>
      <c r="AE183" s="20">
        <f t="shared" si="278"/>
        <v>28737.672560121347</v>
      </c>
      <c r="AF183" s="21">
        <f t="shared" si="279"/>
        <v>576.76169353086141</v>
      </c>
      <c r="AG183" s="21">
        <f t="shared" si="280"/>
        <v>139.35799866017277</v>
      </c>
      <c r="AH183" s="21">
        <f t="shared" si="281"/>
        <v>544.15498974529135</v>
      </c>
      <c r="AI183" s="132"/>
      <c r="AJ183" s="20">
        <f t="shared" si="282"/>
        <v>9.4399999999995998</v>
      </c>
      <c r="AK183" s="20">
        <f t="shared" si="283"/>
        <v>5.2359877559831865E-4</v>
      </c>
      <c r="AL183" s="20">
        <f t="shared" si="284"/>
        <v>2.2305307840487634E-2</v>
      </c>
      <c r="AM183" s="23">
        <f t="shared" si="285"/>
        <v>2.2303861438434547E-2</v>
      </c>
      <c r="AN183" s="45">
        <f t="shared" si="286"/>
        <v>1.0000414572485981</v>
      </c>
      <c r="AO183" s="23">
        <f t="shared" si="287"/>
        <v>-0.24629707990945993</v>
      </c>
      <c r="AP183" s="23">
        <f t="shared" si="288"/>
        <v>-4.6063189139918128</v>
      </c>
      <c r="AQ183" s="23">
        <f t="shared" si="289"/>
        <v>8.2359619748632387</v>
      </c>
      <c r="AR183" s="45">
        <f t="shared" si="290"/>
        <v>0.51165716162837738</v>
      </c>
      <c r="AS183" s="132"/>
      <c r="AT183" s="20">
        <f t="shared" si="291"/>
        <v>3.4567825344168503</v>
      </c>
      <c r="AU183" s="20">
        <f t="shared" si="292"/>
        <v>-1.9203736475446931E-2</v>
      </c>
      <c r="AV183" s="20">
        <f t="shared" si="293"/>
        <v>3.4568358760207287</v>
      </c>
      <c r="AX183" s="18">
        <v>-85</v>
      </c>
      <c r="AY183" s="18">
        <v>5</v>
      </c>
      <c r="AZ183" s="18">
        <v>-715</v>
      </c>
      <c r="BA183" s="128">
        <v>-3.5000000000000001E-3</v>
      </c>
      <c r="BB183" s="128">
        <v>-2.3E-3</v>
      </c>
      <c r="BC183" s="129">
        <v>0</v>
      </c>
      <c r="BD183" s="125"/>
      <c r="BE183" s="30" t="s">
        <v>98</v>
      </c>
    </row>
    <row r="184" spans="1:57" x14ac:dyDescent="0.35">
      <c r="A184" s="45">
        <v>3008.68</v>
      </c>
      <c r="B184" s="45">
        <v>90.64</v>
      </c>
      <c r="C184" s="20">
        <v>118.95</v>
      </c>
      <c r="D184" s="24">
        <f t="shared" si="256"/>
        <v>2125.5753295627396</v>
      </c>
      <c r="E184" s="24">
        <f t="shared" si="257"/>
        <v>-2063.2353295627395</v>
      </c>
      <c r="F184" s="24">
        <f t="shared" si="258"/>
        <v>-439.58263314737155</v>
      </c>
      <c r="G184" s="24">
        <f t="shared" si="259"/>
        <v>386.14147951152006</v>
      </c>
      <c r="H184" s="20">
        <f t="shared" si="260"/>
        <v>27169.837366852596</v>
      </c>
      <c r="I184" s="20">
        <f t="shared" si="261"/>
        <v>28748.151479511544</v>
      </c>
      <c r="J184" s="21">
        <f t="shared" si="262"/>
        <v>585.09668736382559</v>
      </c>
      <c r="K184" s="21">
        <f t="shared" si="263"/>
        <v>138.70303833561212</v>
      </c>
      <c r="L184" s="21">
        <f t="shared" si="264"/>
        <v>554.19964728557045</v>
      </c>
      <c r="M184" s="132"/>
      <c r="N184" s="20">
        <f t="shared" si="265"/>
        <v>9.4600000000000364</v>
      </c>
      <c r="O184" s="20">
        <f t="shared" si="266"/>
        <v>-1.5184364492350746E-2</v>
      </c>
      <c r="P184" s="20">
        <f t="shared" si="267"/>
        <v>-4.188790204786302E-3</v>
      </c>
      <c r="Q184" s="22">
        <f t="shared" si="268"/>
        <v>1.5751329314639406E-2</v>
      </c>
      <c r="R184" s="21">
        <f t="shared" si="269"/>
        <v>1.000020675877576</v>
      </c>
      <c r="S184" s="20">
        <f t="shared" si="270"/>
        <v>-0.17747939933284232</v>
      </c>
      <c r="T184" s="20">
        <f t="shared" si="271"/>
        <v>-4.5955450857135487</v>
      </c>
      <c r="U184" s="20">
        <f t="shared" si="272"/>
        <v>8.2667536658491692</v>
      </c>
      <c r="V184" s="132"/>
      <c r="W184" s="45">
        <v>3008.68</v>
      </c>
      <c r="X184" s="45">
        <v>90.64</v>
      </c>
      <c r="Y184" s="20">
        <v>119.62</v>
      </c>
      <c r="Z184" s="20">
        <f t="shared" si="273"/>
        <v>2125.5945333056598</v>
      </c>
      <c r="AA184" s="20">
        <f t="shared" si="274"/>
        <v>-2063.2545333056596</v>
      </c>
      <c r="AB184" s="20">
        <f t="shared" si="275"/>
        <v>-442.335021641114</v>
      </c>
      <c r="AC184" s="20">
        <f t="shared" si="276"/>
        <v>383.87513381846821</v>
      </c>
      <c r="AD184" s="20">
        <f t="shared" si="277"/>
        <v>27167.084978358886</v>
      </c>
      <c r="AE184" s="20">
        <f t="shared" si="278"/>
        <v>28745.885133818469</v>
      </c>
      <c r="AF184" s="21">
        <f t="shared" si="279"/>
        <v>585.67942573936443</v>
      </c>
      <c r="AG184" s="21">
        <f t="shared" si="280"/>
        <v>139.04731384410698</v>
      </c>
      <c r="AH184" s="21">
        <f t="shared" si="281"/>
        <v>553.61312858850135</v>
      </c>
      <c r="AI184" s="132"/>
      <c r="AJ184" s="20">
        <f t="shared" si="282"/>
        <v>9.4600000000000364</v>
      </c>
      <c r="AK184" s="20">
        <f t="shared" si="283"/>
        <v>-1.5184364492350746E-2</v>
      </c>
      <c r="AL184" s="20">
        <f t="shared" si="284"/>
        <v>-4.1364303272264698E-3</v>
      </c>
      <c r="AM184" s="23">
        <f t="shared" si="285"/>
        <v>1.5737491206159637E-2</v>
      </c>
      <c r="AN184" s="45">
        <f t="shared" si="286"/>
        <v>1.0000206395636326</v>
      </c>
      <c r="AO184" s="23">
        <f t="shared" si="287"/>
        <v>-0.17747939288799872</v>
      </c>
      <c r="AP184" s="23">
        <f t="shared" si="288"/>
        <v>-4.6916827821047891</v>
      </c>
      <c r="AQ184" s="23">
        <f t="shared" si="289"/>
        <v>8.2125736971197885</v>
      </c>
      <c r="AR184" s="45">
        <f t="shared" si="290"/>
        <v>0.91278307208718479</v>
      </c>
      <c r="AS184" s="132"/>
      <c r="AT184" s="20">
        <f t="shared" si="291"/>
        <v>3.5653843019836802</v>
      </c>
      <c r="AU184" s="20">
        <f t="shared" si="292"/>
        <v>-1.9203742920126388E-2</v>
      </c>
      <c r="AV184" s="20">
        <f t="shared" si="293"/>
        <v>3.5654360188585348</v>
      </c>
      <c r="AX184" s="18">
        <v>-85</v>
      </c>
      <c r="AY184" s="18">
        <v>5</v>
      </c>
      <c r="AZ184" s="18">
        <v>-715</v>
      </c>
      <c r="BA184" s="128">
        <v>-3.5000000000000001E-3</v>
      </c>
      <c r="BB184" s="128">
        <v>-2.3E-3</v>
      </c>
      <c r="BC184" s="129">
        <v>0</v>
      </c>
      <c r="BD184" s="125"/>
      <c r="BE184" s="30" t="s">
        <v>98</v>
      </c>
    </row>
    <row r="185" spans="1:57" x14ac:dyDescent="0.35">
      <c r="A185" s="45">
        <v>3018.14</v>
      </c>
      <c r="B185" s="45">
        <v>90.17</v>
      </c>
      <c r="C185" s="20">
        <v>119.85</v>
      </c>
      <c r="D185" s="24">
        <f t="shared" si="256"/>
        <v>2125.5084601325493</v>
      </c>
      <c r="E185" s="24">
        <f t="shared" si="257"/>
        <v>-2063.1684601325492</v>
      </c>
      <c r="F185" s="24">
        <f t="shared" si="258"/>
        <v>-444.22640774963105</v>
      </c>
      <c r="G185" s="24">
        <f t="shared" si="259"/>
        <v>394.38284736692862</v>
      </c>
      <c r="H185" s="20">
        <f t="shared" si="260"/>
        <v>27165.193592250336</v>
      </c>
      <c r="I185" s="20">
        <f t="shared" si="261"/>
        <v>28756.392847366951</v>
      </c>
      <c r="J185" s="21">
        <f t="shared" si="262"/>
        <v>594.03276983630087</v>
      </c>
      <c r="K185" s="21">
        <f t="shared" si="263"/>
        <v>138.40142906222906</v>
      </c>
      <c r="L185" s="21">
        <f t="shared" si="264"/>
        <v>563.65876851141661</v>
      </c>
      <c r="M185" s="132"/>
      <c r="N185" s="20">
        <f t="shared" si="265"/>
        <v>9.4600000000000364</v>
      </c>
      <c r="O185" s="20">
        <f t="shared" si="266"/>
        <v>-8.2030474843733294E-3</v>
      </c>
      <c r="P185" s="20">
        <f t="shared" si="267"/>
        <v>1.5707963267948818E-2</v>
      </c>
      <c r="Q185" s="22">
        <f t="shared" si="268"/>
        <v>1.7720507496443938E-2</v>
      </c>
      <c r="R185" s="21">
        <f t="shared" si="269"/>
        <v>1.0000261688539063</v>
      </c>
      <c r="S185" s="20">
        <f t="shared" si="270"/>
        <v>-6.6869430190483359E-2</v>
      </c>
      <c r="T185" s="20">
        <f t="shared" si="271"/>
        <v>-4.6437746022595094</v>
      </c>
      <c r="U185" s="20">
        <f t="shared" si="272"/>
        <v>8.2413678554085585</v>
      </c>
      <c r="V185" s="132"/>
      <c r="W185" s="45">
        <v>3018.14</v>
      </c>
      <c r="X185" s="45">
        <v>90.17</v>
      </c>
      <c r="Y185" s="20">
        <v>120.53700000000001</v>
      </c>
      <c r="Z185" s="20">
        <f t="shared" si="273"/>
        <v>2125.5276638230371</v>
      </c>
      <c r="AA185" s="20">
        <f t="shared" si="274"/>
        <v>-2063.1876638230369</v>
      </c>
      <c r="AB185" s="20">
        <f t="shared" si="275"/>
        <v>-447.07606129824171</v>
      </c>
      <c r="AC185" s="20">
        <f t="shared" si="276"/>
        <v>392.06093002173145</v>
      </c>
      <c r="AD185" s="20">
        <f t="shared" si="277"/>
        <v>27162.343938701757</v>
      </c>
      <c r="AE185" s="20">
        <f t="shared" si="278"/>
        <v>28754.070930021731</v>
      </c>
      <c r="AF185" s="21">
        <f t="shared" si="279"/>
        <v>594.63331342555489</v>
      </c>
      <c r="AG185" s="21">
        <f t="shared" si="280"/>
        <v>138.75103252858284</v>
      </c>
      <c r="AH185" s="21">
        <f t="shared" si="281"/>
        <v>563.07275587929348</v>
      </c>
      <c r="AI185" s="132"/>
      <c r="AJ185" s="20">
        <f t="shared" si="282"/>
        <v>9.4600000000000364</v>
      </c>
      <c r="AK185" s="20">
        <f t="shared" si="283"/>
        <v>-8.2030474843733294E-3</v>
      </c>
      <c r="AL185" s="20">
        <f t="shared" si="284"/>
        <v>1.6004669240788031E-2</v>
      </c>
      <c r="AM185" s="23">
        <f t="shared" si="285"/>
        <v>1.7984025981272245E-2</v>
      </c>
      <c r="AN185" s="45">
        <f t="shared" si="286"/>
        <v>1.0000269529709354</v>
      </c>
      <c r="AO185" s="23">
        <f t="shared" si="287"/>
        <v>-6.6869482622570212E-2</v>
      </c>
      <c r="AP185" s="23">
        <f t="shared" si="288"/>
        <v>-4.7410396571276898</v>
      </c>
      <c r="AQ185" s="23">
        <f t="shared" si="289"/>
        <v>8.1857962032632265</v>
      </c>
      <c r="AR185" s="45">
        <f t="shared" si="290"/>
        <v>0.77905377375840401</v>
      </c>
      <c r="AS185" s="132"/>
      <c r="AT185" s="20">
        <f t="shared" si="291"/>
        <v>3.6758435093136037</v>
      </c>
      <c r="AU185" s="20">
        <f t="shared" si="292"/>
        <v>-1.920369048775683E-2</v>
      </c>
      <c r="AV185" s="20">
        <f t="shared" si="293"/>
        <v>3.6758936718424406</v>
      </c>
      <c r="AX185" s="18">
        <v>-85</v>
      </c>
      <c r="AY185" s="18">
        <v>5</v>
      </c>
      <c r="AZ185" s="18">
        <v>-715</v>
      </c>
      <c r="BA185" s="128">
        <v>-3.5000000000000001E-3</v>
      </c>
      <c r="BB185" s="128">
        <v>-2.3E-3</v>
      </c>
      <c r="BC185" s="129">
        <v>0</v>
      </c>
      <c r="BD185" s="125"/>
      <c r="BE185" s="30" t="s">
        <v>98</v>
      </c>
    </row>
    <row r="186" spans="1:57" x14ac:dyDescent="0.35">
      <c r="A186" s="45">
        <v>3027.59</v>
      </c>
      <c r="B186" s="45">
        <v>89.77</v>
      </c>
      <c r="C186" s="20">
        <v>118.77</v>
      </c>
      <c r="D186" s="24">
        <f t="shared" si="256"/>
        <v>2125.5134082772142</v>
      </c>
      <c r="E186" s="24">
        <f t="shared" si="257"/>
        <v>-2063.1734082772141</v>
      </c>
      <c r="F186" s="24">
        <f t="shared" si="258"/>
        <v>-448.85243181072752</v>
      </c>
      <c r="G186" s="24">
        <f t="shared" si="259"/>
        <v>402.62295477551157</v>
      </c>
      <c r="H186" s="20">
        <f t="shared" si="260"/>
        <v>27160.567568189239</v>
      </c>
      <c r="I186" s="20">
        <f t="shared" si="261"/>
        <v>28764.632954775534</v>
      </c>
      <c r="J186" s="21">
        <f t="shared" si="262"/>
        <v>602.97076981771465</v>
      </c>
      <c r="K186" s="21">
        <f t="shared" si="263"/>
        <v>138.1077303211456</v>
      </c>
      <c r="L186" s="21">
        <f t="shared" si="264"/>
        <v>573.10792288770995</v>
      </c>
      <c r="M186" s="132"/>
      <c r="N186" s="20">
        <f t="shared" si="265"/>
        <v>9.4500000000002728</v>
      </c>
      <c r="O186" s="20">
        <f t="shared" si="266"/>
        <v>-6.9813170079774172E-3</v>
      </c>
      <c r="P186" s="20">
        <f t="shared" si="267"/>
        <v>-1.8849555921538728E-2</v>
      </c>
      <c r="Q186" s="22">
        <f t="shared" si="268"/>
        <v>2.010082100525179E-2</v>
      </c>
      <c r="R186" s="21">
        <f t="shared" si="269"/>
        <v>1.0000336716109022</v>
      </c>
      <c r="S186" s="20">
        <f t="shared" si="270"/>
        <v>4.9481446647496128E-3</v>
      </c>
      <c r="T186" s="20">
        <f t="shared" si="271"/>
        <v>-4.626024061096448</v>
      </c>
      <c r="U186" s="20">
        <f t="shared" si="272"/>
        <v>8.2401074085829649</v>
      </c>
      <c r="V186" s="132"/>
      <c r="W186" s="45">
        <v>3027.59</v>
      </c>
      <c r="X186" s="45">
        <v>89.77</v>
      </c>
      <c r="Y186" s="20">
        <v>119.432</v>
      </c>
      <c r="Z186" s="20">
        <f t="shared" si="273"/>
        <v>2125.5326119745632</v>
      </c>
      <c r="AA186" s="20">
        <f t="shared" si="274"/>
        <v>-2063.1926119745631</v>
      </c>
      <c r="AB186" s="20">
        <f t="shared" si="275"/>
        <v>-451.79876387069345</v>
      </c>
      <c r="AC186" s="20">
        <f t="shared" si="276"/>
        <v>400.24600334480516</v>
      </c>
      <c r="AD186" s="20">
        <f t="shared" si="277"/>
        <v>27157.621236129304</v>
      </c>
      <c r="AE186" s="20">
        <f t="shared" si="278"/>
        <v>28762.256003344806</v>
      </c>
      <c r="AF186" s="21">
        <f t="shared" si="279"/>
        <v>603.58842453163095</v>
      </c>
      <c r="AG186" s="21">
        <f t="shared" si="280"/>
        <v>138.46244612456167</v>
      </c>
      <c r="AH186" s="21">
        <f t="shared" si="281"/>
        <v>572.5225885951395</v>
      </c>
      <c r="AI186" s="132"/>
      <c r="AJ186" s="20">
        <f t="shared" si="282"/>
        <v>9.4500000000002728</v>
      </c>
      <c r="AK186" s="20">
        <f t="shared" si="283"/>
        <v>-6.9813170079774172E-3</v>
      </c>
      <c r="AL186" s="20">
        <f t="shared" si="284"/>
        <v>-1.9285888234537411E-2</v>
      </c>
      <c r="AM186" s="23">
        <f t="shared" si="285"/>
        <v>2.0510549955920387E-2</v>
      </c>
      <c r="AN186" s="45">
        <f t="shared" si="286"/>
        <v>1.0000350583631366</v>
      </c>
      <c r="AO186" s="23">
        <f t="shared" si="287"/>
        <v>4.9481515263692412E-3</v>
      </c>
      <c r="AP186" s="23">
        <f t="shared" si="288"/>
        <v>-4.7227025724517597</v>
      </c>
      <c r="AQ186" s="23">
        <f t="shared" si="289"/>
        <v>8.1850733230737038</v>
      </c>
      <c r="AR186" s="45">
        <f t="shared" si="290"/>
        <v>1.1679626180138045</v>
      </c>
      <c r="AS186" s="132"/>
      <c r="AT186" s="20">
        <f t="shared" si="291"/>
        <v>3.7856004426564942</v>
      </c>
      <c r="AU186" s="20">
        <f t="shared" si="292"/>
        <v>-1.9203697348984861E-2</v>
      </c>
      <c r="AV186" s="20">
        <f t="shared" si="293"/>
        <v>3.7856491508634176</v>
      </c>
      <c r="AX186" s="18">
        <v>-85</v>
      </c>
      <c r="AY186" s="18">
        <v>5</v>
      </c>
      <c r="AZ186" s="18">
        <v>-715</v>
      </c>
      <c r="BA186" s="128">
        <v>-3.5000000000000001E-3</v>
      </c>
      <c r="BB186" s="128">
        <v>-2.3E-3</v>
      </c>
      <c r="BC186" s="129">
        <v>0</v>
      </c>
      <c r="BD186" s="125"/>
      <c r="BE186" s="30" t="s">
        <v>98</v>
      </c>
    </row>
    <row r="187" spans="1:57" x14ac:dyDescent="0.35">
      <c r="A187" s="45">
        <v>3037.05</v>
      </c>
      <c r="B187" s="45">
        <v>89.56</v>
      </c>
      <c r="C187" s="20">
        <v>119.41</v>
      </c>
      <c r="D187" s="24">
        <f t="shared" si="256"/>
        <v>2125.5687197355269</v>
      </c>
      <c r="E187" s="24">
        <f t="shared" si="257"/>
        <v>-2063.2287197355267</v>
      </c>
      <c r="F187" s="24">
        <f t="shared" si="258"/>
        <v>-453.45161617460866</v>
      </c>
      <c r="G187" s="24">
        <f t="shared" si="259"/>
        <v>410.88945422724851</v>
      </c>
      <c r="H187" s="20">
        <f t="shared" si="260"/>
        <v>27155.968383825359</v>
      </c>
      <c r="I187" s="20">
        <f t="shared" si="261"/>
        <v>28772.89945422727</v>
      </c>
      <c r="J187" s="21">
        <f t="shared" si="262"/>
        <v>611.92198179713296</v>
      </c>
      <c r="K187" s="21">
        <f t="shared" si="263"/>
        <v>137.81910014735956</v>
      </c>
      <c r="L187" s="21">
        <f t="shared" si="264"/>
        <v>582.56651359522482</v>
      </c>
      <c r="M187" s="132"/>
      <c r="N187" s="20">
        <f t="shared" si="265"/>
        <v>9.4600000000000364</v>
      </c>
      <c r="O187" s="20">
        <f t="shared" si="266"/>
        <v>-3.6651914291879828E-3</v>
      </c>
      <c r="P187" s="20">
        <f t="shared" si="267"/>
        <v>1.1170107212763718E-2</v>
      </c>
      <c r="Q187" s="22">
        <f t="shared" si="268"/>
        <v>1.1755871651275562E-2</v>
      </c>
      <c r="R187" s="21">
        <f t="shared" si="269"/>
        <v>1.0000115168690205</v>
      </c>
      <c r="S187" s="20">
        <f t="shared" si="270"/>
        <v>5.5311458312630415E-2</v>
      </c>
      <c r="T187" s="20">
        <f t="shared" si="271"/>
        <v>-4.5991843638811423</v>
      </c>
      <c r="U187" s="20">
        <f t="shared" si="272"/>
        <v>8.2664994517369479</v>
      </c>
      <c r="V187" s="132"/>
      <c r="W187" s="45">
        <v>3037.05</v>
      </c>
      <c r="X187" s="45">
        <v>89.56</v>
      </c>
      <c r="Y187" s="20">
        <v>120.10899999999999</v>
      </c>
      <c r="Z187" s="20">
        <f t="shared" si="273"/>
        <v>2125.5879235012935</v>
      </c>
      <c r="AA187" s="20">
        <f t="shared" si="274"/>
        <v>-2063.2479235012934</v>
      </c>
      <c r="AB187" s="20">
        <f t="shared" si="275"/>
        <v>-456.49579953996238</v>
      </c>
      <c r="AC187" s="20">
        <f t="shared" si="276"/>
        <v>408.45729162489113</v>
      </c>
      <c r="AD187" s="20">
        <f t="shared" si="277"/>
        <v>27152.924200460035</v>
      </c>
      <c r="AE187" s="20">
        <f t="shared" si="278"/>
        <v>28770.467291624893</v>
      </c>
      <c r="AF187" s="21">
        <f t="shared" si="279"/>
        <v>612.55675172115355</v>
      </c>
      <c r="AG187" s="21">
        <f t="shared" si="280"/>
        <v>138.1788764297911</v>
      </c>
      <c r="AH187" s="21">
        <f t="shared" si="281"/>
        <v>581.98229067812576</v>
      </c>
      <c r="AI187" s="132"/>
      <c r="AJ187" s="20">
        <f t="shared" si="282"/>
        <v>9.4600000000000364</v>
      </c>
      <c r="AK187" s="20">
        <f t="shared" si="283"/>
        <v>-3.6651914291879828E-3</v>
      </c>
      <c r="AL187" s="20">
        <f t="shared" si="284"/>
        <v>1.1815879036001481E-2</v>
      </c>
      <c r="AM187" s="23">
        <f t="shared" si="285"/>
        <v>1.2371083075627398E-2</v>
      </c>
      <c r="AN187" s="45">
        <f t="shared" si="286"/>
        <v>1.0000127538365613</v>
      </c>
      <c r="AO187" s="23">
        <f t="shared" si="287"/>
        <v>5.5311526730321026E-2</v>
      </c>
      <c r="AP187" s="23">
        <f t="shared" si="288"/>
        <v>-4.6970356692688995</v>
      </c>
      <c r="AQ187" s="23">
        <f t="shared" si="289"/>
        <v>8.211288280085979</v>
      </c>
      <c r="AR187" s="45">
        <f t="shared" si="290"/>
        <v>0.75483663815760627</v>
      </c>
      <c r="AS187" s="132"/>
      <c r="AT187" s="20">
        <f t="shared" si="291"/>
        <v>3.8964685660375844</v>
      </c>
      <c r="AU187" s="20">
        <f t="shared" si="292"/>
        <v>-1.9203765766633296E-2</v>
      </c>
      <c r="AV187" s="20">
        <f t="shared" si="293"/>
        <v>3.8965158886803746</v>
      </c>
      <c r="AX187" s="18">
        <v>-85</v>
      </c>
      <c r="AY187" s="18">
        <v>5</v>
      </c>
      <c r="AZ187" s="18">
        <v>-715</v>
      </c>
      <c r="BA187" s="128">
        <v>-3.5000000000000001E-3</v>
      </c>
      <c r="BB187" s="128">
        <v>-2.3E-3</v>
      </c>
      <c r="BC187" s="129">
        <v>0</v>
      </c>
      <c r="BD187" s="125"/>
      <c r="BE187" s="30" t="s">
        <v>98</v>
      </c>
    </row>
    <row r="188" spans="1:57" x14ac:dyDescent="0.35">
      <c r="A188" s="45">
        <v>3046.5</v>
      </c>
      <c r="B188" s="45">
        <v>88.99</v>
      </c>
      <c r="C188" s="20">
        <v>119.19</v>
      </c>
      <c r="D188" s="24">
        <f t="shared" si="256"/>
        <v>2125.6882930687257</v>
      </c>
      <c r="E188" s="24">
        <f t="shared" si="257"/>
        <v>-2063.3482930687255</v>
      </c>
      <c r="F188" s="24">
        <f t="shared" si="258"/>
        <v>-458.07588919534345</v>
      </c>
      <c r="G188" s="24">
        <f t="shared" si="259"/>
        <v>419.12980950031499</v>
      </c>
      <c r="H188" s="20">
        <f t="shared" si="260"/>
        <v>27151.344110804625</v>
      </c>
      <c r="I188" s="20">
        <f t="shared" si="261"/>
        <v>28781.139809500335</v>
      </c>
      <c r="J188" s="21">
        <f t="shared" si="262"/>
        <v>620.88913460768094</v>
      </c>
      <c r="K188" s="21">
        <f t="shared" si="263"/>
        <v>137.54214210167945</v>
      </c>
      <c r="L188" s="21">
        <f t="shared" si="264"/>
        <v>592.0150071082769</v>
      </c>
      <c r="M188" s="132"/>
      <c r="N188" s="20">
        <f t="shared" si="265"/>
        <v>9.4499999999998181</v>
      </c>
      <c r="O188" s="20">
        <f t="shared" si="266"/>
        <v>-9.9483767363678071E-3</v>
      </c>
      <c r="P188" s="20">
        <f t="shared" si="267"/>
        <v>-3.8397243543875051E-3</v>
      </c>
      <c r="Q188" s="22">
        <f t="shared" si="268"/>
        <v>1.0663545407008757E-2</v>
      </c>
      <c r="R188" s="21">
        <f t="shared" si="269"/>
        <v>1.0000094760411404</v>
      </c>
      <c r="S188" s="20">
        <f t="shared" si="270"/>
        <v>0.11957333319898562</v>
      </c>
      <c r="T188" s="20">
        <f t="shared" si="271"/>
        <v>-4.6242730207348126</v>
      </c>
      <c r="U188" s="20">
        <f t="shared" si="272"/>
        <v>8.2403552730664789</v>
      </c>
      <c r="V188" s="132"/>
      <c r="W188" s="45">
        <v>3046.5</v>
      </c>
      <c r="X188" s="45">
        <v>88.99</v>
      </c>
      <c r="Y188" s="20">
        <v>119.85</v>
      </c>
      <c r="Z188" s="20">
        <f t="shared" si="273"/>
        <v>2125.707496891187</v>
      </c>
      <c r="AA188" s="20">
        <f t="shared" si="274"/>
        <v>-2063.3674968911869</v>
      </c>
      <c r="AB188" s="20">
        <f t="shared" si="275"/>
        <v>-461.21747072613653</v>
      </c>
      <c r="AC188" s="20">
        <f t="shared" si="276"/>
        <v>416.6422250303491</v>
      </c>
      <c r="AD188" s="20">
        <f t="shared" si="277"/>
        <v>27148.202529273862</v>
      </c>
      <c r="AE188" s="20">
        <f t="shared" si="278"/>
        <v>28778.65222503035</v>
      </c>
      <c r="AF188" s="21">
        <f t="shared" si="279"/>
        <v>621.54026336292543</v>
      </c>
      <c r="AG188" s="21">
        <f t="shared" si="280"/>
        <v>137.90682196895753</v>
      </c>
      <c r="AH188" s="21">
        <f t="shared" si="281"/>
        <v>591.4314865286234</v>
      </c>
      <c r="AI188" s="132"/>
      <c r="AJ188" s="20">
        <f t="shared" si="282"/>
        <v>9.4499999999998181</v>
      </c>
      <c r="AK188" s="20">
        <f t="shared" si="283"/>
        <v>-9.9483767363678071E-3</v>
      </c>
      <c r="AL188" s="20">
        <f t="shared" si="284"/>
        <v>-4.5204027626653195E-3</v>
      </c>
      <c r="AM188" s="23">
        <f t="shared" si="285"/>
        <v>1.0927067338646568E-2</v>
      </c>
      <c r="AN188" s="45">
        <f t="shared" si="286"/>
        <v>1.0000099501855246</v>
      </c>
      <c r="AO188" s="23">
        <f t="shared" si="287"/>
        <v>0.11957338989347283</v>
      </c>
      <c r="AP188" s="23">
        <f t="shared" si="288"/>
        <v>-4.7216711861741718</v>
      </c>
      <c r="AQ188" s="23">
        <f t="shared" si="289"/>
        <v>8.1849334054579774</v>
      </c>
      <c r="AR188" s="45">
        <f t="shared" si="290"/>
        <v>0.65725309029336476</v>
      </c>
      <c r="AS188" s="132"/>
      <c r="AT188" s="20">
        <f t="shared" si="291"/>
        <v>4.0071949053848863</v>
      </c>
      <c r="AU188" s="20">
        <f t="shared" si="292"/>
        <v>-1.9203822461349773E-2</v>
      </c>
      <c r="AV188" s="20">
        <f t="shared" si="293"/>
        <v>4.0072409207008901</v>
      </c>
      <c r="AX188" s="18">
        <v>-85</v>
      </c>
      <c r="AY188" s="18">
        <v>5</v>
      </c>
      <c r="AZ188" s="18">
        <v>-715</v>
      </c>
      <c r="BA188" s="128">
        <v>-3.5000000000000001E-3</v>
      </c>
      <c r="BB188" s="128">
        <v>-2.3E-3</v>
      </c>
      <c r="BC188" s="129">
        <v>0</v>
      </c>
      <c r="BD188" s="125"/>
      <c r="BE188" s="30" t="s">
        <v>98</v>
      </c>
    </row>
    <row r="189" spans="1:57" x14ac:dyDescent="0.35">
      <c r="A189" s="45">
        <v>3055.96</v>
      </c>
      <c r="B189" s="45">
        <v>88.79</v>
      </c>
      <c r="C189" s="20">
        <v>118.48</v>
      </c>
      <c r="D189" s="24">
        <f t="shared" si="256"/>
        <v>2125.8715538994293</v>
      </c>
      <c r="E189" s="24">
        <f t="shared" si="257"/>
        <v>-2063.5315538994291</v>
      </c>
      <c r="F189" s="24">
        <f t="shared" si="258"/>
        <v>-462.63745614078368</v>
      </c>
      <c r="G189" s="24">
        <f t="shared" si="259"/>
        <v>427.41527188103692</v>
      </c>
      <c r="H189" s="20">
        <f t="shared" si="260"/>
        <v>27146.782543859183</v>
      </c>
      <c r="I189" s="20">
        <f t="shared" si="261"/>
        <v>28789.425271881057</v>
      </c>
      <c r="J189" s="21">
        <f t="shared" si="262"/>
        <v>629.85492810770029</v>
      </c>
      <c r="K189" s="21">
        <f t="shared" si="263"/>
        <v>137.26619161633633</v>
      </c>
      <c r="L189" s="21">
        <f t="shared" si="264"/>
        <v>601.47121148480244</v>
      </c>
      <c r="M189" s="132"/>
      <c r="N189" s="20">
        <f t="shared" si="265"/>
        <v>9.4600000000000364</v>
      </c>
      <c r="O189" s="20">
        <f t="shared" si="266"/>
        <v>-3.4906585039884606E-3</v>
      </c>
      <c r="P189" s="20">
        <f t="shared" si="267"/>
        <v>-1.2391837689159631E-2</v>
      </c>
      <c r="Q189" s="22">
        <f t="shared" si="268"/>
        <v>1.2871851281800462E-2</v>
      </c>
      <c r="R189" s="21">
        <f t="shared" si="269"/>
        <v>1.0000138072750504</v>
      </c>
      <c r="S189" s="20">
        <f t="shared" si="270"/>
        <v>0.18326083070377536</v>
      </c>
      <c r="T189" s="20">
        <f t="shared" si="271"/>
        <v>-4.5615669454402621</v>
      </c>
      <c r="U189" s="20">
        <f t="shared" si="272"/>
        <v>8.2854623807219099</v>
      </c>
      <c r="V189" s="132"/>
      <c r="W189" s="45">
        <v>3055.96</v>
      </c>
      <c r="X189" s="45">
        <v>88.79</v>
      </c>
      <c r="Y189" s="20">
        <v>119.18899999999999</v>
      </c>
      <c r="Z189" s="20">
        <f t="shared" si="273"/>
        <v>2125.8907574094837</v>
      </c>
      <c r="AA189" s="20">
        <f t="shared" si="274"/>
        <v>-2063.5507574094836</v>
      </c>
      <c r="AB189" s="20">
        <f t="shared" si="275"/>
        <v>-465.87769823815603</v>
      </c>
      <c r="AC189" s="20">
        <f t="shared" si="276"/>
        <v>424.87260850039581</v>
      </c>
      <c r="AD189" s="20">
        <f t="shared" si="277"/>
        <v>27143.542301761841</v>
      </c>
      <c r="AE189" s="20">
        <f t="shared" si="278"/>
        <v>28786.882608500397</v>
      </c>
      <c r="AF189" s="21">
        <f t="shared" si="279"/>
        <v>630.52261114857174</v>
      </c>
      <c r="AG189" s="21">
        <f t="shared" si="280"/>
        <v>137.6357117953946</v>
      </c>
      <c r="AH189" s="21">
        <f t="shared" si="281"/>
        <v>600.88932145258104</v>
      </c>
      <c r="AI189" s="132"/>
      <c r="AJ189" s="20">
        <f t="shared" si="282"/>
        <v>9.4600000000000364</v>
      </c>
      <c r="AK189" s="20">
        <f t="shared" si="283"/>
        <v>-3.4906585039884606E-3</v>
      </c>
      <c r="AL189" s="20">
        <f t="shared" si="284"/>
        <v>-1.1536626355682542E-2</v>
      </c>
      <c r="AM189" s="23">
        <f t="shared" si="285"/>
        <v>1.2051073076069896E-2</v>
      </c>
      <c r="AN189" s="45">
        <f t="shared" si="286"/>
        <v>1.000012102539287</v>
      </c>
      <c r="AO189" s="23">
        <f t="shared" si="287"/>
        <v>0.18326051829679671</v>
      </c>
      <c r="AP189" s="23">
        <f t="shared" si="288"/>
        <v>-4.6602275120194889</v>
      </c>
      <c r="AQ189" s="23">
        <f t="shared" si="289"/>
        <v>8.2303834700467284</v>
      </c>
      <c r="AR189" s="45">
        <f t="shared" si="290"/>
        <v>0.60018723696156284</v>
      </c>
      <c r="AS189" s="132"/>
      <c r="AT189" s="20">
        <f t="shared" si="291"/>
        <v>4.1187748077228283</v>
      </c>
      <c r="AU189" s="20">
        <f t="shared" si="292"/>
        <v>-1.9203510054467188E-2</v>
      </c>
      <c r="AV189" s="20">
        <f t="shared" si="293"/>
        <v>4.1188195750154719</v>
      </c>
      <c r="AX189" s="18">
        <v>-85</v>
      </c>
      <c r="AY189" s="18">
        <v>5</v>
      </c>
      <c r="AZ189" s="18">
        <v>-715</v>
      </c>
      <c r="BA189" s="128">
        <v>-3.5000000000000001E-3</v>
      </c>
      <c r="BB189" s="128">
        <v>-2.3E-3</v>
      </c>
      <c r="BC189" s="129">
        <v>0</v>
      </c>
      <c r="BD189" s="125"/>
      <c r="BE189" s="30" t="s">
        <v>98</v>
      </c>
    </row>
    <row r="190" spans="1:57" x14ac:dyDescent="0.35">
      <c r="A190" s="45">
        <v>3065.42</v>
      </c>
      <c r="B190" s="45">
        <v>88.72</v>
      </c>
      <c r="C190" s="20">
        <v>117.67</v>
      </c>
      <c r="D190" s="24">
        <f t="shared" si="256"/>
        <v>2126.077100775778</v>
      </c>
      <c r="E190" s="24">
        <f t="shared" si="257"/>
        <v>-2063.7371007757779</v>
      </c>
      <c r="F190" s="24">
        <f t="shared" si="258"/>
        <v>-467.08849933190578</v>
      </c>
      <c r="G190" s="24">
        <f t="shared" si="259"/>
        <v>435.76009447328272</v>
      </c>
      <c r="H190" s="20">
        <f t="shared" si="260"/>
        <v>27142.33150066806</v>
      </c>
      <c r="I190" s="20">
        <f t="shared" si="261"/>
        <v>28797.770094473304</v>
      </c>
      <c r="J190" s="21">
        <f t="shared" si="262"/>
        <v>638.79458837993923</v>
      </c>
      <c r="K190" s="21">
        <f t="shared" si="263"/>
        <v>136.9873381745075</v>
      </c>
      <c r="L190" s="21">
        <f t="shared" si="264"/>
        <v>610.92356143532265</v>
      </c>
      <c r="M190" s="132"/>
      <c r="N190" s="20">
        <f t="shared" si="265"/>
        <v>9.4600000000000364</v>
      </c>
      <c r="O190" s="20">
        <f t="shared" si="266"/>
        <v>-1.2217304763961596E-3</v>
      </c>
      <c r="P190" s="20">
        <f t="shared" si="267"/>
        <v>-1.4137166941154109E-2</v>
      </c>
      <c r="Q190" s="22">
        <f t="shared" si="268"/>
        <v>1.4186533625149211E-2</v>
      </c>
      <c r="R190" s="21">
        <f t="shared" si="269"/>
        <v>1.0000167718155708</v>
      </c>
      <c r="S190" s="20">
        <f t="shared" si="270"/>
        <v>0.2055468763489085</v>
      </c>
      <c r="T190" s="20">
        <f t="shared" si="271"/>
        <v>-4.4510431911220785</v>
      </c>
      <c r="U190" s="20">
        <f t="shared" si="272"/>
        <v>8.3448225922457961</v>
      </c>
      <c r="V190" s="132"/>
      <c r="W190" s="45">
        <v>3065.42</v>
      </c>
      <c r="X190" s="45">
        <v>88.72</v>
      </c>
      <c r="Y190" s="20">
        <v>118.346</v>
      </c>
      <c r="Z190" s="20">
        <f t="shared" si="273"/>
        <v>2126.0963045703293</v>
      </c>
      <c r="AA190" s="20">
        <f t="shared" si="274"/>
        <v>-2063.7563045703291</v>
      </c>
      <c r="AB190" s="20">
        <f t="shared" si="275"/>
        <v>-470.42926965430178</v>
      </c>
      <c r="AC190" s="20">
        <f t="shared" si="276"/>
        <v>433.16302002528295</v>
      </c>
      <c r="AD190" s="20">
        <f t="shared" si="277"/>
        <v>27138.990730345697</v>
      </c>
      <c r="AE190" s="20">
        <f t="shared" si="278"/>
        <v>28795.173020025282</v>
      </c>
      <c r="AF190" s="21">
        <f t="shared" si="279"/>
        <v>639.47939737328784</v>
      </c>
      <c r="AG190" s="21">
        <f t="shared" si="280"/>
        <v>137.36167292788025</v>
      </c>
      <c r="AH190" s="21">
        <f t="shared" si="281"/>
        <v>610.34481414903337</v>
      </c>
      <c r="AI190" s="132"/>
      <c r="AJ190" s="20">
        <f t="shared" si="282"/>
        <v>9.4600000000000364</v>
      </c>
      <c r="AK190" s="20">
        <f t="shared" si="283"/>
        <v>-1.2217304763961596E-3</v>
      </c>
      <c r="AL190" s="20">
        <f t="shared" si="284"/>
        <v>-1.4713125594312012E-2</v>
      </c>
      <c r="AM190" s="23">
        <f t="shared" si="285"/>
        <v>1.4760300303997553E-2</v>
      </c>
      <c r="AN190" s="45">
        <f t="shared" si="286"/>
        <v>1.0000181559343124</v>
      </c>
      <c r="AO190" s="23">
        <f t="shared" si="287"/>
        <v>0.20554716084542082</v>
      </c>
      <c r="AP190" s="23">
        <f t="shared" si="288"/>
        <v>-4.5515714161457304</v>
      </c>
      <c r="AQ190" s="23">
        <f t="shared" si="289"/>
        <v>8.2904115248871406</v>
      </c>
      <c r="AR190" s="45">
        <f t="shared" si="290"/>
        <v>0.64512145091594963</v>
      </c>
      <c r="AS190" s="132"/>
      <c r="AT190" s="20">
        <f t="shared" si="291"/>
        <v>4.2314940665626688</v>
      </c>
      <c r="AU190" s="20">
        <f t="shared" si="292"/>
        <v>-1.9203794551231113E-2</v>
      </c>
      <c r="AV190" s="20">
        <f t="shared" si="293"/>
        <v>4.2315376426401121</v>
      </c>
      <c r="AX190" s="18">
        <v>-85</v>
      </c>
      <c r="AY190" s="18">
        <v>5</v>
      </c>
      <c r="AZ190" s="18">
        <v>-715</v>
      </c>
      <c r="BA190" s="128">
        <v>-3.5000000000000001E-3</v>
      </c>
      <c r="BB190" s="128">
        <v>-2.3E-3</v>
      </c>
      <c r="BC190" s="129">
        <v>0</v>
      </c>
      <c r="BD190" s="125"/>
      <c r="BE190" s="30" t="s">
        <v>98</v>
      </c>
    </row>
    <row r="191" spans="1:57" x14ac:dyDescent="0.35">
      <c r="A191" s="45">
        <v>3074.87</v>
      </c>
      <c r="B191" s="45">
        <v>88.93</v>
      </c>
      <c r="C191" s="20">
        <v>117.67</v>
      </c>
      <c r="D191" s="24">
        <f t="shared" si="256"/>
        <v>2126.2708840804589</v>
      </c>
      <c r="E191" s="24">
        <f t="shared" si="257"/>
        <v>-2063.9308840804588</v>
      </c>
      <c r="F191" s="24">
        <f t="shared" si="258"/>
        <v>-471.4759499104789</v>
      </c>
      <c r="G191" s="24">
        <f t="shared" si="259"/>
        <v>444.12759861012455</v>
      </c>
      <c r="H191" s="20">
        <f t="shared" si="260"/>
        <v>27137.944050089489</v>
      </c>
      <c r="I191" s="20">
        <f t="shared" si="261"/>
        <v>28806.137598610145</v>
      </c>
      <c r="J191" s="21">
        <f t="shared" si="262"/>
        <v>647.71822206202012</v>
      </c>
      <c r="K191" s="21">
        <f t="shared" si="263"/>
        <v>136.71087078510556</v>
      </c>
      <c r="L191" s="21">
        <f t="shared" si="264"/>
        <v>620.36375787338568</v>
      </c>
      <c r="M191" s="132"/>
      <c r="N191" s="20">
        <f t="shared" si="265"/>
        <v>9.4499999999998181</v>
      </c>
      <c r="O191" s="20">
        <f t="shared" si="266"/>
        <v>3.6651914291882309E-3</v>
      </c>
      <c r="P191" s="20">
        <f t="shared" si="267"/>
        <v>0</v>
      </c>
      <c r="Q191" s="22">
        <f t="shared" si="268"/>
        <v>3.6651914291885301E-3</v>
      </c>
      <c r="R191" s="21">
        <f t="shared" si="269"/>
        <v>1.0000011194705216</v>
      </c>
      <c r="S191" s="20">
        <f t="shared" si="270"/>
        <v>0.19378330468088406</v>
      </c>
      <c r="T191" s="20">
        <f t="shared" si="271"/>
        <v>-4.3874505785730946</v>
      </c>
      <c r="U191" s="20">
        <f t="shared" si="272"/>
        <v>8.3675041368418199</v>
      </c>
      <c r="V191" s="132"/>
      <c r="W191" s="45">
        <v>3074.87</v>
      </c>
      <c r="X191" s="45">
        <v>88.93</v>
      </c>
      <c r="Y191" s="20">
        <v>118.48</v>
      </c>
      <c r="Z191" s="20">
        <f t="shared" si="273"/>
        <v>2126.2900879633012</v>
      </c>
      <c r="AA191" s="20">
        <f t="shared" si="274"/>
        <v>-2063.950087963301</v>
      </c>
      <c r="AB191" s="20">
        <f t="shared" si="275"/>
        <v>-474.9248557211946</v>
      </c>
      <c r="AC191" s="20">
        <f t="shared" si="276"/>
        <v>441.47292455257639</v>
      </c>
      <c r="AD191" s="20">
        <f t="shared" si="277"/>
        <v>27134.495144278804</v>
      </c>
      <c r="AE191" s="20">
        <f t="shared" si="278"/>
        <v>28803.482924552576</v>
      </c>
      <c r="AF191" s="21">
        <f t="shared" si="279"/>
        <v>648.42267210115529</v>
      </c>
      <c r="AG191" s="21">
        <f t="shared" si="280"/>
        <v>137.09058104001363</v>
      </c>
      <c r="AH191" s="21">
        <f t="shared" si="281"/>
        <v>619.78919560613929</v>
      </c>
      <c r="AI191" s="132"/>
      <c r="AJ191" s="20">
        <f t="shared" si="282"/>
        <v>9.4499999999998181</v>
      </c>
      <c r="AK191" s="20">
        <f t="shared" si="283"/>
        <v>3.6651914291882309E-3</v>
      </c>
      <c r="AL191" s="20">
        <f t="shared" si="284"/>
        <v>2.3387411976724076E-3</v>
      </c>
      <c r="AM191" s="23">
        <f t="shared" si="285"/>
        <v>4.3475317642123201E-3</v>
      </c>
      <c r="AN191" s="45">
        <f t="shared" si="286"/>
        <v>1.0000015750890139</v>
      </c>
      <c r="AO191" s="23">
        <f t="shared" si="287"/>
        <v>0.19378339297204233</v>
      </c>
      <c r="AP191" s="23">
        <f t="shared" si="288"/>
        <v>-4.4955860668928214</v>
      </c>
      <c r="AQ191" s="23">
        <f t="shared" si="289"/>
        <v>8.3099045272934262</v>
      </c>
      <c r="AR191" s="45">
        <f t="shared" si="290"/>
        <v>0.24659945847282877</v>
      </c>
      <c r="AS191" s="132"/>
      <c r="AT191" s="20">
        <f t="shared" si="291"/>
        <v>4.3522690223494136</v>
      </c>
      <c r="AU191" s="20">
        <f t="shared" si="292"/>
        <v>-1.9203882842248277E-2</v>
      </c>
      <c r="AV191" s="20">
        <f t="shared" si="293"/>
        <v>4.3523113895973182</v>
      </c>
      <c r="AX191" s="18">
        <v>-85</v>
      </c>
      <c r="AY191" s="18">
        <v>5</v>
      </c>
      <c r="AZ191" s="18">
        <v>-715</v>
      </c>
      <c r="BA191" s="128">
        <v>-3.5000000000000001E-3</v>
      </c>
      <c r="BB191" s="128">
        <v>-2.3E-3</v>
      </c>
      <c r="BC191" s="129">
        <v>0</v>
      </c>
      <c r="BD191" s="125"/>
      <c r="BE191" s="30" t="s">
        <v>98</v>
      </c>
    </row>
    <row r="192" spans="1:57" x14ac:dyDescent="0.35">
      <c r="A192" s="45">
        <v>3084.33</v>
      </c>
      <c r="B192" s="45">
        <v>89.23</v>
      </c>
      <c r="C192" s="20">
        <v>117.42</v>
      </c>
      <c r="D192" s="24">
        <f t="shared" si="256"/>
        <v>2126.4227771160886</v>
      </c>
      <c r="E192" s="24">
        <f t="shared" si="257"/>
        <v>-2064.0827771160884</v>
      </c>
      <c r="F192" s="24">
        <f t="shared" si="258"/>
        <v>-475.85010762601974</v>
      </c>
      <c r="G192" s="24">
        <f t="shared" si="259"/>
        <v>452.51419067035386</v>
      </c>
      <c r="H192" s="20">
        <f t="shared" si="260"/>
        <v>27133.569892373947</v>
      </c>
      <c r="I192" s="20">
        <f t="shared" si="261"/>
        <v>28814.524190670374</v>
      </c>
      <c r="J192" s="21">
        <f t="shared" si="262"/>
        <v>656.66004727388429</v>
      </c>
      <c r="K192" s="21">
        <f t="shared" si="263"/>
        <v>136.43991755993929</v>
      </c>
      <c r="L192" s="21">
        <f t="shared" si="264"/>
        <v>629.81383850649161</v>
      </c>
      <c r="M192" s="132"/>
      <c r="N192" s="20">
        <f t="shared" si="265"/>
        <v>9.4600000000000364</v>
      </c>
      <c r="O192" s="20">
        <f t="shared" si="266"/>
        <v>5.2359877559829387E-3</v>
      </c>
      <c r="P192" s="20">
        <f t="shared" si="267"/>
        <v>-4.3633231299858239E-3</v>
      </c>
      <c r="Q192" s="22">
        <f t="shared" si="268"/>
        <v>6.8153653407818648E-3</v>
      </c>
      <c r="R192" s="21">
        <f t="shared" si="269"/>
        <v>1.00000387078504</v>
      </c>
      <c r="S192" s="20">
        <f t="shared" si="270"/>
        <v>0.15189303562951884</v>
      </c>
      <c r="T192" s="20">
        <f t="shared" si="271"/>
        <v>-4.374157715540826</v>
      </c>
      <c r="U192" s="20">
        <f t="shared" si="272"/>
        <v>8.3865920602293169</v>
      </c>
      <c r="V192" s="132"/>
      <c r="W192" s="45">
        <v>3084.33</v>
      </c>
      <c r="X192" s="45">
        <v>89.23</v>
      </c>
      <c r="Y192" s="20">
        <v>118.133</v>
      </c>
      <c r="Z192" s="20">
        <f t="shared" si="273"/>
        <v>2126.4419812221581</v>
      </c>
      <c r="AA192" s="20">
        <f t="shared" si="274"/>
        <v>-2064.101981222158</v>
      </c>
      <c r="AB192" s="20">
        <f t="shared" si="275"/>
        <v>-479.4100837659758</v>
      </c>
      <c r="AC192" s="20">
        <f t="shared" si="276"/>
        <v>449.80063611728599</v>
      </c>
      <c r="AD192" s="20">
        <f t="shared" si="277"/>
        <v>27130.009916234023</v>
      </c>
      <c r="AE192" s="20">
        <f t="shared" si="278"/>
        <v>28811.810636117287</v>
      </c>
      <c r="AF192" s="21">
        <f t="shared" si="279"/>
        <v>657.38469762233979</v>
      </c>
      <c r="AG192" s="21">
        <f t="shared" si="280"/>
        <v>136.82512157507216</v>
      </c>
      <c r="AH192" s="21">
        <f t="shared" si="281"/>
        <v>629.24381939895795</v>
      </c>
      <c r="AI192" s="132"/>
      <c r="AJ192" s="20">
        <f t="shared" si="282"/>
        <v>9.4600000000000364</v>
      </c>
      <c r="AK192" s="20">
        <f t="shared" si="283"/>
        <v>5.2359877559829387E-3</v>
      </c>
      <c r="AL192" s="20">
        <f t="shared" si="284"/>
        <v>-6.0562925044204702E-3</v>
      </c>
      <c r="AM192" s="23">
        <f t="shared" si="285"/>
        <v>8.0052924260214375E-3</v>
      </c>
      <c r="AN192" s="45">
        <f t="shared" si="286"/>
        <v>1.0000053404264595</v>
      </c>
      <c r="AO192" s="23">
        <f t="shared" si="287"/>
        <v>0.15189325885695126</v>
      </c>
      <c r="AP192" s="23">
        <f t="shared" si="288"/>
        <v>-4.4852280447811985</v>
      </c>
      <c r="AQ192" s="23">
        <f t="shared" si="289"/>
        <v>8.3277115647095918</v>
      </c>
      <c r="AR192" s="45">
        <f t="shared" si="290"/>
        <v>0.45666190281181551</v>
      </c>
      <c r="AS192" s="132"/>
      <c r="AT192" s="20">
        <f t="shared" si="291"/>
        <v>4.4762493707803959</v>
      </c>
      <c r="AU192" s="20">
        <f t="shared" si="292"/>
        <v>-1.9204106069537374E-2</v>
      </c>
      <c r="AV192" s="20">
        <f t="shared" si="293"/>
        <v>4.4762905655354661</v>
      </c>
      <c r="AX192" s="18">
        <v>-85</v>
      </c>
      <c r="AY192" s="18">
        <v>5</v>
      </c>
      <c r="AZ192" s="18">
        <v>-715</v>
      </c>
      <c r="BA192" s="128">
        <v>-3.5000000000000001E-3</v>
      </c>
      <c r="BB192" s="128">
        <v>-2.3E-3</v>
      </c>
      <c r="BC192" s="129">
        <v>0</v>
      </c>
      <c r="BD192" s="125"/>
      <c r="BE192" s="30" t="s">
        <v>98</v>
      </c>
    </row>
    <row r="193" spans="1:57" x14ac:dyDescent="0.35">
      <c r="A193" s="45">
        <v>3093.78</v>
      </c>
      <c r="B193" s="45">
        <v>90.54</v>
      </c>
      <c r="C193" s="20">
        <v>116.57</v>
      </c>
      <c r="D193" s="24">
        <f t="shared" si="256"/>
        <v>2126.4417444037422</v>
      </c>
      <c r="E193" s="24">
        <f t="shared" si="257"/>
        <v>-2064.101744403742</v>
      </c>
      <c r="F193" s="24">
        <f t="shared" si="258"/>
        <v>-480.13944021065947</v>
      </c>
      <c r="G193" s="24">
        <f t="shared" si="259"/>
        <v>460.9342998330938</v>
      </c>
      <c r="H193" s="20">
        <f t="shared" si="260"/>
        <v>27129.280559789309</v>
      </c>
      <c r="I193" s="20">
        <f t="shared" si="261"/>
        <v>28822.944299833114</v>
      </c>
      <c r="J193" s="21">
        <f t="shared" si="262"/>
        <v>665.57817783370115</v>
      </c>
      <c r="K193" s="21">
        <f t="shared" si="263"/>
        <v>136.16911217584203</v>
      </c>
      <c r="L193" s="21">
        <f t="shared" si="264"/>
        <v>639.25053323638235</v>
      </c>
      <c r="M193" s="132"/>
      <c r="N193" s="20">
        <f t="shared" si="265"/>
        <v>9.4500000000002728</v>
      </c>
      <c r="O193" s="20">
        <f t="shared" si="266"/>
        <v>2.2863813201125755E-2</v>
      </c>
      <c r="P193" s="20">
        <f t="shared" si="267"/>
        <v>-1.483529864195195E-2</v>
      </c>
      <c r="Q193" s="22">
        <f t="shared" si="268"/>
        <v>2.7254899843460079E-2</v>
      </c>
      <c r="R193" s="21">
        <f t="shared" si="269"/>
        <v>1.0000619070624335</v>
      </c>
      <c r="S193" s="20">
        <f t="shared" si="270"/>
        <v>1.8967287653368775E-2</v>
      </c>
      <c r="T193" s="20">
        <f t="shared" si="271"/>
        <v>-4.2893325846397312</v>
      </c>
      <c r="U193" s="20">
        <f t="shared" si="272"/>
        <v>8.4201091627399656</v>
      </c>
      <c r="V193" s="132"/>
      <c r="W193" s="45">
        <v>3093.78</v>
      </c>
      <c r="X193" s="45">
        <v>90.54</v>
      </c>
      <c r="Y193" s="20">
        <v>117.361</v>
      </c>
      <c r="Z193" s="20">
        <f t="shared" si="273"/>
        <v>2126.4609484488942</v>
      </c>
      <c r="AA193" s="20">
        <f t="shared" si="274"/>
        <v>-2064.1209484488941</v>
      </c>
      <c r="AB193" s="20">
        <f t="shared" si="275"/>
        <v>-483.80956382134076</v>
      </c>
      <c r="AC193" s="20">
        <f t="shared" si="276"/>
        <v>458.16373807491129</v>
      </c>
      <c r="AD193" s="20">
        <f t="shared" si="277"/>
        <v>27125.610436178657</v>
      </c>
      <c r="AE193" s="20">
        <f t="shared" si="278"/>
        <v>28820.173738074911</v>
      </c>
      <c r="AF193" s="21">
        <f t="shared" si="279"/>
        <v>666.32252320612122</v>
      </c>
      <c r="AG193" s="21">
        <f t="shared" si="280"/>
        <v>136.55952900076144</v>
      </c>
      <c r="AH193" s="21">
        <f t="shared" si="281"/>
        <v>638.68621817638314</v>
      </c>
      <c r="AI193" s="132"/>
      <c r="AJ193" s="20">
        <f t="shared" si="282"/>
        <v>9.4500000000002728</v>
      </c>
      <c r="AK193" s="20">
        <f t="shared" si="283"/>
        <v>2.2863813201125755E-2</v>
      </c>
      <c r="AL193" s="20">
        <f t="shared" si="284"/>
        <v>-1.3473941825396074E-2</v>
      </c>
      <c r="AM193" s="23">
        <f t="shared" si="285"/>
        <v>2.6538508288212803E-2</v>
      </c>
      <c r="AN193" s="45">
        <f t="shared" si="286"/>
        <v>1.00005869516904</v>
      </c>
      <c r="AO193" s="23">
        <f t="shared" si="287"/>
        <v>1.896722673623407E-2</v>
      </c>
      <c r="AP193" s="23">
        <f t="shared" si="288"/>
        <v>-4.3994800553649558</v>
      </c>
      <c r="AQ193" s="23">
        <f t="shared" si="289"/>
        <v>8.3631019576253038</v>
      </c>
      <c r="AR193" s="45">
        <f t="shared" si="290"/>
        <v>1.5498789018201673</v>
      </c>
      <c r="AS193" s="132"/>
      <c r="AT193" s="20">
        <f t="shared" si="291"/>
        <v>4.5984584127171937</v>
      </c>
      <c r="AU193" s="20">
        <f t="shared" si="292"/>
        <v>-1.9204045152036997E-2</v>
      </c>
      <c r="AV193" s="20">
        <f t="shared" si="293"/>
        <v>4.5984985124320454</v>
      </c>
      <c r="AX193" s="18">
        <v>-85</v>
      </c>
      <c r="AY193" s="18">
        <v>5</v>
      </c>
      <c r="AZ193" s="18">
        <v>-715</v>
      </c>
      <c r="BA193" s="128">
        <v>-3.5000000000000001E-3</v>
      </c>
      <c r="BB193" s="128">
        <v>-2.3E-3</v>
      </c>
      <c r="BC193" s="129">
        <v>0</v>
      </c>
      <c r="BD193" s="125"/>
      <c r="BE193" s="30" t="s">
        <v>98</v>
      </c>
    </row>
    <row r="194" spans="1:57" x14ac:dyDescent="0.35">
      <c r="A194" s="45">
        <v>3103.23</v>
      </c>
      <c r="B194" s="45">
        <v>91.24</v>
      </c>
      <c r="C194" s="20">
        <v>116.6</v>
      </c>
      <c r="D194" s="24">
        <f t="shared" si="256"/>
        <v>2126.2949602996082</v>
      </c>
      <c r="E194" s="24">
        <f t="shared" si="257"/>
        <v>-2063.954960299608</v>
      </c>
      <c r="F194" s="24">
        <f t="shared" si="258"/>
        <v>-484.36801454190652</v>
      </c>
      <c r="G194" s="24">
        <f t="shared" si="259"/>
        <v>469.38409277284023</v>
      </c>
      <c r="H194" s="20">
        <f t="shared" si="260"/>
        <v>27125.051985458063</v>
      </c>
      <c r="I194" s="20">
        <f t="shared" si="261"/>
        <v>28831.394092772862</v>
      </c>
      <c r="J194" s="21">
        <f t="shared" si="262"/>
        <v>674.48780571590089</v>
      </c>
      <c r="K194" s="21">
        <f t="shared" si="263"/>
        <v>135.90007125428835</v>
      </c>
      <c r="L194" s="21">
        <f t="shared" si="264"/>
        <v>648.68255574454463</v>
      </c>
      <c r="M194" s="132"/>
      <c r="N194" s="20">
        <f t="shared" si="265"/>
        <v>9.4499999999998181</v>
      </c>
      <c r="O194" s="20">
        <f t="shared" si="266"/>
        <v>1.2217304763960109E-2</v>
      </c>
      <c r="P194" s="20">
        <f t="shared" si="267"/>
        <v>5.2359877559831865E-4</v>
      </c>
      <c r="Q194" s="22">
        <f t="shared" si="268"/>
        <v>1.22285167463827E-2</v>
      </c>
      <c r="R194" s="21">
        <f t="shared" si="269"/>
        <v>1.0000124615714976</v>
      </c>
      <c r="S194" s="20">
        <f t="shared" si="270"/>
        <v>-0.14678410413407858</v>
      </c>
      <c r="T194" s="20">
        <f t="shared" si="271"/>
        <v>-4.2285743312470361</v>
      </c>
      <c r="U194" s="20">
        <f t="shared" si="272"/>
        <v>8.4497929397464109</v>
      </c>
      <c r="V194" s="132"/>
      <c r="W194" s="45">
        <v>3103.23</v>
      </c>
      <c r="X194" s="45">
        <v>91.24</v>
      </c>
      <c r="Y194" s="20">
        <v>117.313</v>
      </c>
      <c r="Z194" s="20">
        <f t="shared" si="273"/>
        <v>2126.3141643395297</v>
      </c>
      <c r="AA194" s="20">
        <f t="shared" si="274"/>
        <v>-2063.9741643395296</v>
      </c>
      <c r="AB194" s="20">
        <f t="shared" si="275"/>
        <v>-488.14867371083909</v>
      </c>
      <c r="AC194" s="20">
        <f t="shared" si="276"/>
        <v>466.55730488425218</v>
      </c>
      <c r="AD194" s="20">
        <f t="shared" si="277"/>
        <v>27121.271326289159</v>
      </c>
      <c r="AE194" s="20">
        <f t="shared" si="278"/>
        <v>28828.567304884251</v>
      </c>
      <c r="AF194" s="21">
        <f t="shared" si="279"/>
        <v>675.25169113931759</v>
      </c>
      <c r="AG194" s="21">
        <f t="shared" si="280"/>
        <v>136.29556479948829</v>
      </c>
      <c r="AH194" s="21">
        <f t="shared" si="281"/>
        <v>648.12481520638357</v>
      </c>
      <c r="AI194" s="132"/>
      <c r="AJ194" s="20">
        <f t="shared" si="282"/>
        <v>9.4499999999998181</v>
      </c>
      <c r="AK194" s="20">
        <f t="shared" si="283"/>
        <v>1.2217304763960109E-2</v>
      </c>
      <c r="AL194" s="20">
        <f t="shared" si="284"/>
        <v>-8.3775804095730989E-4</v>
      </c>
      <c r="AM194" s="23">
        <f t="shared" si="285"/>
        <v>1.2245986941255671E-2</v>
      </c>
      <c r="AN194" s="45">
        <f t="shared" si="286"/>
        <v>1.0000124972037605</v>
      </c>
      <c r="AO194" s="23">
        <f t="shared" si="287"/>
        <v>-0.1467841093642632</v>
      </c>
      <c r="AP194" s="23">
        <f t="shared" si="288"/>
        <v>-4.339109889498312</v>
      </c>
      <c r="AQ194" s="23">
        <f t="shared" si="289"/>
        <v>8.3935668093408911</v>
      </c>
      <c r="AR194" s="45">
        <f t="shared" si="290"/>
        <v>0.74060530730676788</v>
      </c>
      <c r="AS194" s="132"/>
      <c r="AT194" s="20">
        <f t="shared" si="291"/>
        <v>4.7206052068157103</v>
      </c>
      <c r="AU194" s="20">
        <f t="shared" si="292"/>
        <v>-1.9204039921532967E-2</v>
      </c>
      <c r="AV194" s="20">
        <f t="shared" si="293"/>
        <v>4.7206442689282255</v>
      </c>
      <c r="AX194" s="18">
        <v>-85</v>
      </c>
      <c r="AY194" s="18">
        <v>5</v>
      </c>
      <c r="AZ194" s="18">
        <v>-715</v>
      </c>
      <c r="BA194" s="128">
        <v>-3.5000000000000001E-3</v>
      </c>
      <c r="BB194" s="128">
        <v>-2.3E-3</v>
      </c>
      <c r="BC194" s="129">
        <v>0</v>
      </c>
      <c r="BD194" s="125"/>
      <c r="BE194" s="30" t="s">
        <v>98</v>
      </c>
    </row>
    <row r="195" spans="1:57" x14ac:dyDescent="0.35">
      <c r="A195" s="45">
        <v>3112.69</v>
      </c>
      <c r="B195" s="45">
        <v>91.61</v>
      </c>
      <c r="C195" s="20">
        <v>115.6</v>
      </c>
      <c r="D195" s="24">
        <f t="shared" si="256"/>
        <v>2126.0596998852934</v>
      </c>
      <c r="E195" s="24">
        <f t="shared" si="257"/>
        <v>-2063.7196998852933</v>
      </c>
      <c r="F195" s="24">
        <f t="shared" si="258"/>
        <v>-488.52849782977762</v>
      </c>
      <c r="G195" s="24">
        <f t="shared" si="259"/>
        <v>477.87668072159073</v>
      </c>
      <c r="H195" s="20">
        <f t="shared" si="260"/>
        <v>27120.891502170194</v>
      </c>
      <c r="I195" s="20">
        <f t="shared" si="261"/>
        <v>28839.886680721611</v>
      </c>
      <c r="J195" s="21">
        <f t="shared" si="262"/>
        <v>683.39316295182834</v>
      </c>
      <c r="K195" s="21">
        <f t="shared" si="263"/>
        <v>135.63149439300176</v>
      </c>
      <c r="L195" s="21">
        <f t="shared" si="264"/>
        <v>658.1175942959718</v>
      </c>
      <c r="M195" s="132"/>
      <c r="N195" s="20">
        <f t="shared" si="265"/>
        <v>9.4600000000000364</v>
      </c>
      <c r="O195" s="20">
        <f t="shared" si="266"/>
        <v>6.4577182323790989E-3</v>
      </c>
      <c r="P195" s="20">
        <f t="shared" si="267"/>
        <v>-1.7453292519943295E-2</v>
      </c>
      <c r="Q195" s="22">
        <f t="shared" si="268"/>
        <v>1.8604571841780659E-2</v>
      </c>
      <c r="R195" s="21">
        <f t="shared" si="269"/>
        <v>1.0000288451728701</v>
      </c>
      <c r="S195" s="20">
        <f t="shared" si="270"/>
        <v>-0.23526041431483835</v>
      </c>
      <c r="T195" s="20">
        <f t="shared" si="271"/>
        <v>-4.160483287871088</v>
      </c>
      <c r="U195" s="20">
        <f t="shared" si="272"/>
        <v>8.4925879487505025</v>
      </c>
      <c r="V195" s="132"/>
      <c r="W195" s="45">
        <v>3112.69</v>
      </c>
      <c r="X195" s="45">
        <v>91.61</v>
      </c>
      <c r="Y195" s="20">
        <v>116.316</v>
      </c>
      <c r="Z195" s="20">
        <f t="shared" si="273"/>
        <v>2126.0789039609726</v>
      </c>
      <c r="AA195" s="20">
        <f t="shared" si="274"/>
        <v>-2063.7389039609725</v>
      </c>
      <c r="AB195" s="20">
        <f t="shared" si="275"/>
        <v>-492.41473684374773</v>
      </c>
      <c r="AC195" s="20">
        <f t="shared" si="276"/>
        <v>474.99735169809782</v>
      </c>
      <c r="AD195" s="20">
        <f t="shared" si="277"/>
        <v>27117.00526315625</v>
      </c>
      <c r="AE195" s="20">
        <f t="shared" si="278"/>
        <v>28837.007351698096</v>
      </c>
      <c r="AF195" s="21">
        <f t="shared" si="279"/>
        <v>684.17450784219068</v>
      </c>
      <c r="AG195" s="21">
        <f t="shared" si="280"/>
        <v>136.03144757529742</v>
      </c>
      <c r="AH195" s="21">
        <f t="shared" si="281"/>
        <v>657.56714172275815</v>
      </c>
      <c r="AI195" s="132"/>
      <c r="AJ195" s="20">
        <f t="shared" si="282"/>
        <v>9.4600000000000364</v>
      </c>
      <c r="AK195" s="20">
        <f t="shared" si="283"/>
        <v>6.4577182323790989E-3</v>
      </c>
      <c r="AL195" s="20">
        <f t="shared" si="284"/>
        <v>-1.7400932642383463E-2</v>
      </c>
      <c r="AM195" s="23">
        <f t="shared" si="285"/>
        <v>1.855549151826219E-2</v>
      </c>
      <c r="AN195" s="45">
        <f t="shared" si="286"/>
        <v>1.0000286931767148</v>
      </c>
      <c r="AO195" s="23">
        <f t="shared" si="287"/>
        <v>-0.23526037855719134</v>
      </c>
      <c r="AP195" s="23">
        <f t="shared" si="288"/>
        <v>-4.2660631329086378</v>
      </c>
      <c r="AQ195" s="23">
        <f t="shared" si="289"/>
        <v>8.4400468138456599</v>
      </c>
      <c r="AR195" s="45">
        <f t="shared" si="290"/>
        <v>0.47520668842441849</v>
      </c>
      <c r="AS195" s="132"/>
      <c r="AT195" s="20">
        <f t="shared" si="291"/>
        <v>4.8366713036092186</v>
      </c>
      <c r="AU195" s="20">
        <f t="shared" si="292"/>
        <v>-1.9204075679226662E-2</v>
      </c>
      <c r="AV195" s="20">
        <f t="shared" si="293"/>
        <v>4.8367094284936734</v>
      </c>
      <c r="AX195" s="18">
        <v>-85</v>
      </c>
      <c r="AY195" s="18">
        <v>5</v>
      </c>
      <c r="AZ195" s="18">
        <v>-715</v>
      </c>
      <c r="BA195" s="128">
        <v>-3.5000000000000001E-3</v>
      </c>
      <c r="BB195" s="128">
        <v>-2.3E-3</v>
      </c>
      <c r="BC195" s="129">
        <v>0</v>
      </c>
      <c r="BD195" s="125"/>
      <c r="BE195" s="30" t="s">
        <v>98</v>
      </c>
    </row>
    <row r="196" spans="1:57" x14ac:dyDescent="0.35">
      <c r="A196" s="45">
        <v>3122.15</v>
      </c>
      <c r="B196" s="45">
        <v>91.68</v>
      </c>
      <c r="C196" s="20">
        <v>116.31</v>
      </c>
      <c r="D196" s="24">
        <f t="shared" si="256"/>
        <v>2125.7881308399856</v>
      </c>
      <c r="E196" s="24">
        <f t="shared" si="257"/>
        <v>-2063.4481308399854</v>
      </c>
      <c r="F196" s="24">
        <f t="shared" si="258"/>
        <v>-492.66707565805098</v>
      </c>
      <c r="G196" s="24">
        <f t="shared" si="259"/>
        <v>486.37896679386279</v>
      </c>
      <c r="H196" s="20">
        <f t="shared" si="260"/>
        <v>27116.752924341919</v>
      </c>
      <c r="I196" s="20">
        <f t="shared" si="261"/>
        <v>28848.388966793882</v>
      </c>
      <c r="J196" s="21">
        <f t="shared" si="262"/>
        <v>692.30437437367186</v>
      </c>
      <c r="K196" s="21">
        <f t="shared" si="263"/>
        <v>135.36798794902955</v>
      </c>
      <c r="L196" s="21">
        <f t="shared" si="264"/>
        <v>667.55007893893855</v>
      </c>
      <c r="M196" s="132"/>
      <c r="N196" s="20">
        <f t="shared" si="265"/>
        <v>9.4600000000000364</v>
      </c>
      <c r="O196" s="20">
        <f t="shared" si="266"/>
        <v>1.2217304763961596E-3</v>
      </c>
      <c r="P196" s="20">
        <f t="shared" si="267"/>
        <v>1.239183768915988E-2</v>
      </c>
      <c r="Q196" s="22">
        <f t="shared" si="268"/>
        <v>1.2446835050413663E-2</v>
      </c>
      <c r="R196" s="21">
        <f t="shared" si="269"/>
        <v>1.0000129105085787</v>
      </c>
      <c r="S196" s="20">
        <f t="shared" si="270"/>
        <v>-0.27156904530790238</v>
      </c>
      <c r="T196" s="20">
        <f t="shared" si="271"/>
        <v>-4.1385778282733598</v>
      </c>
      <c r="U196" s="20">
        <f t="shared" si="272"/>
        <v>8.502286072272085</v>
      </c>
      <c r="V196" s="132"/>
      <c r="W196" s="45">
        <v>3122.15</v>
      </c>
      <c r="X196" s="45">
        <v>91.68</v>
      </c>
      <c r="Y196" s="20">
        <v>116.983</v>
      </c>
      <c r="Z196" s="20">
        <f t="shared" si="273"/>
        <v>2125.8073353235191</v>
      </c>
      <c r="AA196" s="20">
        <f t="shared" si="274"/>
        <v>-2063.4673353235189</v>
      </c>
      <c r="AB196" s="20">
        <f t="shared" si="275"/>
        <v>-496.65607022698578</v>
      </c>
      <c r="AC196" s="20">
        <f t="shared" si="276"/>
        <v>483.44885574460432</v>
      </c>
      <c r="AD196" s="20">
        <f t="shared" si="277"/>
        <v>27112.763929773013</v>
      </c>
      <c r="AE196" s="20">
        <f t="shared" si="278"/>
        <v>28845.4588557446</v>
      </c>
      <c r="AF196" s="21">
        <f t="shared" si="279"/>
        <v>693.10175891717358</v>
      </c>
      <c r="AG196" s="21">
        <f t="shared" si="280"/>
        <v>135.77203147471752</v>
      </c>
      <c r="AH196" s="21">
        <f t="shared" si="281"/>
        <v>667.00702561883861</v>
      </c>
      <c r="AI196" s="132"/>
      <c r="AJ196" s="20">
        <f t="shared" si="282"/>
        <v>9.4600000000000364</v>
      </c>
      <c r="AK196" s="20">
        <f t="shared" si="283"/>
        <v>1.2217304763961596E-3</v>
      </c>
      <c r="AL196" s="20">
        <f t="shared" si="284"/>
        <v>1.1641346110802206E-2</v>
      </c>
      <c r="AM196" s="23">
        <f t="shared" si="285"/>
        <v>1.1700507123426185E-2</v>
      </c>
      <c r="AN196" s="45">
        <f t="shared" si="286"/>
        <v>1.0000114086450986</v>
      </c>
      <c r="AO196" s="23">
        <f t="shared" si="287"/>
        <v>-0.27156863745353654</v>
      </c>
      <c r="AP196" s="23">
        <f t="shared" si="288"/>
        <v>-4.24133338323806</v>
      </c>
      <c r="AQ196" s="23">
        <f t="shared" si="289"/>
        <v>8.4515040465064821</v>
      </c>
      <c r="AR196" s="45">
        <f t="shared" si="290"/>
        <v>0.36996821434180382</v>
      </c>
      <c r="AS196" s="132"/>
      <c r="AT196" s="20">
        <f t="shared" si="291"/>
        <v>4.9495078979518068</v>
      </c>
      <c r="AU196" s="20">
        <f t="shared" si="292"/>
        <v>-1.9204483533485472E-2</v>
      </c>
      <c r="AV196" s="20">
        <f t="shared" si="293"/>
        <v>4.9495451552718563</v>
      </c>
      <c r="AX196" s="18">
        <v>-85</v>
      </c>
      <c r="AY196" s="18">
        <v>5</v>
      </c>
      <c r="AZ196" s="18">
        <v>-715</v>
      </c>
      <c r="BA196" s="128">
        <v>-3.5000000000000001E-3</v>
      </c>
      <c r="BB196" s="128">
        <v>-2.3E-3</v>
      </c>
      <c r="BC196" s="129">
        <v>0</v>
      </c>
      <c r="BD196" s="125"/>
      <c r="BE196" s="30" t="s">
        <v>98</v>
      </c>
    </row>
    <row r="197" spans="1:57" x14ac:dyDescent="0.35">
      <c r="A197" s="45">
        <v>3131.6</v>
      </c>
      <c r="B197" s="45">
        <v>92.01</v>
      </c>
      <c r="C197" s="20">
        <v>115.58</v>
      </c>
      <c r="D197" s="24">
        <f t="shared" si="256"/>
        <v>2125.4838772176599</v>
      </c>
      <c r="E197" s="24">
        <f t="shared" si="257"/>
        <v>-2063.1438772176598</v>
      </c>
      <c r="F197" s="24">
        <f t="shared" si="258"/>
        <v>-496.79935573936535</v>
      </c>
      <c r="G197" s="24">
        <f t="shared" si="259"/>
        <v>494.87206619370534</v>
      </c>
      <c r="H197" s="20">
        <f t="shared" si="260"/>
        <v>27112.620644260605</v>
      </c>
      <c r="I197" s="20">
        <f t="shared" si="261"/>
        <v>28856.882066193724</v>
      </c>
      <c r="J197" s="21">
        <f t="shared" si="262"/>
        <v>701.21891144055405</v>
      </c>
      <c r="K197" s="21">
        <f t="shared" si="263"/>
        <v>135.11135282856256</v>
      </c>
      <c r="L197" s="21">
        <f t="shared" si="264"/>
        <v>676.97145881672577</v>
      </c>
      <c r="M197" s="132"/>
      <c r="N197" s="20">
        <f t="shared" si="265"/>
        <v>9.4499999999998181</v>
      </c>
      <c r="O197" s="20">
        <f t="shared" si="266"/>
        <v>5.7595865315812579E-3</v>
      </c>
      <c r="P197" s="20">
        <f t="shared" si="267"/>
        <v>-1.2740903539558675E-2</v>
      </c>
      <c r="Q197" s="22">
        <f t="shared" si="268"/>
        <v>1.3976220573032938E-2</v>
      </c>
      <c r="R197" s="21">
        <f t="shared" si="269"/>
        <v>1.0000162782130957</v>
      </c>
      <c r="S197" s="20">
        <f t="shared" si="270"/>
        <v>-0.30425362232557318</v>
      </c>
      <c r="T197" s="20">
        <f t="shared" si="271"/>
        <v>-4.1322800813143843</v>
      </c>
      <c r="U197" s="20">
        <f t="shared" si="272"/>
        <v>8.4930993998425706</v>
      </c>
      <c r="V197" s="132"/>
      <c r="W197" s="45">
        <v>3131.6</v>
      </c>
      <c r="X197" s="45">
        <v>92.01</v>
      </c>
      <c r="Y197" s="20">
        <v>116.34099999999999</v>
      </c>
      <c r="Z197" s="20">
        <f t="shared" si="273"/>
        <v>2125.5030826327361</v>
      </c>
      <c r="AA197" s="20">
        <f t="shared" si="274"/>
        <v>-2063.163082632736</v>
      </c>
      <c r="AB197" s="20">
        <f t="shared" si="275"/>
        <v>-500.89431262408181</v>
      </c>
      <c r="AC197" s="20">
        <f t="shared" si="276"/>
        <v>491.88959335740037</v>
      </c>
      <c r="AD197" s="20">
        <f t="shared" si="277"/>
        <v>27108.525687375917</v>
      </c>
      <c r="AE197" s="20">
        <f t="shared" si="278"/>
        <v>28853.899593357397</v>
      </c>
      <c r="AF197" s="21">
        <f t="shared" si="279"/>
        <v>702.0331078179006</v>
      </c>
      <c r="AG197" s="21">
        <f t="shared" si="280"/>
        <v>135.51966823699473</v>
      </c>
      <c r="AH197" s="21">
        <f t="shared" si="281"/>
        <v>676.4360400167468</v>
      </c>
      <c r="AI197" s="132"/>
      <c r="AJ197" s="20">
        <f t="shared" si="282"/>
        <v>9.4499999999998181</v>
      </c>
      <c r="AK197" s="20">
        <f t="shared" si="283"/>
        <v>5.7595865315812579E-3</v>
      </c>
      <c r="AL197" s="20">
        <f t="shared" si="284"/>
        <v>-1.1205013797803772E-2</v>
      </c>
      <c r="AM197" s="23">
        <f t="shared" si="285"/>
        <v>1.2593437920792816E-2</v>
      </c>
      <c r="AN197" s="45">
        <f t="shared" si="286"/>
        <v>1.0000132164328277</v>
      </c>
      <c r="AO197" s="23">
        <f t="shared" si="287"/>
        <v>-0.30425269078299971</v>
      </c>
      <c r="AP197" s="23">
        <f t="shared" si="288"/>
        <v>-4.2382423970960392</v>
      </c>
      <c r="AQ197" s="23">
        <f t="shared" si="289"/>
        <v>8.4407376127960827</v>
      </c>
      <c r="AR197" s="45">
        <f t="shared" si="290"/>
        <v>0.57020391078200339</v>
      </c>
      <c r="AS197" s="132"/>
      <c r="AT197" s="20">
        <f t="shared" si="291"/>
        <v>5.065946713782667</v>
      </c>
      <c r="AU197" s="20">
        <f t="shared" si="292"/>
        <v>-1.9205415076157806E-2</v>
      </c>
      <c r="AV197" s="20">
        <f t="shared" si="293"/>
        <v>5.0659831182953674</v>
      </c>
      <c r="AX197" s="18">
        <v>-85</v>
      </c>
      <c r="AY197" s="18">
        <v>5</v>
      </c>
      <c r="AZ197" s="18">
        <v>-715</v>
      </c>
      <c r="BA197" s="128">
        <v>-3.5000000000000001E-3</v>
      </c>
      <c r="BB197" s="128">
        <v>-2.3E-3</v>
      </c>
      <c r="BC197" s="129">
        <v>0</v>
      </c>
      <c r="BD197" s="125"/>
      <c r="BE197" s="30" t="s">
        <v>98</v>
      </c>
    </row>
    <row r="198" spans="1:57" x14ac:dyDescent="0.35">
      <c r="A198" s="45">
        <v>3141.06</v>
      </c>
      <c r="B198" s="45">
        <v>91.68</v>
      </c>
      <c r="C198" s="20">
        <v>117.21</v>
      </c>
      <c r="D198" s="24">
        <f t="shared" si="256"/>
        <v>2125.1792852275762</v>
      </c>
      <c r="E198" s="24">
        <f t="shared" si="257"/>
        <v>-2062.8392852275761</v>
      </c>
      <c r="F198" s="24">
        <f t="shared" si="258"/>
        <v>-501.00254818858758</v>
      </c>
      <c r="G198" s="24">
        <f t="shared" si="259"/>
        <v>503.34117005816489</v>
      </c>
      <c r="H198" s="20">
        <f t="shared" si="260"/>
        <v>27108.417451811383</v>
      </c>
      <c r="I198" s="20">
        <f t="shared" si="261"/>
        <v>28865.351170058184</v>
      </c>
      <c r="J198" s="21">
        <f t="shared" si="262"/>
        <v>710.18017908625166</v>
      </c>
      <c r="K198" s="21">
        <f t="shared" si="263"/>
        <v>134.86658658942923</v>
      </c>
      <c r="L198" s="21">
        <f t="shared" si="264"/>
        <v>686.40751413524788</v>
      </c>
      <c r="M198" s="132"/>
      <c r="N198" s="20">
        <f t="shared" si="265"/>
        <v>9.4600000000000364</v>
      </c>
      <c r="O198" s="20">
        <f t="shared" si="266"/>
        <v>-5.7595865315812579E-3</v>
      </c>
      <c r="P198" s="20">
        <f t="shared" si="267"/>
        <v>2.8448866807507491E-2</v>
      </c>
      <c r="Q198" s="22">
        <f t="shared" si="268"/>
        <v>2.9011543014126673E-2</v>
      </c>
      <c r="R198" s="21">
        <f t="shared" si="269"/>
        <v>1.0000701450395726</v>
      </c>
      <c r="S198" s="20">
        <f t="shared" si="270"/>
        <v>-0.30459199008374549</v>
      </c>
      <c r="T198" s="20">
        <f t="shared" si="271"/>
        <v>-4.2031924492222075</v>
      </c>
      <c r="U198" s="20">
        <f t="shared" si="272"/>
        <v>8.469103864459564</v>
      </c>
      <c r="V198" s="132"/>
      <c r="W198" s="45">
        <v>3141.06</v>
      </c>
      <c r="X198" s="45">
        <v>91.68</v>
      </c>
      <c r="Y198" s="20">
        <v>117.839</v>
      </c>
      <c r="Z198" s="20">
        <f t="shared" si="273"/>
        <v>2125.1984938321198</v>
      </c>
      <c r="AA198" s="20">
        <f t="shared" si="274"/>
        <v>-2062.8584938321196</v>
      </c>
      <c r="AB198" s="20">
        <f t="shared" si="275"/>
        <v>-505.19994559938556</v>
      </c>
      <c r="AC198" s="20">
        <f t="shared" si="276"/>
        <v>500.30713519689607</v>
      </c>
      <c r="AD198" s="20">
        <f t="shared" si="277"/>
        <v>27104.220054400612</v>
      </c>
      <c r="AE198" s="20">
        <f t="shared" si="278"/>
        <v>28862.317135196892</v>
      </c>
      <c r="AF198" s="21">
        <f t="shared" si="279"/>
        <v>711.00929288058353</v>
      </c>
      <c r="AG198" s="21">
        <f t="shared" si="280"/>
        <v>135.2787998004078</v>
      </c>
      <c r="AH198" s="21">
        <f t="shared" si="281"/>
        <v>685.87866157482051</v>
      </c>
      <c r="AI198" s="132"/>
      <c r="AJ198" s="20">
        <f t="shared" si="282"/>
        <v>9.4600000000000364</v>
      </c>
      <c r="AK198" s="20">
        <f t="shared" si="283"/>
        <v>-5.7595865315812579E-3</v>
      </c>
      <c r="AL198" s="20">
        <f t="shared" si="284"/>
        <v>2.6145032194875139E-2</v>
      </c>
      <c r="AM198" s="23">
        <f t="shared" si="285"/>
        <v>2.6758644454883962E-2</v>
      </c>
      <c r="AN198" s="45">
        <f t="shared" si="286"/>
        <v>1.0000596730271638</v>
      </c>
      <c r="AO198" s="23">
        <f t="shared" si="287"/>
        <v>-0.304588800616371</v>
      </c>
      <c r="AP198" s="23">
        <f t="shared" si="288"/>
        <v>-4.3056329753037792</v>
      </c>
      <c r="AQ198" s="23">
        <f t="shared" si="289"/>
        <v>8.417541839495696</v>
      </c>
      <c r="AR198" s="45">
        <f t="shared" si="290"/>
        <v>1.116453843363258</v>
      </c>
      <c r="AS198" s="132"/>
      <c r="AT198" s="20">
        <f t="shared" si="291"/>
        <v>5.1791420682854179</v>
      </c>
      <c r="AU198" s="20">
        <f t="shared" si="292"/>
        <v>-1.9208604543564434E-2</v>
      </c>
      <c r="AV198" s="20">
        <f t="shared" si="293"/>
        <v>5.1791776889745984</v>
      </c>
      <c r="AX198" s="18">
        <v>-85</v>
      </c>
      <c r="AY198" s="18">
        <v>5</v>
      </c>
      <c r="AZ198" s="18">
        <v>-715</v>
      </c>
      <c r="BA198" s="128">
        <v>-3.5000000000000001E-3</v>
      </c>
      <c r="BB198" s="128">
        <v>-2.3E-3</v>
      </c>
      <c r="BC198" s="129">
        <v>0</v>
      </c>
      <c r="BD198" s="125"/>
      <c r="BE198" s="30" t="s">
        <v>98</v>
      </c>
    </row>
    <row r="199" spans="1:57" x14ac:dyDescent="0.35">
      <c r="A199" s="45">
        <v>3150.52</v>
      </c>
      <c r="B199" s="45">
        <v>91.78</v>
      </c>
      <c r="C199" s="20">
        <v>117.01</v>
      </c>
      <c r="D199" s="24">
        <f t="shared" si="256"/>
        <v>2124.8936912794538</v>
      </c>
      <c r="E199" s="24">
        <f t="shared" si="257"/>
        <v>-2062.5536912794537</v>
      </c>
      <c r="F199" s="24">
        <f t="shared" si="258"/>
        <v>-505.3115054449101</v>
      </c>
      <c r="G199" s="24">
        <f t="shared" si="259"/>
        <v>511.75798714995386</v>
      </c>
      <c r="H199" s="20">
        <f t="shared" si="260"/>
        <v>27104.108494555061</v>
      </c>
      <c r="I199" s="20">
        <f t="shared" si="261"/>
        <v>28873.767987149971</v>
      </c>
      <c r="J199" s="21">
        <f t="shared" si="262"/>
        <v>719.191181082453</v>
      </c>
      <c r="K199" s="21">
        <f t="shared" si="263"/>
        <v>134.63684757919378</v>
      </c>
      <c r="L199" s="21">
        <f t="shared" si="264"/>
        <v>695.85117018390531</v>
      </c>
      <c r="M199" s="132"/>
      <c r="N199" s="20">
        <f t="shared" si="265"/>
        <v>9.4600000000000364</v>
      </c>
      <c r="O199" s="20">
        <f t="shared" si="266"/>
        <v>1.7453292519942303E-3</v>
      </c>
      <c r="P199" s="20">
        <f t="shared" si="267"/>
        <v>-3.4906585039884606E-3</v>
      </c>
      <c r="Q199" s="22">
        <f t="shared" si="268"/>
        <v>3.9012514139802335E-3</v>
      </c>
      <c r="R199" s="21">
        <f t="shared" si="269"/>
        <v>1.00000126831548</v>
      </c>
      <c r="S199" s="20">
        <f t="shared" si="270"/>
        <v>-0.28559394812254107</v>
      </c>
      <c r="T199" s="20">
        <f t="shared" si="271"/>
        <v>-4.3089572563225209</v>
      </c>
      <c r="U199" s="20">
        <f t="shared" si="272"/>
        <v>8.4168170917889569</v>
      </c>
      <c r="V199" s="132"/>
      <c r="W199" s="45">
        <v>3150.52</v>
      </c>
      <c r="X199" s="45">
        <v>91.78</v>
      </c>
      <c r="Y199" s="20">
        <v>117.78</v>
      </c>
      <c r="Z199" s="20">
        <f t="shared" si="273"/>
        <v>2124.9129001485094</v>
      </c>
      <c r="AA199" s="20">
        <f t="shared" si="274"/>
        <v>-2062.5729001485092</v>
      </c>
      <c r="AB199" s="20">
        <f t="shared" si="275"/>
        <v>-509.61133832954755</v>
      </c>
      <c r="AC199" s="20">
        <f t="shared" si="276"/>
        <v>508.67072412810523</v>
      </c>
      <c r="AD199" s="20">
        <f t="shared" si="277"/>
        <v>27099.80866167045</v>
      </c>
      <c r="AE199" s="20">
        <f t="shared" si="278"/>
        <v>28870.680724128102</v>
      </c>
      <c r="AF199" s="21">
        <f t="shared" si="279"/>
        <v>720.03445871641691</v>
      </c>
      <c r="AG199" s="21">
        <f t="shared" si="280"/>
        <v>135.05292561909039</v>
      </c>
      <c r="AH199" s="21">
        <f t="shared" si="281"/>
        <v>695.32743842113882</v>
      </c>
      <c r="AI199" s="132"/>
      <c r="AJ199" s="20">
        <f t="shared" si="282"/>
        <v>9.4600000000000364</v>
      </c>
      <c r="AK199" s="20">
        <f t="shared" si="283"/>
        <v>1.7453292519942303E-3</v>
      </c>
      <c r="AL199" s="20">
        <f t="shared" si="284"/>
        <v>-1.0297442586766107E-3</v>
      </c>
      <c r="AM199" s="23">
        <f t="shared" si="285"/>
        <v>2.0262232673520231E-3</v>
      </c>
      <c r="AN199" s="45">
        <f t="shared" si="286"/>
        <v>1.0000003421318679</v>
      </c>
      <c r="AO199" s="23">
        <f t="shared" si="287"/>
        <v>-0.28559368361044207</v>
      </c>
      <c r="AP199" s="23">
        <f t="shared" si="288"/>
        <v>-4.411392730161996</v>
      </c>
      <c r="AQ199" s="23">
        <f t="shared" si="289"/>
        <v>8.3635889312091898</v>
      </c>
      <c r="AR199" s="45">
        <f t="shared" si="290"/>
        <v>0.11177691178777743</v>
      </c>
      <c r="AS199" s="132"/>
      <c r="AT199" s="20">
        <f t="shared" si="291"/>
        <v>5.293369040770477</v>
      </c>
      <c r="AU199" s="20">
        <f t="shared" si="292"/>
        <v>-1.9208869055546529E-2</v>
      </c>
      <c r="AV199" s="20">
        <f t="shared" si="293"/>
        <v>5.2934038937566212</v>
      </c>
      <c r="AX199" s="18">
        <v>-85</v>
      </c>
      <c r="AY199" s="18">
        <v>5</v>
      </c>
      <c r="AZ199" s="18">
        <v>-715</v>
      </c>
      <c r="BA199" s="128">
        <v>-3.5000000000000001E-3</v>
      </c>
      <c r="BB199" s="128">
        <v>-2.3E-3</v>
      </c>
      <c r="BC199" s="129">
        <v>0</v>
      </c>
      <c r="BD199" s="125"/>
      <c r="BE199" s="30" t="s">
        <v>98</v>
      </c>
    </row>
    <row r="200" spans="1:57" x14ac:dyDescent="0.35">
      <c r="A200" s="45">
        <v>3159.97</v>
      </c>
      <c r="B200" s="45">
        <v>91.54</v>
      </c>
      <c r="C200" s="20">
        <v>116.43</v>
      </c>
      <c r="D200" s="24">
        <f t="shared" si="256"/>
        <v>2124.6199376458385</v>
      </c>
      <c r="E200" s="24">
        <f t="shared" si="257"/>
        <v>-2062.2799376458383</v>
      </c>
      <c r="F200" s="24">
        <f t="shared" si="258"/>
        <v>-509.55870960725798</v>
      </c>
      <c r="G200" s="24">
        <f t="shared" si="259"/>
        <v>520.19528074610741</v>
      </c>
      <c r="H200" s="20">
        <f t="shared" si="260"/>
        <v>27099.861290392713</v>
      </c>
      <c r="I200" s="20">
        <f t="shared" si="261"/>
        <v>28882.205280746126</v>
      </c>
      <c r="J200" s="21">
        <f t="shared" si="262"/>
        <v>728.18487257504557</v>
      </c>
      <c r="K200" s="21">
        <f t="shared" si="263"/>
        <v>134.40819946528143</v>
      </c>
      <c r="L200" s="21">
        <f t="shared" si="264"/>
        <v>705.2816828585361</v>
      </c>
      <c r="M200" s="132"/>
      <c r="N200" s="20">
        <f t="shared" si="265"/>
        <v>9.4499999999998181</v>
      </c>
      <c r="O200" s="20">
        <f t="shared" si="266"/>
        <v>-4.188790204786302E-3</v>
      </c>
      <c r="P200" s="20">
        <f t="shared" si="267"/>
        <v>-1.0122909661567082E-2</v>
      </c>
      <c r="Q200" s="22">
        <f t="shared" si="268"/>
        <v>1.0951398091990638E-2</v>
      </c>
      <c r="R200" s="21">
        <f t="shared" si="269"/>
        <v>1.0000099945465484</v>
      </c>
      <c r="S200" s="20">
        <f t="shared" si="270"/>
        <v>-0.27375363361534993</v>
      </c>
      <c r="T200" s="20">
        <f t="shared" si="271"/>
        <v>-4.2472041623478738</v>
      </c>
      <c r="U200" s="20">
        <f t="shared" si="272"/>
        <v>8.4372935961535251</v>
      </c>
      <c r="V200" s="132"/>
      <c r="W200" s="45">
        <v>3159.97</v>
      </c>
      <c r="X200" s="45">
        <v>91.54</v>
      </c>
      <c r="Y200" s="20">
        <v>117.158</v>
      </c>
      <c r="Z200" s="20">
        <f t="shared" si="273"/>
        <v>2124.6391461643611</v>
      </c>
      <c r="AA200" s="20">
        <f t="shared" si="274"/>
        <v>-2062.299146164361</v>
      </c>
      <c r="AB200" s="20">
        <f t="shared" si="275"/>
        <v>-513.96847012517105</v>
      </c>
      <c r="AC200" s="20">
        <f t="shared" si="276"/>
        <v>517.05177146133008</v>
      </c>
      <c r="AD200" s="20">
        <f t="shared" si="277"/>
        <v>27095.451529874827</v>
      </c>
      <c r="AE200" s="20">
        <f t="shared" si="278"/>
        <v>28879.061771461325</v>
      </c>
      <c r="AF200" s="21">
        <f t="shared" si="279"/>
        <v>729.04466437530994</v>
      </c>
      <c r="AG200" s="21">
        <f t="shared" si="280"/>
        <v>134.82865552026539</v>
      </c>
      <c r="AH200" s="21">
        <f t="shared" si="281"/>
        <v>704.76420421984312</v>
      </c>
      <c r="AI200" s="132"/>
      <c r="AJ200" s="20">
        <f t="shared" si="282"/>
        <v>9.4499999999998181</v>
      </c>
      <c r="AK200" s="20">
        <f t="shared" si="283"/>
        <v>-4.188790204786302E-3</v>
      </c>
      <c r="AL200" s="20">
        <f t="shared" si="284"/>
        <v>-1.0855947947404727E-2</v>
      </c>
      <c r="AM200" s="23">
        <f t="shared" si="285"/>
        <v>1.1631788264627518E-2</v>
      </c>
      <c r="AN200" s="45">
        <f t="shared" si="286"/>
        <v>1.0000112750274022</v>
      </c>
      <c r="AO200" s="23">
        <f t="shared" si="287"/>
        <v>-0.27375398414813307</v>
      </c>
      <c r="AP200" s="23">
        <f t="shared" si="288"/>
        <v>-4.3571317956235092</v>
      </c>
      <c r="AQ200" s="23">
        <f t="shared" si="289"/>
        <v>8.3810473332248669</v>
      </c>
      <c r="AR200" s="45">
        <f t="shared" si="290"/>
        <v>0.42430937140073477</v>
      </c>
      <c r="AS200" s="132"/>
      <c r="AT200" s="20">
        <f t="shared" si="291"/>
        <v>5.4154998336940219</v>
      </c>
      <c r="AU200" s="20">
        <f t="shared" si="292"/>
        <v>-1.9208518522646045E-2</v>
      </c>
      <c r="AV200" s="20">
        <f t="shared" si="293"/>
        <v>5.4155338994344602</v>
      </c>
      <c r="AX200" s="18">
        <v>-85</v>
      </c>
      <c r="AY200" s="18">
        <v>5</v>
      </c>
      <c r="AZ200" s="18">
        <v>-715</v>
      </c>
      <c r="BA200" s="128">
        <v>-3.5000000000000001E-3</v>
      </c>
      <c r="BB200" s="128">
        <v>-2.3E-3</v>
      </c>
      <c r="BC200" s="129">
        <v>0</v>
      </c>
      <c r="BD200" s="125"/>
      <c r="BE200" s="30" t="s">
        <v>98</v>
      </c>
    </row>
    <row r="201" spans="1:57" x14ac:dyDescent="0.35">
      <c r="A201" s="137">
        <v>3169.42</v>
      </c>
      <c r="B201" s="137">
        <v>91.64</v>
      </c>
      <c r="C201" s="133">
        <v>117.45</v>
      </c>
      <c r="D201" s="134">
        <f t="shared" si="256"/>
        <v>2124.3577199703232</v>
      </c>
      <c r="E201" s="134">
        <f t="shared" si="257"/>
        <v>-2062.017719970323</v>
      </c>
      <c r="F201" s="134">
        <f t="shared" si="258"/>
        <v>-513.83839265232268</v>
      </c>
      <c r="G201" s="134">
        <f t="shared" si="259"/>
        <v>528.61642529946266</v>
      </c>
      <c r="H201" s="133">
        <f t="shared" si="260"/>
        <v>27095.581607347649</v>
      </c>
      <c r="I201" s="133">
        <f t="shared" si="261"/>
        <v>28890.626425299481</v>
      </c>
      <c r="J201" s="135">
        <f t="shared" si="262"/>
        <v>737.20093520010198</v>
      </c>
      <c r="K201" s="135">
        <f t="shared" si="263"/>
        <v>134.18781881729984</v>
      </c>
      <c r="L201" s="135">
        <f t="shared" si="264"/>
        <v>714.71444949321517</v>
      </c>
      <c r="M201" s="25"/>
      <c r="N201" s="133">
        <f t="shared" si="265"/>
        <v>9.4500000000002728</v>
      </c>
      <c r="O201" s="133">
        <f t="shared" si="266"/>
        <v>1.7453292519942303E-3</v>
      </c>
      <c r="P201" s="133">
        <f t="shared" si="267"/>
        <v>1.7802358370342091E-2</v>
      </c>
      <c r="Q201" s="136">
        <f t="shared" si="268"/>
        <v>1.7880885022426796E-2</v>
      </c>
      <c r="R201" s="135">
        <f t="shared" si="269"/>
        <v>1.0000266446893324</v>
      </c>
      <c r="S201" s="133">
        <f t="shared" si="270"/>
        <v>-0.2622176755154017</v>
      </c>
      <c r="T201" s="133">
        <f t="shared" si="271"/>
        <v>-4.2796830450646937</v>
      </c>
      <c r="U201" s="133">
        <f t="shared" si="272"/>
        <v>8.4211445533551998</v>
      </c>
      <c r="V201" s="25"/>
      <c r="W201" s="137">
        <v>3169.42</v>
      </c>
      <c r="X201" s="137">
        <v>91.64</v>
      </c>
      <c r="Y201" s="133">
        <v>118.105</v>
      </c>
      <c r="Z201" s="133">
        <f t="shared" si="273"/>
        <v>2124.3769294439317</v>
      </c>
      <c r="AA201" s="133">
        <f t="shared" si="274"/>
        <v>-2062.0369294439315</v>
      </c>
      <c r="AB201" s="133">
        <f t="shared" si="275"/>
        <v>-518.34948153170262</v>
      </c>
      <c r="AC201" s="133">
        <f t="shared" si="276"/>
        <v>525.42066788584543</v>
      </c>
      <c r="AD201" s="133">
        <f t="shared" si="277"/>
        <v>27091.070518468296</v>
      </c>
      <c r="AE201" s="133">
        <f t="shared" si="278"/>
        <v>28887.430667885841</v>
      </c>
      <c r="AF201" s="135">
        <f t="shared" si="279"/>
        <v>738.07388738919133</v>
      </c>
      <c r="AG201" s="135">
        <f t="shared" si="280"/>
        <v>134.61184659630445</v>
      </c>
      <c r="AH201" s="135">
        <f t="shared" si="281"/>
        <v>714.20238682837999</v>
      </c>
      <c r="AI201" s="25"/>
      <c r="AJ201" s="133">
        <f t="shared" si="282"/>
        <v>9.4500000000002728</v>
      </c>
      <c r="AK201" s="133">
        <f t="shared" si="283"/>
        <v>1.7453292519942303E-3</v>
      </c>
      <c r="AL201" s="133">
        <f t="shared" si="284"/>
        <v>1.6528268016386349E-2</v>
      </c>
      <c r="AM201" s="138">
        <f t="shared" si="285"/>
        <v>1.6613832127313932E-2</v>
      </c>
      <c r="AN201" s="137">
        <f t="shared" si="286"/>
        <v>1.0000230022530698</v>
      </c>
      <c r="AO201" s="138">
        <f t="shared" si="287"/>
        <v>-0.26221672042967964</v>
      </c>
      <c r="AP201" s="138">
        <f t="shared" si="288"/>
        <v>-4.3810114065316172</v>
      </c>
      <c r="AQ201" s="138">
        <f t="shared" si="289"/>
        <v>8.3688964245153077</v>
      </c>
      <c r="AR201" s="137">
        <f t="shared" si="290"/>
        <v>0.47751120768390076</v>
      </c>
      <c r="AS201" s="25"/>
      <c r="AT201" s="133">
        <f t="shared" si="291"/>
        <v>5.5283621737597164</v>
      </c>
      <c r="AU201" s="133">
        <f t="shared" si="292"/>
        <v>-1.9209473608498229E-2</v>
      </c>
      <c r="AV201" s="133">
        <f t="shared" si="293"/>
        <v>5.5283955473657613</v>
      </c>
      <c r="AX201" s="18">
        <v>-85</v>
      </c>
      <c r="AY201" s="18">
        <v>5</v>
      </c>
      <c r="AZ201" s="18">
        <v>-715</v>
      </c>
      <c r="BA201" s="128">
        <v>-3.5000000000000001E-3</v>
      </c>
      <c r="BB201" s="128">
        <v>-2.3E-3</v>
      </c>
      <c r="BC201" s="129">
        <v>0</v>
      </c>
      <c r="BD201" s="125"/>
      <c r="BE201" s="30" t="s">
        <v>98</v>
      </c>
    </row>
  </sheetData>
  <mergeCells count="21">
    <mergeCell ref="BO1:BP1"/>
    <mergeCell ref="BT1:BT2"/>
    <mergeCell ref="AX5:BC5"/>
    <mergeCell ref="BU1:BU2"/>
    <mergeCell ref="BV1:BV2"/>
    <mergeCell ref="BY1:BY2"/>
    <mergeCell ref="A5:C5"/>
    <mergeCell ref="AT5:AV5"/>
    <mergeCell ref="BM1:BN1"/>
    <mergeCell ref="BH1:BH2"/>
    <mergeCell ref="BI1:BI2"/>
    <mergeCell ref="BJ1:BJ2"/>
    <mergeCell ref="BL1:BL2"/>
    <mergeCell ref="BK1:BK2"/>
    <mergeCell ref="W5:Y5"/>
    <mergeCell ref="BG1:BG2"/>
    <mergeCell ref="BW1:BW2"/>
    <mergeCell ref="BX1:BX2"/>
    <mergeCell ref="BQ1:BQ2"/>
    <mergeCell ref="BR1:BR2"/>
    <mergeCell ref="BS1:BS2"/>
  </mergeCells>
  <conditionalFormatting sqref="BD9:BD50 BD202:BD491">
    <cfRule type="expression" dxfId="44" priority="19">
      <formula>BD9&lt;&gt;""</formula>
    </cfRule>
  </conditionalFormatting>
  <conditionalFormatting sqref="X9:X50">
    <cfRule type="expression" dxfId="43" priority="17">
      <formula>BD9&lt;&gt;""</formula>
    </cfRule>
  </conditionalFormatting>
  <conditionalFormatting sqref="Y9:Y50">
    <cfRule type="expression" dxfId="42" priority="16">
      <formula>BD9&lt;&gt;""</formula>
    </cfRule>
  </conditionalFormatting>
  <conditionalFormatting sqref="W464:W943">
    <cfRule type="expression" dxfId="41" priority="21">
      <formula>BD12&lt;&gt;""</formula>
    </cfRule>
  </conditionalFormatting>
  <conditionalFormatting sqref="X464:X943">
    <cfRule type="expression" dxfId="40" priority="23">
      <formula>BD12&lt;&gt;""</formula>
    </cfRule>
  </conditionalFormatting>
  <conditionalFormatting sqref="Y464:Y943">
    <cfRule type="expression" dxfId="39" priority="25">
      <formula>BD12&lt;&gt;""</formula>
    </cfRule>
  </conditionalFormatting>
  <conditionalFormatting sqref="W51:Y88">
    <cfRule type="expression" dxfId="38" priority="31">
      <formula>#REF!&lt;&gt;""</formula>
    </cfRule>
  </conditionalFormatting>
  <conditionalFormatting sqref="W128:W131">
    <cfRule type="expression" dxfId="37" priority="33">
      <formula>#REF!&lt;&gt;""</formula>
    </cfRule>
  </conditionalFormatting>
  <conditionalFormatting sqref="X128:X131">
    <cfRule type="expression" dxfId="35" priority="36">
      <formula>#REF!&lt;&gt;""</formula>
    </cfRule>
  </conditionalFormatting>
  <conditionalFormatting sqref="Y128:Y131">
    <cfRule type="expression" dxfId="33" priority="39">
      <formula>#REF!&lt;&gt;""</formula>
    </cfRule>
  </conditionalFormatting>
  <conditionalFormatting sqref="W132">
    <cfRule type="expression" dxfId="32" priority="45">
      <formula>#REF!&lt;&gt;""</formula>
    </cfRule>
  </conditionalFormatting>
  <conditionalFormatting sqref="X132">
    <cfRule type="expression" dxfId="31" priority="47">
      <formula>#REF!&lt;&gt;""</formula>
    </cfRule>
  </conditionalFormatting>
  <conditionalFormatting sqref="Y132">
    <cfRule type="expression" dxfId="30" priority="49">
      <formula>#REF!&lt;&gt;""</formula>
    </cfRule>
  </conditionalFormatting>
  <conditionalFormatting sqref="W133">
    <cfRule type="expression" dxfId="29" priority="55">
      <formula>#REF!&lt;&gt;""</formula>
    </cfRule>
  </conditionalFormatting>
  <conditionalFormatting sqref="X133">
    <cfRule type="expression" dxfId="28" priority="57">
      <formula>#REF!&lt;&gt;""</formula>
    </cfRule>
  </conditionalFormatting>
  <conditionalFormatting sqref="Y133">
    <cfRule type="expression" dxfId="27" priority="59">
      <formula>#REF!&lt;&gt;""</formula>
    </cfRule>
  </conditionalFormatting>
  <conditionalFormatting sqref="W134:W150">
    <cfRule type="expression" dxfId="26" priority="78">
      <formula>#REF!&lt;&gt;""</formula>
    </cfRule>
  </conditionalFormatting>
  <conditionalFormatting sqref="X134:X150">
    <cfRule type="expression" dxfId="25" priority="80">
      <formula>#REF!&lt;&gt;""</formula>
    </cfRule>
  </conditionalFormatting>
  <conditionalFormatting sqref="Y134:Y150">
    <cfRule type="expression" dxfId="24" priority="82">
      <formula>#REF!&lt;&gt;""</formula>
    </cfRule>
  </conditionalFormatting>
  <conditionalFormatting sqref="W151:W221">
    <cfRule type="expression" dxfId="23" priority="85">
      <formula>BD11&lt;&gt;""</formula>
    </cfRule>
  </conditionalFormatting>
  <conditionalFormatting sqref="W222">
    <cfRule type="expression" dxfId="22" priority="87">
      <formula>#REF!&lt;&gt;""</formula>
    </cfRule>
  </conditionalFormatting>
  <conditionalFormatting sqref="X151:X221">
    <cfRule type="expression" dxfId="21" priority="88">
      <formula>BD11&lt;&gt;""</formula>
    </cfRule>
  </conditionalFormatting>
  <conditionalFormatting sqref="X222">
    <cfRule type="expression" dxfId="20" priority="90">
      <formula>#REF!&lt;&gt;""</formula>
    </cfRule>
  </conditionalFormatting>
  <conditionalFormatting sqref="Y151:Y221">
    <cfRule type="expression" dxfId="19" priority="91">
      <formula>BD11&lt;&gt;""</formula>
    </cfRule>
  </conditionalFormatting>
  <conditionalFormatting sqref="Y222">
    <cfRule type="expression" dxfId="18" priority="93">
      <formula>#REF!&lt;&gt;""</formula>
    </cfRule>
  </conditionalFormatting>
  <conditionalFormatting sqref="W223:W256">
    <cfRule type="expression" dxfId="17" priority="96">
      <formula>#REF!&lt;&gt;""</formula>
    </cfRule>
  </conditionalFormatting>
  <conditionalFormatting sqref="W257">
    <cfRule type="expression" dxfId="16" priority="98">
      <formula>#REF!&lt;&gt;""</formula>
    </cfRule>
  </conditionalFormatting>
  <conditionalFormatting sqref="X223:X256">
    <cfRule type="expression" dxfId="15" priority="99">
      <formula>#REF!&lt;&gt;""</formula>
    </cfRule>
  </conditionalFormatting>
  <conditionalFormatting sqref="X257">
    <cfRule type="expression" dxfId="14" priority="101">
      <formula>#REF!&lt;&gt;""</formula>
    </cfRule>
  </conditionalFormatting>
  <conditionalFormatting sqref="Y223:Y256">
    <cfRule type="expression" dxfId="13" priority="102">
      <formula>#REF!&lt;&gt;""</formula>
    </cfRule>
  </conditionalFormatting>
  <conditionalFormatting sqref="Y257">
    <cfRule type="expression" dxfId="12" priority="104">
      <formula>#REF!&lt;&gt;""</formula>
    </cfRule>
  </conditionalFormatting>
  <conditionalFormatting sqref="W258:W267">
    <cfRule type="expression" dxfId="11" priority="109">
      <formula>#REF!&lt;&gt;""</formula>
    </cfRule>
  </conditionalFormatting>
  <conditionalFormatting sqref="X258:X267">
    <cfRule type="expression" dxfId="10" priority="111">
      <formula>#REF!&lt;&gt;""</formula>
    </cfRule>
  </conditionalFormatting>
  <conditionalFormatting sqref="Y258:Y267">
    <cfRule type="expression" dxfId="9" priority="113">
      <formula>#REF!&lt;&gt;""</formula>
    </cfRule>
  </conditionalFormatting>
  <conditionalFormatting sqref="W268:W463">
    <cfRule type="expression" dxfId="8" priority="118">
      <formula>#REF!&lt;&gt;""</formula>
    </cfRule>
  </conditionalFormatting>
  <conditionalFormatting sqref="X268:X463">
    <cfRule type="expression" dxfId="7" priority="120">
      <formula>#REF!&lt;&gt;""</formula>
    </cfRule>
  </conditionalFormatting>
  <conditionalFormatting sqref="Y268:Y463">
    <cfRule type="expression" dxfId="6" priority="122">
      <formula>#REF!&lt;&gt;""</formula>
    </cfRule>
  </conditionalFormatting>
  <conditionalFormatting sqref="BD51:BD88">
    <cfRule type="expression" dxfId="5" priority="6">
      <formula>BD51&lt;&gt;""</formula>
    </cfRule>
  </conditionalFormatting>
  <conditionalFormatting sqref="BD89:BD127">
    <cfRule type="expression" dxfId="4" priority="5">
      <formula>BD89&lt;&gt;""</formula>
    </cfRule>
  </conditionalFormatting>
  <conditionalFormatting sqref="W89:Y127">
    <cfRule type="expression" dxfId="3" priority="4">
      <formula>#REF!&lt;&gt;""</formula>
    </cfRule>
  </conditionalFormatting>
  <conditionalFormatting sqref="BD128:BD170">
    <cfRule type="expression" dxfId="2" priority="3">
      <formula>BD128&lt;&gt;""</formula>
    </cfRule>
  </conditionalFormatting>
  <conditionalFormatting sqref="BD171">
    <cfRule type="expression" dxfId="1" priority="2">
      <formula>BD171&lt;&gt;""</formula>
    </cfRule>
  </conditionalFormatting>
  <conditionalFormatting sqref="BD172:BD201">
    <cfRule type="expression" dxfId="0" priority="1">
      <formula>BD172&lt;&gt;""</formula>
    </cfRule>
  </conditionalFormatting>
  <dataValidations count="1">
    <dataValidation type="list" allowBlank="1" showInputMessage="1" showErrorMessage="1" sqref="BE10:BE11 BE13:BE14 BE16:BE17 BE19:BE20 BE22:BE23 BE25:BE26 BE28:BE29 BE31:BE32 BE34:BE35 BE37:BE38 BE40:BE41 BE43:BE44 BE46:BE47 BE49:BE50">
      <formula1>$H$3:$H$10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'скрытые данные'!$H$3:$H$10</xm:f>
          </x14:formula1>
          <xm:sqref>BG10</xm:sqref>
        </x14:dataValidation>
        <x14:dataValidation type="list" allowBlank="1" showInputMessage="1" showErrorMessage="1">
          <x14:formula1>
            <xm:f>'скрытые данные'!$H$2:$H$13</xm:f>
          </x14:formula1>
          <xm:sqref>BE9 BE12 BE15 BE18 BE21 BE24 BE27 BE30 BE33 BE36 BE39 BE42 BE45 BE48 BE51:BE201</xm:sqref>
        </x14:dataValidation>
        <x14:dataValidation type="list" allowBlank="1" showInputMessage="1" showErrorMessage="1">
          <x14:formula1>
            <xm:f>'скрытые данные'!$A$2:$A$9</xm:f>
          </x14:formula1>
          <xm:sqref>BD9:BD201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3"/>
  <sheetViews>
    <sheetView topLeftCell="A195" workbookViewId="0">
      <selection activeCell="A18" sqref="A18:L210"/>
    </sheetView>
  </sheetViews>
  <sheetFormatPr defaultRowHeight="14.5" x14ac:dyDescent="0.35"/>
  <cols>
    <col min="1" max="1" width="14.453125" style="14" customWidth="1"/>
    <col min="2" max="2" width="15.54296875" style="14" customWidth="1"/>
    <col min="3" max="3" width="18" style="14" customWidth="1"/>
    <col min="4" max="4" width="17.453125" style="14" customWidth="1"/>
    <col min="5" max="5" width="18.453125" style="14" customWidth="1"/>
    <col min="6" max="6" width="20.6328125" style="14" customWidth="1"/>
    <col min="7" max="7" width="20.08984375" style="14" customWidth="1"/>
    <col min="8" max="8" width="19.08984375" style="14" customWidth="1"/>
    <col min="9" max="9" width="15.54296875" style="14" customWidth="1"/>
    <col min="10" max="10" width="13.54296875" style="14" customWidth="1"/>
    <col min="11" max="11" width="12.6328125" style="14" customWidth="1"/>
    <col min="12" max="12" width="78.08984375" customWidth="1"/>
    <col min="16" max="16" width="9.08984375" style="44" hidden="1" customWidth="1"/>
  </cols>
  <sheetData>
    <row r="1" spans="1:41" ht="53.25" customHeight="1" x14ac:dyDescent="0.35">
      <c r="A1"/>
      <c r="B1"/>
      <c r="C1"/>
      <c r="D1"/>
      <c r="E1"/>
      <c r="F1"/>
      <c r="G1"/>
      <c r="H1"/>
      <c r="I1"/>
      <c r="J1"/>
      <c r="K1"/>
      <c r="O1" s="184" t="s">
        <v>75</v>
      </c>
      <c r="P1" s="184"/>
      <c r="Q1" s="184"/>
    </row>
    <row r="2" spans="1:41" ht="6" customHeight="1" x14ac:dyDescent="0.35">
      <c r="A2" s="82"/>
      <c r="B2" s="83"/>
      <c r="C2" s="83"/>
      <c r="D2" s="84"/>
      <c r="E2" s="84"/>
      <c r="F2" s="84"/>
      <c r="G2" s="84"/>
      <c r="H2" s="84"/>
      <c r="I2" s="84"/>
      <c r="J2" s="84"/>
      <c r="K2" s="84"/>
      <c r="L2" s="84"/>
      <c r="M2" s="85"/>
      <c r="N2" s="85"/>
      <c r="O2" s="86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</row>
    <row r="3" spans="1:41" ht="16.5" customHeight="1" x14ac:dyDescent="0.45">
      <c r="A3" s="88" t="s">
        <v>49</v>
      </c>
      <c r="B3" s="88"/>
      <c r="C3" s="168" t="str">
        <f>'Исходные данные'!H2</f>
        <v>Самотлорское</v>
      </c>
      <c r="D3" s="168"/>
      <c r="E3" s="164" t="s">
        <v>32</v>
      </c>
      <c r="F3" s="164"/>
      <c r="G3" s="164"/>
      <c r="H3" s="168" t="str">
        <f>'Исходные данные'!K2</f>
        <v>BGGM 2022</v>
      </c>
      <c r="I3" s="168"/>
      <c r="J3"/>
      <c r="K3"/>
      <c r="O3" s="87"/>
      <c r="P3" s="44" t="s">
        <v>75</v>
      </c>
    </row>
    <row r="4" spans="1:41" ht="16.5" customHeight="1" x14ac:dyDescent="0.45">
      <c r="A4" s="88" t="s">
        <v>50</v>
      </c>
      <c r="B4" s="88"/>
      <c r="C4" s="168">
        <f>'Исходные данные'!H4</f>
        <v>1980</v>
      </c>
      <c r="D4" s="168"/>
      <c r="E4" s="164" t="s">
        <v>58</v>
      </c>
      <c r="F4" s="164"/>
      <c r="G4" s="164"/>
      <c r="H4" s="185">
        <f>'Исходные данные'!K4</f>
        <v>44896</v>
      </c>
      <c r="I4" s="185"/>
      <c r="J4"/>
      <c r="K4"/>
      <c r="P4" s="122">
        <f>'Исходные данные'!K18</f>
        <v>17.07</v>
      </c>
    </row>
    <row r="5" spans="1:41" ht="16.5" customHeight="1" x14ac:dyDescent="0.45">
      <c r="A5" s="88" t="s">
        <v>51</v>
      </c>
      <c r="B5" s="88"/>
      <c r="C5" s="168">
        <f>'Исходные данные'!H6</f>
        <v>38741</v>
      </c>
      <c r="D5" s="168"/>
      <c r="E5" s="164" t="s">
        <v>59</v>
      </c>
      <c r="F5" s="164"/>
      <c r="G5" s="164"/>
      <c r="H5" s="168" t="str">
        <f>'Исходные данные'!K6</f>
        <v>Картографический</v>
      </c>
      <c r="I5" s="168"/>
      <c r="J5"/>
      <c r="K5"/>
    </row>
    <row r="6" spans="1:41" ht="16.5" customHeight="1" x14ac:dyDescent="0.45">
      <c r="A6" s="88" t="s">
        <v>52</v>
      </c>
      <c r="B6" s="88"/>
      <c r="C6" s="168">
        <f>'Исходные данные'!H8</f>
        <v>62.34</v>
      </c>
      <c r="D6" s="168"/>
      <c r="E6" s="164" t="s">
        <v>35</v>
      </c>
      <c r="F6" s="164"/>
      <c r="G6" s="164"/>
      <c r="H6" s="167">
        <f>'Исходные данные'!K8</f>
        <v>59743.8</v>
      </c>
      <c r="I6" s="168"/>
      <c r="J6"/>
      <c r="K6"/>
    </row>
    <row r="7" spans="1:41" ht="16.5" customHeight="1" x14ac:dyDescent="0.45">
      <c r="A7" s="88" t="s">
        <v>53</v>
      </c>
      <c r="B7" s="88"/>
      <c r="C7" s="168" t="str">
        <f>'Исходные данные'!H10</f>
        <v>Условная система</v>
      </c>
      <c r="D7" s="168"/>
      <c r="E7" s="164" t="s">
        <v>36</v>
      </c>
      <c r="F7" s="164"/>
      <c r="G7" s="164"/>
      <c r="H7" s="167">
        <f>'Исходные данные'!K10</f>
        <v>78.465000000000003</v>
      </c>
      <c r="I7" s="168"/>
      <c r="J7"/>
      <c r="K7"/>
    </row>
    <row r="8" spans="1:41" ht="16.5" customHeight="1" x14ac:dyDescent="0.45">
      <c r="A8" s="88" t="s">
        <v>54</v>
      </c>
      <c r="B8" s="88"/>
      <c r="C8" s="168" t="str">
        <f>'Исходные данные'!H17</f>
        <v>61° 12' 28.3"N</v>
      </c>
      <c r="D8" s="168"/>
      <c r="E8" s="171" t="s">
        <v>128</v>
      </c>
      <c r="F8" s="171"/>
      <c r="G8" s="171"/>
      <c r="H8" s="169">
        <f>'Исходные данные'!K12</f>
        <v>15.97</v>
      </c>
      <c r="I8" s="169"/>
      <c r="J8"/>
      <c r="K8"/>
    </row>
    <row r="9" spans="1:41" ht="16.5" customHeight="1" x14ac:dyDescent="0.45">
      <c r="A9" s="88" t="s">
        <v>55</v>
      </c>
      <c r="B9" s="88"/>
      <c r="C9" s="168" t="str">
        <f>'Исходные данные'!H18</f>
        <v>76° 47' 46.6"E</v>
      </c>
      <c r="D9" s="168"/>
      <c r="E9" s="171" t="s">
        <v>37</v>
      </c>
      <c r="F9" s="171"/>
      <c r="G9" s="171"/>
      <c r="H9" s="170">
        <f>'Исходные данные'!K14</f>
        <v>1.1000000000000001</v>
      </c>
      <c r="I9" s="170"/>
      <c r="J9"/>
      <c r="K9"/>
    </row>
    <row r="10" spans="1:41" ht="16.5" customHeight="1" x14ac:dyDescent="0.45">
      <c r="A10" s="88" t="s">
        <v>56</v>
      </c>
      <c r="B10" s="88"/>
      <c r="C10" s="167">
        <f>'Исходные данные'!H14</f>
        <v>27609.42</v>
      </c>
      <c r="D10" s="167"/>
      <c r="E10" s="164" t="s">
        <v>129</v>
      </c>
      <c r="F10" s="164"/>
      <c r="G10" s="164"/>
      <c r="H10" s="170">
        <f>'Исходные данные'!K18</f>
        <v>17.07</v>
      </c>
      <c r="I10" s="170"/>
      <c r="J10"/>
      <c r="K10"/>
    </row>
    <row r="11" spans="1:41" ht="16.5" customHeight="1" x14ac:dyDescent="0.45">
      <c r="A11" s="88" t="s">
        <v>57</v>
      </c>
      <c r="B11" s="88"/>
      <c r="C11" s="167">
        <f>'Исходные данные'!H15</f>
        <v>28362.01</v>
      </c>
      <c r="D11" s="167"/>
      <c r="E11" s="164" t="s">
        <v>38</v>
      </c>
      <c r="F11" s="164"/>
      <c r="G11" s="164"/>
      <c r="H11" s="183">
        <f>'Исходные данные'!K16</f>
        <v>1.0009999999999999</v>
      </c>
      <c r="I11" s="183"/>
      <c r="J11"/>
      <c r="K11"/>
    </row>
    <row r="12" spans="1:41" x14ac:dyDescent="0.35">
      <c r="A12"/>
      <c r="B12"/>
      <c r="C12"/>
      <c r="D12"/>
      <c r="E12"/>
      <c r="F12"/>
      <c r="G12"/>
      <c r="H12"/>
      <c r="I12"/>
      <c r="J12"/>
      <c r="K12"/>
    </row>
    <row r="13" spans="1:41" ht="15" customHeight="1" x14ac:dyDescent="0.35">
      <c r="A13"/>
      <c r="B13"/>
      <c r="C13"/>
      <c r="D13"/>
      <c r="E13"/>
      <c r="F13"/>
      <c r="G13"/>
      <c r="H13"/>
      <c r="I13"/>
      <c r="J13"/>
      <c r="K13"/>
    </row>
    <row r="14" spans="1:41" ht="18" customHeight="1" x14ac:dyDescent="0.45">
      <c r="A14" s="162" t="s">
        <v>39</v>
      </c>
      <c r="B14" s="176" t="s">
        <v>40</v>
      </c>
      <c r="C14" s="177"/>
      <c r="D14" s="178"/>
      <c r="E14" s="179" t="s">
        <v>41</v>
      </c>
      <c r="F14" s="179"/>
      <c r="G14" s="165" t="s">
        <v>42</v>
      </c>
      <c r="H14" s="180"/>
      <c r="I14" s="165" t="s">
        <v>21</v>
      </c>
      <c r="J14" s="165"/>
      <c r="K14" s="166"/>
      <c r="L14" s="163" t="s">
        <v>43</v>
      </c>
    </row>
    <row r="15" spans="1:41" ht="18" customHeight="1" x14ac:dyDescent="0.35">
      <c r="A15" s="162"/>
      <c r="B15" s="172" t="s">
        <v>44</v>
      </c>
      <c r="C15" s="13" t="s">
        <v>62</v>
      </c>
      <c r="D15" s="181" t="s">
        <v>61</v>
      </c>
      <c r="E15" s="173" t="s">
        <v>44</v>
      </c>
      <c r="F15" s="2" t="s">
        <v>62</v>
      </c>
      <c r="G15" s="162" t="s">
        <v>45</v>
      </c>
      <c r="H15" s="3" t="s">
        <v>63</v>
      </c>
      <c r="I15" s="162" t="s">
        <v>46</v>
      </c>
      <c r="J15" s="162" t="s">
        <v>47</v>
      </c>
      <c r="K15" s="162" t="s">
        <v>48</v>
      </c>
      <c r="L15" s="163"/>
    </row>
    <row r="16" spans="1:41" ht="12.75" customHeight="1" x14ac:dyDescent="0.35">
      <c r="A16" s="162"/>
      <c r="B16" s="172"/>
      <c r="C16" s="32" t="str">
        <f>H5</f>
        <v>Картографический</v>
      </c>
      <c r="D16" s="182"/>
      <c r="E16" s="174"/>
      <c r="F16" s="4" t="str">
        <f>H5</f>
        <v>Картографический</v>
      </c>
      <c r="G16" s="162"/>
      <c r="H16" s="4" t="str">
        <f>H5</f>
        <v>Картографический</v>
      </c>
      <c r="I16" s="162"/>
      <c r="J16" s="162"/>
      <c r="K16" s="162"/>
      <c r="L16" s="163"/>
    </row>
    <row r="17" spans="1:13" ht="16.5" x14ac:dyDescent="0.35">
      <c r="A17" s="162"/>
      <c r="B17" s="172"/>
      <c r="C17" s="5" t="s">
        <v>60</v>
      </c>
      <c r="D17" s="5" t="s">
        <v>60</v>
      </c>
      <c r="E17" s="175"/>
      <c r="F17" s="5" t="s">
        <v>60</v>
      </c>
      <c r="G17" s="162"/>
      <c r="H17" s="5" t="s">
        <v>60</v>
      </c>
      <c r="I17" s="162"/>
      <c r="J17" s="162"/>
      <c r="K17" s="162"/>
      <c r="L17" s="163"/>
    </row>
    <row r="18" spans="1:13" x14ac:dyDescent="0.35">
      <c r="A18" s="20">
        <f>Данные!W9</f>
        <v>97.7</v>
      </c>
      <c r="B18" s="20">
        <f>Данные!X9</f>
        <v>0.37</v>
      </c>
      <c r="C18" s="20">
        <f>Данные!Y9</f>
        <v>162.93</v>
      </c>
      <c r="D18" s="20">
        <f>IF(C18-$P$4&gt;=0,C18-$P$4,C18-$P$4+360)</f>
        <v>145.86000000000001</v>
      </c>
      <c r="E18" s="20">
        <f>Данные!B9</f>
        <v>0.37</v>
      </c>
      <c r="F18" s="20">
        <f>Данные!C9</f>
        <v>162.83000000000001</v>
      </c>
      <c r="G18" s="20">
        <f t="shared" ref="G18:H20" si="0">B18-E18</f>
        <v>0</v>
      </c>
      <c r="H18" s="20">
        <f t="shared" si="0"/>
        <v>9.9999999999994316E-2</v>
      </c>
      <c r="I18" s="20">
        <f>Данные!AT9</f>
        <v>5.5057877218359823E-4</v>
      </c>
      <c r="J18" s="20">
        <f>Данные!AU9</f>
        <v>0</v>
      </c>
      <c r="K18" s="20">
        <f>Данные!AV9</f>
        <v>5.5057877218359823E-4</v>
      </c>
      <c r="L18" s="91" t="str">
        <f>IF(Данные!BD9="","",Данные!BD9)</f>
        <v/>
      </c>
    </row>
    <row r="19" spans="1:13" x14ac:dyDescent="0.35">
      <c r="A19" s="20">
        <f>Данные!W10</f>
        <v>116.59</v>
      </c>
      <c r="B19" s="20">
        <f>Данные!X10</f>
        <v>0.1</v>
      </c>
      <c r="C19" s="20">
        <f>Данные!Y10</f>
        <v>327.22000000000003</v>
      </c>
      <c r="D19" s="20">
        <f>IF(C19-$P$4&gt;=0,C19-$P$4,C19-$P$4+360)</f>
        <v>310.15000000000003</v>
      </c>
      <c r="E19" s="20">
        <f>Данные!B10</f>
        <v>0.1</v>
      </c>
      <c r="F19" s="20">
        <f>Данные!C10</f>
        <v>327.12</v>
      </c>
      <c r="G19" s="20">
        <f t="shared" si="0"/>
        <v>0</v>
      </c>
      <c r="H19" s="20">
        <f t="shared" si="0"/>
        <v>0.10000000000002274</v>
      </c>
      <c r="I19" s="20">
        <f>Данные!AT10</f>
        <v>6.2938345751059415E-4</v>
      </c>
      <c r="J19" s="20">
        <f>Данные!AU10</f>
        <v>0</v>
      </c>
      <c r="K19" s="20">
        <f>Данные!AV10</f>
        <v>6.2938345751059415E-4</v>
      </c>
      <c r="L19" s="91" t="str">
        <f>IF(Данные!BD10="","",Данные!BD10)</f>
        <v/>
      </c>
      <c r="M19" s="14"/>
    </row>
    <row r="20" spans="1:13" x14ac:dyDescent="0.35">
      <c r="A20" s="20">
        <f>Данные!W11</f>
        <v>135.49</v>
      </c>
      <c r="B20" s="20">
        <f>Данные!X11</f>
        <v>1.49</v>
      </c>
      <c r="C20" s="20">
        <f>Данные!Y11</f>
        <v>300.01</v>
      </c>
      <c r="D20" s="20">
        <f>IF(C20-$P$4&gt;=0,C20-$P$4,C20-$P$4+360)</f>
        <v>282.94</v>
      </c>
      <c r="E20" s="20">
        <f>Данные!B11</f>
        <v>1.49</v>
      </c>
      <c r="F20" s="20">
        <f>Данные!C11</f>
        <v>299.89999999999998</v>
      </c>
      <c r="G20" s="20">
        <f t="shared" si="0"/>
        <v>0</v>
      </c>
      <c r="H20" s="20">
        <f t="shared" si="0"/>
        <v>0.11000000000001364</v>
      </c>
      <c r="I20" s="20">
        <f>Данные!AT11</f>
        <v>4.2321644852777945E-4</v>
      </c>
      <c r="J20" s="20">
        <f>Данные!AU11</f>
        <v>1.1411202649469487E-8</v>
      </c>
      <c r="K20" s="20">
        <f>Данные!AV11</f>
        <v>4.2321644868161982E-4</v>
      </c>
      <c r="L20" s="91" t="str">
        <f>IF(Данные!BD11="","",Данные!BD11)</f>
        <v/>
      </c>
      <c r="M20" s="14"/>
    </row>
    <row r="21" spans="1:13" x14ac:dyDescent="0.35">
      <c r="A21" s="20">
        <f>Данные!W12</f>
        <v>154.44999999999999</v>
      </c>
      <c r="B21" s="20">
        <f>Данные!X12</f>
        <v>2.85</v>
      </c>
      <c r="C21" s="20">
        <f>Данные!Y12</f>
        <v>289.89999999999998</v>
      </c>
      <c r="D21" s="20">
        <f t="shared" ref="D21:D84" si="1">IF(C21-$P$4&gt;=0,C21-$P$4,C21-$P$4+360)</f>
        <v>272.83</v>
      </c>
      <c r="E21" s="20">
        <f>Данные!B12</f>
        <v>2.85</v>
      </c>
      <c r="F21" s="20">
        <f>Данные!C12</f>
        <v>289.77999999999997</v>
      </c>
      <c r="G21" s="20">
        <f t="shared" ref="G21:G84" si="2">B21-E21</f>
        <v>0</v>
      </c>
      <c r="H21" s="20">
        <f t="shared" ref="H21:H84" si="3">C21-F21</f>
        <v>0.12000000000000455</v>
      </c>
      <c r="I21" s="20">
        <f>Данные!AT12</f>
        <v>1.6014916271463665E-3</v>
      </c>
      <c r="J21" s="20">
        <f>Данные!AU12</f>
        <v>1.3656995179189835E-7</v>
      </c>
      <c r="K21" s="20">
        <f>Данные!AV12</f>
        <v>1.6014916329694852E-3</v>
      </c>
      <c r="L21" s="91" t="str">
        <f>IF(Данные!BD12="","",Данные!BD12)</f>
        <v/>
      </c>
    </row>
    <row r="22" spans="1:13" x14ac:dyDescent="0.35">
      <c r="A22" s="20">
        <f>Данные!W13</f>
        <v>173.38</v>
      </c>
      <c r="B22" s="20">
        <f>Данные!X13</f>
        <v>4.96</v>
      </c>
      <c r="C22" s="20">
        <f>Данные!Y13</f>
        <v>302.24</v>
      </c>
      <c r="D22" s="20">
        <f t="shared" si="1"/>
        <v>285.17</v>
      </c>
      <c r="E22" s="20">
        <f>Данные!B13</f>
        <v>4.96</v>
      </c>
      <c r="F22" s="20">
        <f>Данные!C13</f>
        <v>302.10000000000002</v>
      </c>
      <c r="G22" s="20">
        <f t="shared" si="2"/>
        <v>0</v>
      </c>
      <c r="H22" s="20">
        <f t="shared" si="3"/>
        <v>0.13999999999998636</v>
      </c>
      <c r="I22" s="20">
        <f>Данные!AT13</f>
        <v>4.5090360118901114E-3</v>
      </c>
      <c r="J22" s="20">
        <f>Данные!AU13</f>
        <v>-8.7248304225795437E-7</v>
      </c>
      <c r="K22" s="20">
        <f>Данные!AV13</f>
        <v>4.5090360963013524E-3</v>
      </c>
      <c r="L22" s="91" t="str">
        <f>IF(Данные!BD13="","",Данные!BD13)</f>
        <v/>
      </c>
    </row>
    <row r="23" spans="1:13" x14ac:dyDescent="0.35">
      <c r="A23" s="20">
        <f>Данные!W14</f>
        <v>192.25</v>
      </c>
      <c r="B23" s="20">
        <f>Данные!X14</f>
        <v>6.23</v>
      </c>
      <c r="C23" s="20">
        <f>Данные!Y14</f>
        <v>306.19</v>
      </c>
      <c r="D23" s="20">
        <f t="shared" si="1"/>
        <v>289.12</v>
      </c>
      <c r="E23" s="20">
        <f>Данные!B14</f>
        <v>6.23</v>
      </c>
      <c r="F23" s="20">
        <f>Данные!C14</f>
        <v>306.05</v>
      </c>
      <c r="G23" s="20">
        <f t="shared" si="2"/>
        <v>0</v>
      </c>
      <c r="H23" s="20">
        <f t="shared" si="3"/>
        <v>0.13999999999998636</v>
      </c>
      <c r="I23" s="20">
        <f>Данные!AT14</f>
        <v>8.941832889813638E-3</v>
      </c>
      <c r="J23" s="20">
        <f>Данные!AU14</f>
        <v>-8.7248304225795437E-7</v>
      </c>
      <c r="K23" s="20">
        <f>Данные!AV14</f>
        <v>8.9418329323791082E-3</v>
      </c>
      <c r="L23" s="91" t="str">
        <f>IF(Данные!BD14="","",Данные!BD14)</f>
        <v/>
      </c>
    </row>
    <row r="24" spans="1:13" x14ac:dyDescent="0.35">
      <c r="A24" s="20">
        <f>Данные!W15</f>
        <v>211.09</v>
      </c>
      <c r="B24" s="20">
        <f>Данные!X15</f>
        <v>7.37</v>
      </c>
      <c r="C24" s="20">
        <f>Данные!Y15</f>
        <v>303.95999999999998</v>
      </c>
      <c r="D24" s="20">
        <f t="shared" si="1"/>
        <v>286.89</v>
      </c>
      <c r="E24" s="20">
        <f>Данные!B15</f>
        <v>7.37</v>
      </c>
      <c r="F24" s="20">
        <f>Данные!C15</f>
        <v>303.81</v>
      </c>
      <c r="G24" s="20">
        <f t="shared" si="2"/>
        <v>0</v>
      </c>
      <c r="H24" s="20">
        <f t="shared" si="3"/>
        <v>0.14999999999997726</v>
      </c>
      <c r="I24" s="20">
        <f>Данные!AT15</f>
        <v>1.4575502945505598E-2</v>
      </c>
      <c r="J24" s="20">
        <f>Данные!AU15</f>
        <v>-5.7703118727658875E-7</v>
      </c>
      <c r="K24" s="20">
        <f>Данные!AV15</f>
        <v>1.4575502956927673E-2</v>
      </c>
      <c r="L24" s="91" t="str">
        <f>IF(Данные!BD15="","",Данные!BD15)</f>
        <v/>
      </c>
    </row>
    <row r="25" spans="1:13" x14ac:dyDescent="0.35">
      <c r="A25" s="20">
        <f>Данные!W16</f>
        <v>229.96</v>
      </c>
      <c r="B25" s="20">
        <f>Данные!X16</f>
        <v>7.68</v>
      </c>
      <c r="C25" s="20">
        <f>Данные!Y16</f>
        <v>304.87</v>
      </c>
      <c r="D25" s="20">
        <f t="shared" si="1"/>
        <v>287.8</v>
      </c>
      <c r="E25" s="20">
        <f>Данные!B16</f>
        <v>7.68</v>
      </c>
      <c r="F25" s="20">
        <f>Данные!C16</f>
        <v>304.72000000000003</v>
      </c>
      <c r="G25" s="20">
        <f t="shared" si="2"/>
        <v>0</v>
      </c>
      <c r="H25" s="20">
        <f t="shared" si="3"/>
        <v>0.14999999999997726</v>
      </c>
      <c r="I25" s="20">
        <f>Данные!AT16</f>
        <v>2.1034783858594721E-2</v>
      </c>
      <c r="J25" s="20">
        <f>Данные!AU16</f>
        <v>-5.7703118727658875E-7</v>
      </c>
      <c r="K25" s="20">
        <f>Данные!AV16</f>
        <v>2.1034783866509348E-2</v>
      </c>
      <c r="L25" s="91" t="str">
        <f>IF(Данные!BD16="","",Данные!BD16)</f>
        <v/>
      </c>
    </row>
    <row r="26" spans="1:13" x14ac:dyDescent="0.35">
      <c r="A26" s="20">
        <f>Данные!W17</f>
        <v>248.84</v>
      </c>
      <c r="B26" s="20">
        <f>Данные!X17</f>
        <v>9.8800000000000008</v>
      </c>
      <c r="C26" s="20">
        <f>Данные!Y17</f>
        <v>309.39</v>
      </c>
      <c r="D26" s="20">
        <f t="shared" si="1"/>
        <v>292.32</v>
      </c>
      <c r="E26" s="20">
        <f>Данные!B17</f>
        <v>9.8800000000000008</v>
      </c>
      <c r="F26" s="20">
        <f>Данные!C17</f>
        <v>309.23</v>
      </c>
      <c r="G26" s="20">
        <f t="shared" si="2"/>
        <v>0</v>
      </c>
      <c r="H26" s="20">
        <f t="shared" si="3"/>
        <v>0.15999999999996817</v>
      </c>
      <c r="I26" s="20">
        <f>Данные!AT17</f>
        <v>2.8827552695029027E-2</v>
      </c>
      <c r="J26" s="20">
        <f>Данные!AU17</f>
        <v>-1.5571732774333213E-6</v>
      </c>
      <c r="K26" s="20">
        <f>Данные!AV17</f>
        <v>2.8827552737085815E-2</v>
      </c>
      <c r="L26" s="91" t="str">
        <f>IF(Данные!BD17="","",Данные!BD17)</f>
        <v/>
      </c>
    </row>
    <row r="27" spans="1:13" x14ac:dyDescent="0.35">
      <c r="A27" s="20">
        <f>Данные!W18</f>
        <v>267.73</v>
      </c>
      <c r="B27" s="20">
        <f>Данные!X18</f>
        <v>10.45</v>
      </c>
      <c r="C27" s="20">
        <f>Данные!Y18</f>
        <v>311.89</v>
      </c>
      <c r="D27" s="20">
        <f t="shared" si="1"/>
        <v>294.82</v>
      </c>
      <c r="E27" s="20">
        <f>Данные!B18</f>
        <v>10.45</v>
      </c>
      <c r="F27" s="20">
        <f>Данные!C18</f>
        <v>311.73</v>
      </c>
      <c r="G27" s="20">
        <f t="shared" si="2"/>
        <v>0</v>
      </c>
      <c r="H27" s="20">
        <f t="shared" si="3"/>
        <v>0.15999999999996817</v>
      </c>
      <c r="I27" s="20">
        <f>Данные!AT18</f>
        <v>3.8077006050296486E-2</v>
      </c>
      <c r="J27" s="20">
        <f>Данные!AU18</f>
        <v>-1.5571732774333213E-6</v>
      </c>
      <c r="K27" s="20">
        <f>Данные!AV18</f>
        <v>3.8077006082137071E-2</v>
      </c>
      <c r="L27" s="91" t="str">
        <f>IF(Данные!BD18="","",Данные!BD18)</f>
        <v/>
      </c>
    </row>
    <row r="28" spans="1:13" x14ac:dyDescent="0.35">
      <c r="A28" s="20">
        <f>Данные!W19</f>
        <v>286.64999999999998</v>
      </c>
      <c r="B28" s="20">
        <f>Данные!X19</f>
        <v>10.36</v>
      </c>
      <c r="C28" s="20">
        <f>Данные!Y19</f>
        <v>311.12</v>
      </c>
      <c r="D28" s="20">
        <f t="shared" si="1"/>
        <v>294.05</v>
      </c>
      <c r="E28" s="20">
        <f>Данные!B19</f>
        <v>10.36</v>
      </c>
      <c r="F28" s="20">
        <f>Данные!C19</f>
        <v>310.95999999999998</v>
      </c>
      <c r="G28" s="20">
        <f t="shared" si="2"/>
        <v>0</v>
      </c>
      <c r="H28" s="20">
        <f t="shared" si="3"/>
        <v>0.16000000000002501</v>
      </c>
      <c r="I28" s="20">
        <f>Данные!AT19</f>
        <v>4.7571464108270747E-2</v>
      </c>
      <c r="J28" s="20">
        <f>Данные!AU19</f>
        <v>-1.5571732774333213E-6</v>
      </c>
      <c r="K28" s="20">
        <f>Данные!AV19</f>
        <v>4.7571464133756493E-2</v>
      </c>
      <c r="L28" s="91" t="str">
        <f>IF(Данные!BD19="","",Данные!BD19)</f>
        <v/>
      </c>
    </row>
    <row r="29" spans="1:13" x14ac:dyDescent="0.35">
      <c r="A29" s="20">
        <f>Данные!W20</f>
        <v>305.63</v>
      </c>
      <c r="B29" s="20">
        <f>Данные!X20</f>
        <v>11.43</v>
      </c>
      <c r="C29" s="20">
        <f>Данные!Y20</f>
        <v>307.39</v>
      </c>
      <c r="D29" s="20">
        <f t="shared" si="1"/>
        <v>290.32</v>
      </c>
      <c r="E29" s="20">
        <f>Данные!B20</f>
        <v>11.43</v>
      </c>
      <c r="F29" s="20">
        <f>Данные!C20</f>
        <v>307.22000000000003</v>
      </c>
      <c r="G29" s="20">
        <f t="shared" si="2"/>
        <v>0</v>
      </c>
      <c r="H29" s="20">
        <f t="shared" si="3"/>
        <v>0.16999999999995907</v>
      </c>
      <c r="I29" s="20">
        <f>Данные!AT20</f>
        <v>5.7902608534665966E-2</v>
      </c>
      <c r="J29" s="20">
        <f>Данные!AU20</f>
        <v>-2.9838952286809217E-7</v>
      </c>
      <c r="K29" s="20">
        <f>Данные!AV20</f>
        <v>5.7902608535434816E-2</v>
      </c>
      <c r="L29" s="91" t="str">
        <f>IF(Данные!BD20="","",Данные!BD20)</f>
        <v/>
      </c>
    </row>
    <row r="30" spans="1:13" x14ac:dyDescent="0.35">
      <c r="A30" s="20">
        <f>Данные!W21</f>
        <v>324.52999999999997</v>
      </c>
      <c r="B30" s="20">
        <f>Данные!X21</f>
        <v>12.64</v>
      </c>
      <c r="C30" s="20">
        <f>Данные!Y21</f>
        <v>304.92</v>
      </c>
      <c r="D30" s="20">
        <f t="shared" si="1"/>
        <v>287.85000000000002</v>
      </c>
      <c r="E30" s="20">
        <f>Данные!B21</f>
        <v>12.64</v>
      </c>
      <c r="F30" s="20">
        <f>Данные!C21</f>
        <v>304.74</v>
      </c>
      <c r="G30" s="20">
        <f t="shared" si="2"/>
        <v>0</v>
      </c>
      <c r="H30" s="20">
        <f t="shared" si="3"/>
        <v>0.18000000000000682</v>
      </c>
      <c r="I30" s="20">
        <f>Данные!AT21</f>
        <v>6.9952229561616203E-2</v>
      </c>
      <c r="J30" s="20">
        <f>Данные!AU21</f>
        <v>7.086538857947744E-7</v>
      </c>
      <c r="K30" s="20">
        <f>Данные!AV21</f>
        <v>6.995222956520572E-2</v>
      </c>
      <c r="L30" s="91" t="str">
        <f>IF(Данные!BD21="","",Данные!BD21)</f>
        <v/>
      </c>
    </row>
    <row r="31" spans="1:13" x14ac:dyDescent="0.35">
      <c r="A31" s="20">
        <f>Данные!W22</f>
        <v>343.43</v>
      </c>
      <c r="B31" s="20">
        <f>Данные!X22</f>
        <v>13.54</v>
      </c>
      <c r="C31" s="20">
        <f>Данные!Y22</f>
        <v>304.55</v>
      </c>
      <c r="D31" s="20">
        <f t="shared" si="1"/>
        <v>287.48</v>
      </c>
      <c r="E31" s="20">
        <f>Данные!B22</f>
        <v>13.54</v>
      </c>
      <c r="F31" s="20">
        <f>Данные!C22</f>
        <v>304.36</v>
      </c>
      <c r="G31" s="20">
        <f t="shared" si="2"/>
        <v>0</v>
      </c>
      <c r="H31" s="20">
        <f t="shared" si="3"/>
        <v>0.18999999999999773</v>
      </c>
      <c r="I31" s="20">
        <f>Данные!AT22</f>
        <v>8.3778553971151706E-2</v>
      </c>
      <c r="J31" s="20">
        <f>Данные!AU22</f>
        <v>8.88221393324784E-7</v>
      </c>
      <c r="K31" s="20">
        <f>Данные!AV22</f>
        <v>8.3778553975860176E-2</v>
      </c>
      <c r="L31" s="91" t="str">
        <f>IF(Данные!BD22="","",Данные!BD22)</f>
        <v/>
      </c>
    </row>
    <row r="32" spans="1:13" x14ac:dyDescent="0.35">
      <c r="A32" s="20">
        <f>Данные!W23</f>
        <v>362.39</v>
      </c>
      <c r="B32" s="20">
        <f>Данные!X23</f>
        <v>15.06</v>
      </c>
      <c r="C32" s="20">
        <f>Данные!Y23</f>
        <v>301.93</v>
      </c>
      <c r="D32" s="20">
        <f t="shared" si="1"/>
        <v>284.86</v>
      </c>
      <c r="E32" s="20">
        <f>Данные!B23</f>
        <v>15.06</v>
      </c>
      <c r="F32" s="20">
        <f>Данные!C23</f>
        <v>301.73</v>
      </c>
      <c r="G32" s="20">
        <f t="shared" si="2"/>
        <v>0</v>
      </c>
      <c r="H32" s="20">
        <f t="shared" si="3"/>
        <v>0.19999999999998863</v>
      </c>
      <c r="I32" s="20">
        <f>Данные!AT23</f>
        <v>9.9711854772066372E-2</v>
      </c>
      <c r="J32" s="20">
        <f>Данные!AU23</f>
        <v>2.3775153294991469E-6</v>
      </c>
      <c r="K32" s="20">
        <f>Данные!AV23</f>
        <v>9.9711854800410948E-2</v>
      </c>
      <c r="L32" s="91" t="str">
        <f>IF(Данные!BD23="","",Данные!BD23)</f>
        <v/>
      </c>
    </row>
    <row r="33" spans="1:12" x14ac:dyDescent="0.35">
      <c r="A33" s="20">
        <f>Данные!W24</f>
        <v>381.35</v>
      </c>
      <c r="B33" s="20">
        <f>Данные!X24</f>
        <v>16.54</v>
      </c>
      <c r="C33" s="20">
        <f>Данные!Y24</f>
        <v>300.76</v>
      </c>
      <c r="D33" s="20">
        <f t="shared" si="1"/>
        <v>283.69</v>
      </c>
      <c r="E33" s="20">
        <f>Данные!B24</f>
        <v>16.54</v>
      </c>
      <c r="F33" s="20">
        <f>Данные!C24</f>
        <v>300.56</v>
      </c>
      <c r="G33" s="20">
        <f t="shared" si="2"/>
        <v>0</v>
      </c>
      <c r="H33" s="20">
        <f t="shared" si="3"/>
        <v>0.19999999999998863</v>
      </c>
      <c r="I33" s="20">
        <f>Данные!AT24</f>
        <v>0.11768206116389877</v>
      </c>
      <c r="J33" s="20">
        <f>Данные!AU24</f>
        <v>2.3775153294991469E-6</v>
      </c>
      <c r="K33" s="20">
        <f>Данные!AV24</f>
        <v>0.11768206118791509</v>
      </c>
      <c r="L33" s="91" t="str">
        <f>IF(Данные!BD24="","",Данные!BD24)</f>
        <v/>
      </c>
    </row>
    <row r="34" spans="1:12" x14ac:dyDescent="0.35">
      <c r="A34" s="20">
        <f>Данные!W25</f>
        <v>400.22</v>
      </c>
      <c r="B34" s="20">
        <f>Данные!X25</f>
        <v>18.05</v>
      </c>
      <c r="C34" s="20">
        <f>Данные!Y25</f>
        <v>296.64</v>
      </c>
      <c r="D34" s="20">
        <f t="shared" si="1"/>
        <v>279.57</v>
      </c>
      <c r="E34" s="20">
        <f>Данные!B25</f>
        <v>18.05</v>
      </c>
      <c r="F34" s="20">
        <f>Данные!C25</f>
        <v>296.42</v>
      </c>
      <c r="G34" s="20">
        <f t="shared" si="2"/>
        <v>0</v>
      </c>
      <c r="H34" s="20">
        <f t="shared" si="3"/>
        <v>0.21999999999997044</v>
      </c>
      <c r="I34" s="20">
        <f>Данные!AT25</f>
        <v>0.13815270979810895</v>
      </c>
      <c r="J34" s="20">
        <f>Данные!AU25</f>
        <v>9.0385646558388544E-6</v>
      </c>
      <c r="K34" s="20">
        <f>Данные!AV25</f>
        <v>0.1381527100937805</v>
      </c>
      <c r="L34" s="91" t="str">
        <f>IF(Данные!BD25="","",Данные!BD25)</f>
        <v/>
      </c>
    </row>
    <row r="35" spans="1:12" x14ac:dyDescent="0.35">
      <c r="A35" s="20">
        <f>Данные!W26</f>
        <v>438.03</v>
      </c>
      <c r="B35" s="20">
        <f>Данные!X26</f>
        <v>22.41</v>
      </c>
      <c r="C35" s="20">
        <f>Данные!Y26</f>
        <v>286.44</v>
      </c>
      <c r="D35" s="20">
        <f t="shared" si="1"/>
        <v>269.37</v>
      </c>
      <c r="E35" s="20">
        <f>Данные!B26</f>
        <v>22.41</v>
      </c>
      <c r="F35" s="20">
        <f>Данные!C26</f>
        <v>286.18</v>
      </c>
      <c r="G35" s="20">
        <f t="shared" si="2"/>
        <v>0</v>
      </c>
      <c r="H35" s="20">
        <f t="shared" si="3"/>
        <v>0.25999999999999091</v>
      </c>
      <c r="I35" s="20">
        <f>Данные!AT26</f>
        <v>0.19207521333216462</v>
      </c>
      <c r="J35" s="20">
        <f>Данные!AU26</f>
        <v>9.5795659603936656E-5</v>
      </c>
      <c r="K35" s="20">
        <f>Данные!AV26</f>
        <v>0.19207523722074366</v>
      </c>
      <c r="L35" s="91" t="str">
        <f>IF(Данные!BD26="","",Данные!BD26)</f>
        <v/>
      </c>
    </row>
    <row r="36" spans="1:12" x14ac:dyDescent="0.35">
      <c r="A36" s="20">
        <f>Данные!W27</f>
        <v>456.94</v>
      </c>
      <c r="B36" s="20">
        <f>Данные!X27</f>
        <v>23</v>
      </c>
      <c r="C36" s="20">
        <f>Данные!Y27</f>
        <v>282.17</v>
      </c>
      <c r="D36" s="20">
        <f t="shared" si="1"/>
        <v>265.10000000000002</v>
      </c>
      <c r="E36" s="20">
        <f>Данные!B27</f>
        <v>23</v>
      </c>
      <c r="F36" s="20">
        <f>Данные!C27</f>
        <v>281.92</v>
      </c>
      <c r="G36" s="20">
        <f t="shared" si="2"/>
        <v>0</v>
      </c>
      <c r="H36" s="20">
        <f t="shared" si="3"/>
        <v>0.25</v>
      </c>
      <c r="I36" s="20">
        <f>Данные!AT27</f>
        <v>0.22344677519141076</v>
      </c>
      <c r="J36" s="20">
        <f>Данные!AU27</f>
        <v>9.0172363798046717E-5</v>
      </c>
      <c r="K36" s="20">
        <f>Данные!AV27</f>
        <v>0.22344679338602302</v>
      </c>
      <c r="L36" s="91" t="str">
        <f>IF(Данные!BD27="","",Данные!BD27)</f>
        <v/>
      </c>
    </row>
    <row r="37" spans="1:12" x14ac:dyDescent="0.35">
      <c r="A37" s="20">
        <f>Данные!W28</f>
        <v>475.83</v>
      </c>
      <c r="B37" s="20">
        <f>Данные!X28</f>
        <v>23.17</v>
      </c>
      <c r="C37" s="20">
        <f>Данные!Y28</f>
        <v>277.33</v>
      </c>
      <c r="D37" s="20">
        <f t="shared" si="1"/>
        <v>260.26</v>
      </c>
      <c r="E37" s="20">
        <f>Данные!B28</f>
        <v>23.17</v>
      </c>
      <c r="F37" s="20">
        <f>Данные!C28</f>
        <v>277.08</v>
      </c>
      <c r="G37" s="20">
        <f t="shared" si="2"/>
        <v>0</v>
      </c>
      <c r="H37" s="20">
        <f t="shared" si="3"/>
        <v>0.25</v>
      </c>
      <c r="I37" s="20">
        <f>Данные!AT28</f>
        <v>0.2543043486305232</v>
      </c>
      <c r="J37" s="20">
        <f>Данные!AU28</f>
        <v>9.0172363798046717E-5</v>
      </c>
      <c r="K37" s="20">
        <f>Данные!AV28</f>
        <v>0.25430436461738104</v>
      </c>
      <c r="L37" s="91" t="str">
        <f>IF(Данные!BD28="","",Данные!BD28)</f>
        <v/>
      </c>
    </row>
    <row r="38" spans="1:12" x14ac:dyDescent="0.35">
      <c r="A38" s="20">
        <f>Данные!W29</f>
        <v>494.6</v>
      </c>
      <c r="B38" s="20">
        <f>Данные!X29</f>
        <v>24.17</v>
      </c>
      <c r="C38" s="20">
        <f>Данные!Y29</f>
        <v>274.66000000000003</v>
      </c>
      <c r="D38" s="20">
        <f t="shared" si="1"/>
        <v>257.59000000000003</v>
      </c>
      <c r="E38" s="20">
        <f>Данные!B29</f>
        <v>24.17</v>
      </c>
      <c r="F38" s="20">
        <f>Данные!C29</f>
        <v>274.39999999999998</v>
      </c>
      <c r="G38" s="20">
        <f t="shared" si="2"/>
        <v>0</v>
      </c>
      <c r="H38" s="20">
        <f t="shared" si="3"/>
        <v>0.26000000000004775</v>
      </c>
      <c r="I38" s="20">
        <f>Данные!AT29</f>
        <v>0.28608337527411626</v>
      </c>
      <c r="J38" s="20">
        <f>Данные!AU29</f>
        <v>9.3932937488716561E-5</v>
      </c>
      <c r="K38" s="20">
        <f>Данные!AV29</f>
        <v>0.28608339069513911</v>
      </c>
      <c r="L38" s="91" t="str">
        <f>IF(Данные!BD29="","",Данные!BD29)</f>
        <v/>
      </c>
    </row>
    <row r="39" spans="1:12" x14ac:dyDescent="0.35">
      <c r="A39" s="20">
        <f>Данные!W30</f>
        <v>513.53</v>
      </c>
      <c r="B39" s="20">
        <f>Данные!X30</f>
        <v>24.49</v>
      </c>
      <c r="C39" s="20">
        <f>Данные!Y30</f>
        <v>274.8</v>
      </c>
      <c r="D39" s="20">
        <f t="shared" si="1"/>
        <v>257.73</v>
      </c>
      <c r="E39" s="20">
        <f>Данные!B30</f>
        <v>24.49</v>
      </c>
      <c r="F39" s="20">
        <f>Данные!C30</f>
        <v>274.54000000000002</v>
      </c>
      <c r="G39" s="20">
        <f t="shared" si="2"/>
        <v>0</v>
      </c>
      <c r="H39" s="20">
        <f t="shared" si="3"/>
        <v>0.25999999999999091</v>
      </c>
      <c r="I39" s="20">
        <f>Данные!AT30</f>
        <v>0.31979458949706063</v>
      </c>
      <c r="J39" s="20">
        <f>Данные!AU30</f>
        <v>9.3932937488716561E-5</v>
      </c>
      <c r="K39" s="20">
        <f>Данные!AV30</f>
        <v>0.31979460329247311</v>
      </c>
      <c r="L39" s="91" t="str">
        <f>IF(Данные!BD30="","",Данные!BD30)</f>
        <v/>
      </c>
    </row>
    <row r="40" spans="1:12" x14ac:dyDescent="0.35">
      <c r="A40" s="20">
        <f>Данные!W31</f>
        <v>532.41999999999996</v>
      </c>
      <c r="B40" s="20">
        <f>Данные!X31</f>
        <v>25.37</v>
      </c>
      <c r="C40" s="20">
        <f>Данные!Y31</f>
        <v>273.60000000000002</v>
      </c>
      <c r="D40" s="20">
        <f t="shared" si="1"/>
        <v>256.53000000000003</v>
      </c>
      <c r="E40" s="20">
        <f>Данные!B31</f>
        <v>25.37</v>
      </c>
      <c r="F40" s="20">
        <f>Данные!C31</f>
        <v>273.33</v>
      </c>
      <c r="G40" s="20">
        <f t="shared" si="2"/>
        <v>0</v>
      </c>
      <c r="H40" s="20">
        <f t="shared" si="3"/>
        <v>0.27000000000003865</v>
      </c>
      <c r="I40" s="20">
        <f>Данные!AT31</f>
        <v>0.35513619387589418</v>
      </c>
      <c r="J40" s="20">
        <f>Данные!AU31</f>
        <v>9.5794267963356106E-5</v>
      </c>
      <c r="K40" s="20">
        <f>Данные!AV31</f>
        <v>0.35513620679564412</v>
      </c>
      <c r="L40" s="91" t="str">
        <f>IF(Данные!BD31="","",Данные!BD31)</f>
        <v/>
      </c>
    </row>
    <row r="41" spans="1:12" x14ac:dyDescent="0.35">
      <c r="A41" s="20">
        <f>Данные!W32</f>
        <v>551.34</v>
      </c>
      <c r="B41" s="20">
        <f>Данные!X32</f>
        <v>27.78</v>
      </c>
      <c r="C41" s="20">
        <f>Данные!Y32</f>
        <v>273.38</v>
      </c>
      <c r="D41" s="20">
        <f t="shared" si="1"/>
        <v>256.31</v>
      </c>
      <c r="E41" s="20">
        <f>Данные!B32</f>
        <v>27.78</v>
      </c>
      <c r="F41" s="20">
        <f>Данные!C32</f>
        <v>273.08999999999997</v>
      </c>
      <c r="G41" s="20">
        <f t="shared" si="2"/>
        <v>0</v>
      </c>
      <c r="H41" s="20">
        <f t="shared" si="3"/>
        <v>0.29000000000002046</v>
      </c>
      <c r="I41" s="20">
        <f>Данные!AT32</f>
        <v>0.39507930858638907</v>
      </c>
      <c r="J41" s="20">
        <f>Данные!AU32</f>
        <v>9.6583756203472149E-5</v>
      </c>
      <c r="K41" s="20">
        <f>Данные!AV32</f>
        <v>0.39507932039214755</v>
      </c>
      <c r="L41" s="91" t="str">
        <f>IF(Данные!BD32="","",Данные!BD32)</f>
        <v/>
      </c>
    </row>
    <row r="42" spans="1:12" x14ac:dyDescent="0.35">
      <c r="A42" s="20">
        <f>Данные!W33</f>
        <v>570.24</v>
      </c>
      <c r="B42" s="20">
        <f>Данные!X33</f>
        <v>28.08</v>
      </c>
      <c r="C42" s="20">
        <f>Данные!Y33</f>
        <v>274.57</v>
      </c>
      <c r="D42" s="20">
        <f t="shared" si="1"/>
        <v>257.5</v>
      </c>
      <c r="E42" s="20">
        <f>Данные!B33</f>
        <v>28.08</v>
      </c>
      <c r="F42" s="20">
        <f>Данные!C33</f>
        <v>274.27</v>
      </c>
      <c r="G42" s="20">
        <f t="shared" si="2"/>
        <v>0</v>
      </c>
      <c r="H42" s="20">
        <f t="shared" si="3"/>
        <v>0.30000000000001137</v>
      </c>
      <c r="I42" s="20">
        <f>Данные!AT33</f>
        <v>0.43943690190235191</v>
      </c>
      <c r="J42" s="20">
        <f>Данные!AU33</f>
        <v>9.4379848519565712E-5</v>
      </c>
      <c r="K42" s="20">
        <f>Данные!AV33</f>
        <v>0.43943691203754498</v>
      </c>
      <c r="L42" s="91" t="str">
        <f>IF(Данные!BD33="","",Данные!BD33)</f>
        <v/>
      </c>
    </row>
    <row r="43" spans="1:12" x14ac:dyDescent="0.35">
      <c r="A43" s="20">
        <f>Данные!W34</f>
        <v>589.15</v>
      </c>
      <c r="B43" s="20">
        <f>Данные!X34</f>
        <v>29.2</v>
      </c>
      <c r="C43" s="20">
        <f>Данные!Y34</f>
        <v>277.18</v>
      </c>
      <c r="D43" s="20">
        <f t="shared" si="1"/>
        <v>260.11</v>
      </c>
      <c r="E43" s="20">
        <f>Данные!B34</f>
        <v>29.2</v>
      </c>
      <c r="F43" s="20">
        <f>Данные!C34</f>
        <v>276.87</v>
      </c>
      <c r="G43" s="20">
        <f t="shared" si="2"/>
        <v>0</v>
      </c>
      <c r="H43" s="20">
        <f t="shared" si="3"/>
        <v>0.31000000000000227</v>
      </c>
      <c r="I43" s="20">
        <f>Данные!AT34</f>
        <v>0.48693419142543543</v>
      </c>
      <c r="J43" s="20">
        <f>Данные!AU34</f>
        <v>8.9339829287382599E-5</v>
      </c>
      <c r="K43" s="20">
        <f>Данные!AV34</f>
        <v>0.48693419962120926</v>
      </c>
      <c r="L43" s="91" t="str">
        <f>IF(Данные!BD34="","",Данные!BD34)</f>
        <v/>
      </c>
    </row>
    <row r="44" spans="1:12" x14ac:dyDescent="0.35">
      <c r="A44" s="20">
        <f>Данные!W35</f>
        <v>607.99</v>
      </c>
      <c r="B44" s="20">
        <f>Данные!X35</f>
        <v>31.86</v>
      </c>
      <c r="C44" s="20">
        <f>Данные!Y35</f>
        <v>278.23</v>
      </c>
      <c r="D44" s="20">
        <f t="shared" si="1"/>
        <v>261.16000000000003</v>
      </c>
      <c r="E44" s="20">
        <f>Данные!B35</f>
        <v>31.86</v>
      </c>
      <c r="F44" s="20">
        <f>Данные!C35</f>
        <v>277.89999999999998</v>
      </c>
      <c r="G44" s="20">
        <f t="shared" si="2"/>
        <v>0</v>
      </c>
      <c r="H44" s="20">
        <f t="shared" si="3"/>
        <v>0.33000000000004093</v>
      </c>
      <c r="I44" s="20">
        <f>Данные!AT35</f>
        <v>0.53999748680179915</v>
      </c>
      <c r="J44" s="20">
        <f>Данные!AU35</f>
        <v>8.4924615634918155E-5</v>
      </c>
      <c r="K44" s="20">
        <f>Данные!AV35</f>
        <v>0.53999749347978421</v>
      </c>
      <c r="L44" s="91" t="str">
        <f>IF(Данные!BD35="","",Данные!BD35)</f>
        <v/>
      </c>
    </row>
    <row r="45" spans="1:12" x14ac:dyDescent="0.35">
      <c r="A45" s="20">
        <f>Данные!W36</f>
        <v>636.32000000000005</v>
      </c>
      <c r="B45" s="20">
        <f>Данные!X36</f>
        <v>35.57</v>
      </c>
      <c r="C45" s="20">
        <f>Данные!Y36</f>
        <v>277.23</v>
      </c>
      <c r="D45" s="20">
        <f t="shared" si="1"/>
        <v>260.16000000000003</v>
      </c>
      <c r="E45" s="20">
        <f>Данные!B36</f>
        <v>35.57</v>
      </c>
      <c r="F45" s="20">
        <f>Данные!C36</f>
        <v>276.87</v>
      </c>
      <c r="G45" s="20">
        <f t="shared" si="2"/>
        <v>0</v>
      </c>
      <c r="H45" s="20">
        <f t="shared" si="3"/>
        <v>0.36000000000001364</v>
      </c>
      <c r="I45" s="20">
        <f>Данные!AT36</f>
        <v>0.63424369837882699</v>
      </c>
      <c r="J45" s="20">
        <f>Данные!AU36</f>
        <v>9.6121506089730246E-5</v>
      </c>
      <c r="K45" s="20">
        <f>Данные!AV36</f>
        <v>0.63424370566257604</v>
      </c>
      <c r="L45" s="91" t="str">
        <f>IF(Данные!BD36="","",Данные!BD36)</f>
        <v/>
      </c>
    </row>
    <row r="46" spans="1:12" x14ac:dyDescent="0.35">
      <c r="A46" s="20">
        <f>Данные!W37</f>
        <v>655.27</v>
      </c>
      <c r="B46" s="20">
        <f>Данные!X37</f>
        <v>35.57</v>
      </c>
      <c r="C46" s="20">
        <f>Данные!Y37</f>
        <v>277.01</v>
      </c>
      <c r="D46" s="20">
        <f t="shared" si="1"/>
        <v>259.94</v>
      </c>
      <c r="E46" s="20">
        <f>Данные!B37</f>
        <v>35.57</v>
      </c>
      <c r="F46" s="20">
        <f>Данные!C37</f>
        <v>276.64999999999998</v>
      </c>
      <c r="G46" s="20">
        <f t="shared" si="2"/>
        <v>0</v>
      </c>
      <c r="H46" s="20">
        <f t="shared" si="3"/>
        <v>0.36000000000001364</v>
      </c>
      <c r="I46" s="20">
        <f>Данные!AT37</f>
        <v>0.70308767923862825</v>
      </c>
      <c r="J46" s="20">
        <f>Данные!AU37</f>
        <v>9.6121506089730246E-5</v>
      </c>
      <c r="K46" s="20">
        <f>Данные!AV37</f>
        <v>0.70308768580917713</v>
      </c>
      <c r="L46" s="91" t="str">
        <f>IF(Данные!BD37="","",Данные!BD37)</f>
        <v/>
      </c>
    </row>
    <row r="47" spans="1:12" x14ac:dyDescent="0.35">
      <c r="A47" s="20">
        <f>Данные!W38</f>
        <v>674.19</v>
      </c>
      <c r="B47" s="20">
        <f>Данные!X38</f>
        <v>35.35</v>
      </c>
      <c r="C47" s="20">
        <f>Данные!Y38</f>
        <v>275.18</v>
      </c>
      <c r="D47" s="20">
        <f t="shared" si="1"/>
        <v>258.11</v>
      </c>
      <c r="E47" s="20">
        <f>Данные!B38</f>
        <v>35.35</v>
      </c>
      <c r="F47" s="20">
        <f>Данные!C38</f>
        <v>274.83</v>
      </c>
      <c r="G47" s="20">
        <f t="shared" si="2"/>
        <v>0</v>
      </c>
      <c r="H47" s="20">
        <f t="shared" si="3"/>
        <v>0.35000000000002274</v>
      </c>
      <c r="I47" s="20">
        <f>Данные!AT38</f>
        <v>0.77063118940301534</v>
      </c>
      <c r="J47" s="20">
        <f>Данные!AU38</f>
        <v>9.1316160023779958E-5</v>
      </c>
      <c r="K47" s="20">
        <f>Данные!AV38</f>
        <v>0.77063119481328246</v>
      </c>
      <c r="L47" s="91" t="str">
        <f>IF(Данные!BD38="","",Данные!BD38)</f>
        <v/>
      </c>
    </row>
    <row r="48" spans="1:12" x14ac:dyDescent="0.35">
      <c r="A48" s="20">
        <f>Данные!W39</f>
        <v>693.14</v>
      </c>
      <c r="B48" s="20">
        <f>Данные!X39</f>
        <v>35.44</v>
      </c>
      <c r="C48" s="20">
        <f>Данные!Y39</f>
        <v>275.45</v>
      </c>
      <c r="D48" s="20">
        <f t="shared" si="1"/>
        <v>258.38</v>
      </c>
      <c r="E48" s="20">
        <f>Данные!B39</f>
        <v>35.44</v>
      </c>
      <c r="F48" s="20">
        <f>Данные!C39</f>
        <v>275.10000000000002</v>
      </c>
      <c r="G48" s="20">
        <f t="shared" si="2"/>
        <v>0</v>
      </c>
      <c r="H48" s="20">
        <f t="shared" si="3"/>
        <v>0.34999999999996589</v>
      </c>
      <c r="I48" s="20">
        <f>Данные!AT39</f>
        <v>0.83719931894728705</v>
      </c>
      <c r="J48" s="20">
        <f>Данные!AU39</f>
        <v>9.1316160023779958E-5</v>
      </c>
      <c r="K48" s="20">
        <f>Данные!AV39</f>
        <v>0.83719932392736818</v>
      </c>
      <c r="L48" s="91" t="str">
        <f>IF(Данные!BD39="","",Данные!BD39)</f>
        <v/>
      </c>
    </row>
    <row r="49" spans="1:12" x14ac:dyDescent="0.35">
      <c r="A49" s="20">
        <f>Данные!W40</f>
        <v>711.96</v>
      </c>
      <c r="B49" s="20">
        <f>Данные!X40</f>
        <v>35.299999999999997</v>
      </c>
      <c r="C49" s="20">
        <f>Данные!Y40</f>
        <v>274.33</v>
      </c>
      <c r="D49" s="20">
        <f t="shared" si="1"/>
        <v>257.26</v>
      </c>
      <c r="E49" s="20">
        <f>Данные!B40</f>
        <v>35.299999999999997</v>
      </c>
      <c r="F49" s="20">
        <f>Данные!C40</f>
        <v>273.98</v>
      </c>
      <c r="G49" s="20">
        <f t="shared" si="2"/>
        <v>0</v>
      </c>
      <c r="H49" s="20">
        <f t="shared" si="3"/>
        <v>0.34999999999996589</v>
      </c>
      <c r="I49" s="20">
        <f>Данные!AT40</f>
        <v>0.90328409231480966</v>
      </c>
      <c r="J49" s="20">
        <f>Данные!AU40</f>
        <v>9.1316160023779958E-5</v>
      </c>
      <c r="K49" s="20">
        <f>Данные!AV40</f>
        <v>0.90328409693054523</v>
      </c>
      <c r="L49" s="91" t="str">
        <f>IF(Данные!BD40="","",Данные!BD40)</f>
        <v/>
      </c>
    </row>
    <row r="50" spans="1:12" x14ac:dyDescent="0.35">
      <c r="A50" s="20">
        <f>Данные!W41</f>
        <v>730.89</v>
      </c>
      <c r="B50" s="20">
        <f>Данные!X41</f>
        <v>35.659999999999997</v>
      </c>
      <c r="C50" s="20">
        <f>Данные!Y41</f>
        <v>274.39999999999998</v>
      </c>
      <c r="D50" s="20">
        <f t="shared" si="1"/>
        <v>257.33</v>
      </c>
      <c r="E50" s="20">
        <f>Данные!B41</f>
        <v>35.659999999999997</v>
      </c>
      <c r="F50" s="20">
        <f>Данные!C41</f>
        <v>274.04000000000002</v>
      </c>
      <c r="G50" s="20">
        <f t="shared" si="2"/>
        <v>0</v>
      </c>
      <c r="H50" s="20">
        <f t="shared" si="3"/>
        <v>0.3599999999999568</v>
      </c>
      <c r="I50" s="20">
        <f>Данные!AT41</f>
        <v>0.9708899633408361</v>
      </c>
      <c r="J50" s="20">
        <f>Данные!AU41</f>
        <v>9.1144789621466771E-5</v>
      </c>
      <c r="K50" s="20">
        <f>Данные!AV41</f>
        <v>0.97088996761906177</v>
      </c>
      <c r="L50" s="91" t="str">
        <f>IF(Данные!BD41="","",Данные!BD41)</f>
        <v/>
      </c>
    </row>
    <row r="51" spans="1:12" x14ac:dyDescent="0.35">
      <c r="A51" s="20">
        <f>Данные!W42</f>
        <v>749.79</v>
      </c>
      <c r="B51" s="20">
        <f>Данные!X42</f>
        <v>36.130000000000003</v>
      </c>
      <c r="C51" s="20">
        <f>Данные!Y42</f>
        <v>276.23</v>
      </c>
      <c r="D51" s="20">
        <f t="shared" si="1"/>
        <v>259.16000000000003</v>
      </c>
      <c r="E51" s="20">
        <f>Данные!B42</f>
        <v>36.130000000000003</v>
      </c>
      <c r="F51" s="20">
        <f>Данные!C42</f>
        <v>275.87</v>
      </c>
      <c r="G51" s="20">
        <f t="shared" si="2"/>
        <v>0</v>
      </c>
      <c r="H51" s="20">
        <f t="shared" si="3"/>
        <v>0.36000000000001364</v>
      </c>
      <c r="I51" s="20">
        <f>Данные!AT42</f>
        <v>1.0401999145272138</v>
      </c>
      <c r="J51" s="20">
        <f>Данные!AU42</f>
        <v>9.1144789621466771E-5</v>
      </c>
      <c r="K51" s="20">
        <f>Данные!AV42</f>
        <v>1.0401999185203754</v>
      </c>
      <c r="L51" s="91" t="str">
        <f>IF(Данные!BD42="","",Данные!BD42)</f>
        <v/>
      </c>
    </row>
    <row r="52" spans="1:12" x14ac:dyDescent="0.35">
      <c r="A52" s="20">
        <f>Данные!W43</f>
        <v>768.72</v>
      </c>
      <c r="B52" s="20">
        <f>Данные!X43</f>
        <v>36.229999999999997</v>
      </c>
      <c r="C52" s="20">
        <f>Данные!Y43</f>
        <v>276.66000000000003</v>
      </c>
      <c r="D52" s="20">
        <f t="shared" si="1"/>
        <v>259.59000000000003</v>
      </c>
      <c r="E52" s="20">
        <f>Данные!B43</f>
        <v>36.229999999999997</v>
      </c>
      <c r="F52" s="20">
        <f>Данные!C43</f>
        <v>276.3</v>
      </c>
      <c r="G52" s="20">
        <f t="shared" si="2"/>
        <v>0</v>
      </c>
      <c r="H52" s="20">
        <f t="shared" si="3"/>
        <v>0.36000000000001364</v>
      </c>
      <c r="I52" s="20">
        <f>Данные!AT43</f>
        <v>1.1102463255328994</v>
      </c>
      <c r="J52" s="20">
        <f>Данные!AU43</f>
        <v>9.1144789621466771E-5</v>
      </c>
      <c r="K52" s="20">
        <f>Данные!AV43</f>
        <v>1.1102463292741289</v>
      </c>
      <c r="L52" s="91" t="str">
        <f>IF(Данные!BD43="","",Данные!BD43)</f>
        <v/>
      </c>
    </row>
    <row r="53" spans="1:12" x14ac:dyDescent="0.35">
      <c r="A53" s="20">
        <f>Данные!W44</f>
        <v>806.54</v>
      </c>
      <c r="B53" s="20">
        <f>Данные!X44</f>
        <v>34.96</v>
      </c>
      <c r="C53" s="20">
        <f>Данные!Y44</f>
        <v>277.41000000000003</v>
      </c>
      <c r="D53" s="20">
        <f t="shared" si="1"/>
        <v>260.34000000000003</v>
      </c>
      <c r="E53" s="20">
        <f>Данные!B44</f>
        <v>34.96</v>
      </c>
      <c r="F53" s="20">
        <f>Данные!C44</f>
        <v>277.05</v>
      </c>
      <c r="G53" s="20">
        <f t="shared" si="2"/>
        <v>0</v>
      </c>
      <c r="H53" s="20">
        <f t="shared" si="3"/>
        <v>0.36000000000001364</v>
      </c>
      <c r="I53" s="20">
        <f>Данные!AT44</f>
        <v>1.2483577461175599</v>
      </c>
      <c r="J53" s="20">
        <f>Данные!AU44</f>
        <v>9.1144789621466771E-5</v>
      </c>
      <c r="K53" s="20">
        <f>Данные!AV44</f>
        <v>1.2483577494448803</v>
      </c>
      <c r="L53" s="91" t="str">
        <f>IF(Данные!BD44="","",Данные!BD44)</f>
        <v/>
      </c>
    </row>
    <row r="54" spans="1:12" x14ac:dyDescent="0.35">
      <c r="A54" s="20">
        <f>Данные!W45</f>
        <v>825.45</v>
      </c>
      <c r="B54" s="20">
        <f>Данные!X45</f>
        <v>35.01</v>
      </c>
      <c r="C54" s="20">
        <f>Данные!Y45</f>
        <v>277.33</v>
      </c>
      <c r="D54" s="20">
        <f t="shared" si="1"/>
        <v>260.26</v>
      </c>
      <c r="E54" s="20">
        <f>Данные!B45</f>
        <v>35.01</v>
      </c>
      <c r="F54" s="20">
        <f>Данные!C45</f>
        <v>276.97000000000003</v>
      </c>
      <c r="G54" s="20">
        <f t="shared" si="2"/>
        <v>0</v>
      </c>
      <c r="H54" s="20">
        <f t="shared" si="3"/>
        <v>0.3599999999999568</v>
      </c>
      <c r="I54" s="20">
        <f>Данные!AT45</f>
        <v>1.3164182660335693</v>
      </c>
      <c r="J54" s="20">
        <f>Данные!AU45</f>
        <v>9.1144789621466771E-5</v>
      </c>
      <c r="K54" s="20">
        <f>Данные!AV45</f>
        <v>1.3164182691888628</v>
      </c>
      <c r="L54" s="91" t="str">
        <f>IF(Данные!BD45="","",Данные!BD45)</f>
        <v/>
      </c>
    </row>
    <row r="55" spans="1:12" x14ac:dyDescent="0.35">
      <c r="A55" s="20">
        <f>Данные!W46</f>
        <v>844.3</v>
      </c>
      <c r="B55" s="20">
        <f>Данные!X46</f>
        <v>33.94</v>
      </c>
      <c r="C55" s="20">
        <f>Данные!Y46</f>
        <v>277.10000000000002</v>
      </c>
      <c r="D55" s="20">
        <f t="shared" si="1"/>
        <v>260.03000000000003</v>
      </c>
      <c r="E55" s="20">
        <f>Данные!B46</f>
        <v>33.94</v>
      </c>
      <c r="F55" s="20">
        <f>Данные!C46</f>
        <v>276.75</v>
      </c>
      <c r="G55" s="20">
        <f t="shared" si="2"/>
        <v>0</v>
      </c>
      <c r="H55" s="20">
        <f t="shared" si="3"/>
        <v>0.35000000000002274</v>
      </c>
      <c r="I55" s="20">
        <f>Данные!AT46</f>
        <v>1.3824774166755163</v>
      </c>
      <c r="J55" s="20">
        <f>Данные!AU46</f>
        <v>9.0576141360543261E-5</v>
      </c>
      <c r="K55" s="20">
        <f>Данные!AV46</f>
        <v>1.382477419642667</v>
      </c>
      <c r="L55" s="91" t="str">
        <f>IF(Данные!BD46="","",Данные!BD46)</f>
        <v/>
      </c>
    </row>
    <row r="56" spans="1:12" x14ac:dyDescent="0.35">
      <c r="A56" s="20">
        <f>Данные!W47</f>
        <v>863.21</v>
      </c>
      <c r="B56" s="20">
        <f>Данные!X47</f>
        <v>34.68</v>
      </c>
      <c r="C56" s="20">
        <f>Данные!Y47</f>
        <v>277.51</v>
      </c>
      <c r="D56" s="20">
        <f t="shared" si="1"/>
        <v>260.44</v>
      </c>
      <c r="E56" s="20">
        <f>Данные!B47</f>
        <v>34.68</v>
      </c>
      <c r="F56" s="20">
        <f>Данные!C47</f>
        <v>277.16000000000003</v>
      </c>
      <c r="G56" s="20">
        <f t="shared" si="2"/>
        <v>0</v>
      </c>
      <c r="H56" s="20">
        <f t="shared" si="3"/>
        <v>0.34999999999996589</v>
      </c>
      <c r="I56" s="20">
        <f>Данные!AT47</f>
        <v>1.4475367150091971</v>
      </c>
      <c r="J56" s="20">
        <f>Данные!AU47</f>
        <v>9.0576141360543261E-5</v>
      </c>
      <c r="K56" s="20">
        <f>Данные!AV47</f>
        <v>1.4475367178429897</v>
      </c>
      <c r="L56" s="91" t="str">
        <f>IF(Данные!BD47="","",Данные!BD47)</f>
        <v/>
      </c>
    </row>
    <row r="57" spans="1:12" x14ac:dyDescent="0.35">
      <c r="A57" s="20">
        <f>Данные!W48</f>
        <v>882.07</v>
      </c>
      <c r="B57" s="20">
        <f>Данные!X48</f>
        <v>33.99</v>
      </c>
      <c r="C57" s="20">
        <f>Данные!Y48</f>
        <v>276.92</v>
      </c>
      <c r="D57" s="20">
        <f t="shared" si="1"/>
        <v>259.85000000000002</v>
      </c>
      <c r="E57" s="20">
        <f>Данные!B48</f>
        <v>33.99</v>
      </c>
      <c r="F57" s="20">
        <f>Данные!C48</f>
        <v>276.58</v>
      </c>
      <c r="G57" s="20">
        <f t="shared" si="2"/>
        <v>0</v>
      </c>
      <c r="H57" s="20">
        <f t="shared" si="3"/>
        <v>0.34000000000003183</v>
      </c>
      <c r="I57" s="20">
        <f>Данные!AT48</f>
        <v>1.5115466340902939</v>
      </c>
      <c r="J57" s="20">
        <f>Данные!AU48</f>
        <v>8.9104776293424948E-5</v>
      </c>
      <c r="K57" s="20">
        <f>Данные!AV48</f>
        <v>1.5115466367166308</v>
      </c>
      <c r="L57" s="91" t="str">
        <f>IF(Данные!BD48="","",Данные!BD48)</f>
        <v/>
      </c>
    </row>
    <row r="58" spans="1:12" x14ac:dyDescent="0.35">
      <c r="A58" s="20">
        <f>Данные!W49</f>
        <v>900.94</v>
      </c>
      <c r="B58" s="20">
        <f>Данные!X49</f>
        <v>34.01</v>
      </c>
      <c r="C58" s="20">
        <f>Данные!Y49</f>
        <v>276.45</v>
      </c>
      <c r="D58" s="20">
        <f t="shared" si="1"/>
        <v>259.38</v>
      </c>
      <c r="E58" s="20">
        <f>Данные!B49</f>
        <v>34.01</v>
      </c>
      <c r="F58" s="20">
        <f>Данные!C49</f>
        <v>276.11</v>
      </c>
      <c r="G58" s="20">
        <f t="shared" si="2"/>
        <v>0</v>
      </c>
      <c r="H58" s="20">
        <f t="shared" si="3"/>
        <v>0.33999999999997499</v>
      </c>
      <c r="I58" s="20">
        <f>Данные!AT49</f>
        <v>1.5740932335764248</v>
      </c>
      <c r="J58" s="20">
        <f>Данные!AU49</f>
        <v>8.9104776293424948E-5</v>
      </c>
      <c r="K58" s="20">
        <f>Данные!AV49</f>
        <v>1.5740932360984041</v>
      </c>
      <c r="L58" s="91" t="str">
        <f>IF(Данные!BD49="","",Данные!BD49)</f>
        <v/>
      </c>
    </row>
    <row r="59" spans="1:12" x14ac:dyDescent="0.35">
      <c r="A59" s="20">
        <f>Данные!W50</f>
        <v>916.8</v>
      </c>
      <c r="B59" s="20">
        <f>Данные!X50</f>
        <v>34.11</v>
      </c>
      <c r="C59" s="20">
        <f>Данные!Y50</f>
        <v>276.39999999999998</v>
      </c>
      <c r="D59" s="20">
        <f t="shared" si="1"/>
        <v>259.33</v>
      </c>
      <c r="E59" s="20">
        <f>Данные!B50</f>
        <v>34.11</v>
      </c>
      <c r="F59" s="20">
        <f>Данные!C50</f>
        <v>276.06</v>
      </c>
      <c r="G59" s="20">
        <f t="shared" si="2"/>
        <v>0</v>
      </c>
      <c r="H59" s="20">
        <f t="shared" si="3"/>
        <v>0.33999999999997499</v>
      </c>
      <c r="I59" s="20">
        <f>Данные!AT50</f>
        <v>1.6267377373021341</v>
      </c>
      <c r="J59" s="20">
        <f>Данные!AU50</f>
        <v>8.9104776293424948E-5</v>
      </c>
      <c r="K59" s="20">
        <f>Данные!AV50</f>
        <v>1.6267377397424971</v>
      </c>
      <c r="L59" s="91" t="str">
        <f>IF(Данные!BD50="","",Данные!BD50)</f>
        <v/>
      </c>
    </row>
    <row r="60" spans="1:12" x14ac:dyDescent="0.35">
      <c r="A60" s="20">
        <f>Данные!W51</f>
        <v>959.01</v>
      </c>
      <c r="B60" s="20">
        <f>Данные!X51</f>
        <v>31.32</v>
      </c>
      <c r="C60" s="20">
        <f>Данные!Y51</f>
        <v>272.27999999999997</v>
      </c>
      <c r="D60" s="20">
        <f t="shared" si="1"/>
        <v>255.20999999999998</v>
      </c>
      <c r="E60" s="20">
        <f>Данные!B51</f>
        <v>31.32</v>
      </c>
      <c r="F60" s="20">
        <f>Данные!C51</f>
        <v>271.95</v>
      </c>
      <c r="G60" s="20">
        <f t="shared" si="2"/>
        <v>0</v>
      </c>
      <c r="H60" s="20">
        <f t="shared" si="3"/>
        <v>0.32999999999998408</v>
      </c>
      <c r="I60" s="20">
        <f>Данные!AT51</f>
        <v>1.7596831633782251</v>
      </c>
      <c r="J60" s="20">
        <f>Данные!AU51</f>
        <v>6.7470800445335044E-5</v>
      </c>
      <c r="K60" s="20">
        <f>Данные!AV51</f>
        <v>1.7596831646717275</v>
      </c>
      <c r="L60" s="91" t="str">
        <f>IF(Данные!BD51="","",Данные!BD51)</f>
        <v/>
      </c>
    </row>
    <row r="61" spans="1:12" x14ac:dyDescent="0.35">
      <c r="A61" s="20">
        <f>Данные!W52</f>
        <v>977.92</v>
      </c>
      <c r="B61" s="20">
        <f>Данные!X52</f>
        <v>29.51</v>
      </c>
      <c r="C61" s="20">
        <f>Данные!Y52</f>
        <v>273.13</v>
      </c>
      <c r="D61" s="20">
        <f t="shared" si="1"/>
        <v>256.06</v>
      </c>
      <c r="E61" s="20">
        <f>Данные!B52</f>
        <v>29.51</v>
      </c>
      <c r="F61" s="20">
        <f>Данные!C52</f>
        <v>272.82</v>
      </c>
      <c r="G61" s="20">
        <f t="shared" si="2"/>
        <v>0</v>
      </c>
      <c r="H61" s="20">
        <f t="shared" si="3"/>
        <v>0.31000000000000227</v>
      </c>
      <c r="I61" s="20">
        <f>Данные!AT52</f>
        <v>1.812890344166308</v>
      </c>
      <c r="J61" s="20">
        <f>Данные!AU52</f>
        <v>7.1117868628789438E-5</v>
      </c>
      <c r="K61" s="20">
        <f>Данные!AV52</f>
        <v>1.8128903455612493</v>
      </c>
      <c r="L61" s="91" t="str">
        <f>IF(Данные!BD52="","",Данные!BD52)</f>
        <v/>
      </c>
    </row>
    <row r="62" spans="1:12" x14ac:dyDescent="0.35">
      <c r="A62" s="20">
        <f>Данные!W53</f>
        <v>996.8</v>
      </c>
      <c r="B62" s="20">
        <f>Данные!X53</f>
        <v>29.35</v>
      </c>
      <c r="C62" s="20">
        <f>Данные!Y53</f>
        <v>271.52</v>
      </c>
      <c r="D62" s="20">
        <f t="shared" si="1"/>
        <v>254.45</v>
      </c>
      <c r="E62" s="20">
        <f>Данные!B53</f>
        <v>29.35</v>
      </c>
      <c r="F62" s="20">
        <f>Данные!C53</f>
        <v>271.20999999999998</v>
      </c>
      <c r="G62" s="20">
        <f t="shared" si="2"/>
        <v>0</v>
      </c>
      <c r="H62" s="20">
        <f t="shared" si="3"/>
        <v>0.31000000000000227</v>
      </c>
      <c r="I62" s="20">
        <f>Данные!AT53</f>
        <v>1.8627791583932067</v>
      </c>
      <c r="J62" s="20">
        <f>Данные!AU53</f>
        <v>7.1117868628789438E-5</v>
      </c>
      <c r="K62" s="20">
        <f>Данные!AV53</f>
        <v>1.8627791597507888</v>
      </c>
      <c r="L62" s="91" t="str">
        <f>IF(Данные!BD53="","",Данные!BD53)</f>
        <v/>
      </c>
    </row>
    <row r="63" spans="1:12" x14ac:dyDescent="0.35">
      <c r="A63" s="20">
        <f>Данные!W54</f>
        <v>1015.67</v>
      </c>
      <c r="B63" s="20">
        <f>Данные!X54</f>
        <v>31.7</v>
      </c>
      <c r="C63" s="20">
        <f>Данные!Y54</f>
        <v>273.13</v>
      </c>
      <c r="D63" s="20">
        <f t="shared" si="1"/>
        <v>256.06</v>
      </c>
      <c r="E63" s="20">
        <f>Данные!B54</f>
        <v>31.7</v>
      </c>
      <c r="F63" s="20">
        <f>Данные!C54</f>
        <v>272.81</v>
      </c>
      <c r="G63" s="20">
        <f t="shared" si="2"/>
        <v>0</v>
      </c>
      <c r="H63" s="20">
        <f t="shared" si="3"/>
        <v>0.31999999999999318</v>
      </c>
      <c r="I63" s="20">
        <f>Данные!AT54</f>
        <v>1.9151982686612401</v>
      </c>
      <c r="J63" s="20">
        <f>Данные!AU54</f>
        <v>6.7705283868235711E-5</v>
      </c>
      <c r="K63" s="20">
        <f>Данные!AV54</f>
        <v>1.9151982698579846</v>
      </c>
      <c r="L63" s="91" t="str">
        <f>IF(Данные!BD54="","",Данные!BD54)</f>
        <v/>
      </c>
    </row>
    <row r="64" spans="1:12" x14ac:dyDescent="0.35">
      <c r="A64" s="20">
        <f>Данные!W55</f>
        <v>1053.42</v>
      </c>
      <c r="B64" s="20">
        <f>Данные!X55</f>
        <v>34.96</v>
      </c>
      <c r="C64" s="20">
        <f>Данные!Y55</f>
        <v>277.75</v>
      </c>
      <c r="D64" s="20">
        <f t="shared" si="1"/>
        <v>260.68</v>
      </c>
      <c r="E64" s="20">
        <f>Данные!B55</f>
        <v>34.96</v>
      </c>
      <c r="F64" s="20">
        <f>Данные!C55</f>
        <v>277.39999999999998</v>
      </c>
      <c r="G64" s="20">
        <f t="shared" si="2"/>
        <v>0</v>
      </c>
      <c r="H64" s="20">
        <f t="shared" si="3"/>
        <v>0.35000000000002274</v>
      </c>
      <c r="I64" s="20">
        <f>Данные!AT55</f>
        <v>2.0364857110915815</v>
      </c>
      <c r="J64" s="20">
        <f>Данные!AU55</f>
        <v>1.0679874549168744E-6</v>
      </c>
      <c r="K64" s="20">
        <f>Данные!AV55</f>
        <v>2.0364857110918617</v>
      </c>
      <c r="L64" s="91" t="str">
        <f>IF(Данные!BD55="","",Данные!BD55)</f>
        <v/>
      </c>
    </row>
    <row r="65" spans="1:12" x14ac:dyDescent="0.35">
      <c r="A65" s="20">
        <f>Данные!W56</f>
        <v>1081.7</v>
      </c>
      <c r="B65" s="20">
        <f>Данные!X56</f>
        <v>37.6</v>
      </c>
      <c r="C65" s="20">
        <f>Данные!Y56</f>
        <v>282.68</v>
      </c>
      <c r="D65" s="20">
        <f t="shared" si="1"/>
        <v>265.61</v>
      </c>
      <c r="E65" s="20">
        <f>Данные!B56</f>
        <v>37.6</v>
      </c>
      <c r="F65" s="20">
        <f>Данные!C56</f>
        <v>282.3</v>
      </c>
      <c r="G65" s="20">
        <f t="shared" si="2"/>
        <v>0</v>
      </c>
      <c r="H65" s="20">
        <f t="shared" si="3"/>
        <v>0.37999999999999545</v>
      </c>
      <c r="I65" s="20">
        <f>Данные!AT56</f>
        <v>2.143070555992812</v>
      </c>
      <c r="J65" s="20">
        <f>Данные!AU56</f>
        <v>-5.861167903731257E-5</v>
      </c>
      <c r="K65" s="20">
        <f>Данные!AV56</f>
        <v>2.1430705567943091</v>
      </c>
      <c r="L65" s="91" t="str">
        <f>IF(Данные!BD56="","",Данные!BD56)</f>
        <v/>
      </c>
    </row>
    <row r="66" spans="1:12" x14ac:dyDescent="0.35">
      <c r="A66" s="20">
        <f>Данные!W57</f>
        <v>1100.6300000000001</v>
      </c>
      <c r="B66" s="20">
        <f>Данные!X57</f>
        <v>37.9</v>
      </c>
      <c r="C66" s="20">
        <f>Данные!Y57</f>
        <v>282.35000000000002</v>
      </c>
      <c r="D66" s="20">
        <f t="shared" si="1"/>
        <v>265.28000000000003</v>
      </c>
      <c r="E66" s="20">
        <f>Данные!B57</f>
        <v>37.9</v>
      </c>
      <c r="F66" s="20">
        <f>Данные!C57</f>
        <v>281.95999999999998</v>
      </c>
      <c r="G66" s="20">
        <f t="shared" si="2"/>
        <v>0</v>
      </c>
      <c r="H66" s="20">
        <f t="shared" si="3"/>
        <v>0.3900000000000432</v>
      </c>
      <c r="I66" s="20">
        <f>Данные!AT57</f>
        <v>2.2207467279586623</v>
      </c>
      <c r="J66" s="20">
        <f>Данные!AU57</f>
        <v>-5.7657542356537306E-5</v>
      </c>
      <c r="K66" s="20">
        <f>Данные!AV57</f>
        <v>2.2207467287071476</v>
      </c>
      <c r="L66" s="91" t="str">
        <f>IF(Данные!BD57="","",Данные!BD57)</f>
        <v/>
      </c>
    </row>
    <row r="67" spans="1:12" x14ac:dyDescent="0.35">
      <c r="A67" s="20">
        <f>Данные!W58</f>
        <v>1119.52</v>
      </c>
      <c r="B67" s="20">
        <f>Данные!X58</f>
        <v>38.409999999999997</v>
      </c>
      <c r="C67" s="20">
        <f>Данные!Y58</f>
        <v>278.36</v>
      </c>
      <c r="D67" s="20">
        <f t="shared" si="1"/>
        <v>261.29000000000002</v>
      </c>
      <c r="E67" s="20">
        <f>Данные!B58</f>
        <v>38.409999999999997</v>
      </c>
      <c r="F67" s="20">
        <f>Данные!C58</f>
        <v>277.95999999999998</v>
      </c>
      <c r="G67" s="20">
        <f t="shared" si="2"/>
        <v>0</v>
      </c>
      <c r="H67" s="20">
        <f t="shared" si="3"/>
        <v>0.40000000000003411</v>
      </c>
      <c r="I67" s="20">
        <f>Данные!AT58</f>
        <v>2.3011291268110319</v>
      </c>
      <c r="J67" s="20">
        <f>Данные!AU58</f>
        <v>-4.6160760916791332E-5</v>
      </c>
      <c r="K67" s="20">
        <f>Данные!AV58</f>
        <v>2.3011291272740251</v>
      </c>
      <c r="L67" s="91" t="str">
        <f>IF(Данные!BD58="","",Данные!BD58)</f>
        <v/>
      </c>
    </row>
    <row r="68" spans="1:12" x14ac:dyDescent="0.35">
      <c r="A68" s="20">
        <f>Данные!W59</f>
        <v>1138.43</v>
      </c>
      <c r="B68" s="20">
        <f>Данные!X59</f>
        <v>38.39</v>
      </c>
      <c r="C68" s="20">
        <f>Данные!Y59</f>
        <v>274.82</v>
      </c>
      <c r="D68" s="20">
        <f t="shared" si="1"/>
        <v>257.75</v>
      </c>
      <c r="E68" s="20">
        <f>Данные!B59</f>
        <v>38.39</v>
      </c>
      <c r="F68" s="20">
        <f>Данные!C59</f>
        <v>274.42</v>
      </c>
      <c r="G68" s="20">
        <f t="shared" si="2"/>
        <v>0</v>
      </c>
      <c r="H68" s="20">
        <f t="shared" si="3"/>
        <v>0.39999999999997726</v>
      </c>
      <c r="I68" s="20">
        <f>Данные!AT59</f>
        <v>2.3830559795854107</v>
      </c>
      <c r="J68" s="20">
        <f>Данные!AU59</f>
        <v>-4.6160760916791332E-5</v>
      </c>
      <c r="K68" s="20">
        <f>Данные!AV59</f>
        <v>2.3830559800324873</v>
      </c>
      <c r="L68" s="91" t="str">
        <f>IF(Данные!BD59="","",Данные!BD59)</f>
        <v/>
      </c>
    </row>
    <row r="69" spans="1:12" x14ac:dyDescent="0.35">
      <c r="A69" s="20">
        <f>Данные!W60</f>
        <v>1185.5999999999999</v>
      </c>
      <c r="B69" s="20">
        <f>Данные!X60</f>
        <v>36.49</v>
      </c>
      <c r="C69" s="20">
        <f>Данные!Y60</f>
        <v>271.33</v>
      </c>
      <c r="D69" s="20">
        <f t="shared" si="1"/>
        <v>254.26</v>
      </c>
      <c r="E69" s="20">
        <f>Данные!B60</f>
        <v>36.49</v>
      </c>
      <c r="F69" s="20">
        <f>Данные!C60</f>
        <v>270.95999999999998</v>
      </c>
      <c r="G69" s="20">
        <f t="shared" si="2"/>
        <v>0</v>
      </c>
      <c r="H69" s="20">
        <f t="shared" si="3"/>
        <v>0.37000000000000455</v>
      </c>
      <c r="I69" s="20">
        <f>Данные!AT60</f>
        <v>2.5750691661759428</v>
      </c>
      <c r="J69" s="20">
        <f>Данные!AU60</f>
        <v>-1.193775353840465E-4</v>
      </c>
      <c r="K69" s="20">
        <f>Данные!AV60</f>
        <v>2.5750691689430525</v>
      </c>
      <c r="L69" s="91" t="str">
        <f>IF(Данные!BD60="","",Данные!BD60)</f>
        <v/>
      </c>
    </row>
    <row r="70" spans="1:12" x14ac:dyDescent="0.35">
      <c r="A70" s="20">
        <f>Данные!W61</f>
        <v>1232.71</v>
      </c>
      <c r="B70" s="20">
        <f>Данные!X61</f>
        <v>31.54</v>
      </c>
      <c r="C70" s="20">
        <f>Данные!Y61</f>
        <v>266.57</v>
      </c>
      <c r="D70" s="20">
        <f t="shared" si="1"/>
        <v>249.5</v>
      </c>
      <c r="E70" s="20">
        <f>Данные!B61</f>
        <v>31.54</v>
      </c>
      <c r="F70" s="20">
        <f>Данные!C61</f>
        <v>266.26</v>
      </c>
      <c r="G70" s="20">
        <f t="shared" si="2"/>
        <v>0</v>
      </c>
      <c r="H70" s="20">
        <f t="shared" si="3"/>
        <v>0.31000000000000227</v>
      </c>
      <c r="I70" s="20">
        <f>Данные!AT61</f>
        <v>2.7304507621871292</v>
      </c>
      <c r="J70" s="20">
        <f>Данные!AU61</f>
        <v>-2.9465232410075259E-4</v>
      </c>
      <c r="K70" s="20">
        <f>Данные!AV61</f>
        <v>2.7304507780856015</v>
      </c>
      <c r="L70" s="91" t="str">
        <f>IF(Данные!BD61="","",Данные!BD61)</f>
        <v/>
      </c>
    </row>
    <row r="71" spans="1:12" x14ac:dyDescent="0.35">
      <c r="A71" s="20">
        <f>Данные!W62</f>
        <v>1262.03</v>
      </c>
      <c r="B71" s="20">
        <f>Данные!X62</f>
        <v>27.15</v>
      </c>
      <c r="C71" s="20">
        <f>Данные!Y62</f>
        <v>265.54000000000002</v>
      </c>
      <c r="D71" s="20">
        <f t="shared" si="1"/>
        <v>248.47000000000003</v>
      </c>
      <c r="E71" s="20">
        <f>Данные!B62</f>
        <v>27.15</v>
      </c>
      <c r="F71" s="20">
        <f>Данные!C62</f>
        <v>265.27</v>
      </c>
      <c r="G71" s="20">
        <f t="shared" si="2"/>
        <v>0</v>
      </c>
      <c r="H71" s="20">
        <f t="shared" si="3"/>
        <v>0.27000000000003865</v>
      </c>
      <c r="I71" s="20">
        <f>Данные!AT62</f>
        <v>2.8020954744625928</v>
      </c>
      <c r="J71" s="20">
        <f>Данные!AU62</f>
        <v>-3.0718270727447816E-4</v>
      </c>
      <c r="K71" s="20">
        <f>Данные!AV62</f>
        <v>2.802095491300209</v>
      </c>
      <c r="L71" s="91" t="str">
        <f>IF(Данные!BD62="","",Данные!BD62)</f>
        <v/>
      </c>
    </row>
    <row r="72" spans="1:12" x14ac:dyDescent="0.35">
      <c r="A72" s="20">
        <f>Данные!W63</f>
        <v>1279.8800000000001</v>
      </c>
      <c r="B72" s="20">
        <f>Данные!X63</f>
        <v>25.43</v>
      </c>
      <c r="C72" s="20">
        <f>Данные!Y63</f>
        <v>265.08999999999997</v>
      </c>
      <c r="D72" s="20">
        <f t="shared" si="1"/>
        <v>248.01999999999998</v>
      </c>
      <c r="E72" s="20">
        <f>Данные!B63</f>
        <v>25.43</v>
      </c>
      <c r="F72" s="20">
        <f>Данные!C63</f>
        <v>264.83</v>
      </c>
      <c r="G72" s="20">
        <f t="shared" si="2"/>
        <v>0</v>
      </c>
      <c r="H72" s="20">
        <f t="shared" si="3"/>
        <v>0.25999999999999091</v>
      </c>
      <c r="I72" s="20">
        <f>Данные!AT63</f>
        <v>2.8379068863964627</v>
      </c>
      <c r="J72" s="20">
        <f>Данные!AU63</f>
        <v>-3.0789133188591222E-4</v>
      </c>
      <c r="K72" s="20">
        <f>Данные!AV63</f>
        <v>2.8379069030983977</v>
      </c>
      <c r="L72" s="91" t="str">
        <f>IF(Данные!BD63="","",Данные!BD63)</f>
        <v/>
      </c>
    </row>
    <row r="73" spans="1:12" x14ac:dyDescent="0.35">
      <c r="A73" s="20">
        <f>Данные!W64</f>
        <v>1317.65</v>
      </c>
      <c r="B73" s="20">
        <f>Данные!X64</f>
        <v>22.85</v>
      </c>
      <c r="C73" s="20">
        <f>Данные!Y64</f>
        <v>270.45999999999998</v>
      </c>
      <c r="D73" s="20">
        <f t="shared" si="1"/>
        <v>253.39</v>
      </c>
      <c r="E73" s="20">
        <f>Данные!B64</f>
        <v>22.85</v>
      </c>
      <c r="F73" s="20">
        <f>Данные!C64</f>
        <v>270.20999999999998</v>
      </c>
      <c r="G73" s="20">
        <f t="shared" si="2"/>
        <v>0</v>
      </c>
      <c r="H73" s="20">
        <f t="shared" si="3"/>
        <v>0.25</v>
      </c>
      <c r="I73" s="20">
        <f>Данные!AT64</f>
        <v>2.9057359343793405</v>
      </c>
      <c r="J73" s="20">
        <f>Данные!AU64</f>
        <v>-2.9221464637885219E-4</v>
      </c>
      <c r="K73" s="20">
        <f>Данные!AV64</f>
        <v>2.9057359490725894</v>
      </c>
      <c r="L73" s="91" t="str">
        <f>IF(Данные!BD64="","",Данные!BD64)</f>
        <v/>
      </c>
    </row>
    <row r="74" spans="1:12" x14ac:dyDescent="0.35">
      <c r="A74" s="20">
        <f>Данные!W65</f>
        <v>1336.56</v>
      </c>
      <c r="B74" s="20">
        <f>Данные!X65</f>
        <v>21.44</v>
      </c>
      <c r="C74" s="20">
        <f>Данные!Y65</f>
        <v>265.04000000000002</v>
      </c>
      <c r="D74" s="20">
        <f t="shared" si="1"/>
        <v>247.97000000000003</v>
      </c>
      <c r="E74" s="20">
        <f>Данные!B65</f>
        <v>21.44</v>
      </c>
      <c r="F74" s="20">
        <f>Данные!C65</f>
        <v>264.8</v>
      </c>
      <c r="G74" s="20">
        <f t="shared" si="2"/>
        <v>0</v>
      </c>
      <c r="H74" s="20">
        <f t="shared" si="3"/>
        <v>0.24000000000000909</v>
      </c>
      <c r="I74" s="20">
        <f>Данные!AT65</f>
        <v>2.935837031916996</v>
      </c>
      <c r="J74" s="20">
        <f>Данные!AU65</f>
        <v>-2.990433940794901E-4</v>
      </c>
      <c r="K74" s="20">
        <f>Данные!AV65</f>
        <v>2.9358370471472268</v>
      </c>
      <c r="L74" s="91" t="str">
        <f>IF(Данные!BD65="","",Данные!BD65)</f>
        <v/>
      </c>
    </row>
    <row r="75" spans="1:12" x14ac:dyDescent="0.35">
      <c r="A75" s="20">
        <f>Данные!W66</f>
        <v>1355.45</v>
      </c>
      <c r="B75" s="20">
        <f>Данные!X66</f>
        <v>19.09</v>
      </c>
      <c r="C75" s="20">
        <f>Данные!Y66</f>
        <v>267.70999999999998</v>
      </c>
      <c r="D75" s="20">
        <f t="shared" si="1"/>
        <v>250.64</v>
      </c>
      <c r="E75" s="20">
        <f>Данные!B66</f>
        <v>19.09</v>
      </c>
      <c r="F75" s="20">
        <f>Данные!C66</f>
        <v>267.48</v>
      </c>
      <c r="G75" s="20">
        <f t="shared" si="2"/>
        <v>0</v>
      </c>
      <c r="H75" s="20">
        <f t="shared" si="3"/>
        <v>0.22999999999996135</v>
      </c>
      <c r="I75" s="20">
        <f>Данные!AT66</f>
        <v>2.9622538143616448</v>
      </c>
      <c r="J75" s="20">
        <f>Данные!AU66</f>
        <v>-2.9616595475090435E-4</v>
      </c>
      <c r="K75" s="20">
        <f>Данные!AV66</f>
        <v>2.962253829166972</v>
      </c>
      <c r="L75" s="91" t="str">
        <f>IF(Данные!BD66="","",Данные!BD66)</f>
        <v/>
      </c>
    </row>
    <row r="76" spans="1:12" x14ac:dyDescent="0.35">
      <c r="A76" s="20">
        <f>Данные!W67</f>
        <v>1374.36</v>
      </c>
      <c r="B76" s="20">
        <f>Данные!X67</f>
        <v>17.64</v>
      </c>
      <c r="C76" s="20">
        <f>Данные!Y67</f>
        <v>264.92</v>
      </c>
      <c r="D76" s="20">
        <f t="shared" si="1"/>
        <v>247.85000000000002</v>
      </c>
      <c r="E76" s="20">
        <f>Данные!B67</f>
        <v>17.64</v>
      </c>
      <c r="F76" s="20">
        <f>Данные!C67</f>
        <v>264.70999999999998</v>
      </c>
      <c r="G76" s="20">
        <f t="shared" si="2"/>
        <v>0</v>
      </c>
      <c r="H76" s="20">
        <f t="shared" si="3"/>
        <v>0.21000000000003638</v>
      </c>
      <c r="I76" s="20">
        <f>Данные!AT67</f>
        <v>2.9848042394041463</v>
      </c>
      <c r="J76" s="20">
        <f>Данные!AU67</f>
        <v>-3.0118605809548171E-4</v>
      </c>
      <c r="K76" s="20">
        <f>Данные!AV67</f>
        <v>2.9848042545999576</v>
      </c>
      <c r="L76" s="91" t="str">
        <f>IF(Данные!BD67="","",Данные!BD67)</f>
        <v/>
      </c>
    </row>
    <row r="77" spans="1:12" x14ac:dyDescent="0.35">
      <c r="A77" s="20">
        <f>Данные!W68</f>
        <v>1393.29</v>
      </c>
      <c r="B77" s="20">
        <f>Данные!X68</f>
        <v>15.7</v>
      </c>
      <c r="C77" s="20">
        <f>Данные!Y68</f>
        <v>266.05</v>
      </c>
      <c r="D77" s="20">
        <f t="shared" si="1"/>
        <v>248.98000000000002</v>
      </c>
      <c r="E77" s="20">
        <f>Данные!B68</f>
        <v>15.7</v>
      </c>
      <c r="F77" s="20">
        <f>Данные!C68</f>
        <v>265.85000000000002</v>
      </c>
      <c r="G77" s="20">
        <f t="shared" si="2"/>
        <v>0</v>
      </c>
      <c r="H77" s="20">
        <f t="shared" si="3"/>
        <v>0.19999999999998863</v>
      </c>
      <c r="I77" s="20">
        <f>Данные!AT68</f>
        <v>3.0038965414188126</v>
      </c>
      <c r="J77" s="20">
        <f>Данные!AU68</f>
        <v>-3.0032897711862461E-4</v>
      </c>
      <c r="K77" s="20">
        <f>Данные!AV68</f>
        <v>3.003896556432228</v>
      </c>
      <c r="L77" s="91" t="str">
        <f>IF(Данные!BD68="","",Данные!BD68)</f>
        <v/>
      </c>
    </row>
    <row r="78" spans="1:12" x14ac:dyDescent="0.35">
      <c r="A78" s="20">
        <f>Данные!W69</f>
        <v>1412.21</v>
      </c>
      <c r="B78" s="20">
        <f>Данные!X69</f>
        <v>15.1</v>
      </c>
      <c r="C78" s="20">
        <f>Данные!Y69</f>
        <v>265.95999999999998</v>
      </c>
      <c r="D78" s="20">
        <f t="shared" si="1"/>
        <v>248.89</v>
      </c>
      <c r="E78" s="20">
        <f>Данные!B69</f>
        <v>15.1</v>
      </c>
      <c r="F78" s="20">
        <f>Данные!C69</f>
        <v>265.77</v>
      </c>
      <c r="G78" s="20">
        <f t="shared" si="2"/>
        <v>0</v>
      </c>
      <c r="H78" s="20">
        <f t="shared" si="3"/>
        <v>0.18999999999999773</v>
      </c>
      <c r="I78" s="20">
        <f>Данные!AT69</f>
        <v>3.020721956583686</v>
      </c>
      <c r="J78" s="20">
        <f>Данные!AU69</f>
        <v>-3.0038446766411653E-4</v>
      </c>
      <c r="K78" s="20">
        <f>Данные!AV69</f>
        <v>3.0207219715189946</v>
      </c>
      <c r="L78" s="91" t="str">
        <f>IF(Данные!BD69="","",Данные!BD69)</f>
        <v/>
      </c>
    </row>
    <row r="79" spans="1:12" x14ac:dyDescent="0.35">
      <c r="A79" s="20">
        <f>Данные!W70</f>
        <v>1440.71</v>
      </c>
      <c r="B79" s="20">
        <f>Данные!X70</f>
        <v>11.51</v>
      </c>
      <c r="C79" s="20">
        <f>Данные!Y70</f>
        <v>272.04000000000002</v>
      </c>
      <c r="D79" s="20">
        <f t="shared" si="1"/>
        <v>254.97000000000003</v>
      </c>
      <c r="E79" s="20">
        <f>Данные!B70</f>
        <v>11.51</v>
      </c>
      <c r="F79" s="20">
        <f>Данные!C70</f>
        <v>271.86</v>
      </c>
      <c r="G79" s="20">
        <f t="shared" si="2"/>
        <v>0</v>
      </c>
      <c r="H79" s="20">
        <f t="shared" si="3"/>
        <v>0.18000000000000682</v>
      </c>
      <c r="I79" s="20">
        <f>Данные!AT70</f>
        <v>3.0417446445243477</v>
      </c>
      <c r="J79" s="20">
        <f>Данные!AU70</f>
        <v>-2.9593380827463989E-4</v>
      </c>
      <c r="K79" s="20">
        <f>Данные!AV70</f>
        <v>3.0417446589201682</v>
      </c>
      <c r="L79" s="91" t="str">
        <f>IF(Данные!BD70="","",Данные!BD70)</f>
        <v/>
      </c>
    </row>
    <row r="80" spans="1:12" x14ac:dyDescent="0.35">
      <c r="A80" s="20">
        <f>Данные!W71</f>
        <v>1459.54</v>
      </c>
      <c r="B80" s="20">
        <f>Данные!X71</f>
        <v>9.32</v>
      </c>
      <c r="C80" s="20">
        <f>Данные!Y71</f>
        <v>269.94</v>
      </c>
      <c r="D80" s="20">
        <f t="shared" si="1"/>
        <v>252.87</v>
      </c>
      <c r="E80" s="20">
        <f>Данные!B71</f>
        <v>9.32</v>
      </c>
      <c r="F80" s="20">
        <f>Данные!C71</f>
        <v>269.77999999999997</v>
      </c>
      <c r="G80" s="20">
        <f t="shared" si="2"/>
        <v>0</v>
      </c>
      <c r="H80" s="20">
        <f t="shared" si="3"/>
        <v>0.16000000000002501</v>
      </c>
      <c r="I80" s="20">
        <f>Данные!AT71</f>
        <v>3.0518627792936357</v>
      </c>
      <c r="J80" s="20">
        <f>Данные!AU71</f>
        <v>-2.9720404040745052E-4</v>
      </c>
      <c r="K80" s="20">
        <f>Данные!AV71</f>
        <v>3.0518627937651646</v>
      </c>
      <c r="L80" s="91" t="str">
        <f>IF(Данные!BD71="","",Данные!BD71)</f>
        <v/>
      </c>
    </row>
    <row r="81" spans="1:12" x14ac:dyDescent="0.35">
      <c r="A81" s="20">
        <f>Данные!W72</f>
        <v>1487.85</v>
      </c>
      <c r="B81" s="20">
        <f>Данные!X72</f>
        <v>8.17</v>
      </c>
      <c r="C81" s="20">
        <f>Данные!Y72</f>
        <v>246.46</v>
      </c>
      <c r="D81" s="20">
        <f t="shared" si="1"/>
        <v>229.39000000000001</v>
      </c>
      <c r="E81" s="20">
        <f>Данные!B72</f>
        <v>8.17</v>
      </c>
      <c r="F81" s="20">
        <f>Данные!C72</f>
        <v>246.32</v>
      </c>
      <c r="G81" s="20">
        <f t="shared" si="2"/>
        <v>0</v>
      </c>
      <c r="H81" s="20">
        <f t="shared" si="3"/>
        <v>0.14000000000001478</v>
      </c>
      <c r="I81" s="20">
        <f>Данные!AT72</f>
        <v>3.0624926943386943</v>
      </c>
      <c r="J81" s="20">
        <f>Данные!AU72</f>
        <v>-3.1214732462103711E-4</v>
      </c>
      <c r="K81" s="20">
        <f>Данные!AV72</f>
        <v>3.0624927102466426</v>
      </c>
      <c r="L81" s="91" t="str">
        <f>IF(Данные!BD72="","",Данные!BD72)</f>
        <v/>
      </c>
    </row>
    <row r="82" spans="1:12" x14ac:dyDescent="0.35">
      <c r="A82" s="20">
        <f>Данные!W73</f>
        <v>1506.74</v>
      </c>
      <c r="B82" s="20">
        <f>Данные!X73</f>
        <v>7.61</v>
      </c>
      <c r="C82" s="20">
        <f>Данные!Y73</f>
        <v>235.41</v>
      </c>
      <c r="D82" s="20">
        <f t="shared" si="1"/>
        <v>218.34</v>
      </c>
      <c r="E82" s="20">
        <f>Данные!B73</f>
        <v>7.61</v>
      </c>
      <c r="F82" s="20">
        <f>Данные!C73</f>
        <v>235.28</v>
      </c>
      <c r="G82" s="20">
        <f t="shared" si="2"/>
        <v>0</v>
      </c>
      <c r="H82" s="20">
        <f t="shared" si="3"/>
        <v>0.12999999999999545</v>
      </c>
      <c r="I82" s="20">
        <f>Данные!AT73</f>
        <v>3.0674885357358481</v>
      </c>
      <c r="J82" s="20">
        <f>Данные!AU73</f>
        <v>-3.1411027498506883E-4</v>
      </c>
      <c r="K82" s="20">
        <f>Данные!AV73</f>
        <v>3.0674885518182657</v>
      </c>
      <c r="L82" s="91" t="str">
        <f>IF(Данные!BD73="","",Данные!BD73)</f>
        <v/>
      </c>
    </row>
    <row r="83" spans="1:12" x14ac:dyDescent="0.35">
      <c r="A83" s="20">
        <f>Данные!W74</f>
        <v>1525.63</v>
      </c>
      <c r="B83" s="20">
        <f>Данные!X74</f>
        <v>8.0299999999999994</v>
      </c>
      <c r="C83" s="20">
        <f>Данные!Y74</f>
        <v>218.75</v>
      </c>
      <c r="D83" s="20">
        <f t="shared" si="1"/>
        <v>201.68</v>
      </c>
      <c r="E83" s="20">
        <f>Данные!B74</f>
        <v>8.0299999999999994</v>
      </c>
      <c r="F83" s="20">
        <f>Данные!C74</f>
        <v>218.63</v>
      </c>
      <c r="G83" s="20">
        <f t="shared" si="2"/>
        <v>0</v>
      </c>
      <c r="H83" s="20">
        <f t="shared" si="3"/>
        <v>0.12000000000000455</v>
      </c>
      <c r="I83" s="20">
        <f>Данные!AT74</f>
        <v>3.07112889673509</v>
      </c>
      <c r="J83" s="20">
        <f>Данные!AU74</f>
        <v>-3.1699826990916335E-4</v>
      </c>
      <c r="K83" s="20">
        <f>Данные!AV74</f>
        <v>3.071128913095182</v>
      </c>
      <c r="L83" s="91" t="str">
        <f>IF(Данные!BD74="","",Данные!BD74)</f>
        <v/>
      </c>
    </row>
    <row r="84" spans="1:12" x14ac:dyDescent="0.35">
      <c r="A84" s="20">
        <f>Данные!W75</f>
        <v>1544.41</v>
      </c>
      <c r="B84" s="20">
        <f>Данные!X75</f>
        <v>7.89</v>
      </c>
      <c r="C84" s="20">
        <f>Данные!Y75</f>
        <v>203.94</v>
      </c>
      <c r="D84" s="20">
        <f t="shared" si="1"/>
        <v>186.87</v>
      </c>
      <c r="E84" s="20">
        <f>Данные!B75</f>
        <v>7.89</v>
      </c>
      <c r="F84" s="20">
        <f>Данные!C75</f>
        <v>203.83</v>
      </c>
      <c r="G84" s="20">
        <f t="shared" si="2"/>
        <v>0</v>
      </c>
      <c r="H84" s="20">
        <f t="shared" si="3"/>
        <v>0.10999999999998522</v>
      </c>
      <c r="I84" s="20">
        <f>Данные!AT75</f>
        <v>3.0733733631918145</v>
      </c>
      <c r="J84" s="20">
        <f>Данные!AU75</f>
        <v>-3.19650514938985E-4</v>
      </c>
      <c r="K84" s="20">
        <f>Данные!AV75</f>
        <v>3.0733733798146652</v>
      </c>
      <c r="L84" s="91" t="str">
        <f>IF(Данные!BD75="","",Данные!BD75)</f>
        <v/>
      </c>
    </row>
    <row r="85" spans="1:12" x14ac:dyDescent="0.35">
      <c r="A85" s="20">
        <f>Данные!W76</f>
        <v>1571.89</v>
      </c>
      <c r="B85" s="20">
        <f>Данные!X76</f>
        <v>7.61</v>
      </c>
      <c r="C85" s="20">
        <f>Данные!Y76</f>
        <v>180.73</v>
      </c>
      <c r="D85" s="20">
        <f t="shared" ref="D85:D148" si="4">IF(C85-$P$4&gt;=0,C85-$P$4,C85-$P$4+360)</f>
        <v>163.66</v>
      </c>
      <c r="E85" s="20">
        <f>Данные!B76</f>
        <v>7.61</v>
      </c>
      <c r="F85" s="20">
        <f>Данные!C76</f>
        <v>180.64</v>
      </c>
      <c r="G85" s="20">
        <f t="shared" ref="G85:G148" si="5">B85-E85</f>
        <v>0</v>
      </c>
      <c r="H85" s="20">
        <f t="shared" ref="H85:H148" si="6">C85-F85</f>
        <v>9.0000000000003411E-2</v>
      </c>
      <c r="I85" s="20">
        <f>Данные!AT76</f>
        <v>3.0742316861313554</v>
      </c>
      <c r="J85" s="20">
        <f>Данные!AU76</f>
        <v>-3.3100731684498896E-4</v>
      </c>
      <c r="K85" s="20">
        <f>Данные!AV76</f>
        <v>3.0742317039513924</v>
      </c>
      <c r="L85" s="91" t="str">
        <f>IF(Данные!BD76="","",Данные!BD76)</f>
        <v/>
      </c>
    </row>
    <row r="86" spans="1:12" x14ac:dyDescent="0.35">
      <c r="A86" s="20">
        <f>Данные!W77</f>
        <v>1610.54</v>
      </c>
      <c r="B86" s="20">
        <f>Данные!X77</f>
        <v>9.32</v>
      </c>
      <c r="C86" s="20">
        <f>Данные!Y77</f>
        <v>131.13</v>
      </c>
      <c r="D86" s="20">
        <f t="shared" si="4"/>
        <v>114.06</v>
      </c>
      <c r="E86" s="20">
        <f>Данные!B77</f>
        <v>9.32</v>
      </c>
      <c r="F86" s="20">
        <f>Данные!C77</f>
        <v>131.08000000000001</v>
      </c>
      <c r="G86" s="20">
        <f t="shared" si="5"/>
        <v>0</v>
      </c>
      <c r="H86" s="20">
        <f t="shared" si="6"/>
        <v>4.9999999999982947E-2</v>
      </c>
      <c r="I86" s="20">
        <f>Данные!AT77</f>
        <v>3.0716348846632506</v>
      </c>
      <c r="J86" s="20">
        <f>Данные!AU77</f>
        <v>-4.0405427762379986E-4</v>
      </c>
      <c r="K86" s="20">
        <f>Данные!AV77</f>
        <v>3.0716349112386521</v>
      </c>
      <c r="L86" s="91" t="str">
        <f>IF(Данные!BD77="","",Данные!BD77)</f>
        <v/>
      </c>
    </row>
    <row r="87" spans="1:12" x14ac:dyDescent="0.35">
      <c r="A87" s="20">
        <f>Данные!W78</f>
        <v>1629.43</v>
      </c>
      <c r="B87" s="20">
        <f>Данные!X78</f>
        <v>9.89</v>
      </c>
      <c r="C87" s="20">
        <f>Данные!Y78</f>
        <v>120.22</v>
      </c>
      <c r="D87" s="20">
        <f t="shared" si="4"/>
        <v>103.15</v>
      </c>
      <c r="E87" s="20">
        <f>Данные!B78</f>
        <v>9.89</v>
      </c>
      <c r="F87" s="20">
        <f>Данные!C78</f>
        <v>120.19</v>
      </c>
      <c r="G87" s="20">
        <f t="shared" si="5"/>
        <v>0</v>
      </c>
      <c r="H87" s="20">
        <f t="shared" si="6"/>
        <v>3.0000000000001137E-2</v>
      </c>
      <c r="I87" s="20">
        <f>Данные!AT78</f>
        <v>3.0697730650189561</v>
      </c>
      <c r="J87" s="20">
        <f>Данные!AU78</f>
        <v>-4.0975591173264547E-4</v>
      </c>
      <c r="K87" s="20">
        <f>Данные!AV78</f>
        <v>3.0697730923662396</v>
      </c>
      <c r="L87" s="91" t="str">
        <f>IF(Данные!BD78="","",Данные!BD78)</f>
        <v/>
      </c>
    </row>
    <row r="88" spans="1:12" x14ac:dyDescent="0.35">
      <c r="A88" s="20">
        <f>Данные!W79</f>
        <v>1648.35</v>
      </c>
      <c r="B88" s="20">
        <f>Данные!X79</f>
        <v>10.94</v>
      </c>
      <c r="C88" s="20">
        <f>Данные!Y79</f>
        <v>111.12</v>
      </c>
      <c r="D88" s="20">
        <f t="shared" si="4"/>
        <v>94.050000000000011</v>
      </c>
      <c r="E88" s="20">
        <f>Данные!B79</f>
        <v>10.94</v>
      </c>
      <c r="F88" s="20">
        <f>Данные!C79</f>
        <v>111.1</v>
      </c>
      <c r="G88" s="20">
        <f t="shared" si="5"/>
        <v>0</v>
      </c>
      <c r="H88" s="20">
        <f t="shared" si="6"/>
        <v>2.0000000000010232E-2</v>
      </c>
      <c r="I88" s="20">
        <f>Данные!AT79</f>
        <v>3.0683944853789487</v>
      </c>
      <c r="J88" s="20">
        <f>Данные!AU79</f>
        <v>-4.1254601433138305E-4</v>
      </c>
      <c r="K88" s="20">
        <f>Данные!AV79</f>
        <v>3.0683945131123798</v>
      </c>
      <c r="L88" s="91" t="str">
        <f>IF(Данные!BD79="","",Данные!BD79)</f>
        <v/>
      </c>
    </row>
    <row r="89" spans="1:12" x14ac:dyDescent="0.35">
      <c r="A89" s="20">
        <f>Данные!W80</f>
        <v>1667.25</v>
      </c>
      <c r="B89" s="20">
        <f>Данные!X80</f>
        <v>11.3</v>
      </c>
      <c r="C89" s="20">
        <f>Данные!Y80</f>
        <v>111.76</v>
      </c>
      <c r="D89" s="20">
        <f t="shared" si="4"/>
        <v>94.69</v>
      </c>
      <c r="E89" s="20">
        <f>Данные!B80</f>
        <v>11.3</v>
      </c>
      <c r="F89" s="20">
        <f>Данные!C80</f>
        <v>111.74</v>
      </c>
      <c r="G89" s="20">
        <f t="shared" si="5"/>
        <v>0</v>
      </c>
      <c r="H89" s="20">
        <f t="shared" si="6"/>
        <v>2.0000000000010232E-2</v>
      </c>
      <c r="I89" s="20">
        <f>Данные!AT80</f>
        <v>3.0671698476266536</v>
      </c>
      <c r="J89" s="20">
        <f>Данные!AU80</f>
        <v>-4.1254601433138305E-4</v>
      </c>
      <c r="K89" s="20">
        <f>Данные!AV80</f>
        <v>3.0671698753711576</v>
      </c>
      <c r="L89" s="91" t="str">
        <f>IF(Данные!BD80="","",Данные!BD80)</f>
        <v/>
      </c>
    </row>
    <row r="90" spans="1:12" x14ac:dyDescent="0.35">
      <c r="A90" s="20">
        <f>Данные!W81</f>
        <v>1686.2</v>
      </c>
      <c r="B90" s="20">
        <f>Данные!X81</f>
        <v>13.46</v>
      </c>
      <c r="C90" s="20">
        <f>Данные!Y81</f>
        <v>112.37</v>
      </c>
      <c r="D90" s="20">
        <f t="shared" si="4"/>
        <v>95.300000000000011</v>
      </c>
      <c r="E90" s="20">
        <f>Данные!B81</f>
        <v>13.46</v>
      </c>
      <c r="F90" s="20">
        <f>Данные!C81</f>
        <v>112.36</v>
      </c>
      <c r="G90" s="20">
        <f t="shared" si="5"/>
        <v>0</v>
      </c>
      <c r="H90" s="20">
        <f t="shared" si="6"/>
        <v>1.0000000000005116E-2</v>
      </c>
      <c r="I90" s="20">
        <f>Данные!AT81</f>
        <v>3.0661782518292271</v>
      </c>
      <c r="J90" s="20">
        <f>Данные!AU81</f>
        <v>-4.122823395391606E-4</v>
      </c>
      <c r="K90" s="20">
        <f>Данные!AV81</f>
        <v>3.0661782795472381</v>
      </c>
      <c r="L90" s="91" t="str">
        <f>IF(Данные!BD81="","",Данные!BD81)</f>
        <v/>
      </c>
    </row>
    <row r="91" spans="1:12" x14ac:dyDescent="0.35">
      <c r="A91" s="20">
        <f>Данные!W82</f>
        <v>1705.12</v>
      </c>
      <c r="B91" s="20">
        <f>Данные!X82</f>
        <v>14.77</v>
      </c>
      <c r="C91" s="20">
        <f>Данные!Y82</f>
        <v>117.93</v>
      </c>
      <c r="D91" s="20">
        <f t="shared" si="4"/>
        <v>100.86000000000001</v>
      </c>
      <c r="E91" s="20">
        <f>Данные!B82</f>
        <v>14.77</v>
      </c>
      <c r="F91" s="20">
        <f>Данные!C82</f>
        <v>117.93</v>
      </c>
      <c r="G91" s="20">
        <f t="shared" si="5"/>
        <v>0</v>
      </c>
      <c r="H91" s="20">
        <f t="shared" si="6"/>
        <v>0</v>
      </c>
      <c r="I91" s="20">
        <f>Данные!AT82</f>
        <v>3.0658103387057882</v>
      </c>
      <c r="J91" s="20">
        <f>Данные!AU82</f>
        <v>-4.0920982405623363E-4</v>
      </c>
      <c r="K91" s="20">
        <f>Данные!AV82</f>
        <v>3.0658103660154814</v>
      </c>
      <c r="L91" s="91" t="str">
        <f>IF(Данные!BD82="","",Данные!BD82)</f>
        <v/>
      </c>
    </row>
    <row r="92" spans="1:12" x14ac:dyDescent="0.35">
      <c r="A92" s="20">
        <f>Данные!W83</f>
        <v>1724.02</v>
      </c>
      <c r="B92" s="20">
        <f>Данные!X83</f>
        <v>17.170000000000002</v>
      </c>
      <c r="C92" s="20">
        <f>Данные!Y83</f>
        <v>118.81</v>
      </c>
      <c r="D92" s="20">
        <f t="shared" si="4"/>
        <v>101.74000000000001</v>
      </c>
      <c r="E92" s="20">
        <f>Данные!B83</f>
        <v>17.170000000000002</v>
      </c>
      <c r="F92" s="20">
        <f>Данные!C83</f>
        <v>118.83</v>
      </c>
      <c r="G92" s="20">
        <f t="shared" si="5"/>
        <v>0</v>
      </c>
      <c r="H92" s="20">
        <f t="shared" si="6"/>
        <v>-1.9999999999996021E-2</v>
      </c>
      <c r="I92" s="20">
        <f>Данные!AT83</f>
        <v>3.0667060842912446</v>
      </c>
      <c r="J92" s="20">
        <f>Данные!AU83</f>
        <v>-4.079735163031728E-4</v>
      </c>
      <c r="K92" s="20">
        <f>Данные!AV83</f>
        <v>3.0667061114282421</v>
      </c>
      <c r="L92" s="91" t="str">
        <f>IF(Данные!BD83="","",Данные!BD83)</f>
        <v/>
      </c>
    </row>
    <row r="93" spans="1:12" x14ac:dyDescent="0.35">
      <c r="A93" s="20">
        <f>Данные!W84</f>
        <v>1742.91</v>
      </c>
      <c r="B93" s="20">
        <f>Данные!X84</f>
        <v>19.82</v>
      </c>
      <c r="C93" s="20">
        <f>Данные!Y84</f>
        <v>117.59</v>
      </c>
      <c r="D93" s="20">
        <f t="shared" si="4"/>
        <v>100.52000000000001</v>
      </c>
      <c r="E93" s="20">
        <f>Данные!B84</f>
        <v>19.82</v>
      </c>
      <c r="F93" s="20">
        <f>Данные!C84</f>
        <v>117.62</v>
      </c>
      <c r="G93" s="20">
        <f t="shared" si="5"/>
        <v>0</v>
      </c>
      <c r="H93" s="20">
        <f t="shared" si="6"/>
        <v>-3.0000000000001137E-2</v>
      </c>
      <c r="I93" s="20">
        <f>Данные!AT84</f>
        <v>3.0691572016101154</v>
      </c>
      <c r="J93" s="20">
        <f>Данные!AU84</f>
        <v>-4.0908012147156114E-4</v>
      </c>
      <c r="K93" s="20">
        <f>Данные!AV84</f>
        <v>3.0691572288727373</v>
      </c>
      <c r="L93" s="91" t="str">
        <f>IF(Данные!BD84="","",Данные!BD84)</f>
        <v/>
      </c>
    </row>
    <row r="94" spans="1:12" x14ac:dyDescent="0.35">
      <c r="A94" s="20">
        <f>Данные!W85</f>
        <v>1761.83</v>
      </c>
      <c r="B94" s="20">
        <f>Данные!X85</f>
        <v>21.37</v>
      </c>
      <c r="C94" s="20">
        <f>Данные!Y85</f>
        <v>122.68</v>
      </c>
      <c r="D94" s="20">
        <f t="shared" si="4"/>
        <v>105.61000000000001</v>
      </c>
      <c r="E94" s="20">
        <f>Данные!B85</f>
        <v>21.37</v>
      </c>
      <c r="F94" s="20">
        <f>Данные!C85</f>
        <v>122.72</v>
      </c>
      <c r="G94" s="20">
        <f t="shared" si="5"/>
        <v>0</v>
      </c>
      <c r="H94" s="20">
        <f t="shared" si="6"/>
        <v>-3.9999999999992042E-2</v>
      </c>
      <c r="I94" s="20">
        <f>Данные!AT85</f>
        <v>3.0728617575293207</v>
      </c>
      <c r="J94" s="20">
        <f>Данные!AU85</f>
        <v>-4.0342428906114947E-4</v>
      </c>
      <c r="K94" s="20">
        <f>Данные!AV85</f>
        <v>3.0728617840113377</v>
      </c>
      <c r="L94" s="91" t="str">
        <f>IF(Данные!BD85="","",Данные!BD85)</f>
        <v/>
      </c>
    </row>
    <row r="95" spans="1:12" x14ac:dyDescent="0.35">
      <c r="A95" s="20">
        <f>Данные!W86</f>
        <v>1780.71</v>
      </c>
      <c r="B95" s="20">
        <f>Данные!X86</f>
        <v>23.9</v>
      </c>
      <c r="C95" s="20">
        <f>Данные!Y86</f>
        <v>121.34</v>
      </c>
      <c r="D95" s="20">
        <f t="shared" si="4"/>
        <v>104.27000000000001</v>
      </c>
      <c r="E95" s="20">
        <f>Данные!B86</f>
        <v>23.9</v>
      </c>
      <c r="F95" s="20">
        <f>Данные!C86</f>
        <v>121.41</v>
      </c>
      <c r="G95" s="20">
        <f t="shared" si="5"/>
        <v>0</v>
      </c>
      <c r="H95" s="20">
        <f t="shared" si="6"/>
        <v>-6.9999999999993179E-2</v>
      </c>
      <c r="I95" s="20">
        <f>Данные!AT86</f>
        <v>3.0792164643149103</v>
      </c>
      <c r="J95" s="20">
        <f>Данные!AU86</f>
        <v>-4.0861806928660371E-4</v>
      </c>
      <c r="K95" s="20">
        <f>Данные!AV86</f>
        <v>3.0792164914271205</v>
      </c>
      <c r="L95" s="91" t="str">
        <f>IF(Данные!BD86="","",Данные!BD86)</f>
        <v/>
      </c>
    </row>
    <row r="96" spans="1:12" x14ac:dyDescent="0.35">
      <c r="A96" s="20">
        <f>Данные!W87</f>
        <v>1799.93</v>
      </c>
      <c r="B96" s="20">
        <f>Данные!X87</f>
        <v>26.31</v>
      </c>
      <c r="C96" s="20">
        <f>Данные!Y87</f>
        <v>117.27</v>
      </c>
      <c r="D96" s="20">
        <f t="shared" si="4"/>
        <v>100.19999999999999</v>
      </c>
      <c r="E96" s="20">
        <f>Данные!B87</f>
        <v>26.31</v>
      </c>
      <c r="F96" s="20">
        <f>Данные!C87</f>
        <v>117.35</v>
      </c>
      <c r="G96" s="20">
        <f t="shared" si="5"/>
        <v>0</v>
      </c>
      <c r="H96" s="20">
        <f t="shared" si="6"/>
        <v>-7.9999999999998295E-2</v>
      </c>
      <c r="I96" s="20">
        <f>Данные!AT87</f>
        <v>3.0890437960014587</v>
      </c>
      <c r="J96" s="20">
        <f>Данные!AU87</f>
        <v>-4.1506748016217898E-4</v>
      </c>
      <c r="K96" s="20">
        <f>Данные!AV87</f>
        <v>3.0890438238872746</v>
      </c>
      <c r="L96" s="91" t="str">
        <f>IF(Данные!BD87="","",Данные!BD87)</f>
        <v/>
      </c>
    </row>
    <row r="97" spans="1:12" x14ac:dyDescent="0.35">
      <c r="A97" s="20">
        <f>Данные!W88</f>
        <v>1819.52</v>
      </c>
      <c r="B97" s="20">
        <f>Данные!X88</f>
        <v>28.32</v>
      </c>
      <c r="C97" s="20">
        <f>Данные!Y88</f>
        <v>113.08</v>
      </c>
      <c r="D97" s="20">
        <f t="shared" si="4"/>
        <v>96.009999999999991</v>
      </c>
      <c r="E97" s="20">
        <f>Данные!B88</f>
        <v>28.32</v>
      </c>
      <c r="F97" s="20">
        <f>Данные!C88</f>
        <v>113.18</v>
      </c>
      <c r="G97" s="20">
        <f t="shared" si="5"/>
        <v>0</v>
      </c>
      <c r="H97" s="20">
        <f t="shared" si="6"/>
        <v>-0.10000000000000853</v>
      </c>
      <c r="I97" s="20">
        <f>Данные!AT88</f>
        <v>3.1024347373334376</v>
      </c>
      <c r="J97" s="20">
        <f>Данные!AU88</f>
        <v>-4.3059813356194354E-4</v>
      </c>
      <c r="K97" s="20">
        <f>Данные!AV88</f>
        <v>3.102434767215573</v>
      </c>
      <c r="L97" s="91" t="str">
        <f>IF(Данные!BD88="","",Данные!BD88)</f>
        <v/>
      </c>
    </row>
    <row r="98" spans="1:12" x14ac:dyDescent="0.35">
      <c r="A98" s="20">
        <f>Данные!W89</f>
        <v>1837.43</v>
      </c>
      <c r="B98" s="20">
        <f>Данные!X89</f>
        <v>30.2</v>
      </c>
      <c r="C98" s="20">
        <f>Данные!Y89</f>
        <v>113.88768568694699</v>
      </c>
      <c r="D98" s="20">
        <f t="shared" si="4"/>
        <v>96.817685686946987</v>
      </c>
      <c r="E98" s="20">
        <f>Данные!B89</f>
        <v>30.2</v>
      </c>
      <c r="F98" s="20">
        <f>Данные!C89</f>
        <v>113.35</v>
      </c>
      <c r="G98" s="20">
        <f t="shared" si="5"/>
        <v>0</v>
      </c>
      <c r="H98" s="20">
        <f t="shared" si="6"/>
        <v>0.53768568694700036</v>
      </c>
      <c r="I98" s="20">
        <f>Данные!AT89</f>
        <v>3.0692437623837545</v>
      </c>
      <c r="J98" s="20">
        <f>Данные!AU89</f>
        <v>-4.8962248433781497E-4</v>
      </c>
      <c r="K98" s="20">
        <f>Данные!AV89</f>
        <v>3.0692438014373775</v>
      </c>
      <c r="L98" s="91" t="str">
        <f>IF(Данные!BD89="","",Данные!BD89)</f>
        <v/>
      </c>
    </row>
    <row r="99" spans="1:12" x14ac:dyDescent="0.35">
      <c r="A99" s="20">
        <f>Данные!W90</f>
        <v>1856.33</v>
      </c>
      <c r="B99" s="20">
        <f>Данные!X90</f>
        <v>31.71</v>
      </c>
      <c r="C99" s="20">
        <f>Данные!Y90</f>
        <v>113.318821408142</v>
      </c>
      <c r="D99" s="20">
        <f t="shared" si="4"/>
        <v>96.248821408141993</v>
      </c>
      <c r="E99" s="20">
        <f>Данные!B90</f>
        <v>31.71</v>
      </c>
      <c r="F99" s="20">
        <f>Данные!C90</f>
        <v>112.78</v>
      </c>
      <c r="G99" s="20">
        <f t="shared" si="5"/>
        <v>0</v>
      </c>
      <c r="H99" s="20">
        <f t="shared" si="6"/>
        <v>0.53882140814199886</v>
      </c>
      <c r="I99" s="20">
        <f>Данные!AT90</f>
        <v>2.9823043543303691</v>
      </c>
      <c r="J99" s="20">
        <f>Данные!AU90</f>
        <v>-4.8948175776786229E-4</v>
      </c>
      <c r="K99" s="20">
        <f>Данные!AV90</f>
        <v>2.9823043944993723</v>
      </c>
      <c r="L99" s="91" t="str">
        <f>IF(Данные!BD90="","",Данные!BD90)</f>
        <v/>
      </c>
    </row>
    <row r="100" spans="1:12" x14ac:dyDescent="0.35">
      <c r="A100" s="20">
        <f>Данные!W91</f>
        <v>1875.22</v>
      </c>
      <c r="B100" s="20">
        <f>Данные!X91</f>
        <v>34.020000000000003</v>
      </c>
      <c r="C100" s="20">
        <f>Данные!Y91</f>
        <v>111.772957392351</v>
      </c>
      <c r="D100" s="20">
        <f t="shared" si="4"/>
        <v>94.70295739235101</v>
      </c>
      <c r="E100" s="20">
        <f>Данные!B91</f>
        <v>34.020000000000003</v>
      </c>
      <c r="F100" s="20">
        <f>Данные!C91</f>
        <v>110.66</v>
      </c>
      <c r="G100" s="20">
        <f t="shared" si="5"/>
        <v>0</v>
      </c>
      <c r="H100" s="20">
        <f t="shared" si="6"/>
        <v>1.1129573923510065</v>
      </c>
      <c r="I100" s="20">
        <f>Данные!AT91</f>
        <v>2.8395246285500844</v>
      </c>
      <c r="J100" s="20">
        <f>Данные!AU91</f>
        <v>-2.4010674701457901E-4</v>
      </c>
      <c r="K100" s="20">
        <f>Данные!AV91</f>
        <v>2.8395246387016515</v>
      </c>
      <c r="L100" s="91" t="str">
        <f>IF(Данные!BD91="","",Данные!BD91)</f>
        <v/>
      </c>
    </row>
    <row r="101" spans="1:12" x14ac:dyDescent="0.35">
      <c r="A101" s="20">
        <f>Данные!W92</f>
        <v>1894.1</v>
      </c>
      <c r="B101" s="20">
        <f>Данные!X92</f>
        <v>34.799999999999997</v>
      </c>
      <c r="C101" s="20">
        <f>Данные!Y92</f>
        <v>112.26884231531101</v>
      </c>
      <c r="D101" s="20">
        <f t="shared" si="4"/>
        <v>95.198842315310998</v>
      </c>
      <c r="E101" s="20">
        <f>Данные!B92</f>
        <v>34.799999999999997</v>
      </c>
      <c r="F101" s="20">
        <f>Данные!C92</f>
        <v>111.34</v>
      </c>
      <c r="G101" s="20">
        <f t="shared" si="5"/>
        <v>0</v>
      </c>
      <c r="H101" s="20">
        <f t="shared" si="6"/>
        <v>0.9288423153110017</v>
      </c>
      <c r="I101" s="20">
        <f>Данные!AT92</f>
        <v>2.6585997923427755</v>
      </c>
      <c r="J101" s="20">
        <f>Данные!AU92</f>
        <v>-2.1277212454151595E-4</v>
      </c>
      <c r="K101" s="20">
        <f>Данные!AV92</f>
        <v>2.6585998008570275</v>
      </c>
      <c r="L101" s="91" t="str">
        <f>IF(Данные!BD92="","",Данные!BD92)</f>
        <v/>
      </c>
    </row>
    <row r="102" spans="1:12" x14ac:dyDescent="0.35">
      <c r="A102" s="20">
        <f>Данные!W93</f>
        <v>1912.93</v>
      </c>
      <c r="B102" s="20">
        <f>Данные!X93</f>
        <v>36.799999999999997</v>
      </c>
      <c r="C102" s="20">
        <f>Данные!Y93</f>
        <v>109.833887928617</v>
      </c>
      <c r="D102" s="20">
        <f t="shared" si="4"/>
        <v>92.763887928617009</v>
      </c>
      <c r="E102" s="20">
        <f>Данные!B93</f>
        <v>36.799999999999997</v>
      </c>
      <c r="F102" s="20">
        <f>Данные!C93</f>
        <v>108.38</v>
      </c>
      <c r="G102" s="20">
        <f t="shared" si="5"/>
        <v>0</v>
      </c>
      <c r="H102" s="20">
        <f t="shared" si="6"/>
        <v>1.4538879286170072</v>
      </c>
      <c r="I102" s="20">
        <f>Данные!AT93</f>
        <v>2.439432704434505</v>
      </c>
      <c r="J102" s="20">
        <f>Данные!AU93</f>
        <v>1.6273098390229279E-4</v>
      </c>
      <c r="K102" s="20">
        <f>Данные!AV93</f>
        <v>2.4394327098622779</v>
      </c>
      <c r="L102" s="91" t="str">
        <f>IF(Данные!BD93="","",Данные!BD93)</f>
        <v/>
      </c>
    </row>
    <row r="103" spans="1:12" x14ac:dyDescent="0.35">
      <c r="A103" s="20">
        <f>Данные!W94</f>
        <v>1931.86</v>
      </c>
      <c r="B103" s="20">
        <f>Данные!X94</f>
        <v>38</v>
      </c>
      <c r="C103" s="20">
        <f>Данные!Y94</f>
        <v>109.527032224075</v>
      </c>
      <c r="D103" s="20">
        <f t="shared" si="4"/>
        <v>92.457032224074993</v>
      </c>
      <c r="E103" s="20">
        <f>Данные!B94</f>
        <v>38</v>
      </c>
      <c r="F103" s="20">
        <f>Данные!C94</f>
        <v>109.52</v>
      </c>
      <c r="G103" s="20">
        <f t="shared" si="5"/>
        <v>0</v>
      </c>
      <c r="H103" s="20">
        <f t="shared" si="6"/>
        <v>7.0322240750044784E-3</v>
      </c>
      <c r="I103" s="20">
        <f>Данные!AT94</f>
        <v>2.302010044050689</v>
      </c>
      <c r="J103" s="20">
        <f>Данные!AU94</f>
        <v>3.3245598865505599E-4</v>
      </c>
      <c r="K103" s="20">
        <f>Данные!AV94</f>
        <v>2.3020100680573137</v>
      </c>
      <c r="L103" s="91" t="str">
        <f>IF(Данные!BD94="","",Данные!BD94)</f>
        <v/>
      </c>
    </row>
    <row r="104" spans="1:12" x14ac:dyDescent="0.35">
      <c r="A104" s="20">
        <f>Данные!W95</f>
        <v>1960.83</v>
      </c>
      <c r="B104" s="20">
        <f>Данные!X95</f>
        <v>40.729999999999997</v>
      </c>
      <c r="C104" s="20">
        <f>Данные!Y95</f>
        <v>105.714384929589</v>
      </c>
      <c r="D104" s="20">
        <f t="shared" si="4"/>
        <v>88.644384929588995</v>
      </c>
      <c r="E104" s="20">
        <f>Данные!B95</f>
        <v>40.729999999999997</v>
      </c>
      <c r="F104" s="20">
        <f>Данные!C95</f>
        <v>104.46</v>
      </c>
      <c r="G104" s="20">
        <f t="shared" si="5"/>
        <v>0</v>
      </c>
      <c r="H104" s="20">
        <f t="shared" si="6"/>
        <v>1.2543849295890084</v>
      </c>
      <c r="I104" s="20">
        <f>Данные!AT95</f>
        <v>2.1019568127726225</v>
      </c>
      <c r="J104" s="20">
        <f>Данные!AU95</f>
        <v>2.8612782607524423E-3</v>
      </c>
      <c r="K104" s="20">
        <f>Данные!AV95</f>
        <v>2.1019587602221237</v>
      </c>
      <c r="L104" s="91" t="str">
        <f>IF(Данные!BD95="","",Данные!BD95)</f>
        <v/>
      </c>
    </row>
    <row r="105" spans="1:12" x14ac:dyDescent="0.35">
      <c r="A105" s="20">
        <f>Данные!W96</f>
        <v>1979.09</v>
      </c>
      <c r="B105" s="20">
        <f>Данные!X96</f>
        <v>40.74</v>
      </c>
      <c r="C105" s="20">
        <f>Данные!Y96</f>
        <v>107.48691359915399</v>
      </c>
      <c r="D105" s="20">
        <f t="shared" si="4"/>
        <v>90.416913599153986</v>
      </c>
      <c r="E105" s="20">
        <f>Данные!B96</f>
        <v>40.74</v>
      </c>
      <c r="F105" s="20">
        <f>Данные!C96</f>
        <v>107.94</v>
      </c>
      <c r="G105" s="20">
        <f t="shared" si="5"/>
        <v>0</v>
      </c>
      <c r="H105" s="20">
        <f t="shared" si="6"/>
        <v>-0.45308640084600427</v>
      </c>
      <c r="I105" s="20">
        <f>Данные!AT96</f>
        <v>2.0217263694062058</v>
      </c>
      <c r="J105" s="20">
        <f>Данные!AU96</f>
        <v>4.2026404507851112E-3</v>
      </c>
      <c r="K105" s="20">
        <f>Данные!AV96</f>
        <v>2.021730737496751</v>
      </c>
      <c r="L105" s="91" t="str">
        <f>IF(Данные!BD96="","",Данные!BD96)</f>
        <v/>
      </c>
    </row>
    <row r="106" spans="1:12" x14ac:dyDescent="0.35">
      <c r="A106" s="20">
        <f>Данные!W97</f>
        <v>1997.98</v>
      </c>
      <c r="B106" s="20">
        <f>Данные!X97</f>
        <v>41.37</v>
      </c>
      <c r="C106" s="20">
        <f>Данные!Y97</f>
        <v>104.853312534898</v>
      </c>
      <c r="D106" s="20">
        <f t="shared" si="4"/>
        <v>87.783312534897988</v>
      </c>
      <c r="E106" s="20">
        <f>Данные!B97</f>
        <v>41.37</v>
      </c>
      <c r="F106" s="20">
        <f>Данные!C97</f>
        <v>104.11</v>
      </c>
      <c r="G106" s="20">
        <f t="shared" si="5"/>
        <v>0</v>
      </c>
      <c r="H106" s="20">
        <f t="shared" si="6"/>
        <v>0.74331253489799565</v>
      </c>
      <c r="I106" s="20">
        <f>Данные!AT97</f>
        <v>1.9902437520466103</v>
      </c>
      <c r="J106" s="20">
        <f>Данные!AU97</f>
        <v>5.4087513394733833E-3</v>
      </c>
      <c r="K106" s="20">
        <f>Данные!AV97</f>
        <v>1.9902511015325735</v>
      </c>
      <c r="L106" s="91" t="str">
        <f>IF(Данные!BD97="","",Данные!BD97)</f>
        <v/>
      </c>
    </row>
    <row r="107" spans="1:12" x14ac:dyDescent="0.35">
      <c r="A107" s="20">
        <f>Данные!W98</f>
        <v>2016.91</v>
      </c>
      <c r="B107" s="20">
        <f>Данные!X98</f>
        <v>41.29</v>
      </c>
      <c r="C107" s="20">
        <f>Данные!Y98</f>
        <v>105.19147142610301</v>
      </c>
      <c r="D107" s="20">
        <f t="shared" si="4"/>
        <v>88.121471426103</v>
      </c>
      <c r="E107" s="20">
        <f>Данные!B98</f>
        <v>41.29</v>
      </c>
      <c r="F107" s="20">
        <f>Данные!C98</f>
        <v>103.48</v>
      </c>
      <c r="G107" s="20">
        <f t="shared" si="5"/>
        <v>0</v>
      </c>
      <c r="H107" s="20">
        <f t="shared" si="6"/>
        <v>1.7114714261030031</v>
      </c>
      <c r="I107" s="20">
        <f>Данные!AT98</f>
        <v>1.7347935560401635</v>
      </c>
      <c r="J107" s="20">
        <f>Данные!AU98</f>
        <v>5.4532162014311325E-3</v>
      </c>
      <c r="K107" s="20">
        <f>Данные!AV98</f>
        <v>1.734802126942844</v>
      </c>
      <c r="L107" s="91" t="str">
        <f>IF(Данные!BD98="","",Данные!BD98)</f>
        <v/>
      </c>
    </row>
    <row r="108" spans="1:12" x14ac:dyDescent="0.35">
      <c r="A108" s="20">
        <f>Данные!W99</f>
        <v>2035.77</v>
      </c>
      <c r="B108" s="20">
        <f>Данные!X99</f>
        <v>41.68</v>
      </c>
      <c r="C108" s="20">
        <f>Данные!Y99</f>
        <v>106.046447400829</v>
      </c>
      <c r="D108" s="20">
        <f t="shared" si="4"/>
        <v>88.976447400828988</v>
      </c>
      <c r="E108" s="20">
        <f>Данные!B99</f>
        <v>41.68</v>
      </c>
      <c r="F108" s="20">
        <f>Данные!C99</f>
        <v>104.49</v>
      </c>
      <c r="G108" s="20">
        <f t="shared" si="5"/>
        <v>0</v>
      </c>
      <c r="H108" s="20">
        <f t="shared" si="6"/>
        <v>1.5564474008290006</v>
      </c>
      <c r="I108" s="20">
        <f>Данные!AT99</f>
        <v>1.4030171826063385</v>
      </c>
      <c r="J108" s="20">
        <f>Данные!AU99</f>
        <v>5.4987159417123621E-3</v>
      </c>
      <c r="K108" s="20">
        <f>Данные!AV99</f>
        <v>1.4030279578702753</v>
      </c>
      <c r="L108" s="91" t="str">
        <f>IF(Данные!BD99="","",Данные!BD99)</f>
        <v/>
      </c>
    </row>
    <row r="109" spans="1:12" x14ac:dyDescent="0.35">
      <c r="A109" s="20">
        <f>Данные!W100</f>
        <v>2073.62</v>
      </c>
      <c r="B109" s="20">
        <f>Данные!X100</f>
        <v>44.01</v>
      </c>
      <c r="C109" s="20">
        <f>Данные!Y100</f>
        <v>104.695813889715</v>
      </c>
      <c r="D109" s="20">
        <f t="shared" si="4"/>
        <v>87.625813889715005</v>
      </c>
      <c r="E109" s="20">
        <f>Данные!B100</f>
        <v>44.01</v>
      </c>
      <c r="F109" s="20">
        <f>Данные!C100</f>
        <v>102.57</v>
      </c>
      <c r="G109" s="20">
        <f t="shared" si="5"/>
        <v>0</v>
      </c>
      <c r="H109" s="20">
        <f t="shared" si="6"/>
        <v>2.1258138897150047</v>
      </c>
      <c r="I109" s="20">
        <f>Данные!AT100</f>
        <v>0.72125801940832257</v>
      </c>
      <c r="J109" s="20">
        <f>Данные!AU100</f>
        <v>6.1050464892105083E-3</v>
      </c>
      <c r="K109" s="20">
        <f>Данные!AV100</f>
        <v>0.72128385685072116</v>
      </c>
      <c r="L109" s="91" t="str">
        <f>IF(Данные!BD100="","",Данные!BD100)</f>
        <v/>
      </c>
    </row>
    <row r="110" spans="1:12" x14ac:dyDescent="0.35">
      <c r="A110" s="20">
        <f>Данные!W101</f>
        <v>2093.46</v>
      </c>
      <c r="B110" s="20">
        <f>Данные!X101</f>
        <v>45.61</v>
      </c>
      <c r="C110" s="20">
        <f>Данные!Y101</f>
        <v>107.205615952551</v>
      </c>
      <c r="D110" s="20">
        <f t="shared" si="4"/>
        <v>90.135615952551007</v>
      </c>
      <c r="E110" s="20">
        <f>Данные!B101</f>
        <v>45.61</v>
      </c>
      <c r="F110" s="20">
        <f>Данные!C101</f>
        <v>106.65</v>
      </c>
      <c r="G110" s="20">
        <f t="shared" si="5"/>
        <v>0</v>
      </c>
      <c r="H110" s="20">
        <f t="shared" si="6"/>
        <v>0.55561595255099405</v>
      </c>
      <c r="I110" s="20">
        <f>Данные!AT101</f>
        <v>0.5747507331405094</v>
      </c>
      <c r="J110" s="20">
        <f>Данные!AU101</f>
        <v>7.9410653017930599E-3</v>
      </c>
      <c r="K110" s="20">
        <f>Данные!AV101</f>
        <v>0.57480558953761085</v>
      </c>
      <c r="L110" s="91" t="str">
        <f>IF(Данные!BD101="","",Данные!BD101)</f>
        <v/>
      </c>
    </row>
    <row r="111" spans="1:12" x14ac:dyDescent="0.35">
      <c r="A111" s="20">
        <f>Данные!W102</f>
        <v>2111.33</v>
      </c>
      <c r="B111" s="20">
        <f>Данные!X102</f>
        <v>47.55</v>
      </c>
      <c r="C111" s="20">
        <f>Данные!Y102</f>
        <v>108.604442089987</v>
      </c>
      <c r="D111" s="20">
        <f t="shared" si="4"/>
        <v>91.53444208998701</v>
      </c>
      <c r="E111" s="20">
        <f>Данные!B102</f>
        <v>47.55</v>
      </c>
      <c r="F111" s="20">
        <f>Данные!C102</f>
        <v>107.2</v>
      </c>
      <c r="G111" s="20">
        <f t="shared" si="5"/>
        <v>0</v>
      </c>
      <c r="H111" s="20">
        <f t="shared" si="6"/>
        <v>1.4044420899870005</v>
      </c>
      <c r="I111" s="20">
        <f>Данные!AT102</f>
        <v>0.57857105077047377</v>
      </c>
      <c r="J111" s="20">
        <f>Данные!AU102</f>
        <v>7.6690306552791299E-3</v>
      </c>
      <c r="K111" s="20">
        <f>Данные!AV102</f>
        <v>0.57862187551184208</v>
      </c>
      <c r="L111" s="91" t="str">
        <f>IF(Данные!BD102="","",Данные!BD102)</f>
        <v/>
      </c>
    </row>
    <row r="112" spans="1:12" x14ac:dyDescent="0.35">
      <c r="A112" s="20">
        <f>Данные!W103</f>
        <v>2130.2800000000002</v>
      </c>
      <c r="B112" s="20">
        <f>Данные!X103</f>
        <v>47.43</v>
      </c>
      <c r="C112" s="20">
        <f>Данные!Y103</f>
        <v>110.750661593942</v>
      </c>
      <c r="D112" s="20">
        <f t="shared" si="4"/>
        <v>93.680661593942006</v>
      </c>
      <c r="E112" s="20">
        <f>Данные!B103</f>
        <v>47.43</v>
      </c>
      <c r="F112" s="20">
        <f>Данные!C103</f>
        <v>109.2</v>
      </c>
      <c r="G112" s="20">
        <f t="shared" si="5"/>
        <v>0</v>
      </c>
      <c r="H112" s="20">
        <f t="shared" si="6"/>
        <v>1.5506615939419959</v>
      </c>
      <c r="I112" s="20">
        <f>Данные!AT103</f>
        <v>0.74972893998523837</v>
      </c>
      <c r="J112" s="20">
        <f>Данные!AU103</f>
        <v>7.5619410524723207E-3</v>
      </c>
      <c r="K112" s="20">
        <f>Данные!AV103</f>
        <v>0.74976707476647042</v>
      </c>
      <c r="L112" s="91" t="str">
        <f>IF(Данные!BD103="","",Данные!BD103)</f>
        <v/>
      </c>
    </row>
    <row r="113" spans="1:12" x14ac:dyDescent="0.35">
      <c r="A113" s="20">
        <f>Данные!W104</f>
        <v>2149.1999999999998</v>
      </c>
      <c r="B113" s="20">
        <f>Данные!X104</f>
        <v>48.19</v>
      </c>
      <c r="C113" s="20">
        <f>Данные!Y104</f>
        <v>114.023490727294</v>
      </c>
      <c r="D113" s="20">
        <f t="shared" si="4"/>
        <v>96.953490727293996</v>
      </c>
      <c r="E113" s="20">
        <f>Данные!B104</f>
        <v>48.19</v>
      </c>
      <c r="F113" s="20">
        <f>Данные!C104</f>
        <v>112.1</v>
      </c>
      <c r="G113" s="20">
        <f t="shared" si="5"/>
        <v>0</v>
      </c>
      <c r="H113" s="20">
        <f t="shared" si="6"/>
        <v>1.9234907272940092</v>
      </c>
      <c r="I113" s="20">
        <f>Данные!AT104</f>
        <v>1.0890882073020889</v>
      </c>
      <c r="J113" s="20">
        <f>Данные!AU104</f>
        <v>7.154405071560177E-3</v>
      </c>
      <c r="K113" s="20">
        <f>Данные!AV104</f>
        <v>1.0891117062984887</v>
      </c>
      <c r="L113" s="91" t="str">
        <f>IF(Данные!BD104="","",Данные!BD104)</f>
        <v/>
      </c>
    </row>
    <row r="114" spans="1:12" x14ac:dyDescent="0.35">
      <c r="A114" s="20">
        <f>Данные!W105</f>
        <v>2168.87</v>
      </c>
      <c r="B114" s="20">
        <f>Данные!X105</f>
        <v>49.68</v>
      </c>
      <c r="C114" s="20">
        <f>Данные!Y105</f>
        <v>117.064274498233</v>
      </c>
      <c r="D114" s="20">
        <f t="shared" si="4"/>
        <v>99.994274498233011</v>
      </c>
      <c r="E114" s="20">
        <f>Данные!B105</f>
        <v>49.68</v>
      </c>
      <c r="F114" s="20">
        <f>Данные!C105</f>
        <v>116.94</v>
      </c>
      <c r="G114" s="20">
        <f t="shared" si="5"/>
        <v>0</v>
      </c>
      <c r="H114" s="20">
        <f t="shared" si="6"/>
        <v>0.12427449823300663</v>
      </c>
      <c r="I114" s="20">
        <f>Данные!AT105</f>
        <v>1.3276166120261705</v>
      </c>
      <c r="J114" s="20">
        <f>Данные!AU105</f>
        <v>9.7984799838286563E-3</v>
      </c>
      <c r="K114" s="20">
        <f>Данные!AV105</f>
        <v>1.3276527703951213</v>
      </c>
      <c r="L114" s="91" t="str">
        <f>IF(Данные!BD105="","",Данные!BD105)</f>
        <v/>
      </c>
    </row>
    <row r="115" spans="1:12" x14ac:dyDescent="0.35">
      <c r="A115" s="20">
        <f>Данные!W106</f>
        <v>2187.27</v>
      </c>
      <c r="B115" s="20">
        <f>Данные!X106</f>
        <v>50.68</v>
      </c>
      <c r="C115" s="20">
        <f>Данные!Y106</f>
        <v>120.51117089798799</v>
      </c>
      <c r="D115" s="20">
        <f t="shared" si="4"/>
        <v>103.441170897988</v>
      </c>
      <c r="E115" s="20">
        <f>Данные!B106</f>
        <v>50.68</v>
      </c>
      <c r="F115" s="20">
        <f>Данные!C106</f>
        <v>120.09</v>
      </c>
      <c r="G115" s="20">
        <f t="shared" si="5"/>
        <v>0</v>
      </c>
      <c r="H115" s="20">
        <f t="shared" si="6"/>
        <v>0.42117089798799157</v>
      </c>
      <c r="I115" s="20">
        <f>Данные!AT106</f>
        <v>1.3923663374113109</v>
      </c>
      <c r="J115" s="20">
        <f>Данные!AU106</f>
        <v>9.4528511388034531E-3</v>
      </c>
      <c r="K115" s="20">
        <f>Данные!AV106</f>
        <v>1.3923984250030021</v>
      </c>
      <c r="L115" s="91" t="str">
        <f>IF(Данные!BD106="","",Данные!BD106)</f>
        <v/>
      </c>
    </row>
    <row r="116" spans="1:12" x14ac:dyDescent="0.35">
      <c r="A116" s="20">
        <f>Данные!W107</f>
        <v>2205.86</v>
      </c>
      <c r="B116" s="20">
        <f>Данные!X107</f>
        <v>51.8</v>
      </c>
      <c r="C116" s="20">
        <f>Данные!Y107</f>
        <v>122.46844454614801</v>
      </c>
      <c r="D116" s="20">
        <f t="shared" si="4"/>
        <v>105.398444546148</v>
      </c>
      <c r="E116" s="20">
        <f>Данные!B107</f>
        <v>51.8</v>
      </c>
      <c r="F116" s="20">
        <f>Данные!C107</f>
        <v>120.69</v>
      </c>
      <c r="G116" s="20">
        <f t="shared" si="5"/>
        <v>0</v>
      </c>
      <c r="H116" s="20">
        <f t="shared" si="6"/>
        <v>1.778444546148009</v>
      </c>
      <c r="I116" s="20">
        <f>Данные!AT107</f>
        <v>1.6649204101493271</v>
      </c>
      <c r="J116" s="20">
        <f>Данные!AU107</f>
        <v>8.8293467699713801E-3</v>
      </c>
      <c r="K116" s="20">
        <f>Данные!AV107</f>
        <v>1.6649438217237804</v>
      </c>
      <c r="L116" s="91" t="str">
        <f>IF(Данные!BD107="","",Данные!BD107)</f>
        <v/>
      </c>
    </row>
    <row r="117" spans="1:12" x14ac:dyDescent="0.35">
      <c r="A117" s="20">
        <f>Данные!W108</f>
        <v>2224.71</v>
      </c>
      <c r="B117" s="20">
        <f>Данные!X108</f>
        <v>54.06</v>
      </c>
      <c r="C117" s="20">
        <f>Данные!Y108</f>
        <v>124.959278728063</v>
      </c>
      <c r="D117" s="20">
        <f t="shared" si="4"/>
        <v>107.889278728063</v>
      </c>
      <c r="E117" s="20">
        <f>Данные!B108</f>
        <v>54.06</v>
      </c>
      <c r="F117" s="20">
        <f>Данные!C108</f>
        <v>124.02</v>
      </c>
      <c r="G117" s="20">
        <f t="shared" si="5"/>
        <v>0</v>
      </c>
      <c r="H117" s="20">
        <f t="shared" si="6"/>
        <v>0.93927872806300172</v>
      </c>
      <c r="I117" s="20">
        <f>Данные!AT108</f>
        <v>2.0153182444282578</v>
      </c>
      <c r="J117" s="20">
        <f>Данные!AU108</f>
        <v>9.7262692006552243E-3</v>
      </c>
      <c r="K117" s="20">
        <f>Данные!AV108</f>
        <v>2.0153417146077137</v>
      </c>
      <c r="L117" s="91" t="str">
        <f>IF(Данные!BD108="","",Данные!BD108)</f>
        <v/>
      </c>
    </row>
    <row r="118" spans="1:12" x14ac:dyDescent="0.35">
      <c r="A118" s="20">
        <f>Данные!W109</f>
        <v>2243.67</v>
      </c>
      <c r="B118" s="20">
        <f>Данные!X109</f>
        <v>55.95</v>
      </c>
      <c r="C118" s="20">
        <f>Данные!Y109</f>
        <v>125.84359177876</v>
      </c>
      <c r="D118" s="20">
        <f t="shared" si="4"/>
        <v>108.77359177875999</v>
      </c>
      <c r="E118" s="20">
        <f>Данные!B109</f>
        <v>55.95</v>
      </c>
      <c r="F118" s="20">
        <f>Данные!C109</f>
        <v>123.92</v>
      </c>
      <c r="G118" s="20">
        <f t="shared" si="5"/>
        <v>0</v>
      </c>
      <c r="H118" s="20">
        <f t="shared" si="6"/>
        <v>1.9235917787599988</v>
      </c>
      <c r="I118" s="20">
        <f>Данные!AT109</f>
        <v>2.4028141766877384</v>
      </c>
      <c r="J118" s="20">
        <f>Данные!AU109</f>
        <v>9.5832823535602074E-3</v>
      </c>
      <c r="K118" s="20">
        <f>Данные!AV109</f>
        <v>2.4028332873905844</v>
      </c>
      <c r="L118" s="91" t="str">
        <f>IF(Данные!BD109="","",Данные!BD109)</f>
        <v/>
      </c>
    </row>
    <row r="119" spans="1:12" x14ac:dyDescent="0.35">
      <c r="A119" s="20">
        <f>Данные!W110</f>
        <v>2262.61</v>
      </c>
      <c r="B119" s="20">
        <f>Данные!X110</f>
        <v>57.95</v>
      </c>
      <c r="C119" s="20">
        <f>Данные!Y110</f>
        <v>127.410803421672</v>
      </c>
      <c r="D119" s="20">
        <f t="shared" si="4"/>
        <v>110.34080342167201</v>
      </c>
      <c r="E119" s="20">
        <f>Данные!B110</f>
        <v>57.95</v>
      </c>
      <c r="F119" s="20">
        <f>Данные!C110</f>
        <v>125.07</v>
      </c>
      <c r="G119" s="20">
        <f t="shared" si="5"/>
        <v>0</v>
      </c>
      <c r="H119" s="20">
        <f t="shared" si="6"/>
        <v>2.3408034216720068</v>
      </c>
      <c r="I119" s="20">
        <f>Данные!AT110</f>
        <v>2.992698405414707</v>
      </c>
      <c r="J119" s="20">
        <f>Данные!AU110</f>
        <v>9.37445973386275E-3</v>
      </c>
      <c r="K119" s="20">
        <f>Данные!AV110</f>
        <v>2.9927130878630903</v>
      </c>
      <c r="L119" s="91" t="str">
        <f>IF(Данные!BD110="","",Данные!BD110)</f>
        <v/>
      </c>
    </row>
    <row r="120" spans="1:12" x14ac:dyDescent="0.35">
      <c r="A120" s="20">
        <f>Данные!W111</f>
        <v>2281.56</v>
      </c>
      <c r="B120" s="20">
        <f>Данные!X111</f>
        <v>58.91</v>
      </c>
      <c r="C120" s="20">
        <f>Данные!Y111</f>
        <v>125.30558261136601</v>
      </c>
      <c r="D120" s="20">
        <f t="shared" si="4"/>
        <v>108.235582611366</v>
      </c>
      <c r="E120" s="20">
        <f>Данные!B111</f>
        <v>58.91</v>
      </c>
      <c r="F120" s="20">
        <f>Данные!C111</f>
        <v>124.59</v>
      </c>
      <c r="G120" s="20">
        <f t="shared" si="5"/>
        <v>0</v>
      </c>
      <c r="H120" s="20">
        <f t="shared" si="6"/>
        <v>0.71558261136600265</v>
      </c>
      <c r="I120" s="20">
        <f>Данные!AT111</f>
        <v>3.4214314898143363</v>
      </c>
      <c r="J120" s="20">
        <f>Данные!AU111</f>
        <v>8.6063185895000061E-3</v>
      </c>
      <c r="K120" s="20">
        <f>Данные!AV111</f>
        <v>3.4214423140267631</v>
      </c>
      <c r="L120" s="91" t="str">
        <f>IF(Данные!BD111="","",Данные!BD111)</f>
        <v/>
      </c>
    </row>
    <row r="121" spans="1:12" x14ac:dyDescent="0.35">
      <c r="A121" s="20">
        <f>Данные!W112</f>
        <v>2300.52</v>
      </c>
      <c r="B121" s="20">
        <f>Данные!X112</f>
        <v>59.72</v>
      </c>
      <c r="C121" s="20">
        <f>Данные!Y112</f>
        <v>125.38755531512</v>
      </c>
      <c r="D121" s="20">
        <f t="shared" si="4"/>
        <v>108.31755531511999</v>
      </c>
      <c r="E121" s="20">
        <f>Данные!B112</f>
        <v>59.72</v>
      </c>
      <c r="F121" s="20">
        <f>Данные!C112</f>
        <v>124.21</v>
      </c>
      <c r="G121" s="20">
        <f t="shared" si="5"/>
        <v>0</v>
      </c>
      <c r="H121" s="20">
        <f t="shared" si="6"/>
        <v>1.1775553151200029</v>
      </c>
      <c r="I121" s="20">
        <f>Данные!AT112</f>
        <v>3.6904905430836696</v>
      </c>
      <c r="J121" s="20">
        <f>Данные!AU112</f>
        <v>8.631327814555334E-3</v>
      </c>
      <c r="K121" s="20">
        <f>Данные!AV112</f>
        <v>3.6905006365545909</v>
      </c>
      <c r="L121" s="91" t="str">
        <f>IF(Данные!BD112="","",Данные!BD112)</f>
        <v/>
      </c>
    </row>
    <row r="122" spans="1:12" x14ac:dyDescent="0.35">
      <c r="A122" s="20">
        <f>Данные!W113</f>
        <v>2319.38</v>
      </c>
      <c r="B122" s="20">
        <f>Данные!X113</f>
        <v>60.28</v>
      </c>
      <c r="C122" s="20">
        <f>Данные!Y113</f>
        <v>124.183956263555</v>
      </c>
      <c r="D122" s="20">
        <f t="shared" si="4"/>
        <v>107.113956263555</v>
      </c>
      <c r="E122" s="20">
        <f>Данные!B113</f>
        <v>60.28</v>
      </c>
      <c r="F122" s="20">
        <f>Данные!C113</f>
        <v>124.14</v>
      </c>
      <c r="G122" s="20">
        <f t="shared" si="5"/>
        <v>0</v>
      </c>
      <c r="H122" s="20">
        <f t="shared" si="6"/>
        <v>4.3956263555003261E-2</v>
      </c>
      <c r="I122" s="20">
        <f>Данные!AT113</f>
        <v>3.8637590872362622</v>
      </c>
      <c r="J122" s="20">
        <f>Данные!AU113</f>
        <v>8.3721216899448336E-3</v>
      </c>
      <c r="K122" s="20">
        <f>Данные!AV113</f>
        <v>3.8637681577214731</v>
      </c>
      <c r="L122" s="91" t="str">
        <f>IF(Данные!BD113="","",Данные!BD113)</f>
        <v/>
      </c>
    </row>
    <row r="123" spans="1:12" x14ac:dyDescent="0.35">
      <c r="A123" s="20">
        <f>Данные!W114</f>
        <v>2338.31</v>
      </c>
      <c r="B123" s="20">
        <f>Данные!X114</f>
        <v>59.63</v>
      </c>
      <c r="C123" s="20">
        <f>Данные!Y114</f>
        <v>127.033321751958</v>
      </c>
      <c r="D123" s="20">
        <f t="shared" si="4"/>
        <v>109.96332175195801</v>
      </c>
      <c r="E123" s="20">
        <f>Данные!B114</f>
        <v>59.63</v>
      </c>
      <c r="F123" s="20">
        <f>Данные!C114</f>
        <v>124.86</v>
      </c>
      <c r="G123" s="20">
        <f t="shared" si="5"/>
        <v>0</v>
      </c>
      <c r="H123" s="20">
        <f t="shared" si="6"/>
        <v>2.1733217519579995</v>
      </c>
      <c r="I123" s="20">
        <f>Данные!AT114</f>
        <v>4.1794423742841396</v>
      </c>
      <c r="J123" s="20">
        <f>Данные!AU114</f>
        <v>7.0017157001984742E-3</v>
      </c>
      <c r="K123" s="20">
        <f>Данные!AV114</f>
        <v>4.1794482391799752</v>
      </c>
      <c r="L123" s="91" t="str">
        <f>IF(Данные!BD114="","",Данные!BD114)</f>
        <v/>
      </c>
    </row>
    <row r="124" spans="1:12" x14ac:dyDescent="0.35">
      <c r="A124" s="20">
        <f>Данные!W115</f>
        <v>2347.8000000000002</v>
      </c>
      <c r="B124" s="20">
        <f>Данные!X115</f>
        <v>60.61</v>
      </c>
      <c r="C124" s="20">
        <f>Данные!Y115</f>
        <v>124.12705881025801</v>
      </c>
      <c r="D124" s="20">
        <f t="shared" si="4"/>
        <v>107.05705881025801</v>
      </c>
      <c r="E124" s="20">
        <f>Данные!B115</f>
        <v>60.61</v>
      </c>
      <c r="F124" s="20">
        <f>Данные!C115</f>
        <v>124.14</v>
      </c>
      <c r="G124" s="20">
        <f t="shared" si="5"/>
        <v>0</v>
      </c>
      <c r="H124" s="20">
        <f t="shared" si="6"/>
        <v>-1.2941189741994208E-2</v>
      </c>
      <c r="I124" s="20">
        <f>Данные!AT115</f>
        <v>4.3336337440401769</v>
      </c>
      <c r="J124" s="20">
        <f>Данные!AU115</f>
        <v>6.2863069745162647E-3</v>
      </c>
      <c r="K124" s="20">
        <f>Данные!AV115</f>
        <v>4.3336383034511607</v>
      </c>
      <c r="L124" s="91" t="str">
        <f>IF(Данные!BD115="","",Данные!BD115)</f>
        <v/>
      </c>
    </row>
    <row r="125" spans="1:12" x14ac:dyDescent="0.35">
      <c r="A125" s="20">
        <f>Данные!W116</f>
        <v>2357.27</v>
      </c>
      <c r="B125" s="20">
        <f>Данные!X116</f>
        <v>60.84</v>
      </c>
      <c r="C125" s="20">
        <f>Данные!Y116</f>
        <v>122.9119753777</v>
      </c>
      <c r="D125" s="20">
        <f t="shared" si="4"/>
        <v>105.84197537770001</v>
      </c>
      <c r="E125" s="20">
        <f>Данные!B116</f>
        <v>60.84</v>
      </c>
      <c r="F125" s="20">
        <f>Данные!C116</f>
        <v>123.1</v>
      </c>
      <c r="G125" s="20">
        <f t="shared" si="5"/>
        <v>0</v>
      </c>
      <c r="H125" s="20">
        <f t="shared" si="6"/>
        <v>-0.18802462229999151</v>
      </c>
      <c r="I125" s="20">
        <f>Данные!AT116</f>
        <v>4.3191816461178023</v>
      </c>
      <c r="J125" s="20">
        <f>Данные!AU116</f>
        <v>6.2509907220373861E-3</v>
      </c>
      <c r="K125" s="20">
        <f>Данные!AV116</f>
        <v>4.3191861695284555</v>
      </c>
      <c r="L125" s="91" t="str">
        <f>IF(Данные!BD116="","",Данные!BD116)</f>
        <v/>
      </c>
    </row>
    <row r="126" spans="1:12" x14ac:dyDescent="0.35">
      <c r="A126" s="20">
        <f>Данные!W117</f>
        <v>2366.6999999999998</v>
      </c>
      <c r="B126" s="20">
        <f>Данные!X117</f>
        <v>60.75</v>
      </c>
      <c r="C126" s="20">
        <f>Данные!Y117</f>
        <v>124.27772294142601</v>
      </c>
      <c r="D126" s="20">
        <f t="shared" si="4"/>
        <v>107.207722941426</v>
      </c>
      <c r="E126" s="20">
        <f>Данные!B117</f>
        <v>60.75</v>
      </c>
      <c r="F126" s="20">
        <f>Данные!C117</f>
        <v>121.34</v>
      </c>
      <c r="G126" s="20">
        <f t="shared" si="5"/>
        <v>0</v>
      </c>
      <c r="H126" s="20">
        <f t="shared" si="6"/>
        <v>2.9377229414260029</v>
      </c>
      <c r="I126" s="20">
        <f>Данные!AT117</f>
        <v>4.5158107418171181</v>
      </c>
      <c r="J126" s="20">
        <f>Данные!AU117</f>
        <v>6.3606692658595421E-3</v>
      </c>
      <c r="K126" s="20">
        <f>Данные!AV117</f>
        <v>4.5158152214217511</v>
      </c>
      <c r="L126" s="91" t="str">
        <f>IF(Данные!BD117="","",Данные!BD117)</f>
        <v/>
      </c>
    </row>
    <row r="127" spans="1:12" x14ac:dyDescent="0.35">
      <c r="A127" s="20">
        <f>Данные!W118</f>
        <v>2376.12</v>
      </c>
      <c r="B127" s="20">
        <f>Данные!X118</f>
        <v>61.21</v>
      </c>
      <c r="C127" s="20">
        <f>Данные!Y118</f>
        <v>121.77624029235101</v>
      </c>
      <c r="D127" s="20">
        <f t="shared" si="4"/>
        <v>104.706240292351</v>
      </c>
      <c r="E127" s="20">
        <f>Данные!B118</f>
        <v>61.21</v>
      </c>
      <c r="F127" s="20">
        <f>Данные!C118</f>
        <v>119.71</v>
      </c>
      <c r="G127" s="20">
        <f t="shared" si="5"/>
        <v>0</v>
      </c>
      <c r="H127" s="20">
        <f t="shared" si="6"/>
        <v>2.0662402923510115</v>
      </c>
      <c r="I127" s="20">
        <f>Данные!AT118</f>
        <v>4.8735239881733055</v>
      </c>
      <c r="J127" s="20">
        <f>Данные!AU118</f>
        <v>6.0412444004214194E-3</v>
      </c>
      <c r="K127" s="20">
        <f>Данные!AV118</f>
        <v>4.8735277325500617</v>
      </c>
      <c r="L127" s="91" t="str">
        <f>IF(Данные!BD118="","",Данные!BD118)</f>
        <v/>
      </c>
    </row>
    <row r="128" spans="1:12" x14ac:dyDescent="0.35">
      <c r="A128" s="20">
        <f>Данные!W119</f>
        <v>2385.56</v>
      </c>
      <c r="B128" s="20">
        <f>Данные!X119</f>
        <v>61.01</v>
      </c>
      <c r="C128" s="20">
        <f>Данные!Y119</f>
        <v>120.179761388787</v>
      </c>
      <c r="D128" s="20">
        <f t="shared" si="4"/>
        <v>103.10976138878701</v>
      </c>
      <c r="E128" s="20">
        <f>Данные!B119</f>
        <v>61.01</v>
      </c>
      <c r="F128" s="20">
        <f>Данные!C119</f>
        <v>118.96</v>
      </c>
      <c r="G128" s="20">
        <f t="shared" si="5"/>
        <v>0</v>
      </c>
      <c r="H128" s="20">
        <f t="shared" si="6"/>
        <v>1.2197613887870062</v>
      </c>
      <c r="I128" s="20">
        <f>Данные!AT119</f>
        <v>5.1088237867284176</v>
      </c>
      <c r="J128" s="20">
        <f>Данные!AU119</f>
        <v>5.8649551713187975E-3</v>
      </c>
      <c r="K128" s="20">
        <f>Данные!AV119</f>
        <v>5.1088271532261933</v>
      </c>
      <c r="L128" s="91" t="str">
        <f>IF(Данные!BD119="","",Данные!BD119)</f>
        <v/>
      </c>
    </row>
    <row r="129" spans="1:12" x14ac:dyDescent="0.35">
      <c r="A129" s="20">
        <f>Данные!W120</f>
        <v>2394.96</v>
      </c>
      <c r="B129" s="20">
        <f>Данные!X120</f>
        <v>61.38</v>
      </c>
      <c r="C129" s="20">
        <f>Данные!Y120</f>
        <v>119.997265193061</v>
      </c>
      <c r="D129" s="20">
        <f t="shared" si="4"/>
        <v>102.927265193061</v>
      </c>
      <c r="E129" s="20">
        <f>Данные!B120</f>
        <v>61.38</v>
      </c>
      <c r="F129" s="20">
        <f>Данные!C120</f>
        <v>117.91</v>
      </c>
      <c r="G129" s="20">
        <f t="shared" si="5"/>
        <v>0</v>
      </c>
      <c r="H129" s="20">
        <f t="shared" si="6"/>
        <v>2.0872651930610004</v>
      </c>
      <c r="I129" s="20">
        <f>Данные!AT120</f>
        <v>5.3445195571263202</v>
      </c>
      <c r="J129" s="20">
        <f>Данные!AU120</f>
        <v>5.9593460362066253E-3</v>
      </c>
      <c r="K129" s="20">
        <f>Данные!AV120</f>
        <v>5.3445228795759583</v>
      </c>
      <c r="L129" s="91" t="str">
        <f>IF(Данные!BD120="","",Данные!BD120)</f>
        <v/>
      </c>
    </row>
    <row r="130" spans="1:12" x14ac:dyDescent="0.35">
      <c r="A130" s="20">
        <f>Данные!W121</f>
        <v>2404.4</v>
      </c>
      <c r="B130" s="20">
        <f>Данные!X121</f>
        <v>61.01</v>
      </c>
      <c r="C130" s="20">
        <f>Данные!Y121</f>
        <v>121.145180826851</v>
      </c>
      <c r="D130" s="20">
        <f t="shared" si="4"/>
        <v>104.07518082685101</v>
      </c>
      <c r="E130" s="20">
        <f>Данные!B121</f>
        <v>61.01</v>
      </c>
      <c r="F130" s="20">
        <f>Данные!C121</f>
        <v>117.64</v>
      </c>
      <c r="G130" s="20">
        <f t="shared" si="5"/>
        <v>0</v>
      </c>
      <c r="H130" s="20">
        <f t="shared" si="6"/>
        <v>3.505180826851003</v>
      </c>
      <c r="I130" s="20">
        <f>Данные!AT121</f>
        <v>5.744782770741943</v>
      </c>
      <c r="J130" s="20">
        <f>Данные!AU121</f>
        <v>5.8489833554631332E-3</v>
      </c>
      <c r="K130" s="20">
        <f>Данные!AV121</f>
        <v>5.7447857482781517</v>
      </c>
      <c r="L130" s="91" t="str">
        <f>IF(Данные!BD121="","",Данные!BD121)</f>
        <v/>
      </c>
    </row>
    <row r="131" spans="1:12" x14ac:dyDescent="0.35">
      <c r="A131" s="20">
        <f>Данные!W122</f>
        <v>2413.84</v>
      </c>
      <c r="B131" s="20">
        <f>Данные!X122</f>
        <v>61.41</v>
      </c>
      <c r="C131" s="20">
        <f>Данные!Y122</f>
        <v>119.27653698712</v>
      </c>
      <c r="D131" s="20">
        <f t="shared" si="4"/>
        <v>102.20653698711999</v>
      </c>
      <c r="E131" s="20">
        <f>Данные!B122</f>
        <v>61.41</v>
      </c>
      <c r="F131" s="20">
        <f>Данные!C122</f>
        <v>117.85</v>
      </c>
      <c r="G131" s="20">
        <f t="shared" si="5"/>
        <v>0</v>
      </c>
      <c r="H131" s="20">
        <f t="shared" si="6"/>
        <v>1.4265369871200022</v>
      </c>
      <c r="I131" s="20">
        <f>Данные!AT122</f>
        <v>6.0979336312910588</v>
      </c>
      <c r="J131" s="20">
        <f>Данные!AU122</f>
        <v>5.5433600159631169E-3</v>
      </c>
      <c r="K131" s="20">
        <f>Данные!AV122</f>
        <v>6.0979361509014529</v>
      </c>
      <c r="L131" s="91" t="str">
        <f>IF(Данные!BD122="","",Данные!BD122)</f>
        <v/>
      </c>
    </row>
    <row r="132" spans="1:12" x14ac:dyDescent="0.35">
      <c r="A132" s="20">
        <f>Данные!W123</f>
        <v>2423.27</v>
      </c>
      <c r="B132" s="20">
        <f>Данные!X123</f>
        <v>61.83</v>
      </c>
      <c r="C132" s="20">
        <f>Данные!Y123</f>
        <v>118.779439499589</v>
      </c>
      <c r="D132" s="20">
        <f t="shared" si="4"/>
        <v>101.709439499589</v>
      </c>
      <c r="E132" s="20">
        <f>Данные!B123</f>
        <v>61.83</v>
      </c>
      <c r="F132" s="20">
        <f>Данные!C123</f>
        <v>117.26</v>
      </c>
      <c r="G132" s="20">
        <f t="shared" si="5"/>
        <v>0</v>
      </c>
      <c r="H132" s="20">
        <f t="shared" si="6"/>
        <v>1.5194394995889979</v>
      </c>
      <c r="I132" s="20">
        <f>Данные!AT123</f>
        <v>6.3094842293029716</v>
      </c>
      <c r="J132" s="20">
        <f>Данные!AU123</f>
        <v>5.5522550901514478E-3</v>
      </c>
      <c r="K132" s="20">
        <f>Данные!AV123</f>
        <v>6.3094866722546854</v>
      </c>
      <c r="L132" s="91" t="str">
        <f>IF(Данные!BD123="","",Данные!BD123)</f>
        <v/>
      </c>
    </row>
    <row r="133" spans="1:12" x14ac:dyDescent="0.35">
      <c r="A133" s="20">
        <f>Данные!W124</f>
        <v>2432.7199999999998</v>
      </c>
      <c r="B133" s="20">
        <f>Данные!X124</f>
        <v>61.94</v>
      </c>
      <c r="C133" s="20">
        <f>Данные!Y124</f>
        <v>119.780414857222</v>
      </c>
      <c r="D133" s="20">
        <f t="shared" si="4"/>
        <v>102.71041485722199</v>
      </c>
      <c r="E133" s="20">
        <f>Данные!B124</f>
        <v>61.94</v>
      </c>
      <c r="F133" s="20">
        <f>Данные!C124</f>
        <v>117.91</v>
      </c>
      <c r="G133" s="20">
        <f t="shared" si="5"/>
        <v>0</v>
      </c>
      <c r="H133" s="20">
        <f t="shared" si="6"/>
        <v>1.8704148572220021</v>
      </c>
      <c r="I133" s="20">
        <f>Данные!AT124</f>
        <v>6.5542540858795135</v>
      </c>
      <c r="J133" s="20">
        <f>Данные!AU124</f>
        <v>5.5012963207445864E-3</v>
      </c>
      <c r="K133" s="20">
        <f>Данные!AV124</f>
        <v>6.5542563946285703</v>
      </c>
      <c r="L133" s="91" t="str">
        <f>IF(Данные!BD124="","",Данные!BD124)</f>
        <v/>
      </c>
    </row>
    <row r="134" spans="1:12" x14ac:dyDescent="0.35">
      <c r="A134" s="20">
        <f>Данные!W125</f>
        <v>2442.16</v>
      </c>
      <c r="B134" s="20">
        <f>Данные!X125</f>
        <v>62.81</v>
      </c>
      <c r="C134" s="20">
        <f>Данные!Y125</f>
        <v>119.03178039998301</v>
      </c>
      <c r="D134" s="20">
        <f t="shared" si="4"/>
        <v>101.96178039998301</v>
      </c>
      <c r="E134" s="20">
        <f>Данные!B125</f>
        <v>62.81</v>
      </c>
      <c r="F134" s="20">
        <f>Данные!C125</f>
        <v>117.58</v>
      </c>
      <c r="G134" s="20">
        <f t="shared" si="5"/>
        <v>0</v>
      </c>
      <c r="H134" s="20">
        <f t="shared" si="6"/>
        <v>1.4517803999830079</v>
      </c>
      <c r="I134" s="20">
        <f>Данные!AT125</f>
        <v>6.7950294020027142</v>
      </c>
      <c r="J134" s="20">
        <f>Данные!AU125</f>
        <v>5.461910305712081E-3</v>
      </c>
      <c r="K134" s="20">
        <f>Данные!AV125</f>
        <v>6.7950315971705049</v>
      </c>
      <c r="L134" s="91" t="str">
        <f>IF(Данные!BD125="","",Данные!BD125)</f>
        <v/>
      </c>
    </row>
    <row r="135" spans="1:12" x14ac:dyDescent="0.35">
      <c r="A135" s="20">
        <f>Данные!W126</f>
        <v>2451.59</v>
      </c>
      <c r="B135" s="20">
        <f>Данные!X126</f>
        <v>63.49</v>
      </c>
      <c r="C135" s="20">
        <f>Данные!Y126</f>
        <v>119.705783211366</v>
      </c>
      <c r="D135" s="20">
        <f t="shared" si="4"/>
        <v>102.635783211366</v>
      </c>
      <c r="E135" s="20">
        <f>Данные!B126</f>
        <v>63.49</v>
      </c>
      <c r="F135" s="20">
        <f>Данные!C126</f>
        <v>118.46</v>
      </c>
      <c r="G135" s="20">
        <f t="shared" si="5"/>
        <v>0</v>
      </c>
      <c r="H135" s="20">
        <f t="shared" si="6"/>
        <v>1.2457832113660032</v>
      </c>
      <c r="I135" s="20">
        <f>Данные!AT126</f>
        <v>6.9918622042778207</v>
      </c>
      <c r="J135" s="20">
        <f>Данные!AU126</f>
        <v>5.4894607592359534E-3</v>
      </c>
      <c r="K135" s="20">
        <f>Данные!AV126</f>
        <v>6.9918643592240928</v>
      </c>
      <c r="L135" s="91" t="str">
        <f>IF(Данные!BD126="","",Данные!BD126)</f>
        <v/>
      </c>
    </row>
    <row r="136" spans="1:12" x14ac:dyDescent="0.35">
      <c r="A136" s="20">
        <f>Данные!W127</f>
        <v>2461.0100000000002</v>
      </c>
      <c r="B136" s="20">
        <f>Данные!X127</f>
        <v>63.87</v>
      </c>
      <c r="C136" s="20">
        <f>Данные!Y127</f>
        <v>120.364736897607</v>
      </c>
      <c r="D136" s="20">
        <f t="shared" si="4"/>
        <v>103.29473689760701</v>
      </c>
      <c r="E136" s="20">
        <f>Данные!B127</f>
        <v>63.87</v>
      </c>
      <c r="F136" s="20">
        <f>Данные!C127</f>
        <v>118.77</v>
      </c>
      <c r="G136" s="20">
        <f t="shared" si="5"/>
        <v>0</v>
      </c>
      <c r="H136" s="20">
        <f t="shared" si="6"/>
        <v>1.5947368976070067</v>
      </c>
      <c r="I136" s="20">
        <f>Данные!AT127</f>
        <v>7.2002644695018772</v>
      </c>
      <c r="J136" s="20">
        <f>Данные!AU127</f>
        <v>5.4606592002528487E-3</v>
      </c>
      <c r="K136" s="20">
        <f>Данные!AV127</f>
        <v>7.2002665401754431</v>
      </c>
      <c r="L136" s="91" t="str">
        <f>IF(Данные!BD127="","",Данные!BD127)</f>
        <v/>
      </c>
    </row>
    <row r="137" spans="1:12" x14ac:dyDescent="0.35">
      <c r="A137" s="20">
        <f>Данные!W128</f>
        <v>2480</v>
      </c>
      <c r="B137" s="20">
        <f>Данные!X128</f>
        <v>65.09</v>
      </c>
      <c r="C137" s="20">
        <f>Данные!Y128</f>
        <v>119.861</v>
      </c>
      <c r="D137" s="20">
        <f t="shared" si="4"/>
        <v>102.791</v>
      </c>
      <c r="E137" s="20">
        <f>Данные!B128</f>
        <v>65.09</v>
      </c>
      <c r="F137" s="20">
        <f>Данные!C128</f>
        <v>120.27</v>
      </c>
      <c r="G137" s="20">
        <f t="shared" si="5"/>
        <v>0</v>
      </c>
      <c r="H137" s="20">
        <f t="shared" si="6"/>
        <v>-0.40899999999999181</v>
      </c>
      <c r="I137" s="20">
        <f>Данные!AT128</f>
        <v>7.3753978116254579</v>
      </c>
      <c r="J137" s="20">
        <f>Данные!AU128</f>
        <v>5.7983008696282923E-3</v>
      </c>
      <c r="K137" s="20">
        <f>Данные!AV128</f>
        <v>7.3754000908440602</v>
      </c>
      <c r="L137" s="91" t="str">
        <f>IF(Данные!BD128="","",Данные!BD128)</f>
        <v>Отсутсвуют данные осевых замеров. Интерполяция</v>
      </c>
    </row>
    <row r="138" spans="1:12" x14ac:dyDescent="0.35">
      <c r="A138" s="20">
        <f>Данные!W129</f>
        <v>2488.5500000000002</v>
      </c>
      <c r="B138" s="20">
        <f>Данные!X129</f>
        <v>65.64</v>
      </c>
      <c r="C138" s="20">
        <f>Данные!Y129</f>
        <v>119.637</v>
      </c>
      <c r="D138" s="20">
        <f t="shared" si="4"/>
        <v>102.56700000000001</v>
      </c>
      <c r="E138" s="20">
        <f>Данные!B129</f>
        <v>65.64</v>
      </c>
      <c r="F138" s="20">
        <f>Данные!C129</f>
        <v>120.94</v>
      </c>
      <c r="G138" s="20">
        <f t="shared" si="5"/>
        <v>0</v>
      </c>
      <c r="H138" s="20">
        <f t="shared" si="6"/>
        <v>-1.3029999999999973</v>
      </c>
      <c r="I138" s="20">
        <f>Данные!AT129</f>
        <v>7.2594947461917769</v>
      </c>
      <c r="J138" s="20">
        <f>Данные!AU129</f>
        <v>5.8281059045839356E-3</v>
      </c>
      <c r="K138" s="20">
        <f>Данные!AV129</f>
        <v>7.2594970856667782</v>
      </c>
      <c r="L138" s="91" t="str">
        <f>IF(Данные!BD129="","",Данные!BD129)</f>
        <v/>
      </c>
    </row>
    <row r="139" spans="1:12" x14ac:dyDescent="0.35">
      <c r="A139" s="20">
        <f>Данные!W130</f>
        <v>2498.0100000000002</v>
      </c>
      <c r="B139" s="20">
        <f>Данные!X130</f>
        <v>67.5</v>
      </c>
      <c r="C139" s="20">
        <f>Данные!Y130</f>
        <v>119.16500000000001</v>
      </c>
      <c r="D139" s="20">
        <f t="shared" si="4"/>
        <v>102.095</v>
      </c>
      <c r="E139" s="20">
        <f>Данные!B130</f>
        <v>67.5</v>
      </c>
      <c r="F139" s="20">
        <f>Данные!C130</f>
        <v>120.54</v>
      </c>
      <c r="G139" s="20">
        <f t="shared" si="5"/>
        <v>0</v>
      </c>
      <c r="H139" s="20">
        <f t="shared" si="6"/>
        <v>-1.375</v>
      </c>
      <c r="I139" s="20">
        <f>Данные!AT130</f>
        <v>7.0572770752548282</v>
      </c>
      <c r="J139" s="20">
        <f>Данные!AU130</f>
        <v>5.8230589957020129E-3</v>
      </c>
      <c r="K139" s="20">
        <f>Данные!AV130</f>
        <v>7.0572794775985317</v>
      </c>
      <c r="L139" s="91" t="str">
        <f>IF(Данные!BD130="","",Данные!BD130)</f>
        <v/>
      </c>
    </row>
    <row r="140" spans="1:12" x14ac:dyDescent="0.35">
      <c r="A140" s="20">
        <f>Данные!W131</f>
        <v>2507.4699999999998</v>
      </c>
      <c r="B140" s="20">
        <f>Данные!X131</f>
        <v>69.61</v>
      </c>
      <c r="C140" s="20">
        <f>Данные!Y131</f>
        <v>120.11199999999999</v>
      </c>
      <c r="D140" s="20">
        <f t="shared" si="4"/>
        <v>103.042</v>
      </c>
      <c r="E140" s="20">
        <f>Данные!B131</f>
        <v>69.61</v>
      </c>
      <c r="F140" s="20">
        <f>Данные!C131</f>
        <v>120.02</v>
      </c>
      <c r="G140" s="20">
        <f t="shared" si="5"/>
        <v>0</v>
      </c>
      <c r="H140" s="20">
        <f t="shared" si="6"/>
        <v>9.1999999999998749E-2</v>
      </c>
      <c r="I140" s="20">
        <f>Данные!AT131</f>
        <v>6.9598684907993311</v>
      </c>
      <c r="J140" s="20">
        <f>Данные!AU131</f>
        <v>5.7754152371671807E-3</v>
      </c>
      <c r="K140" s="20">
        <f>Данные!AV131</f>
        <v>6.9598708870669803</v>
      </c>
      <c r="L140" s="91" t="str">
        <f>IF(Данные!BD131="","",Данные!BD131)</f>
        <v/>
      </c>
    </row>
    <row r="141" spans="1:12" x14ac:dyDescent="0.35">
      <c r="A141" s="20">
        <f>Данные!W132</f>
        <v>2516.92</v>
      </c>
      <c r="B141" s="20">
        <f>Данные!X132</f>
        <v>70.010000000000005</v>
      </c>
      <c r="C141" s="20">
        <f>Данные!Y132</f>
        <v>118.282</v>
      </c>
      <c r="D141" s="20">
        <f t="shared" si="4"/>
        <v>101.21199999999999</v>
      </c>
      <c r="E141" s="20">
        <f>Данные!B132</f>
        <v>70.010000000000005</v>
      </c>
      <c r="F141" s="20">
        <f>Данные!C132</f>
        <v>119.37</v>
      </c>
      <c r="G141" s="20">
        <f t="shared" si="5"/>
        <v>0</v>
      </c>
      <c r="H141" s="20">
        <f t="shared" si="6"/>
        <v>-1.0880000000000081</v>
      </c>
      <c r="I141" s="20">
        <f>Данные!AT132</f>
        <v>6.8830451631316221</v>
      </c>
      <c r="J141" s="20">
        <f>Данные!AU132</f>
        <v>5.561971609495231E-3</v>
      </c>
      <c r="K141" s="20">
        <f>Данные!AV132</f>
        <v>6.8830474103581336</v>
      </c>
      <c r="L141" s="91" t="str">
        <f>IF(Данные!BD132="","",Данные!BD132)</f>
        <v/>
      </c>
    </row>
    <row r="142" spans="1:12" x14ac:dyDescent="0.35">
      <c r="A142" s="20">
        <f>Данные!W133</f>
        <v>2526.37</v>
      </c>
      <c r="B142" s="20">
        <f>Данные!X133</f>
        <v>70.989999999999995</v>
      </c>
      <c r="C142" s="20">
        <f>Данные!Y133</f>
        <v>118.163</v>
      </c>
      <c r="D142" s="20">
        <f t="shared" si="4"/>
        <v>101.09299999999999</v>
      </c>
      <c r="E142" s="20">
        <f>Данные!B133</f>
        <v>70.989999999999995</v>
      </c>
      <c r="F142" s="20">
        <f>Данные!C133</f>
        <v>119.32</v>
      </c>
      <c r="G142" s="20">
        <f t="shared" si="5"/>
        <v>0</v>
      </c>
      <c r="H142" s="20">
        <f t="shared" si="6"/>
        <v>-1.1569999999999965</v>
      </c>
      <c r="I142" s="20">
        <f>Данные!AT133</f>
        <v>6.7095271982658558</v>
      </c>
      <c r="J142" s="20">
        <f>Данные!AU133</f>
        <v>5.5611419029446552E-3</v>
      </c>
      <c r="K142" s="20">
        <f>Данные!AV133</f>
        <v>6.7095295029210895</v>
      </c>
      <c r="L142" s="91" t="str">
        <f>IF(Данные!BD133="","",Данные!BD133)</f>
        <v/>
      </c>
    </row>
    <row r="143" spans="1:12" x14ac:dyDescent="0.35">
      <c r="A143" s="20">
        <f>Данные!W134</f>
        <v>2535.83</v>
      </c>
      <c r="B143" s="20">
        <f>Данные!X134</f>
        <v>72.95</v>
      </c>
      <c r="C143" s="20">
        <f>Данные!Y134</f>
        <v>118.81100000000001</v>
      </c>
      <c r="D143" s="20">
        <f t="shared" si="4"/>
        <v>101.74100000000001</v>
      </c>
      <c r="E143" s="20">
        <f>Данные!B134</f>
        <v>72.95</v>
      </c>
      <c r="F143" s="20">
        <f>Данные!C134</f>
        <v>119.03</v>
      </c>
      <c r="G143" s="20">
        <f t="shared" si="5"/>
        <v>0</v>
      </c>
      <c r="H143" s="20">
        <f t="shared" si="6"/>
        <v>-0.21899999999999409</v>
      </c>
      <c r="I143" s="20">
        <f>Данные!AT134</f>
        <v>6.6025727209724652</v>
      </c>
      <c r="J143" s="20">
        <f>Данные!AU134</f>
        <v>5.5385743412443844E-3</v>
      </c>
      <c r="K143" s="20">
        <f>Данные!AV134</f>
        <v>6.6025750439912061</v>
      </c>
      <c r="L143" s="91" t="str">
        <f>IF(Данные!BD134="","",Данные!BD134)</f>
        <v/>
      </c>
    </row>
    <row r="144" spans="1:12" x14ac:dyDescent="0.35">
      <c r="A144" s="20">
        <f>Данные!W135</f>
        <v>2545.2800000000002</v>
      </c>
      <c r="B144" s="20">
        <f>Данные!X135</f>
        <v>71.790000000000006</v>
      </c>
      <c r="C144" s="20">
        <f>Данные!Y135</f>
        <v>118.083</v>
      </c>
      <c r="D144" s="20">
        <f t="shared" si="4"/>
        <v>101.01300000000001</v>
      </c>
      <c r="E144" s="20">
        <f>Данные!B135</f>
        <v>71.790000000000006</v>
      </c>
      <c r="F144" s="20">
        <f>Данные!C135</f>
        <v>118.17</v>
      </c>
      <c r="G144" s="20">
        <f t="shared" si="5"/>
        <v>0</v>
      </c>
      <c r="H144" s="20">
        <f t="shared" si="6"/>
        <v>-8.7000000000003297E-2</v>
      </c>
      <c r="I144" s="20">
        <f>Данные!AT135</f>
        <v>6.5786478892690425</v>
      </c>
      <c r="J144" s="20">
        <f>Данные!AU135</f>
        <v>5.5524070621686406E-3</v>
      </c>
      <c r="K144" s="20">
        <f>Данные!AV135</f>
        <v>6.578650232396325</v>
      </c>
      <c r="L144" s="91" t="str">
        <f>IF(Данные!BD135="","",Данные!BD135)</f>
        <v/>
      </c>
    </row>
    <row r="145" spans="1:12" x14ac:dyDescent="0.35">
      <c r="A145" s="20">
        <f>Данные!W136</f>
        <v>2554.73</v>
      </c>
      <c r="B145" s="20">
        <f>Данные!X136</f>
        <v>71.510000000000005</v>
      </c>
      <c r="C145" s="20">
        <f>Данные!Y136</f>
        <v>117.55500000000001</v>
      </c>
      <c r="D145" s="20">
        <f t="shared" si="4"/>
        <v>100.48500000000001</v>
      </c>
      <c r="E145" s="20">
        <f>Данные!B136</f>
        <v>71.510000000000005</v>
      </c>
      <c r="F145" s="20">
        <f>Данные!C136</f>
        <v>117.5</v>
      </c>
      <c r="G145" s="20">
        <f t="shared" si="5"/>
        <v>0</v>
      </c>
      <c r="H145" s="20">
        <f t="shared" si="6"/>
        <v>5.5000000000006821E-2</v>
      </c>
      <c r="I145" s="20">
        <f>Данные!AT136</f>
        <v>6.5761517564097147</v>
      </c>
      <c r="J145" s="20">
        <f>Данные!AU136</f>
        <v>5.5639812944718869E-3</v>
      </c>
      <c r="K145" s="20">
        <f>Данные!AV136</f>
        <v>6.5761541102089769</v>
      </c>
      <c r="L145" s="91" t="str">
        <f>IF(Данные!BD136="","",Данные!BD136)</f>
        <v/>
      </c>
    </row>
    <row r="146" spans="1:12" x14ac:dyDescent="0.35">
      <c r="A146" s="20">
        <f>Данные!W137</f>
        <v>2564.1999999999998</v>
      </c>
      <c r="B146" s="20">
        <f>Данные!X137</f>
        <v>73.099999999999994</v>
      </c>
      <c r="C146" s="20">
        <f>Данные!Y137</f>
        <v>117.39400000000001</v>
      </c>
      <c r="D146" s="20">
        <f t="shared" si="4"/>
        <v>100.32400000000001</v>
      </c>
      <c r="E146" s="20">
        <f>Данные!B137</f>
        <v>73.099999999999994</v>
      </c>
      <c r="F146" s="20">
        <f>Данные!C137</f>
        <v>117.52</v>
      </c>
      <c r="G146" s="20">
        <f t="shared" si="5"/>
        <v>0</v>
      </c>
      <c r="H146" s="20">
        <f t="shared" si="6"/>
        <v>-0.12599999999999056</v>
      </c>
      <c r="I146" s="20">
        <f>Данные!AT137</f>
        <v>6.5705500241016397</v>
      </c>
      <c r="J146" s="20">
        <f>Данные!AU137</f>
        <v>5.5622888535253878E-3</v>
      </c>
      <c r="K146" s="20">
        <f>Данные!AV137</f>
        <v>6.5705523784746855</v>
      </c>
      <c r="L146" s="91" t="str">
        <f>IF(Данные!BD137="","",Данные!BD137)</f>
        <v/>
      </c>
    </row>
    <row r="147" spans="1:12" x14ac:dyDescent="0.35">
      <c r="A147" s="20">
        <f>Данные!W138</f>
        <v>2574.66</v>
      </c>
      <c r="B147" s="20">
        <f>Данные!X138</f>
        <v>75.739999999999995</v>
      </c>
      <c r="C147" s="20">
        <f>Данные!Y138</f>
        <v>116.6</v>
      </c>
      <c r="D147" s="20">
        <f t="shared" si="4"/>
        <v>99.53</v>
      </c>
      <c r="E147" s="20">
        <f>Данные!B138</f>
        <v>75.739999999999995</v>
      </c>
      <c r="F147" s="20">
        <f>Данные!C138</f>
        <v>116.86</v>
      </c>
      <c r="G147" s="20">
        <f t="shared" si="5"/>
        <v>0</v>
      </c>
      <c r="H147" s="20">
        <f t="shared" si="6"/>
        <v>-0.26000000000000512</v>
      </c>
      <c r="I147" s="20">
        <f>Данные!AT138</f>
        <v>6.5368812538404413</v>
      </c>
      <c r="J147" s="20">
        <f>Данные!AU138</f>
        <v>5.5493967356596841E-3</v>
      </c>
      <c r="K147" s="20">
        <f>Данные!AV138</f>
        <v>6.5368836093825857</v>
      </c>
      <c r="L147" s="91" t="str">
        <f>IF(Данные!BD138="","",Данные!BD138)</f>
        <v/>
      </c>
    </row>
    <row r="148" spans="1:12" x14ac:dyDescent="0.35">
      <c r="A148" s="20">
        <f>Данные!W139</f>
        <v>2583.13</v>
      </c>
      <c r="B148" s="20">
        <f>Данные!X139</f>
        <v>77.11</v>
      </c>
      <c r="C148" s="20">
        <f>Данные!Y139</f>
        <v>116.553</v>
      </c>
      <c r="D148" s="20">
        <f t="shared" si="4"/>
        <v>99.483000000000004</v>
      </c>
      <c r="E148" s="20">
        <f>Данные!B139</f>
        <v>77.11</v>
      </c>
      <c r="F148" s="20">
        <f>Данные!C139</f>
        <v>117.06</v>
      </c>
      <c r="G148" s="20">
        <f t="shared" si="5"/>
        <v>0</v>
      </c>
      <c r="H148" s="20">
        <f t="shared" si="6"/>
        <v>-0.507000000000005</v>
      </c>
      <c r="I148" s="20">
        <f>Данные!AT139</f>
        <v>6.482325050364965</v>
      </c>
      <c r="J148" s="20">
        <f>Данные!AU139</f>
        <v>5.5511988225589448E-3</v>
      </c>
      <c r="K148" s="20">
        <f>Данные!AV139</f>
        <v>6.4823274272746749</v>
      </c>
      <c r="L148" s="91" t="str">
        <f>IF(Данные!BD139="","",Данные!BD139)</f>
        <v/>
      </c>
    </row>
    <row r="149" spans="1:12" x14ac:dyDescent="0.35">
      <c r="A149" s="20">
        <f>Данные!W140</f>
        <v>2592.59</v>
      </c>
      <c r="B149" s="20">
        <f>Данные!X140</f>
        <v>78.55</v>
      </c>
      <c r="C149" s="20">
        <f>Данные!Y140</f>
        <v>116.586</v>
      </c>
      <c r="D149" s="20">
        <f t="shared" ref="D149:D212" si="7">IF(C149-$P$4&gt;=0,C149-$P$4,C149-$P$4+360)</f>
        <v>99.515999999999991</v>
      </c>
      <c r="E149" s="20">
        <f>Данные!B140</f>
        <v>78.55</v>
      </c>
      <c r="F149" s="20">
        <f>Данные!C140</f>
        <v>117.16</v>
      </c>
      <c r="G149" s="20">
        <f t="shared" ref="G149:G212" si="8">B149-E149</f>
        <v>0</v>
      </c>
      <c r="H149" s="20">
        <f t="shared" ref="H149:H212" si="9">C149-F149</f>
        <v>-0.57399999999999807</v>
      </c>
      <c r="I149" s="20">
        <f>Данные!AT140</f>
        <v>6.3960361484788102</v>
      </c>
      <c r="J149" s="20">
        <f>Данные!AU140</f>
        <v>5.5516298848488077E-3</v>
      </c>
      <c r="K149" s="20">
        <f>Данные!AV140</f>
        <v>6.3960385578295282</v>
      </c>
      <c r="L149" s="91" t="str">
        <f>IF(Данные!BD140="","",Данные!BD140)</f>
        <v/>
      </c>
    </row>
    <row r="150" spans="1:12" x14ac:dyDescent="0.35">
      <c r="A150" s="20">
        <f>Данные!W141</f>
        <v>2602.04</v>
      </c>
      <c r="B150" s="20">
        <f>Данные!X141</f>
        <v>80.37</v>
      </c>
      <c r="C150" s="20">
        <f>Данные!Y141</f>
        <v>116.35899999999999</v>
      </c>
      <c r="D150" s="20">
        <f t="shared" si="7"/>
        <v>99.288999999999987</v>
      </c>
      <c r="E150" s="20">
        <f>Данные!B141</f>
        <v>80.37</v>
      </c>
      <c r="F150" s="20">
        <f>Данные!C141</f>
        <v>117.19</v>
      </c>
      <c r="G150" s="20">
        <f t="shared" si="8"/>
        <v>0</v>
      </c>
      <c r="H150" s="20">
        <f t="shared" si="9"/>
        <v>-0.83100000000000307</v>
      </c>
      <c r="I150" s="20">
        <f>Данные!AT141</f>
        <v>6.2833672285055995</v>
      </c>
      <c r="J150" s="20">
        <f>Данные!AU141</f>
        <v>5.5494826319772983E-3</v>
      </c>
      <c r="K150" s="20">
        <f>Данные!AV141</f>
        <v>6.2833696791622584</v>
      </c>
      <c r="L150" s="91" t="str">
        <f>IF(Данные!BD141="","",Данные!BD141)</f>
        <v/>
      </c>
    </row>
    <row r="151" spans="1:12" x14ac:dyDescent="0.35">
      <c r="A151" s="20">
        <f>Данные!W142</f>
        <v>2611.5</v>
      </c>
      <c r="B151" s="20">
        <f>Данные!X142</f>
        <v>82.27</v>
      </c>
      <c r="C151" s="20">
        <f>Данные!Y142</f>
        <v>117.268</v>
      </c>
      <c r="D151" s="20">
        <f t="shared" si="7"/>
        <v>100.19800000000001</v>
      </c>
      <c r="E151" s="20">
        <f>Данные!B142</f>
        <v>82.27</v>
      </c>
      <c r="F151" s="20">
        <f>Данные!C142</f>
        <v>118.17</v>
      </c>
      <c r="G151" s="20">
        <f t="shared" si="8"/>
        <v>0</v>
      </c>
      <c r="H151" s="20">
        <f t="shared" si="9"/>
        <v>-0.90200000000000102</v>
      </c>
      <c r="I151" s="20">
        <f>Данные!AT142</f>
        <v>6.1434495030195109</v>
      </c>
      <c r="J151" s="20">
        <f>Данные!AU142</f>
        <v>5.5542326990689617E-3</v>
      </c>
      <c r="K151" s="20">
        <f>Данные!AV142</f>
        <v>6.1434520137827686</v>
      </c>
      <c r="L151" s="91" t="str">
        <f>IF(Данные!BD142="","",Данные!BD142)</f>
        <v/>
      </c>
    </row>
    <row r="152" spans="1:12" x14ac:dyDescent="0.35">
      <c r="A152" s="20">
        <f>Данные!W143</f>
        <v>2620.96</v>
      </c>
      <c r="B152" s="20">
        <f>Данные!X143</f>
        <v>84.22</v>
      </c>
      <c r="C152" s="20">
        <f>Данные!Y143</f>
        <v>117.533</v>
      </c>
      <c r="D152" s="20">
        <f t="shared" si="7"/>
        <v>100.46299999999999</v>
      </c>
      <c r="E152" s="20">
        <f>Данные!B143</f>
        <v>84.22</v>
      </c>
      <c r="F152" s="20">
        <f>Данные!C143</f>
        <v>118.52</v>
      </c>
      <c r="G152" s="20">
        <f t="shared" si="8"/>
        <v>0</v>
      </c>
      <c r="H152" s="20">
        <f t="shared" si="9"/>
        <v>-0.98699999999999477</v>
      </c>
      <c r="I152" s="20">
        <f>Данные!AT143</f>
        <v>5.9900785428367875</v>
      </c>
      <c r="J152" s="20">
        <f>Данные!AU143</f>
        <v>5.55568883100932E-3</v>
      </c>
      <c r="K152" s="20">
        <f>Данные!AV143</f>
        <v>5.9900811192363737</v>
      </c>
      <c r="L152" s="91" t="str">
        <f>IF(Данные!BD143="","",Данные!BD143)</f>
        <v/>
      </c>
    </row>
    <row r="153" spans="1:12" x14ac:dyDescent="0.35">
      <c r="A153" s="20">
        <f>Данные!W144</f>
        <v>2630.42</v>
      </c>
      <c r="B153" s="20">
        <f>Данные!X144</f>
        <v>84.92</v>
      </c>
      <c r="C153" s="20">
        <f>Данные!Y144</f>
        <v>118.26300000000001</v>
      </c>
      <c r="D153" s="20">
        <f t="shared" si="7"/>
        <v>101.19300000000001</v>
      </c>
      <c r="E153" s="20">
        <f>Данные!B144</f>
        <v>84.92</v>
      </c>
      <c r="F153" s="20">
        <f>Данные!C144</f>
        <v>119.27</v>
      </c>
      <c r="G153" s="20">
        <f t="shared" si="8"/>
        <v>0</v>
      </c>
      <c r="H153" s="20">
        <f t="shared" si="9"/>
        <v>-1.0069999999999908</v>
      </c>
      <c r="I153" s="20">
        <f>Данные!AT144</f>
        <v>5.8276678299176119</v>
      </c>
      <c r="J153" s="20">
        <f>Данные!AU144</f>
        <v>5.556355469252594E-3</v>
      </c>
      <c r="K153" s="20">
        <f>Данные!AV144</f>
        <v>5.8276704787541611</v>
      </c>
      <c r="L153" s="91" t="str">
        <f>IF(Данные!BD144="","",Данные!BD144)</f>
        <v/>
      </c>
    </row>
    <row r="154" spans="1:12" x14ac:dyDescent="0.35">
      <c r="A154" s="20">
        <f>Данные!W145</f>
        <v>2639.89</v>
      </c>
      <c r="B154" s="20">
        <f>Данные!X145</f>
        <v>85.94</v>
      </c>
      <c r="C154" s="20">
        <f>Данные!Y145</f>
        <v>118.26600000000001</v>
      </c>
      <c r="D154" s="20">
        <f t="shared" si="7"/>
        <v>101.196</v>
      </c>
      <c r="E154" s="20">
        <f>Данные!B145</f>
        <v>85.94</v>
      </c>
      <c r="F154" s="20">
        <f>Данные!C145</f>
        <v>119.23</v>
      </c>
      <c r="G154" s="20">
        <f t="shared" si="8"/>
        <v>0</v>
      </c>
      <c r="H154" s="20">
        <f t="shared" si="9"/>
        <v>-0.96399999999999864</v>
      </c>
      <c r="I154" s="20">
        <f>Данные!AT145</f>
        <v>5.6666977104857228</v>
      </c>
      <c r="J154" s="20">
        <f>Данные!AU145</f>
        <v>5.5563857495144475E-3</v>
      </c>
      <c r="K154" s="20">
        <f>Данные!AV145</f>
        <v>5.6667004345956675</v>
      </c>
      <c r="L154" s="91" t="str">
        <f>IF(Данные!BD145="","",Данные!BD145)</f>
        <v/>
      </c>
    </row>
    <row r="155" spans="1:12" x14ac:dyDescent="0.35">
      <c r="A155" s="20">
        <f>Данные!W146</f>
        <v>2649.36</v>
      </c>
      <c r="B155" s="20">
        <f>Данные!X146</f>
        <v>87.45</v>
      </c>
      <c r="C155" s="20">
        <f>Данные!Y146</f>
        <v>117.285</v>
      </c>
      <c r="D155" s="20">
        <f t="shared" si="7"/>
        <v>100.215</v>
      </c>
      <c r="E155" s="20">
        <f>Данные!B146</f>
        <v>87.45</v>
      </c>
      <c r="F155" s="20">
        <f>Данные!C146</f>
        <v>118.32</v>
      </c>
      <c r="G155" s="20">
        <f t="shared" si="8"/>
        <v>0</v>
      </c>
      <c r="H155" s="20">
        <f t="shared" si="9"/>
        <v>-1.0349999999999966</v>
      </c>
      <c r="I155" s="20">
        <f>Данные!AT146</f>
        <v>5.5034715310465394</v>
      </c>
      <c r="J155" s="20">
        <f>Данные!AU146</f>
        <v>5.5545311238347495E-3</v>
      </c>
      <c r="K155" s="20">
        <f>Данные!AV146</f>
        <v>5.5034743340780423</v>
      </c>
      <c r="L155" s="91" t="str">
        <f>IF(Данные!BD146="","",Данные!BD146)</f>
        <v/>
      </c>
    </row>
    <row r="156" spans="1:12" x14ac:dyDescent="0.35">
      <c r="A156" s="20">
        <f>Данные!W147</f>
        <v>2658.81</v>
      </c>
      <c r="B156" s="20">
        <f>Данные!X147</f>
        <v>88.09</v>
      </c>
      <c r="C156" s="20">
        <f>Данные!Y147</f>
        <v>118.747</v>
      </c>
      <c r="D156" s="20">
        <f t="shared" si="7"/>
        <v>101.67699999999999</v>
      </c>
      <c r="E156" s="20">
        <f>Данные!B147</f>
        <v>88.09</v>
      </c>
      <c r="F156" s="20">
        <f>Данные!C147</f>
        <v>119.86</v>
      </c>
      <c r="G156" s="20">
        <f t="shared" si="8"/>
        <v>0</v>
      </c>
      <c r="H156" s="20">
        <f t="shared" si="9"/>
        <v>-1.1129999999999995</v>
      </c>
      <c r="I156" s="20">
        <f>Данные!AT147</f>
        <v>5.3282759054402993</v>
      </c>
      <c r="J156" s="20">
        <f>Данные!AU147</f>
        <v>5.5567137737853045E-3</v>
      </c>
      <c r="K156" s="20">
        <f>Данные!AV147</f>
        <v>5.3282788029122132</v>
      </c>
      <c r="L156" s="91" t="str">
        <f>IF(Данные!BD147="","",Данные!BD147)</f>
        <v/>
      </c>
    </row>
    <row r="157" spans="1:12" x14ac:dyDescent="0.35">
      <c r="A157" s="20">
        <f>Данные!W148</f>
        <v>2668.26</v>
      </c>
      <c r="B157" s="20">
        <f>Данные!X148</f>
        <v>89.7</v>
      </c>
      <c r="C157" s="20">
        <f>Данные!Y148</f>
        <v>118.958</v>
      </c>
      <c r="D157" s="20">
        <f t="shared" si="7"/>
        <v>101.88800000000001</v>
      </c>
      <c r="E157" s="20">
        <f>Данные!B148</f>
        <v>89.7</v>
      </c>
      <c r="F157" s="20">
        <f>Данные!C148</f>
        <v>120.02</v>
      </c>
      <c r="G157" s="20">
        <f t="shared" si="8"/>
        <v>0</v>
      </c>
      <c r="H157" s="20">
        <f t="shared" si="9"/>
        <v>-1.0619999999999976</v>
      </c>
      <c r="I157" s="20">
        <f>Данные!AT148</f>
        <v>5.1505340023107644</v>
      </c>
      <c r="J157" s="20">
        <f>Данные!AU148</f>
        <v>5.5566262753927731E-3</v>
      </c>
      <c r="K157" s="20">
        <f>Данные!AV148</f>
        <v>5.1505369996782768</v>
      </c>
      <c r="L157" s="91" t="str">
        <f>IF(Данные!BD148="","",Данные!BD148)</f>
        <v/>
      </c>
    </row>
    <row r="158" spans="1:12" x14ac:dyDescent="0.35">
      <c r="A158" s="20">
        <f>Данные!W149</f>
        <v>2677.72</v>
      </c>
      <c r="B158" s="20">
        <f>Данные!X149</f>
        <v>89.56</v>
      </c>
      <c r="C158" s="20">
        <f>Данные!Y149</f>
        <v>118.82599999999999</v>
      </c>
      <c r="D158" s="20">
        <f t="shared" si="7"/>
        <v>101.756</v>
      </c>
      <c r="E158" s="20">
        <f>Данные!B149</f>
        <v>89.56</v>
      </c>
      <c r="F158" s="20">
        <f>Данные!C149</f>
        <v>119.85</v>
      </c>
      <c r="G158" s="20">
        <f t="shared" si="8"/>
        <v>0</v>
      </c>
      <c r="H158" s="20">
        <f t="shared" si="9"/>
        <v>-1.0240000000000009</v>
      </c>
      <c r="I158" s="20">
        <f>Данные!AT149</f>
        <v>4.9799486749223441</v>
      </c>
      <c r="J158" s="20">
        <f>Данные!AU149</f>
        <v>5.5566440710208553E-3</v>
      </c>
      <c r="K158" s="20">
        <f>Данные!AV149</f>
        <v>4.9799517749827809</v>
      </c>
      <c r="L158" s="91" t="str">
        <f>IF(Данные!BD149="","",Данные!BD149)</f>
        <v/>
      </c>
    </row>
    <row r="159" spans="1:12" x14ac:dyDescent="0.35">
      <c r="A159" s="20">
        <f>Данные!W150</f>
        <v>2687.18</v>
      </c>
      <c r="B159" s="20">
        <f>Данные!X150</f>
        <v>89.3</v>
      </c>
      <c r="C159" s="20">
        <f>Данные!Y150</f>
        <v>118.68</v>
      </c>
      <c r="D159" s="20">
        <f t="shared" si="7"/>
        <v>101.61000000000001</v>
      </c>
      <c r="E159" s="20">
        <f>Данные!B150</f>
        <v>89.3</v>
      </c>
      <c r="F159" s="20">
        <f>Данные!C150</f>
        <v>119.71</v>
      </c>
      <c r="G159" s="20">
        <f t="shared" si="8"/>
        <v>0</v>
      </c>
      <c r="H159" s="20">
        <f t="shared" si="9"/>
        <v>-1.0299999999999869</v>
      </c>
      <c r="I159" s="20">
        <f>Данные!AT150</f>
        <v>4.8121609493584252</v>
      </c>
      <c r="J159" s="20">
        <f>Данные!AU150</f>
        <v>5.5566399719282344E-3</v>
      </c>
      <c r="K159" s="20">
        <f>Данные!AV150</f>
        <v>4.8121641575052241</v>
      </c>
      <c r="L159" s="91" t="str">
        <f>IF(Данные!BD150="","",Данные!BD150)</f>
        <v/>
      </c>
    </row>
    <row r="160" spans="1:12" x14ac:dyDescent="0.35">
      <c r="A160" s="20">
        <f>Данные!W151</f>
        <v>2696.62</v>
      </c>
      <c r="B160" s="20">
        <f>Данные!X151</f>
        <v>88.93</v>
      </c>
      <c r="C160" s="20">
        <f>Данные!Y151</f>
        <v>118.27500000000001</v>
      </c>
      <c r="D160" s="20">
        <f t="shared" si="7"/>
        <v>101.20500000000001</v>
      </c>
      <c r="E160" s="20">
        <f>Данные!B151</f>
        <v>88.93</v>
      </c>
      <c r="F160" s="20">
        <f>Данные!C151</f>
        <v>119.22</v>
      </c>
      <c r="G160" s="20">
        <f t="shared" si="8"/>
        <v>0</v>
      </c>
      <c r="H160" s="20">
        <f t="shared" si="9"/>
        <v>-0.94499999999999318</v>
      </c>
      <c r="I160" s="20">
        <f>Данные!AT151</f>
        <v>4.6514272166622828</v>
      </c>
      <c r="J160" s="20">
        <f>Данные!AU151</f>
        <v>5.556921481002064E-3</v>
      </c>
      <c r="K160" s="20">
        <f>Данные!AV151</f>
        <v>4.6514305360053454</v>
      </c>
      <c r="L160" s="91" t="str">
        <f>IF(Данные!BD151="","",Данные!BD151)</f>
        <v/>
      </c>
    </row>
    <row r="161" spans="1:12" x14ac:dyDescent="0.35">
      <c r="A161" s="20">
        <f>Данные!W152</f>
        <v>2706.07</v>
      </c>
      <c r="B161" s="20">
        <f>Данные!X152</f>
        <v>88.59</v>
      </c>
      <c r="C161" s="20">
        <f>Данные!Y152</f>
        <v>117.89400000000001</v>
      </c>
      <c r="D161" s="20">
        <f t="shared" si="7"/>
        <v>100.82400000000001</v>
      </c>
      <c r="E161" s="20">
        <f>Данные!B152</f>
        <v>88.59</v>
      </c>
      <c r="F161" s="20">
        <f>Данные!C152</f>
        <v>118.86</v>
      </c>
      <c r="G161" s="20">
        <f t="shared" si="8"/>
        <v>0</v>
      </c>
      <c r="H161" s="20">
        <f t="shared" si="9"/>
        <v>-0.96599999999999397</v>
      </c>
      <c r="I161" s="20">
        <f>Данные!AT152</f>
        <v>4.4960770086819606</v>
      </c>
      <c r="J161" s="20">
        <f>Данные!AU152</f>
        <v>5.5568407374266826E-3</v>
      </c>
      <c r="K161" s="20">
        <f>Данные!AV152</f>
        <v>4.4960804426163801</v>
      </c>
      <c r="L161" s="91" t="str">
        <f>IF(Данные!BD152="","",Данные!BD152)</f>
        <v/>
      </c>
    </row>
    <row r="162" spans="1:12" x14ac:dyDescent="0.35">
      <c r="A162" s="20">
        <f>Данные!W153</f>
        <v>2715.54</v>
      </c>
      <c r="B162" s="20">
        <f>Данные!X153</f>
        <v>89.13</v>
      </c>
      <c r="C162" s="20">
        <f>Данные!Y153</f>
        <v>119.553</v>
      </c>
      <c r="D162" s="20">
        <f t="shared" si="7"/>
        <v>102.483</v>
      </c>
      <c r="E162" s="20">
        <f>Данные!B153</f>
        <v>89.13</v>
      </c>
      <c r="F162" s="20">
        <f>Данные!C153</f>
        <v>118.86</v>
      </c>
      <c r="G162" s="20">
        <f t="shared" si="8"/>
        <v>0</v>
      </c>
      <c r="H162" s="20">
        <f t="shared" si="9"/>
        <v>0.69299999999999784</v>
      </c>
      <c r="I162" s="20">
        <f>Данные!AT153</f>
        <v>4.4739016043202557</v>
      </c>
      <c r="J162" s="20">
        <f>Данные!AU153</f>
        <v>5.5436814027416403E-3</v>
      </c>
      <c r="K162" s="20">
        <f>Данные!AV153</f>
        <v>4.4739050389500727</v>
      </c>
      <c r="L162" s="91" t="str">
        <f>IF(Данные!BD153="","",Данные!BD153)</f>
        <v/>
      </c>
    </row>
    <row r="163" spans="1:12" x14ac:dyDescent="0.35">
      <c r="A163" s="20">
        <f>Данные!W154</f>
        <v>2724.99</v>
      </c>
      <c r="B163" s="20">
        <f>Данные!X154</f>
        <v>90.07</v>
      </c>
      <c r="C163" s="20">
        <f>Данные!Y154</f>
        <v>119.172</v>
      </c>
      <c r="D163" s="20">
        <f t="shared" si="7"/>
        <v>102.102</v>
      </c>
      <c r="E163" s="20">
        <f>Данные!B154</f>
        <v>90.07</v>
      </c>
      <c r="F163" s="20">
        <f>Данные!C154</f>
        <v>120.19</v>
      </c>
      <c r="G163" s="20">
        <f t="shared" si="8"/>
        <v>0</v>
      </c>
      <c r="H163" s="20">
        <f t="shared" si="9"/>
        <v>-1.0180000000000007</v>
      </c>
      <c r="I163" s="20">
        <f>Данные!AT154</f>
        <v>4.4473897052651257</v>
      </c>
      <c r="J163" s="20">
        <f>Данные!AU154</f>
        <v>5.5464007114096603E-3</v>
      </c>
      <c r="K163" s="20">
        <f>Данные!AV154</f>
        <v>4.4473931637599877</v>
      </c>
      <c r="L163" s="91" t="str">
        <f>IF(Данные!BD154="","",Данные!BD154)</f>
        <v/>
      </c>
    </row>
    <row r="164" spans="1:12" x14ac:dyDescent="0.35">
      <c r="A164" s="20">
        <f>Данные!W155</f>
        <v>2734</v>
      </c>
      <c r="B164" s="20">
        <f>Данные!X155</f>
        <v>88.96</v>
      </c>
      <c r="C164" s="20">
        <f>Данные!Y155</f>
        <v>117.47799999999999</v>
      </c>
      <c r="D164" s="20">
        <f t="shared" si="7"/>
        <v>100.40799999999999</v>
      </c>
      <c r="E164" s="20">
        <f>Данные!B155</f>
        <v>89.01</v>
      </c>
      <c r="F164" s="20">
        <f>Данные!C155</f>
        <v>118.59</v>
      </c>
      <c r="G164" s="20">
        <f t="shared" si="8"/>
        <v>-5.0000000000011369E-2</v>
      </c>
      <c r="H164" s="20">
        <f t="shared" si="9"/>
        <v>-1.112000000000009</v>
      </c>
      <c r="I164" s="20">
        <f>Данные!AT155</f>
        <v>4.2823662893159735</v>
      </c>
      <c r="J164" s="20">
        <f>Данные!AU155</f>
        <v>1.6144864198395226E-3</v>
      </c>
      <c r="K164" s="20">
        <f>Данные!AV155</f>
        <v>4.2823665936531246</v>
      </c>
      <c r="L164" s="91" t="str">
        <f>IF(Данные!BD155="","",Данные!BD155)</f>
        <v/>
      </c>
    </row>
    <row r="165" spans="1:12" x14ac:dyDescent="0.35">
      <c r="A165" s="20">
        <f>Данные!W156</f>
        <v>2743.91</v>
      </c>
      <c r="B165" s="20">
        <f>Данные!X156</f>
        <v>87.79</v>
      </c>
      <c r="C165" s="20">
        <f>Данные!Y156</f>
        <v>118.336</v>
      </c>
      <c r="D165" s="20">
        <f t="shared" si="7"/>
        <v>101.26599999999999</v>
      </c>
      <c r="E165" s="20">
        <f>Данные!B156</f>
        <v>87.79</v>
      </c>
      <c r="F165" s="20">
        <f>Данные!C156</f>
        <v>119.29</v>
      </c>
      <c r="G165" s="20">
        <f t="shared" si="8"/>
        <v>0</v>
      </c>
      <c r="H165" s="20">
        <f t="shared" si="9"/>
        <v>-0.95400000000000773</v>
      </c>
      <c r="I165" s="20">
        <f>Данные!AT156</f>
        <v>4.1068435189776826</v>
      </c>
      <c r="J165" s="20">
        <f>Данные!AU156</f>
        <v>-2.7100073898509436E-3</v>
      </c>
      <c r="K165" s="20">
        <f>Данные!AV156</f>
        <v>4.1068444131119755</v>
      </c>
      <c r="L165" s="91" t="str">
        <f>IF(Данные!BD156="","",Данные!BD156)</f>
        <v/>
      </c>
    </row>
    <row r="166" spans="1:12" x14ac:dyDescent="0.35">
      <c r="A166" s="20">
        <f>Данные!W157</f>
        <v>2753.38</v>
      </c>
      <c r="B166" s="20">
        <f>Данные!X157</f>
        <v>87.79</v>
      </c>
      <c r="C166" s="20">
        <f>Данные!Y157</f>
        <v>118.59099999999999</v>
      </c>
      <c r="D166" s="20">
        <f t="shared" si="7"/>
        <v>101.52099999999999</v>
      </c>
      <c r="E166" s="20">
        <f>Данные!B157</f>
        <v>87.79</v>
      </c>
      <c r="F166" s="20">
        <f>Данные!C157</f>
        <v>119.54</v>
      </c>
      <c r="G166" s="20">
        <f t="shared" si="8"/>
        <v>0</v>
      </c>
      <c r="H166" s="20">
        <f t="shared" si="9"/>
        <v>-0.94900000000001228</v>
      </c>
      <c r="I166" s="20">
        <f>Данные!AT157</f>
        <v>3.952334178314834</v>
      </c>
      <c r="J166" s="20">
        <f>Данные!AU157</f>
        <v>-2.7100307620457897E-3</v>
      </c>
      <c r="K166" s="20">
        <f>Данные!AV157</f>
        <v>3.9523351074197044</v>
      </c>
      <c r="L166" s="91" t="str">
        <f>IF(Данные!BD157="","",Данные!BD157)</f>
        <v/>
      </c>
    </row>
    <row r="167" spans="1:12" x14ac:dyDescent="0.35">
      <c r="A167" s="20">
        <f>Данные!W158</f>
        <v>2762.83</v>
      </c>
      <c r="B167" s="20">
        <f>Данные!X158</f>
        <v>89.43</v>
      </c>
      <c r="C167" s="20">
        <f>Данные!Y158</f>
        <v>119.75700000000001</v>
      </c>
      <c r="D167" s="20">
        <f t="shared" si="7"/>
        <v>102.68700000000001</v>
      </c>
      <c r="E167" s="20">
        <f>Данные!B158</f>
        <v>89.43</v>
      </c>
      <c r="F167" s="20">
        <f>Данные!C158</f>
        <v>120.85</v>
      </c>
      <c r="G167" s="20">
        <f t="shared" si="8"/>
        <v>0</v>
      </c>
      <c r="H167" s="20">
        <f t="shared" si="9"/>
        <v>-1.0929999999999893</v>
      </c>
      <c r="I167" s="20">
        <f>Данные!AT158</f>
        <v>3.7866422918645104</v>
      </c>
      <c r="J167" s="20">
        <f>Данные!AU158</f>
        <v>-2.707957042275666E-3</v>
      </c>
      <c r="K167" s="20">
        <f>Данные!AV158</f>
        <v>3.786643260140603</v>
      </c>
      <c r="L167" s="91" t="str">
        <f>IF(Данные!BD158="","",Данные!BD158)</f>
        <v/>
      </c>
    </row>
    <row r="168" spans="1:12" x14ac:dyDescent="0.35">
      <c r="A168" s="20">
        <f>Данные!W159</f>
        <v>2772.29</v>
      </c>
      <c r="B168" s="20">
        <f>Данные!X159</f>
        <v>90.23</v>
      </c>
      <c r="C168" s="20">
        <f>Данные!Y159</f>
        <v>121.158</v>
      </c>
      <c r="D168" s="20">
        <f t="shared" si="7"/>
        <v>104.08799999999999</v>
      </c>
      <c r="E168" s="20">
        <f>Данные!B159</f>
        <v>90.23</v>
      </c>
      <c r="F168" s="20">
        <f>Данные!C159</f>
        <v>122.32</v>
      </c>
      <c r="G168" s="20">
        <f t="shared" si="8"/>
        <v>0</v>
      </c>
      <c r="H168" s="20">
        <f t="shared" si="9"/>
        <v>-1.1619999999999919</v>
      </c>
      <c r="I168" s="20">
        <f>Данные!AT159</f>
        <v>3.6029402227890506</v>
      </c>
      <c r="J168" s="20">
        <f>Данные!AU159</f>
        <v>-2.7078158786935091E-3</v>
      </c>
      <c r="K168" s="20">
        <f>Данные!AV159</f>
        <v>3.602941240328247</v>
      </c>
      <c r="L168" s="91" t="str">
        <f>IF(Данные!BD159="","",Данные!BD159)</f>
        <v/>
      </c>
    </row>
    <row r="169" spans="1:12" x14ac:dyDescent="0.35">
      <c r="A169" s="20">
        <f>Данные!W160</f>
        <v>2781.74</v>
      </c>
      <c r="B169" s="20">
        <f>Данные!X160</f>
        <v>90.07</v>
      </c>
      <c r="C169" s="20">
        <f>Данные!Y160</f>
        <v>120.861</v>
      </c>
      <c r="D169" s="20">
        <f t="shared" si="7"/>
        <v>103.791</v>
      </c>
      <c r="E169" s="20">
        <f>Данные!B160</f>
        <v>90.07</v>
      </c>
      <c r="F169" s="20">
        <f>Данные!C160</f>
        <v>121.92</v>
      </c>
      <c r="G169" s="20">
        <f t="shared" si="8"/>
        <v>0</v>
      </c>
      <c r="H169" s="20">
        <f t="shared" si="9"/>
        <v>-1.0589999999999975</v>
      </c>
      <c r="I169" s="20">
        <f>Данные!AT160</f>
        <v>3.4221593072465404</v>
      </c>
      <c r="J169" s="20">
        <f>Данные!AU160</f>
        <v>-2.7078609646196128E-3</v>
      </c>
      <c r="K169" s="20">
        <f>Данные!AV160</f>
        <v>3.4221603785744938</v>
      </c>
      <c r="L169" s="91" t="str">
        <f>IF(Данные!BD160="","",Данные!BD160)</f>
        <v/>
      </c>
    </row>
    <row r="170" spans="1:12" x14ac:dyDescent="0.35">
      <c r="A170" s="20">
        <f>Данные!W161</f>
        <v>2791.2</v>
      </c>
      <c r="B170" s="20">
        <f>Данные!X161</f>
        <v>89.8</v>
      </c>
      <c r="C170" s="20">
        <f>Данные!Y161</f>
        <v>121.03100000000001</v>
      </c>
      <c r="D170" s="20">
        <f t="shared" si="7"/>
        <v>103.96100000000001</v>
      </c>
      <c r="E170" s="20">
        <f>Данные!B161</f>
        <v>89.8</v>
      </c>
      <c r="F170" s="20">
        <f>Данные!C161</f>
        <v>122.12</v>
      </c>
      <c r="G170" s="20">
        <f t="shared" si="8"/>
        <v>0</v>
      </c>
      <c r="H170" s="20">
        <f t="shared" si="9"/>
        <v>-1.0889999999999986</v>
      </c>
      <c r="I170" s="20">
        <f>Данные!AT161</f>
        <v>3.2474333253628545</v>
      </c>
      <c r="J170" s="20">
        <f>Данные!AU161</f>
        <v>-2.7078579410044767E-3</v>
      </c>
      <c r="K170" s="20">
        <f>Данные!AV161</f>
        <v>3.247434454330353</v>
      </c>
      <c r="L170" s="91" t="str">
        <f>IF(Данные!BD161="","",Данные!BD161)</f>
        <v/>
      </c>
    </row>
    <row r="171" spans="1:12" x14ac:dyDescent="0.35">
      <c r="A171" s="20">
        <f>Данные!W162</f>
        <v>2800.66</v>
      </c>
      <c r="B171" s="20">
        <f>Данные!X162</f>
        <v>90.07</v>
      </c>
      <c r="C171" s="20">
        <f>Данные!Y162</f>
        <v>120.60599999999999</v>
      </c>
      <c r="D171" s="20">
        <f t="shared" si="7"/>
        <v>103.536</v>
      </c>
      <c r="E171" s="20">
        <f>Данные!B162</f>
        <v>90.07</v>
      </c>
      <c r="F171" s="20">
        <f>Данные!C162</f>
        <v>121.68</v>
      </c>
      <c r="G171" s="20">
        <f t="shared" si="8"/>
        <v>0</v>
      </c>
      <c r="H171" s="20">
        <f t="shared" si="9"/>
        <v>-1.0740000000000123</v>
      </c>
      <c r="I171" s="20">
        <f>Данные!AT162</f>
        <v>3.071860125365923</v>
      </c>
      <c r="J171" s="20">
        <f>Данные!AU162</f>
        <v>-2.707854405798571E-3</v>
      </c>
      <c r="K171" s="20">
        <f>Данные!AV162</f>
        <v>3.071861318856798</v>
      </c>
      <c r="L171" s="91" t="str">
        <f>IF(Данные!BD162="","",Данные!BD162)</f>
        <v/>
      </c>
    </row>
    <row r="172" spans="1:12" x14ac:dyDescent="0.35">
      <c r="A172" s="20">
        <f>Данные!W163</f>
        <v>2810.13</v>
      </c>
      <c r="B172" s="20">
        <f>Данные!X163</f>
        <v>90.64</v>
      </c>
      <c r="C172" s="20">
        <f>Данные!Y163</f>
        <v>119.991</v>
      </c>
      <c r="D172" s="20">
        <f t="shared" si="7"/>
        <v>102.92099999999999</v>
      </c>
      <c r="E172" s="20">
        <f>Данные!B163</f>
        <v>90.64</v>
      </c>
      <c r="F172" s="20">
        <f>Данные!C163</f>
        <v>120.69</v>
      </c>
      <c r="G172" s="20">
        <f t="shared" si="8"/>
        <v>0</v>
      </c>
      <c r="H172" s="20">
        <f t="shared" si="9"/>
        <v>-0.69899999999999807</v>
      </c>
      <c r="I172" s="20">
        <f>Данные!AT163</f>
        <v>2.928368140810794</v>
      </c>
      <c r="J172" s="20">
        <f>Данные!AU163</f>
        <v>-2.7087508715339936E-3</v>
      </c>
      <c r="K172" s="20">
        <f>Данные!AV163</f>
        <v>2.9283693936125874</v>
      </c>
      <c r="L172" s="91" t="str">
        <f>IF(Данные!BD163="","",Данные!BD163)</f>
        <v/>
      </c>
    </row>
    <row r="173" spans="1:12" x14ac:dyDescent="0.35">
      <c r="A173" s="20">
        <f>Данные!W164</f>
        <v>2819.6</v>
      </c>
      <c r="B173" s="20">
        <f>Данные!X164</f>
        <v>90.6</v>
      </c>
      <c r="C173" s="20">
        <f>Данные!Y164</f>
        <v>120.526</v>
      </c>
      <c r="D173" s="20">
        <f t="shared" si="7"/>
        <v>103.45599999999999</v>
      </c>
      <c r="E173" s="20">
        <f>Данные!B164</f>
        <v>90.6</v>
      </c>
      <c r="F173" s="20">
        <f>Данные!C164</f>
        <v>121.65</v>
      </c>
      <c r="G173" s="20">
        <f t="shared" si="8"/>
        <v>0</v>
      </c>
      <c r="H173" s="20">
        <f t="shared" si="9"/>
        <v>-1.1240000000000094</v>
      </c>
      <c r="I173" s="20">
        <f>Данные!AT164</f>
        <v>2.7811799029003326</v>
      </c>
      <c r="J173" s="20">
        <f>Данные!AU164</f>
        <v>-2.7104035157208273E-3</v>
      </c>
      <c r="K173" s="20">
        <f>Данные!AV164</f>
        <v>2.7811812236141535</v>
      </c>
      <c r="L173" s="91" t="str">
        <f>IF(Данные!BD164="","",Данные!BD164)</f>
        <v/>
      </c>
    </row>
    <row r="174" spans="1:12" x14ac:dyDescent="0.35">
      <c r="A174" s="20">
        <f>Данные!W165</f>
        <v>2829.06</v>
      </c>
      <c r="B174" s="20">
        <f>Данные!X165</f>
        <v>90.84</v>
      </c>
      <c r="C174" s="20">
        <f>Данные!Y165</f>
        <v>120.764</v>
      </c>
      <c r="D174" s="20">
        <f t="shared" si="7"/>
        <v>103.69399999999999</v>
      </c>
      <c r="E174" s="20">
        <f>Данные!B165</f>
        <v>90.84</v>
      </c>
      <c r="F174" s="20">
        <f>Данные!C165</f>
        <v>121.9</v>
      </c>
      <c r="G174" s="20">
        <f t="shared" si="8"/>
        <v>0</v>
      </c>
      <c r="H174" s="20">
        <f t="shared" si="9"/>
        <v>-1.1360000000000099</v>
      </c>
      <c r="I174" s="20">
        <f>Данные!AT165</f>
        <v>2.5991048010479125</v>
      </c>
      <c r="J174" s="20">
        <f>Данные!AU165</f>
        <v>-2.7104211840196513E-3</v>
      </c>
      <c r="K174" s="20">
        <f>Данные!AV165</f>
        <v>2.5991062143000816</v>
      </c>
      <c r="L174" s="91" t="str">
        <f>IF(Данные!BD165="","",Данные!BD165)</f>
        <v/>
      </c>
    </row>
    <row r="175" spans="1:12" x14ac:dyDescent="0.35">
      <c r="A175" s="20">
        <f>Данные!W166</f>
        <v>2838.53</v>
      </c>
      <c r="B175" s="20">
        <f>Данные!X166</f>
        <v>90.84</v>
      </c>
      <c r="C175" s="20">
        <f>Данные!Y166</f>
        <v>121.27200000000001</v>
      </c>
      <c r="D175" s="20">
        <f t="shared" si="7"/>
        <v>104.202</v>
      </c>
      <c r="E175" s="20">
        <f>Данные!B166</f>
        <v>90.84</v>
      </c>
      <c r="F175" s="20">
        <f>Данные!C166</f>
        <v>122.33</v>
      </c>
      <c r="G175" s="20">
        <f t="shared" si="8"/>
        <v>0</v>
      </c>
      <c r="H175" s="20">
        <f t="shared" si="9"/>
        <v>-1.0579999999999927</v>
      </c>
      <c r="I175" s="20">
        <f>Данные!AT166</f>
        <v>2.4225514286964489</v>
      </c>
      <c r="J175" s="20">
        <f>Данные!AU166</f>
        <v>-2.7101633891106758E-3</v>
      </c>
      <c r="K175" s="20">
        <f>Данные!AV166</f>
        <v>2.4225529446566902</v>
      </c>
      <c r="L175" s="91" t="str">
        <f>IF(Данные!BD166="","",Данные!BD166)</f>
        <v/>
      </c>
    </row>
    <row r="176" spans="1:12" x14ac:dyDescent="0.35">
      <c r="A176" s="20">
        <f>Данные!W167</f>
        <v>2847.99</v>
      </c>
      <c r="B176" s="20">
        <f>Данные!X167</f>
        <v>89.46</v>
      </c>
      <c r="C176" s="20">
        <f>Данные!Y167</f>
        <v>120.194</v>
      </c>
      <c r="D176" s="20">
        <f t="shared" si="7"/>
        <v>103.124</v>
      </c>
      <c r="E176" s="20">
        <f>Данные!B167</f>
        <v>89.46</v>
      </c>
      <c r="F176" s="20">
        <f>Данные!C167</f>
        <v>120.1</v>
      </c>
      <c r="G176" s="20">
        <f t="shared" si="8"/>
        <v>0</v>
      </c>
      <c r="H176" s="20">
        <f t="shared" si="9"/>
        <v>9.4000000000008299E-2</v>
      </c>
      <c r="I176" s="20">
        <f>Данные!AT167</f>
        <v>2.3453736349490115</v>
      </c>
      <c r="J176" s="20">
        <f>Данные!AU167</f>
        <v>-2.7125596097903326E-3</v>
      </c>
      <c r="K176" s="20">
        <f>Данные!AV167</f>
        <v>2.3453752035641497</v>
      </c>
      <c r="L176" s="91" t="str">
        <f>IF(Данные!BD167="","",Данные!BD167)</f>
        <v/>
      </c>
    </row>
    <row r="177" spans="1:12" x14ac:dyDescent="0.35">
      <c r="A177" s="20">
        <f>Данные!W168</f>
        <v>2857.45</v>
      </c>
      <c r="B177" s="20">
        <f>Данные!X168</f>
        <v>89.6</v>
      </c>
      <c r="C177" s="20">
        <f>Данные!Y168</f>
        <v>120.71</v>
      </c>
      <c r="D177" s="20">
        <f t="shared" si="7"/>
        <v>103.63999999999999</v>
      </c>
      <c r="E177" s="20">
        <f>Данные!B168</f>
        <v>89.6</v>
      </c>
      <c r="F177" s="20">
        <f>Данные!C168</f>
        <v>120.63</v>
      </c>
      <c r="G177" s="20">
        <f t="shared" si="8"/>
        <v>0</v>
      </c>
      <c r="H177" s="20">
        <f t="shared" si="9"/>
        <v>7.9999999999998295E-2</v>
      </c>
      <c r="I177" s="20">
        <f>Данные!AT168</f>
        <v>2.3592356563461196</v>
      </c>
      <c r="J177" s="20">
        <f>Данные!AU168</f>
        <v>-2.7125307647111185E-3</v>
      </c>
      <c r="K177" s="20">
        <f>Данные!AV168</f>
        <v>2.35923721571148</v>
      </c>
      <c r="L177" s="91" t="str">
        <f>IF(Данные!BD168="","",Данные!BD168)</f>
        <v/>
      </c>
    </row>
    <row r="178" spans="1:12" x14ac:dyDescent="0.35">
      <c r="A178" s="20">
        <f>Данные!W169</f>
        <v>2866.9</v>
      </c>
      <c r="B178" s="20">
        <f>Данные!X169</f>
        <v>89.83</v>
      </c>
      <c r="C178" s="20">
        <f>Данные!Y169</f>
        <v>121.086</v>
      </c>
      <c r="D178" s="20">
        <f t="shared" si="7"/>
        <v>104.01599999999999</v>
      </c>
      <c r="E178" s="20">
        <f>Данные!B169</f>
        <v>89.93</v>
      </c>
      <c r="F178" s="20">
        <f>Данные!C169</f>
        <v>122.06</v>
      </c>
      <c r="G178" s="20">
        <f t="shared" si="8"/>
        <v>-0.10000000000000853</v>
      </c>
      <c r="H178" s="20">
        <f t="shared" si="9"/>
        <v>-0.97400000000000375</v>
      </c>
      <c r="I178" s="20">
        <f>Данные!AT169</f>
        <v>2.2878581792485018</v>
      </c>
      <c r="J178" s="20">
        <f>Данные!AU169</f>
        <v>-1.0957304953080893E-2</v>
      </c>
      <c r="K178" s="20">
        <f>Данные!AV169</f>
        <v>2.2878844181658531</v>
      </c>
      <c r="L178" s="91" t="str">
        <f>IF(Данные!BD169="","",Данные!BD169)</f>
        <v/>
      </c>
    </row>
    <row r="179" spans="1:12" x14ac:dyDescent="0.35">
      <c r="A179" s="20">
        <f>Данные!W170</f>
        <v>2876.35</v>
      </c>
      <c r="B179" s="20">
        <f>Данные!X170</f>
        <v>89.53</v>
      </c>
      <c r="C179" s="20">
        <f>Данные!Y170</f>
        <v>120.682</v>
      </c>
      <c r="D179" s="20">
        <f t="shared" si="7"/>
        <v>103.61199999999999</v>
      </c>
      <c r="E179" s="20">
        <f>Данные!B170</f>
        <v>89.53</v>
      </c>
      <c r="F179" s="20">
        <f>Данные!C170</f>
        <v>121.68</v>
      </c>
      <c r="G179" s="20">
        <f t="shared" si="8"/>
        <v>0</v>
      </c>
      <c r="H179" s="20">
        <f t="shared" si="9"/>
        <v>-0.99800000000000466</v>
      </c>
      <c r="I179" s="20">
        <f>Данные!AT170</f>
        <v>2.1309119343650145</v>
      </c>
      <c r="J179" s="20">
        <f>Данные!AU170</f>
        <v>-1.920396167997751E-2</v>
      </c>
      <c r="K179" s="20">
        <f>Данные!AV170</f>
        <v>2.1309984664854769</v>
      </c>
      <c r="L179" s="91" t="str">
        <f>IF(Данные!BD170="","",Данные!BD170)</f>
        <v/>
      </c>
    </row>
    <row r="180" spans="1:12" x14ac:dyDescent="0.35">
      <c r="A180" s="20">
        <f>Данные!W171</f>
        <v>2885.79</v>
      </c>
      <c r="B180" s="20">
        <f>Данные!X171</f>
        <v>89.23</v>
      </c>
      <c r="C180" s="20">
        <f>Данные!Y171</f>
        <v>121.496</v>
      </c>
      <c r="D180" s="20">
        <f t="shared" si="7"/>
        <v>104.42599999999999</v>
      </c>
      <c r="E180" s="20">
        <f>Данные!B171</f>
        <v>89.23</v>
      </c>
      <c r="F180" s="20">
        <f>Данные!C171</f>
        <v>120.77</v>
      </c>
      <c r="G180" s="20">
        <f t="shared" si="8"/>
        <v>0</v>
      </c>
      <c r="H180" s="20">
        <f t="shared" si="9"/>
        <v>0.72599999999999909</v>
      </c>
      <c r="I180" s="20">
        <f>Данные!AT171</f>
        <v>2.1093683093996636</v>
      </c>
      <c r="J180" s="20">
        <f>Данные!AU171</f>
        <v>-1.920353255536611E-2</v>
      </c>
      <c r="K180" s="20">
        <f>Данные!AV171</f>
        <v>2.1094557213561513</v>
      </c>
      <c r="L180" s="91" t="str">
        <f>IF(Данные!BD171="","",Данные!BD171)</f>
        <v/>
      </c>
    </row>
    <row r="181" spans="1:12" x14ac:dyDescent="0.35">
      <c r="A181" s="20">
        <f>Данные!W172</f>
        <v>2895.26</v>
      </c>
      <c r="B181" s="20">
        <f>Данные!X172</f>
        <v>90.03</v>
      </c>
      <c r="C181" s="20">
        <f>Данные!Y172</f>
        <v>122.29900000000001</v>
      </c>
      <c r="D181" s="20">
        <f t="shared" si="7"/>
        <v>105.22900000000001</v>
      </c>
      <c r="E181" s="20">
        <f>Данные!B172</f>
        <v>90.03</v>
      </c>
      <c r="F181" s="20">
        <f>Данные!C172</f>
        <v>121.62</v>
      </c>
      <c r="G181" s="20">
        <f t="shared" si="8"/>
        <v>0</v>
      </c>
      <c r="H181" s="20">
        <f t="shared" si="9"/>
        <v>0.67900000000000205</v>
      </c>
      <c r="I181" s="20">
        <f>Данные!AT172</f>
        <v>2.2213485458525231</v>
      </c>
      <c r="J181" s="20">
        <f>Данные!AU172</f>
        <v>-1.9203411949547444E-2</v>
      </c>
      <c r="K181" s="20">
        <f>Данные!AV172</f>
        <v>2.2214315504177984</v>
      </c>
      <c r="L181" s="91" t="str">
        <f>IF(Данные!BD172="","",Данные!BD172)</f>
        <v/>
      </c>
    </row>
    <row r="182" spans="1:12" x14ac:dyDescent="0.35">
      <c r="A182" s="20">
        <f>Данные!W173</f>
        <v>2904.72</v>
      </c>
      <c r="B182" s="20">
        <f>Данные!X173</f>
        <v>90.74</v>
      </c>
      <c r="C182" s="20">
        <f>Данные!Y173</f>
        <v>122.05200000000001</v>
      </c>
      <c r="D182" s="20">
        <f t="shared" si="7"/>
        <v>104.982</v>
      </c>
      <c r="E182" s="20">
        <f>Данные!B173</f>
        <v>90.74</v>
      </c>
      <c r="F182" s="20">
        <f>Данные!C173</f>
        <v>121.38</v>
      </c>
      <c r="G182" s="20">
        <f t="shared" si="8"/>
        <v>0</v>
      </c>
      <c r="H182" s="20">
        <f t="shared" si="9"/>
        <v>0.67200000000001125</v>
      </c>
      <c r="I182" s="20">
        <f>Данные!AT173</f>
        <v>2.3294329532994986</v>
      </c>
      <c r="J182" s="20">
        <f>Данные!AU173</f>
        <v>-1.9203406448923488E-2</v>
      </c>
      <c r="K182" s="20">
        <f>Данные!AV173</f>
        <v>2.3295121065873143</v>
      </c>
      <c r="L182" s="91" t="str">
        <f>IF(Данные!BD173="","",Данные!BD173)</f>
        <v/>
      </c>
    </row>
    <row r="183" spans="1:12" x14ac:dyDescent="0.35">
      <c r="A183" s="20">
        <f>Данные!W174</f>
        <v>2914.17</v>
      </c>
      <c r="B183" s="20">
        <f>Данные!X174</f>
        <v>90.74</v>
      </c>
      <c r="C183" s="20">
        <f>Данные!Y174</f>
        <v>119.776</v>
      </c>
      <c r="D183" s="20">
        <f t="shared" si="7"/>
        <v>102.70599999999999</v>
      </c>
      <c r="E183" s="20">
        <f>Данные!B174</f>
        <v>90.74</v>
      </c>
      <c r="F183" s="20">
        <f>Данные!C174</f>
        <v>119.04</v>
      </c>
      <c r="G183" s="20">
        <f t="shared" si="8"/>
        <v>0</v>
      </c>
      <c r="H183" s="20">
        <f t="shared" si="9"/>
        <v>0.73599999999999</v>
      </c>
      <c r="I183" s="20">
        <f>Данные!AT174</f>
        <v>2.4416443718544034</v>
      </c>
      <c r="J183" s="20">
        <f>Данные!AU174</f>
        <v>-1.9204321860797791E-2</v>
      </c>
      <c r="K183" s="20">
        <f>Данные!AV174</f>
        <v>2.4417198947844976</v>
      </c>
      <c r="L183" s="91" t="str">
        <f>IF(Данные!BD174="","",Данные!BD174)</f>
        <v/>
      </c>
    </row>
    <row r="184" spans="1:12" x14ac:dyDescent="0.35">
      <c r="A184" s="20">
        <f>Данные!W175</f>
        <v>2923.62</v>
      </c>
      <c r="B184" s="20">
        <f>Данные!X175</f>
        <v>91.01</v>
      </c>
      <c r="C184" s="20">
        <f>Данные!Y175</f>
        <v>118.52200000000001</v>
      </c>
      <c r="D184" s="20">
        <f t="shared" si="7"/>
        <v>101.452</v>
      </c>
      <c r="E184" s="20">
        <f>Данные!B175</f>
        <v>91.01</v>
      </c>
      <c r="F184" s="20">
        <f>Данные!C175</f>
        <v>117.74</v>
      </c>
      <c r="G184" s="20">
        <f t="shared" si="8"/>
        <v>0</v>
      </c>
      <c r="H184" s="20">
        <f t="shared" si="9"/>
        <v>0.78200000000001069</v>
      </c>
      <c r="I184" s="20">
        <f>Данные!AT175</f>
        <v>2.562026571550545</v>
      </c>
      <c r="J184" s="20">
        <f>Данные!AU175</f>
        <v>-1.9204752183668461E-2</v>
      </c>
      <c r="K184" s="20">
        <f>Данные!AV175</f>
        <v>2.5620985492048263</v>
      </c>
      <c r="L184" s="91" t="str">
        <f>IF(Данные!BD175="","",Данные!BD175)</f>
        <v/>
      </c>
    </row>
    <row r="185" spans="1:12" x14ac:dyDescent="0.35">
      <c r="A185" s="20">
        <f>Данные!W176</f>
        <v>2933.07</v>
      </c>
      <c r="B185" s="20">
        <f>Данные!X176</f>
        <v>90.67</v>
      </c>
      <c r="C185" s="20">
        <f>Данные!Y176</f>
        <v>117.203</v>
      </c>
      <c r="D185" s="20">
        <f t="shared" si="7"/>
        <v>100.13300000000001</v>
      </c>
      <c r="E185" s="20">
        <f>Данные!B176</f>
        <v>90.67</v>
      </c>
      <c r="F185" s="20">
        <f>Данные!C176</f>
        <v>116.55</v>
      </c>
      <c r="G185" s="20">
        <f t="shared" si="8"/>
        <v>0</v>
      </c>
      <c r="H185" s="20">
        <f t="shared" si="9"/>
        <v>0.6530000000000058</v>
      </c>
      <c r="I185" s="20">
        <f>Данные!AT176</f>
        <v>2.6755498539326577</v>
      </c>
      <c r="J185" s="20">
        <f>Данные!AU176</f>
        <v>-1.920361407155724E-2</v>
      </c>
      <c r="K185" s="20">
        <f>Данные!AV176</f>
        <v>2.6756187694947267</v>
      </c>
      <c r="L185" s="91" t="str">
        <f>IF(Данные!BD176="","",Данные!BD176)</f>
        <v/>
      </c>
    </row>
    <row r="186" spans="1:12" x14ac:dyDescent="0.35">
      <c r="A186" s="20">
        <f>Данные!W177</f>
        <v>2942.52</v>
      </c>
      <c r="B186" s="20">
        <f>Данные!X177</f>
        <v>90.03</v>
      </c>
      <c r="C186" s="20">
        <f>Данные!Y177</f>
        <v>116.476</v>
      </c>
      <c r="D186" s="20">
        <f t="shared" si="7"/>
        <v>99.406000000000006</v>
      </c>
      <c r="E186" s="20">
        <f>Данные!B177</f>
        <v>90.03</v>
      </c>
      <c r="F186" s="20">
        <f>Данные!C177</f>
        <v>115.69</v>
      </c>
      <c r="G186" s="20">
        <f t="shared" si="8"/>
        <v>0</v>
      </c>
      <c r="H186" s="20">
        <f t="shared" si="9"/>
        <v>0.78600000000000136</v>
      </c>
      <c r="I186" s="20">
        <f>Данные!AT177</f>
        <v>2.7892053857123673</v>
      </c>
      <c r="J186" s="20">
        <f>Данные!AU177</f>
        <v>-1.9203923369332188E-2</v>
      </c>
      <c r="K186" s="20">
        <f>Данные!AV177</f>
        <v>2.7892714952760782</v>
      </c>
      <c r="L186" s="91" t="str">
        <f>IF(Данные!BD177="","",Данные!BD177)</f>
        <v/>
      </c>
    </row>
    <row r="187" spans="1:12" x14ac:dyDescent="0.35">
      <c r="A187" s="20">
        <f>Данные!W178</f>
        <v>2951.98</v>
      </c>
      <c r="B187" s="20">
        <f>Данные!X178</f>
        <v>90.4</v>
      </c>
      <c r="C187" s="20">
        <f>Данные!Y178</f>
        <v>117.131</v>
      </c>
      <c r="D187" s="20">
        <f t="shared" si="7"/>
        <v>100.06100000000001</v>
      </c>
      <c r="E187" s="20">
        <f>Данные!B178</f>
        <v>90.4</v>
      </c>
      <c r="F187" s="20">
        <f>Данные!C178</f>
        <v>116.44</v>
      </c>
      <c r="G187" s="20">
        <f t="shared" si="8"/>
        <v>0</v>
      </c>
      <c r="H187" s="20">
        <f t="shared" si="9"/>
        <v>0.6910000000000025</v>
      </c>
      <c r="I187" s="20">
        <f>Данные!AT178</f>
        <v>2.9063810249969961</v>
      </c>
      <c r="J187" s="20">
        <f>Данные!AU178</f>
        <v>-1.9204043647278013E-2</v>
      </c>
      <c r="K187" s="20">
        <f>Данные!AV178</f>
        <v>2.9064444700965812</v>
      </c>
      <c r="L187" s="91" t="str">
        <f>IF(Данные!BD178="","",Данные!BD178)</f>
        <v/>
      </c>
    </row>
    <row r="188" spans="1:12" x14ac:dyDescent="0.35">
      <c r="A188" s="20">
        <f>Данные!W179</f>
        <v>2961.44</v>
      </c>
      <c r="B188" s="20">
        <f>Данные!X179</f>
        <v>90.94</v>
      </c>
      <c r="C188" s="20">
        <f>Данные!Y179</f>
        <v>117.042</v>
      </c>
      <c r="D188" s="20">
        <f t="shared" si="7"/>
        <v>99.972000000000008</v>
      </c>
      <c r="E188" s="20">
        <f>Данные!B179</f>
        <v>90.94</v>
      </c>
      <c r="F188" s="20">
        <f>Данные!C179</f>
        <v>116.27</v>
      </c>
      <c r="G188" s="20">
        <f t="shared" si="8"/>
        <v>0</v>
      </c>
      <c r="H188" s="20">
        <f t="shared" si="9"/>
        <v>0.77200000000000557</v>
      </c>
      <c r="I188" s="20">
        <f>Данные!AT179</f>
        <v>3.0229689303865652</v>
      </c>
      <c r="J188" s="20">
        <f>Данные!AU179</f>
        <v>-1.9204102549792879E-2</v>
      </c>
      <c r="K188" s="20">
        <f>Данные!AV179</f>
        <v>3.0230299290012388</v>
      </c>
      <c r="L188" s="91" t="str">
        <f>IF(Данные!BD179="","",Данные!BD179)</f>
        <v/>
      </c>
    </row>
    <row r="189" spans="1:12" x14ac:dyDescent="0.35">
      <c r="A189" s="20">
        <f>Данные!W180</f>
        <v>2970.89</v>
      </c>
      <c r="B189" s="20">
        <f>Данные!X180</f>
        <v>90.7</v>
      </c>
      <c r="C189" s="20">
        <f>Данные!Y180</f>
        <v>117.298</v>
      </c>
      <c r="D189" s="20">
        <f t="shared" si="7"/>
        <v>100.22800000000001</v>
      </c>
      <c r="E189" s="20">
        <f>Данные!B180</f>
        <v>90.7</v>
      </c>
      <c r="F189" s="20">
        <f>Данные!C180</f>
        <v>116.64</v>
      </c>
      <c r="G189" s="20">
        <f t="shared" si="8"/>
        <v>0</v>
      </c>
      <c r="H189" s="20">
        <f t="shared" si="9"/>
        <v>0.65800000000000125</v>
      </c>
      <c r="I189" s="20">
        <f>Данные!AT180</f>
        <v>3.1371529821181161</v>
      </c>
      <c r="J189" s="20">
        <f>Данные!AU180</f>
        <v>-1.9204347498089192E-2</v>
      </c>
      <c r="K189" s="20">
        <f>Данные!AV180</f>
        <v>3.1372117620867446</v>
      </c>
      <c r="L189" s="91" t="str">
        <f>IF(Данные!BD180="","",Данные!BD180)</f>
        <v/>
      </c>
    </row>
    <row r="190" spans="1:12" x14ac:dyDescent="0.35">
      <c r="A190" s="20">
        <f>Данные!W181</f>
        <v>2980.34</v>
      </c>
      <c r="B190" s="20">
        <f>Данные!X181</f>
        <v>91.28</v>
      </c>
      <c r="C190" s="20">
        <f>Данные!Y181</f>
        <v>118.46299999999999</v>
      </c>
      <c r="D190" s="20">
        <f t="shared" si="7"/>
        <v>101.393</v>
      </c>
      <c r="E190" s="20">
        <f>Данные!B181</f>
        <v>91.28</v>
      </c>
      <c r="F190" s="20">
        <f>Данные!C181</f>
        <v>117.78</v>
      </c>
      <c r="G190" s="20">
        <f t="shared" si="8"/>
        <v>0</v>
      </c>
      <c r="H190" s="20">
        <f t="shared" si="9"/>
        <v>0.68299999999999272</v>
      </c>
      <c r="I190" s="20">
        <f>Данные!AT181</f>
        <v>3.2447957499312463</v>
      </c>
      <c r="J190" s="20">
        <f>Данные!AU181</f>
        <v>-1.9204108710255241E-2</v>
      </c>
      <c r="K190" s="20">
        <f>Данные!AV181</f>
        <v>3.2448525785562636</v>
      </c>
      <c r="L190" s="91" t="str">
        <f>IF(Данные!BD181="","",Данные!BD181)</f>
        <v/>
      </c>
    </row>
    <row r="191" spans="1:12" x14ac:dyDescent="0.35">
      <c r="A191" s="20">
        <f>Данные!W182</f>
        <v>2989.78</v>
      </c>
      <c r="B191" s="20">
        <f>Данные!X182</f>
        <v>91.48</v>
      </c>
      <c r="C191" s="20">
        <f>Данные!Y182</f>
        <v>118.57899999999999</v>
      </c>
      <c r="D191" s="20">
        <f t="shared" si="7"/>
        <v>101.50899999999999</v>
      </c>
      <c r="E191" s="20">
        <f>Данные!B182</f>
        <v>91.48</v>
      </c>
      <c r="F191" s="20">
        <f>Данные!C182</f>
        <v>117.94</v>
      </c>
      <c r="G191" s="20">
        <f t="shared" si="8"/>
        <v>0</v>
      </c>
      <c r="H191" s="20">
        <f t="shared" si="9"/>
        <v>0.63899999999999579</v>
      </c>
      <c r="I191" s="20">
        <f>Данные!AT182</f>
        <v>3.351233357160742</v>
      </c>
      <c r="J191" s="20">
        <f>Данные!AU182</f>
        <v>-1.9204178754080203E-2</v>
      </c>
      <c r="K191" s="20">
        <f>Данные!AV182</f>
        <v>3.3512883812988217</v>
      </c>
      <c r="L191" s="91" t="str">
        <f>IF(Данные!BD182="","",Данные!BD182)</f>
        <v/>
      </c>
    </row>
    <row r="192" spans="1:12" x14ac:dyDescent="0.35">
      <c r="A192" s="20">
        <f>Данные!W183</f>
        <v>2999.22</v>
      </c>
      <c r="B192" s="20">
        <f>Данные!X183</f>
        <v>91.51</v>
      </c>
      <c r="C192" s="20">
        <f>Данные!Y183</f>
        <v>119.857</v>
      </c>
      <c r="D192" s="20">
        <f t="shared" si="7"/>
        <v>102.78700000000001</v>
      </c>
      <c r="E192" s="20">
        <f>Данные!B183</f>
        <v>91.51</v>
      </c>
      <c r="F192" s="20">
        <f>Данные!C183</f>
        <v>119.19</v>
      </c>
      <c r="G192" s="20">
        <f t="shared" si="8"/>
        <v>0</v>
      </c>
      <c r="H192" s="20">
        <f t="shared" si="9"/>
        <v>0.66700000000000159</v>
      </c>
      <c r="I192" s="20">
        <f>Данные!AT183</f>
        <v>3.4567825344168503</v>
      </c>
      <c r="J192" s="20">
        <f>Данные!AU183</f>
        <v>-1.9203736475446931E-2</v>
      </c>
      <c r="K192" s="20">
        <f>Данные!AV183</f>
        <v>3.4568358760207287</v>
      </c>
      <c r="L192" s="91" t="str">
        <f>IF(Данные!BD183="","",Данные!BD183)</f>
        <v/>
      </c>
    </row>
    <row r="193" spans="1:12" x14ac:dyDescent="0.35">
      <c r="A193" s="20">
        <f>Данные!W184</f>
        <v>3008.68</v>
      </c>
      <c r="B193" s="20">
        <f>Данные!X184</f>
        <v>90.64</v>
      </c>
      <c r="C193" s="20">
        <f>Данные!Y184</f>
        <v>119.62</v>
      </c>
      <c r="D193" s="20">
        <f t="shared" si="7"/>
        <v>102.55000000000001</v>
      </c>
      <c r="E193" s="20">
        <f>Данные!B184</f>
        <v>90.64</v>
      </c>
      <c r="F193" s="20">
        <f>Данные!C184</f>
        <v>118.95</v>
      </c>
      <c r="G193" s="20">
        <f t="shared" si="8"/>
        <v>0</v>
      </c>
      <c r="H193" s="20">
        <f t="shared" si="9"/>
        <v>0.67000000000000171</v>
      </c>
      <c r="I193" s="20">
        <f>Данные!AT184</f>
        <v>3.5653843019836802</v>
      </c>
      <c r="J193" s="20">
        <f>Данные!AU184</f>
        <v>-1.9203742920126388E-2</v>
      </c>
      <c r="K193" s="20">
        <f>Данные!AV184</f>
        <v>3.5654360188585348</v>
      </c>
      <c r="L193" s="91" t="str">
        <f>IF(Данные!BD184="","",Данные!BD184)</f>
        <v/>
      </c>
    </row>
    <row r="194" spans="1:12" x14ac:dyDescent="0.35">
      <c r="A194" s="20">
        <f>Данные!W185</f>
        <v>3018.14</v>
      </c>
      <c r="B194" s="20">
        <f>Данные!X185</f>
        <v>90.17</v>
      </c>
      <c r="C194" s="20">
        <f>Данные!Y185</f>
        <v>120.53700000000001</v>
      </c>
      <c r="D194" s="20">
        <f t="shared" si="7"/>
        <v>103.46700000000001</v>
      </c>
      <c r="E194" s="20">
        <f>Данные!B185</f>
        <v>90.17</v>
      </c>
      <c r="F194" s="20">
        <f>Данные!C185</f>
        <v>119.85</v>
      </c>
      <c r="G194" s="20">
        <f t="shared" si="8"/>
        <v>0</v>
      </c>
      <c r="H194" s="20">
        <f t="shared" si="9"/>
        <v>0.68700000000001182</v>
      </c>
      <c r="I194" s="20">
        <f>Данные!AT185</f>
        <v>3.6758435093136037</v>
      </c>
      <c r="J194" s="20">
        <f>Данные!AU185</f>
        <v>-1.920369048775683E-2</v>
      </c>
      <c r="K194" s="20">
        <f>Данные!AV185</f>
        <v>3.6758936718424406</v>
      </c>
      <c r="L194" s="91" t="str">
        <f>IF(Данные!BD185="","",Данные!BD185)</f>
        <v/>
      </c>
    </row>
    <row r="195" spans="1:12" x14ac:dyDescent="0.35">
      <c r="A195" s="20">
        <f>Данные!W186</f>
        <v>3027.59</v>
      </c>
      <c r="B195" s="20">
        <f>Данные!X186</f>
        <v>89.77</v>
      </c>
      <c r="C195" s="20">
        <f>Данные!Y186</f>
        <v>119.432</v>
      </c>
      <c r="D195" s="20">
        <f t="shared" si="7"/>
        <v>102.36199999999999</v>
      </c>
      <c r="E195" s="20">
        <f>Данные!B186</f>
        <v>89.77</v>
      </c>
      <c r="F195" s="20">
        <f>Данные!C186</f>
        <v>118.77</v>
      </c>
      <c r="G195" s="20">
        <f t="shared" si="8"/>
        <v>0</v>
      </c>
      <c r="H195" s="20">
        <f t="shared" si="9"/>
        <v>0.66200000000000614</v>
      </c>
      <c r="I195" s="20">
        <f>Данные!AT186</f>
        <v>3.7856004426564942</v>
      </c>
      <c r="J195" s="20">
        <f>Данные!AU186</f>
        <v>-1.9203697348984861E-2</v>
      </c>
      <c r="K195" s="20">
        <f>Данные!AV186</f>
        <v>3.7856491508634176</v>
      </c>
      <c r="L195" s="91" t="str">
        <f>IF(Данные!BD186="","",Данные!BD186)</f>
        <v/>
      </c>
    </row>
    <row r="196" spans="1:12" x14ac:dyDescent="0.35">
      <c r="A196" s="20">
        <f>Данные!W187</f>
        <v>3037.05</v>
      </c>
      <c r="B196" s="20">
        <f>Данные!X187</f>
        <v>89.56</v>
      </c>
      <c r="C196" s="20">
        <f>Данные!Y187</f>
        <v>120.10899999999999</v>
      </c>
      <c r="D196" s="20">
        <f t="shared" si="7"/>
        <v>103.03899999999999</v>
      </c>
      <c r="E196" s="20">
        <f>Данные!B187</f>
        <v>89.56</v>
      </c>
      <c r="F196" s="20">
        <f>Данные!C187</f>
        <v>119.41</v>
      </c>
      <c r="G196" s="20">
        <f t="shared" si="8"/>
        <v>0</v>
      </c>
      <c r="H196" s="20">
        <f t="shared" si="9"/>
        <v>0.69899999999999807</v>
      </c>
      <c r="I196" s="20">
        <f>Данные!AT187</f>
        <v>3.8964685660375844</v>
      </c>
      <c r="J196" s="20">
        <f>Данные!AU187</f>
        <v>-1.9203765766633296E-2</v>
      </c>
      <c r="K196" s="20">
        <f>Данные!AV187</f>
        <v>3.8965158886803746</v>
      </c>
      <c r="L196" s="91" t="str">
        <f>IF(Данные!BD187="","",Данные!BD187)</f>
        <v/>
      </c>
    </row>
    <row r="197" spans="1:12" x14ac:dyDescent="0.35">
      <c r="A197" s="20">
        <f>Данные!W188</f>
        <v>3046.5</v>
      </c>
      <c r="B197" s="20">
        <f>Данные!X188</f>
        <v>88.99</v>
      </c>
      <c r="C197" s="20">
        <f>Данные!Y188</f>
        <v>119.85</v>
      </c>
      <c r="D197" s="20">
        <f t="shared" si="7"/>
        <v>102.78</v>
      </c>
      <c r="E197" s="20">
        <f>Данные!B188</f>
        <v>88.99</v>
      </c>
      <c r="F197" s="20">
        <f>Данные!C188</f>
        <v>119.19</v>
      </c>
      <c r="G197" s="20">
        <f t="shared" si="8"/>
        <v>0</v>
      </c>
      <c r="H197" s="20">
        <f t="shared" si="9"/>
        <v>0.65999999999999659</v>
      </c>
      <c r="I197" s="20">
        <f>Данные!AT188</f>
        <v>4.0071949053848863</v>
      </c>
      <c r="J197" s="20">
        <f>Данные!AU188</f>
        <v>-1.9203822461349773E-2</v>
      </c>
      <c r="K197" s="20">
        <f>Данные!AV188</f>
        <v>4.0072409207008901</v>
      </c>
      <c r="L197" s="91" t="str">
        <f>IF(Данные!BD188="","",Данные!BD188)</f>
        <v/>
      </c>
    </row>
    <row r="198" spans="1:12" x14ac:dyDescent="0.35">
      <c r="A198" s="20">
        <f>Данные!W189</f>
        <v>3055.96</v>
      </c>
      <c r="B198" s="20">
        <f>Данные!X189</f>
        <v>88.79</v>
      </c>
      <c r="C198" s="20">
        <f>Данные!Y189</f>
        <v>119.18899999999999</v>
      </c>
      <c r="D198" s="20">
        <f t="shared" si="7"/>
        <v>102.119</v>
      </c>
      <c r="E198" s="20">
        <f>Данные!B189</f>
        <v>88.79</v>
      </c>
      <c r="F198" s="20">
        <f>Данные!C189</f>
        <v>118.48</v>
      </c>
      <c r="G198" s="20">
        <f t="shared" si="8"/>
        <v>0</v>
      </c>
      <c r="H198" s="20">
        <f t="shared" si="9"/>
        <v>0.70899999999998897</v>
      </c>
      <c r="I198" s="20">
        <f>Данные!AT189</f>
        <v>4.1187748077228283</v>
      </c>
      <c r="J198" s="20">
        <f>Данные!AU189</f>
        <v>-1.9203510054467188E-2</v>
      </c>
      <c r="K198" s="20">
        <f>Данные!AV189</f>
        <v>4.1188195750154719</v>
      </c>
      <c r="L198" s="91" t="str">
        <f>IF(Данные!BD189="","",Данные!BD189)</f>
        <v/>
      </c>
    </row>
    <row r="199" spans="1:12" x14ac:dyDescent="0.35">
      <c r="A199" s="20">
        <f>Данные!W190</f>
        <v>3065.42</v>
      </c>
      <c r="B199" s="20">
        <f>Данные!X190</f>
        <v>88.72</v>
      </c>
      <c r="C199" s="20">
        <f>Данные!Y190</f>
        <v>118.346</v>
      </c>
      <c r="D199" s="20">
        <f t="shared" si="7"/>
        <v>101.27600000000001</v>
      </c>
      <c r="E199" s="20">
        <f>Данные!B190</f>
        <v>88.72</v>
      </c>
      <c r="F199" s="20">
        <f>Данные!C190</f>
        <v>117.67</v>
      </c>
      <c r="G199" s="20">
        <f t="shared" si="8"/>
        <v>0</v>
      </c>
      <c r="H199" s="20">
        <f t="shared" si="9"/>
        <v>0.67600000000000193</v>
      </c>
      <c r="I199" s="20">
        <f>Данные!AT190</f>
        <v>4.2314940665626688</v>
      </c>
      <c r="J199" s="20">
        <f>Данные!AU190</f>
        <v>-1.9203794551231113E-2</v>
      </c>
      <c r="K199" s="20">
        <f>Данные!AV190</f>
        <v>4.2315376426401121</v>
      </c>
      <c r="L199" s="91" t="str">
        <f>IF(Данные!BD190="","",Данные!BD190)</f>
        <v/>
      </c>
    </row>
    <row r="200" spans="1:12" x14ac:dyDescent="0.35">
      <c r="A200" s="20">
        <f>Данные!W191</f>
        <v>3074.87</v>
      </c>
      <c r="B200" s="20">
        <f>Данные!X191</f>
        <v>88.93</v>
      </c>
      <c r="C200" s="20">
        <f>Данные!Y191</f>
        <v>118.48</v>
      </c>
      <c r="D200" s="20">
        <f t="shared" si="7"/>
        <v>101.41</v>
      </c>
      <c r="E200" s="20">
        <f>Данные!B191</f>
        <v>88.93</v>
      </c>
      <c r="F200" s="20">
        <f>Данные!C191</f>
        <v>117.67</v>
      </c>
      <c r="G200" s="20">
        <f t="shared" si="8"/>
        <v>0</v>
      </c>
      <c r="H200" s="20">
        <f t="shared" si="9"/>
        <v>0.81000000000000227</v>
      </c>
      <c r="I200" s="20">
        <f>Данные!AT191</f>
        <v>4.3522690223494136</v>
      </c>
      <c r="J200" s="20">
        <f>Данные!AU191</f>
        <v>-1.9203882842248277E-2</v>
      </c>
      <c r="K200" s="20">
        <f>Данные!AV191</f>
        <v>4.3523113895973182</v>
      </c>
      <c r="L200" s="91" t="str">
        <f>IF(Данные!BD191="","",Данные!BD191)</f>
        <v/>
      </c>
    </row>
    <row r="201" spans="1:12" x14ac:dyDescent="0.35">
      <c r="A201" s="20">
        <f>Данные!W192</f>
        <v>3084.33</v>
      </c>
      <c r="B201" s="20">
        <f>Данные!X192</f>
        <v>89.23</v>
      </c>
      <c r="C201" s="20">
        <f>Данные!Y192</f>
        <v>118.133</v>
      </c>
      <c r="D201" s="20">
        <f t="shared" si="7"/>
        <v>101.06299999999999</v>
      </c>
      <c r="E201" s="20">
        <f>Данные!B192</f>
        <v>89.23</v>
      </c>
      <c r="F201" s="20">
        <f>Данные!C192</f>
        <v>117.42</v>
      </c>
      <c r="G201" s="20">
        <f t="shared" si="8"/>
        <v>0</v>
      </c>
      <c r="H201" s="20">
        <f t="shared" si="9"/>
        <v>0.71299999999999386</v>
      </c>
      <c r="I201" s="20">
        <f>Данные!AT192</f>
        <v>4.4762493707803959</v>
      </c>
      <c r="J201" s="20">
        <f>Данные!AU192</f>
        <v>-1.9204106069537374E-2</v>
      </c>
      <c r="K201" s="20">
        <f>Данные!AV192</f>
        <v>4.4762905655354661</v>
      </c>
      <c r="L201" s="91" t="str">
        <f>IF(Данные!BD192="","",Данные!BD192)</f>
        <v/>
      </c>
    </row>
    <row r="202" spans="1:12" x14ac:dyDescent="0.35">
      <c r="A202" s="20">
        <f>Данные!W193</f>
        <v>3093.78</v>
      </c>
      <c r="B202" s="20">
        <f>Данные!X193</f>
        <v>90.54</v>
      </c>
      <c r="C202" s="20">
        <f>Данные!Y193</f>
        <v>117.361</v>
      </c>
      <c r="D202" s="20">
        <f t="shared" si="7"/>
        <v>100.291</v>
      </c>
      <c r="E202" s="20">
        <f>Данные!B193</f>
        <v>90.54</v>
      </c>
      <c r="F202" s="20">
        <f>Данные!C193</f>
        <v>116.57</v>
      </c>
      <c r="G202" s="20">
        <f t="shared" si="8"/>
        <v>0</v>
      </c>
      <c r="H202" s="20">
        <f t="shared" si="9"/>
        <v>0.79100000000001103</v>
      </c>
      <c r="I202" s="20">
        <f>Данные!AT193</f>
        <v>4.5984584127171937</v>
      </c>
      <c r="J202" s="20">
        <f>Данные!AU193</f>
        <v>-1.9204045152036997E-2</v>
      </c>
      <c r="K202" s="20">
        <f>Данные!AV193</f>
        <v>4.5984985124320454</v>
      </c>
      <c r="L202" s="91" t="str">
        <f>IF(Данные!BD193="","",Данные!BD193)</f>
        <v/>
      </c>
    </row>
    <row r="203" spans="1:12" x14ac:dyDescent="0.35">
      <c r="A203" s="20">
        <f>Данные!W194</f>
        <v>3103.23</v>
      </c>
      <c r="B203" s="20">
        <f>Данные!X194</f>
        <v>91.24</v>
      </c>
      <c r="C203" s="20">
        <f>Данные!Y194</f>
        <v>117.313</v>
      </c>
      <c r="D203" s="20">
        <f t="shared" si="7"/>
        <v>100.24299999999999</v>
      </c>
      <c r="E203" s="20">
        <f>Данные!B194</f>
        <v>91.24</v>
      </c>
      <c r="F203" s="20">
        <f>Данные!C194</f>
        <v>116.6</v>
      </c>
      <c r="G203" s="20">
        <f t="shared" si="8"/>
        <v>0</v>
      </c>
      <c r="H203" s="20">
        <f t="shared" si="9"/>
        <v>0.71300000000000807</v>
      </c>
      <c r="I203" s="20">
        <f>Данные!AT194</f>
        <v>4.7206052068157103</v>
      </c>
      <c r="J203" s="20">
        <f>Данные!AU194</f>
        <v>-1.9204039921532967E-2</v>
      </c>
      <c r="K203" s="20">
        <f>Данные!AV194</f>
        <v>4.7206442689282255</v>
      </c>
      <c r="L203" s="91" t="str">
        <f>IF(Данные!BD194="","",Данные!BD194)</f>
        <v/>
      </c>
    </row>
    <row r="204" spans="1:12" x14ac:dyDescent="0.35">
      <c r="A204" s="20">
        <f>Данные!W195</f>
        <v>3112.69</v>
      </c>
      <c r="B204" s="20">
        <f>Данные!X195</f>
        <v>91.61</v>
      </c>
      <c r="C204" s="20">
        <f>Данные!Y195</f>
        <v>116.316</v>
      </c>
      <c r="D204" s="20">
        <f t="shared" si="7"/>
        <v>99.246000000000009</v>
      </c>
      <c r="E204" s="20">
        <f>Данные!B195</f>
        <v>91.61</v>
      </c>
      <c r="F204" s="20">
        <f>Данные!C195</f>
        <v>115.6</v>
      </c>
      <c r="G204" s="20">
        <f t="shared" si="8"/>
        <v>0</v>
      </c>
      <c r="H204" s="20">
        <f t="shared" si="9"/>
        <v>0.71600000000000819</v>
      </c>
      <c r="I204" s="20">
        <f>Данные!AT195</f>
        <v>4.8366713036092186</v>
      </c>
      <c r="J204" s="20">
        <f>Данные!AU195</f>
        <v>-1.9204075679226662E-2</v>
      </c>
      <c r="K204" s="20">
        <f>Данные!AV195</f>
        <v>4.8367094284936734</v>
      </c>
      <c r="L204" s="91" t="str">
        <f>IF(Данные!BD195="","",Данные!BD195)</f>
        <v/>
      </c>
    </row>
    <row r="205" spans="1:12" x14ac:dyDescent="0.35">
      <c r="A205" s="20">
        <f>Данные!W196</f>
        <v>3122.15</v>
      </c>
      <c r="B205" s="20">
        <f>Данные!X196</f>
        <v>91.68</v>
      </c>
      <c r="C205" s="20">
        <f>Данные!Y196</f>
        <v>116.983</v>
      </c>
      <c r="D205" s="20">
        <f t="shared" si="7"/>
        <v>99.913000000000011</v>
      </c>
      <c r="E205" s="20">
        <f>Данные!B196</f>
        <v>91.68</v>
      </c>
      <c r="F205" s="20">
        <f>Данные!C196</f>
        <v>116.31</v>
      </c>
      <c r="G205" s="20">
        <f t="shared" si="8"/>
        <v>0</v>
      </c>
      <c r="H205" s="20">
        <f t="shared" si="9"/>
        <v>0.67300000000000182</v>
      </c>
      <c r="I205" s="20">
        <f>Данные!AT196</f>
        <v>4.9495078979518068</v>
      </c>
      <c r="J205" s="20">
        <f>Данные!AU196</f>
        <v>-1.9204483533485472E-2</v>
      </c>
      <c r="K205" s="20">
        <f>Данные!AV196</f>
        <v>4.9495451552718563</v>
      </c>
      <c r="L205" s="91" t="str">
        <f>IF(Данные!BD196="","",Данные!BD196)</f>
        <v/>
      </c>
    </row>
    <row r="206" spans="1:12" x14ac:dyDescent="0.35">
      <c r="A206" s="20">
        <f>Данные!W197</f>
        <v>3131.6</v>
      </c>
      <c r="B206" s="20">
        <f>Данные!X197</f>
        <v>92.01</v>
      </c>
      <c r="C206" s="20">
        <f>Данные!Y197</f>
        <v>116.34099999999999</v>
      </c>
      <c r="D206" s="20">
        <f t="shared" si="7"/>
        <v>99.270999999999987</v>
      </c>
      <c r="E206" s="20">
        <f>Данные!B197</f>
        <v>92.01</v>
      </c>
      <c r="F206" s="20">
        <f>Данные!C197</f>
        <v>115.58</v>
      </c>
      <c r="G206" s="20">
        <f t="shared" si="8"/>
        <v>0</v>
      </c>
      <c r="H206" s="20">
        <f t="shared" si="9"/>
        <v>0.76099999999999568</v>
      </c>
      <c r="I206" s="20">
        <f>Данные!AT197</f>
        <v>5.065946713782667</v>
      </c>
      <c r="J206" s="20">
        <f>Данные!AU197</f>
        <v>-1.9205415076157806E-2</v>
      </c>
      <c r="K206" s="20">
        <f>Данные!AV197</f>
        <v>5.0659831182953674</v>
      </c>
      <c r="L206" s="91" t="str">
        <f>IF(Данные!BD197="","",Данные!BD197)</f>
        <v/>
      </c>
    </row>
    <row r="207" spans="1:12" x14ac:dyDescent="0.35">
      <c r="A207" s="20">
        <f>Данные!W198</f>
        <v>3141.06</v>
      </c>
      <c r="B207" s="20">
        <f>Данные!X198</f>
        <v>91.68</v>
      </c>
      <c r="C207" s="20">
        <f>Данные!Y198</f>
        <v>117.839</v>
      </c>
      <c r="D207" s="20">
        <f t="shared" si="7"/>
        <v>100.76900000000001</v>
      </c>
      <c r="E207" s="20">
        <f>Данные!B198</f>
        <v>91.68</v>
      </c>
      <c r="F207" s="20">
        <f>Данные!C198</f>
        <v>117.21</v>
      </c>
      <c r="G207" s="20">
        <f t="shared" si="8"/>
        <v>0</v>
      </c>
      <c r="H207" s="20">
        <f t="shared" si="9"/>
        <v>0.62900000000000489</v>
      </c>
      <c r="I207" s="20">
        <f>Данные!AT198</f>
        <v>5.1791420682854179</v>
      </c>
      <c r="J207" s="20">
        <f>Данные!AU198</f>
        <v>-1.9208604543564434E-2</v>
      </c>
      <c r="K207" s="20">
        <f>Данные!AV198</f>
        <v>5.1791776889745984</v>
      </c>
      <c r="L207" s="91" t="str">
        <f>IF(Данные!BD198="","",Данные!BD198)</f>
        <v/>
      </c>
    </row>
    <row r="208" spans="1:12" x14ac:dyDescent="0.35">
      <c r="A208" s="20">
        <f>Данные!W199</f>
        <v>3150.52</v>
      </c>
      <c r="B208" s="20">
        <f>Данные!X199</f>
        <v>91.78</v>
      </c>
      <c r="C208" s="20">
        <f>Данные!Y199</f>
        <v>117.78</v>
      </c>
      <c r="D208" s="20">
        <f t="shared" si="7"/>
        <v>100.71000000000001</v>
      </c>
      <c r="E208" s="20">
        <f>Данные!B199</f>
        <v>91.78</v>
      </c>
      <c r="F208" s="20">
        <f>Данные!C199</f>
        <v>117.01</v>
      </c>
      <c r="G208" s="20">
        <f t="shared" si="8"/>
        <v>0</v>
      </c>
      <c r="H208" s="20">
        <f t="shared" si="9"/>
        <v>0.76999999999999602</v>
      </c>
      <c r="I208" s="20">
        <f>Данные!AT199</f>
        <v>5.293369040770477</v>
      </c>
      <c r="J208" s="20">
        <f>Данные!AU199</f>
        <v>-1.9208869055546529E-2</v>
      </c>
      <c r="K208" s="20">
        <f>Данные!AV199</f>
        <v>5.2934038937566212</v>
      </c>
      <c r="L208" s="91" t="str">
        <f>IF(Данные!BD199="","",Данные!BD199)</f>
        <v/>
      </c>
    </row>
    <row r="209" spans="1:12" x14ac:dyDescent="0.35">
      <c r="A209" s="20">
        <f>Данные!W200</f>
        <v>3159.97</v>
      </c>
      <c r="B209" s="20">
        <f>Данные!X200</f>
        <v>91.54</v>
      </c>
      <c r="C209" s="20">
        <f>Данные!Y200</f>
        <v>117.158</v>
      </c>
      <c r="D209" s="20">
        <f t="shared" si="7"/>
        <v>100.08799999999999</v>
      </c>
      <c r="E209" s="20">
        <f>Данные!B200</f>
        <v>91.54</v>
      </c>
      <c r="F209" s="20">
        <f>Данные!C200</f>
        <v>116.43</v>
      </c>
      <c r="G209" s="20">
        <f t="shared" si="8"/>
        <v>0</v>
      </c>
      <c r="H209" s="20">
        <f t="shared" si="9"/>
        <v>0.72799999999999443</v>
      </c>
      <c r="I209" s="20">
        <f>Данные!AT200</f>
        <v>5.4154998336940219</v>
      </c>
      <c r="J209" s="20">
        <f>Данные!AU200</f>
        <v>-1.9208518522646045E-2</v>
      </c>
      <c r="K209" s="20">
        <f>Данные!AV200</f>
        <v>5.4155338994344602</v>
      </c>
      <c r="L209" s="91" t="str">
        <f>IF(Данные!BD200="","",Данные!BD200)</f>
        <v/>
      </c>
    </row>
    <row r="210" spans="1:12" x14ac:dyDescent="0.35">
      <c r="A210" s="20">
        <f>Данные!W201</f>
        <v>3169.42</v>
      </c>
      <c r="B210" s="20">
        <f>Данные!X201</f>
        <v>91.64</v>
      </c>
      <c r="C210" s="20">
        <f>Данные!Y201</f>
        <v>118.105</v>
      </c>
      <c r="D210" s="20">
        <f t="shared" si="7"/>
        <v>101.035</v>
      </c>
      <c r="E210" s="20">
        <f>Данные!B201</f>
        <v>91.64</v>
      </c>
      <c r="F210" s="20">
        <f>Данные!C201</f>
        <v>117.45</v>
      </c>
      <c r="G210" s="20">
        <f t="shared" si="8"/>
        <v>0</v>
      </c>
      <c r="H210" s="20">
        <f t="shared" si="9"/>
        <v>0.65500000000000114</v>
      </c>
      <c r="I210" s="20">
        <f>Данные!AT201</f>
        <v>5.5283621737597164</v>
      </c>
      <c r="J210" s="20">
        <f>Данные!AU201</f>
        <v>-1.9209473608498229E-2</v>
      </c>
      <c r="K210" s="20">
        <f>Данные!AV201</f>
        <v>5.5283955473657613</v>
      </c>
      <c r="L210" s="91" t="str">
        <f>IF(Данные!BD201="","",Данные!BD201)</f>
        <v/>
      </c>
    </row>
    <row r="211" spans="1:12" x14ac:dyDescent="0.3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91"/>
    </row>
    <row r="212" spans="1:12" x14ac:dyDescent="0.3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91"/>
    </row>
    <row r="213" spans="1:12" x14ac:dyDescent="0.3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91"/>
    </row>
    <row r="214" spans="1:12" x14ac:dyDescent="0.3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91"/>
    </row>
    <row r="215" spans="1:12" x14ac:dyDescent="0.3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91"/>
    </row>
    <row r="216" spans="1:12" x14ac:dyDescent="0.3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91"/>
    </row>
    <row r="217" spans="1:12" x14ac:dyDescent="0.3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91"/>
    </row>
    <row r="218" spans="1:12" x14ac:dyDescent="0.3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91"/>
    </row>
    <row r="219" spans="1:12" x14ac:dyDescent="0.3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91"/>
    </row>
    <row r="220" spans="1:12" x14ac:dyDescent="0.3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91"/>
    </row>
    <row r="221" spans="1:12" x14ac:dyDescent="0.3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91"/>
    </row>
    <row r="222" spans="1:12" x14ac:dyDescent="0.3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91"/>
    </row>
    <row r="223" spans="1:12" x14ac:dyDescent="0.3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91"/>
    </row>
    <row r="224" spans="1:12" x14ac:dyDescent="0.3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91"/>
    </row>
    <row r="225" spans="1:12" x14ac:dyDescent="0.3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91"/>
    </row>
    <row r="226" spans="1:12" x14ac:dyDescent="0.3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91"/>
    </row>
    <row r="227" spans="1:12" x14ac:dyDescent="0.3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91"/>
    </row>
    <row r="228" spans="1:12" x14ac:dyDescent="0.3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91"/>
    </row>
    <row r="229" spans="1:12" x14ac:dyDescent="0.3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91"/>
    </row>
    <row r="230" spans="1:12" x14ac:dyDescent="0.3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91"/>
    </row>
    <row r="231" spans="1:12" x14ac:dyDescent="0.3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91"/>
    </row>
    <row r="232" spans="1:12" x14ac:dyDescent="0.3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91"/>
    </row>
    <row r="233" spans="1:12" x14ac:dyDescent="0.3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91"/>
    </row>
    <row r="234" spans="1:12" x14ac:dyDescent="0.3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91"/>
    </row>
    <row r="235" spans="1:12" x14ac:dyDescent="0.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91"/>
    </row>
    <row r="236" spans="1:12" x14ac:dyDescent="0.3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91"/>
    </row>
    <row r="237" spans="1:12" x14ac:dyDescent="0.3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91"/>
    </row>
    <row r="238" spans="1:12" x14ac:dyDescent="0.3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91"/>
    </row>
    <row r="239" spans="1:12" x14ac:dyDescent="0.3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91"/>
    </row>
    <row r="240" spans="1:12" x14ac:dyDescent="0.3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91"/>
    </row>
    <row r="241" spans="1:12" x14ac:dyDescent="0.3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91"/>
    </row>
    <row r="242" spans="1:12" x14ac:dyDescent="0.3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91"/>
    </row>
    <row r="243" spans="1:12" x14ac:dyDescent="0.3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91"/>
    </row>
    <row r="244" spans="1:12" x14ac:dyDescent="0.3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91"/>
    </row>
    <row r="245" spans="1:12" x14ac:dyDescent="0.3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91"/>
    </row>
    <row r="246" spans="1:12" x14ac:dyDescent="0.3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91"/>
    </row>
    <row r="247" spans="1:12" x14ac:dyDescent="0.3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91"/>
    </row>
    <row r="248" spans="1:12" x14ac:dyDescent="0.3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91"/>
    </row>
    <row r="249" spans="1:12" x14ac:dyDescent="0.3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91"/>
    </row>
    <row r="250" spans="1:12" x14ac:dyDescent="0.3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91"/>
    </row>
    <row r="251" spans="1:12" x14ac:dyDescent="0.3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91"/>
    </row>
    <row r="252" spans="1:12" x14ac:dyDescent="0.3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91"/>
    </row>
    <row r="253" spans="1:12" x14ac:dyDescent="0.3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91"/>
    </row>
    <row r="254" spans="1:12" x14ac:dyDescent="0.3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91"/>
    </row>
    <row r="255" spans="1:12" x14ac:dyDescent="0.3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91"/>
    </row>
    <row r="256" spans="1:12" x14ac:dyDescent="0.3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91"/>
    </row>
    <row r="257" spans="1:12" x14ac:dyDescent="0.3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91"/>
    </row>
    <row r="258" spans="1:12" x14ac:dyDescent="0.3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91"/>
    </row>
    <row r="259" spans="1:12" x14ac:dyDescent="0.3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91"/>
    </row>
    <row r="260" spans="1:12" x14ac:dyDescent="0.3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91"/>
    </row>
    <row r="261" spans="1:12" x14ac:dyDescent="0.3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91"/>
    </row>
    <row r="262" spans="1:12" x14ac:dyDescent="0.3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91"/>
    </row>
    <row r="263" spans="1:12" x14ac:dyDescent="0.3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91"/>
    </row>
    <row r="264" spans="1:12" x14ac:dyDescent="0.3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91"/>
    </row>
    <row r="265" spans="1:12" x14ac:dyDescent="0.3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91"/>
    </row>
    <row r="266" spans="1:12" x14ac:dyDescent="0.3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91"/>
    </row>
    <row r="267" spans="1:12" x14ac:dyDescent="0.3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91"/>
    </row>
    <row r="268" spans="1:12" x14ac:dyDescent="0.3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91"/>
    </row>
    <row r="269" spans="1:12" x14ac:dyDescent="0.3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91"/>
    </row>
    <row r="270" spans="1:12" x14ac:dyDescent="0.3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91"/>
    </row>
    <row r="271" spans="1:12" x14ac:dyDescent="0.3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91"/>
    </row>
    <row r="272" spans="1:12" x14ac:dyDescent="0.3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91"/>
    </row>
    <row r="273" spans="1:12" x14ac:dyDescent="0.3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91"/>
    </row>
    <row r="274" spans="1:12" x14ac:dyDescent="0.3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91"/>
    </row>
    <row r="275" spans="1:12" x14ac:dyDescent="0.3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91"/>
    </row>
    <row r="276" spans="1:12" x14ac:dyDescent="0.3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91"/>
    </row>
    <row r="277" spans="1:12" x14ac:dyDescent="0.3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91"/>
    </row>
    <row r="278" spans="1:12" x14ac:dyDescent="0.3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91"/>
    </row>
    <row r="279" spans="1:12" x14ac:dyDescent="0.3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91"/>
    </row>
    <row r="280" spans="1:12" x14ac:dyDescent="0.3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91"/>
    </row>
    <row r="281" spans="1:12" x14ac:dyDescent="0.3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91"/>
    </row>
    <row r="282" spans="1:12" x14ac:dyDescent="0.3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91"/>
    </row>
    <row r="283" spans="1:12" x14ac:dyDescent="0.3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91"/>
    </row>
    <row r="284" spans="1:12" x14ac:dyDescent="0.3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91"/>
    </row>
    <row r="285" spans="1:12" x14ac:dyDescent="0.3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91"/>
    </row>
    <row r="286" spans="1:12" x14ac:dyDescent="0.3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91"/>
    </row>
    <row r="287" spans="1:12" x14ac:dyDescent="0.3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91"/>
    </row>
    <row r="288" spans="1:12" x14ac:dyDescent="0.3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91"/>
    </row>
    <row r="289" spans="1:12" x14ac:dyDescent="0.3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91"/>
    </row>
    <row r="290" spans="1:12" x14ac:dyDescent="0.3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91"/>
    </row>
    <row r="291" spans="1:12" x14ac:dyDescent="0.3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91"/>
    </row>
    <row r="292" spans="1:12" x14ac:dyDescent="0.3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91"/>
    </row>
    <row r="293" spans="1:12" x14ac:dyDescent="0.3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91"/>
    </row>
    <row r="294" spans="1:12" x14ac:dyDescent="0.3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91"/>
    </row>
    <row r="295" spans="1:12" x14ac:dyDescent="0.3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91"/>
    </row>
    <row r="296" spans="1:12" x14ac:dyDescent="0.3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91"/>
    </row>
    <row r="297" spans="1:12" x14ac:dyDescent="0.3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91"/>
    </row>
    <row r="298" spans="1:12" x14ac:dyDescent="0.3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91"/>
    </row>
    <row r="299" spans="1:12" x14ac:dyDescent="0.3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91"/>
    </row>
    <row r="300" spans="1:12" x14ac:dyDescent="0.3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91"/>
    </row>
    <row r="301" spans="1:12" x14ac:dyDescent="0.3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91"/>
    </row>
    <row r="302" spans="1:12" x14ac:dyDescent="0.3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91"/>
    </row>
    <row r="303" spans="1:12" x14ac:dyDescent="0.3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91"/>
    </row>
    <row r="304" spans="1:12" x14ac:dyDescent="0.3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91"/>
    </row>
    <row r="305" spans="1:12" x14ac:dyDescent="0.3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91"/>
    </row>
    <row r="306" spans="1:12" x14ac:dyDescent="0.3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91"/>
    </row>
    <row r="307" spans="1:12" x14ac:dyDescent="0.3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91"/>
    </row>
    <row r="308" spans="1:12" x14ac:dyDescent="0.3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91"/>
    </row>
    <row r="309" spans="1:12" x14ac:dyDescent="0.3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91"/>
    </row>
    <row r="310" spans="1:12" x14ac:dyDescent="0.3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91"/>
    </row>
    <row r="311" spans="1:12" x14ac:dyDescent="0.3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91"/>
    </row>
    <row r="312" spans="1:12" x14ac:dyDescent="0.3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91"/>
    </row>
    <row r="313" spans="1:12" x14ac:dyDescent="0.3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91"/>
    </row>
    <row r="314" spans="1:12" x14ac:dyDescent="0.3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91"/>
    </row>
    <row r="315" spans="1:12" x14ac:dyDescent="0.3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91"/>
    </row>
    <row r="316" spans="1:12" x14ac:dyDescent="0.3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91"/>
    </row>
    <row r="317" spans="1:12" x14ac:dyDescent="0.3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91"/>
    </row>
    <row r="318" spans="1:12" x14ac:dyDescent="0.3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91"/>
    </row>
    <row r="319" spans="1:12" x14ac:dyDescent="0.3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91"/>
    </row>
    <row r="320" spans="1:12" x14ac:dyDescent="0.3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91"/>
    </row>
    <row r="321" spans="1:12" x14ac:dyDescent="0.3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91"/>
    </row>
    <row r="322" spans="1:12" x14ac:dyDescent="0.3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91"/>
    </row>
    <row r="323" spans="1:12" x14ac:dyDescent="0.3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91"/>
    </row>
    <row r="324" spans="1:12" x14ac:dyDescent="0.3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91"/>
    </row>
    <row r="325" spans="1:12" x14ac:dyDescent="0.3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91"/>
    </row>
    <row r="326" spans="1:12" x14ac:dyDescent="0.3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91"/>
    </row>
    <row r="327" spans="1:12" x14ac:dyDescent="0.3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91"/>
    </row>
    <row r="328" spans="1:12" x14ac:dyDescent="0.3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91"/>
    </row>
    <row r="329" spans="1:12" x14ac:dyDescent="0.3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91"/>
    </row>
    <row r="330" spans="1:12" x14ac:dyDescent="0.3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91"/>
    </row>
    <row r="331" spans="1:12" x14ac:dyDescent="0.3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91"/>
    </row>
    <row r="332" spans="1:12" x14ac:dyDescent="0.3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91"/>
    </row>
    <row r="333" spans="1:12" x14ac:dyDescent="0.3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91"/>
    </row>
    <row r="334" spans="1:12" x14ac:dyDescent="0.3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91"/>
    </row>
    <row r="335" spans="1:12" x14ac:dyDescent="0.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91"/>
    </row>
    <row r="336" spans="1:12" x14ac:dyDescent="0.3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91"/>
    </row>
    <row r="337" spans="1:12" x14ac:dyDescent="0.3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91"/>
    </row>
    <row r="338" spans="1:12" x14ac:dyDescent="0.3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91"/>
    </row>
    <row r="339" spans="1:12" x14ac:dyDescent="0.3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91"/>
    </row>
    <row r="340" spans="1:12" x14ac:dyDescent="0.3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91"/>
    </row>
    <row r="341" spans="1:12" x14ac:dyDescent="0.3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91"/>
    </row>
    <row r="342" spans="1:12" x14ac:dyDescent="0.3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91"/>
    </row>
    <row r="343" spans="1:12" x14ac:dyDescent="0.3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91"/>
    </row>
    <row r="344" spans="1:12" x14ac:dyDescent="0.3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91"/>
    </row>
    <row r="345" spans="1:12" x14ac:dyDescent="0.3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91"/>
    </row>
    <row r="346" spans="1:12" x14ac:dyDescent="0.3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91"/>
    </row>
    <row r="347" spans="1:12" x14ac:dyDescent="0.3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91"/>
    </row>
    <row r="348" spans="1:12" x14ac:dyDescent="0.3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91"/>
    </row>
    <row r="349" spans="1:12" x14ac:dyDescent="0.3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91"/>
    </row>
    <row r="350" spans="1:12" x14ac:dyDescent="0.3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91"/>
    </row>
    <row r="351" spans="1:12" x14ac:dyDescent="0.3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91"/>
    </row>
    <row r="352" spans="1:12" x14ac:dyDescent="0.3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91"/>
    </row>
    <row r="353" spans="1:12" x14ac:dyDescent="0.3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91"/>
    </row>
    <row r="354" spans="1:12" x14ac:dyDescent="0.3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91"/>
    </row>
    <row r="355" spans="1:12" x14ac:dyDescent="0.3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91"/>
    </row>
    <row r="356" spans="1:12" x14ac:dyDescent="0.3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91"/>
    </row>
    <row r="357" spans="1:12" x14ac:dyDescent="0.3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91"/>
    </row>
    <row r="358" spans="1:12" x14ac:dyDescent="0.3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91"/>
    </row>
    <row r="359" spans="1:12" x14ac:dyDescent="0.3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91"/>
    </row>
    <row r="360" spans="1:12" x14ac:dyDescent="0.3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91"/>
    </row>
    <row r="361" spans="1:12" x14ac:dyDescent="0.3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91"/>
    </row>
    <row r="362" spans="1:12" x14ac:dyDescent="0.3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91"/>
    </row>
    <row r="363" spans="1:12" x14ac:dyDescent="0.3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91"/>
    </row>
    <row r="364" spans="1:12" x14ac:dyDescent="0.3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91"/>
    </row>
    <row r="365" spans="1:12" x14ac:dyDescent="0.3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91"/>
    </row>
    <row r="366" spans="1:12" x14ac:dyDescent="0.3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91"/>
    </row>
    <row r="367" spans="1:12" x14ac:dyDescent="0.3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91"/>
    </row>
    <row r="368" spans="1:12" x14ac:dyDescent="0.3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91"/>
    </row>
    <row r="369" spans="1:12" x14ac:dyDescent="0.3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91"/>
    </row>
    <row r="370" spans="1:12" x14ac:dyDescent="0.3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91"/>
    </row>
    <row r="371" spans="1:12" x14ac:dyDescent="0.3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91"/>
    </row>
    <row r="372" spans="1:12" x14ac:dyDescent="0.3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91"/>
    </row>
    <row r="373" spans="1:12" x14ac:dyDescent="0.3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91"/>
    </row>
    <row r="374" spans="1:12" x14ac:dyDescent="0.3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91"/>
    </row>
    <row r="375" spans="1:12" x14ac:dyDescent="0.3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91"/>
    </row>
    <row r="376" spans="1:12" x14ac:dyDescent="0.3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91"/>
    </row>
    <row r="377" spans="1:12" x14ac:dyDescent="0.3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91"/>
    </row>
    <row r="378" spans="1:12" x14ac:dyDescent="0.3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91"/>
    </row>
    <row r="379" spans="1:12" x14ac:dyDescent="0.3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91"/>
    </row>
    <row r="380" spans="1:12" x14ac:dyDescent="0.3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91"/>
    </row>
    <row r="381" spans="1:12" x14ac:dyDescent="0.3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91"/>
    </row>
    <row r="382" spans="1:12" x14ac:dyDescent="0.3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91"/>
    </row>
    <row r="383" spans="1:12" x14ac:dyDescent="0.3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91"/>
    </row>
    <row r="384" spans="1:12" x14ac:dyDescent="0.3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91"/>
    </row>
    <row r="385" spans="1:12" x14ac:dyDescent="0.3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91"/>
    </row>
    <row r="386" spans="1:12" x14ac:dyDescent="0.3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91"/>
    </row>
    <row r="387" spans="1:12" x14ac:dyDescent="0.3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91"/>
    </row>
    <row r="388" spans="1:12" x14ac:dyDescent="0.3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91"/>
    </row>
    <row r="389" spans="1:12" x14ac:dyDescent="0.3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91"/>
    </row>
    <row r="390" spans="1:12" x14ac:dyDescent="0.3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91"/>
    </row>
    <row r="391" spans="1:12" x14ac:dyDescent="0.3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91"/>
    </row>
    <row r="392" spans="1:12" x14ac:dyDescent="0.3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91"/>
    </row>
    <row r="393" spans="1:12" x14ac:dyDescent="0.3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91"/>
    </row>
    <row r="394" spans="1:12" x14ac:dyDescent="0.3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91"/>
    </row>
    <row r="395" spans="1:12" x14ac:dyDescent="0.3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91"/>
    </row>
    <row r="396" spans="1:12" x14ac:dyDescent="0.3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91"/>
    </row>
    <row r="397" spans="1:12" x14ac:dyDescent="0.3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91"/>
    </row>
    <row r="398" spans="1:12" x14ac:dyDescent="0.3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91"/>
    </row>
    <row r="399" spans="1:12" x14ac:dyDescent="0.3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91"/>
    </row>
    <row r="400" spans="1:12" x14ac:dyDescent="0.3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91"/>
    </row>
    <row r="401" spans="1:12" x14ac:dyDescent="0.3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91"/>
    </row>
    <row r="402" spans="1:12" x14ac:dyDescent="0.3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91"/>
    </row>
    <row r="403" spans="1:12" x14ac:dyDescent="0.3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91"/>
    </row>
    <row r="404" spans="1:12" x14ac:dyDescent="0.3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91"/>
    </row>
    <row r="405" spans="1:12" x14ac:dyDescent="0.3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91"/>
    </row>
    <row r="406" spans="1:12" x14ac:dyDescent="0.3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91"/>
    </row>
    <row r="407" spans="1:12" x14ac:dyDescent="0.3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91"/>
    </row>
    <row r="408" spans="1:12" x14ac:dyDescent="0.3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91"/>
    </row>
    <row r="409" spans="1:12" x14ac:dyDescent="0.3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91"/>
    </row>
    <row r="410" spans="1:12" x14ac:dyDescent="0.3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91"/>
    </row>
    <row r="411" spans="1:12" x14ac:dyDescent="0.3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91"/>
    </row>
    <row r="412" spans="1:12" x14ac:dyDescent="0.3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91"/>
    </row>
    <row r="413" spans="1:12" x14ac:dyDescent="0.3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91"/>
    </row>
    <row r="414" spans="1:12" x14ac:dyDescent="0.3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91"/>
    </row>
    <row r="415" spans="1:12" x14ac:dyDescent="0.3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91"/>
    </row>
    <row r="416" spans="1:12" x14ac:dyDescent="0.3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91"/>
    </row>
    <row r="417" spans="1:12" x14ac:dyDescent="0.3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91"/>
    </row>
    <row r="418" spans="1:12" x14ac:dyDescent="0.3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91"/>
    </row>
    <row r="419" spans="1:12" x14ac:dyDescent="0.3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91"/>
    </row>
    <row r="420" spans="1:12" x14ac:dyDescent="0.3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91"/>
    </row>
    <row r="421" spans="1:12" x14ac:dyDescent="0.3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91"/>
    </row>
    <row r="422" spans="1:12" x14ac:dyDescent="0.3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91"/>
    </row>
    <row r="423" spans="1:12" x14ac:dyDescent="0.3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91"/>
    </row>
    <row r="424" spans="1:12" x14ac:dyDescent="0.3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91"/>
    </row>
    <row r="425" spans="1:12" x14ac:dyDescent="0.3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91"/>
    </row>
    <row r="426" spans="1:12" x14ac:dyDescent="0.3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91"/>
    </row>
    <row r="427" spans="1:12" x14ac:dyDescent="0.3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91"/>
    </row>
    <row r="428" spans="1:12" x14ac:dyDescent="0.3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91"/>
    </row>
    <row r="429" spans="1:12" x14ac:dyDescent="0.3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91"/>
    </row>
    <row r="430" spans="1:12" x14ac:dyDescent="0.3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91"/>
    </row>
    <row r="431" spans="1:12" x14ac:dyDescent="0.3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91"/>
    </row>
    <row r="432" spans="1:12" x14ac:dyDescent="0.3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91"/>
    </row>
    <row r="433" spans="1:12" x14ac:dyDescent="0.3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91"/>
    </row>
    <row r="434" spans="1:12" x14ac:dyDescent="0.3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91"/>
    </row>
    <row r="435" spans="1:12" x14ac:dyDescent="0.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91"/>
    </row>
    <row r="436" spans="1:12" x14ac:dyDescent="0.3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91"/>
    </row>
    <row r="437" spans="1:12" x14ac:dyDescent="0.3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91"/>
    </row>
    <row r="438" spans="1:12" x14ac:dyDescent="0.3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91"/>
    </row>
    <row r="439" spans="1:12" x14ac:dyDescent="0.3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91"/>
    </row>
    <row r="440" spans="1:12" x14ac:dyDescent="0.3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91"/>
    </row>
    <row r="441" spans="1:12" x14ac:dyDescent="0.3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91"/>
    </row>
    <row r="442" spans="1:12" x14ac:dyDescent="0.3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91"/>
    </row>
    <row r="443" spans="1:12" x14ac:dyDescent="0.3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91"/>
    </row>
    <row r="444" spans="1:12" x14ac:dyDescent="0.3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91"/>
    </row>
    <row r="445" spans="1:12" x14ac:dyDescent="0.3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91"/>
    </row>
    <row r="446" spans="1:12" x14ac:dyDescent="0.3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91"/>
    </row>
    <row r="447" spans="1:12" x14ac:dyDescent="0.3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91"/>
    </row>
    <row r="448" spans="1:12" x14ac:dyDescent="0.3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91"/>
    </row>
    <row r="449" spans="1:12" x14ac:dyDescent="0.3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91"/>
    </row>
    <row r="450" spans="1:12" x14ac:dyDescent="0.3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91"/>
    </row>
    <row r="451" spans="1:12" x14ac:dyDescent="0.3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91"/>
    </row>
    <row r="452" spans="1:12" x14ac:dyDescent="0.3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91"/>
    </row>
    <row r="453" spans="1:12" x14ac:dyDescent="0.3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91"/>
    </row>
    <row r="454" spans="1:12" x14ac:dyDescent="0.3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91"/>
    </row>
    <row r="455" spans="1:12" x14ac:dyDescent="0.3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91"/>
    </row>
    <row r="456" spans="1:12" x14ac:dyDescent="0.3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91"/>
    </row>
    <row r="457" spans="1:12" x14ac:dyDescent="0.3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91"/>
    </row>
    <row r="458" spans="1:12" x14ac:dyDescent="0.3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91"/>
    </row>
    <row r="459" spans="1:12" x14ac:dyDescent="0.3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91"/>
    </row>
    <row r="460" spans="1:12" x14ac:dyDescent="0.3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91"/>
    </row>
    <row r="461" spans="1:12" x14ac:dyDescent="0.3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91"/>
    </row>
    <row r="462" spans="1:12" x14ac:dyDescent="0.3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91"/>
    </row>
    <row r="463" spans="1:12" x14ac:dyDescent="0.3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91"/>
    </row>
    <row r="464" spans="1:12" x14ac:dyDescent="0.3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91"/>
    </row>
    <row r="465" spans="1:12" x14ac:dyDescent="0.3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91"/>
    </row>
    <row r="466" spans="1:12" x14ac:dyDescent="0.3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91"/>
    </row>
    <row r="467" spans="1:12" x14ac:dyDescent="0.3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91"/>
    </row>
    <row r="468" spans="1:12" x14ac:dyDescent="0.3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91"/>
    </row>
    <row r="469" spans="1:12" x14ac:dyDescent="0.3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91"/>
    </row>
    <row r="470" spans="1:12" x14ac:dyDescent="0.3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91"/>
    </row>
    <row r="471" spans="1:12" x14ac:dyDescent="0.3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91"/>
    </row>
    <row r="472" spans="1:12" x14ac:dyDescent="0.3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91"/>
    </row>
    <row r="473" spans="1:12" x14ac:dyDescent="0.3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91"/>
    </row>
    <row r="474" spans="1:12" x14ac:dyDescent="0.3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91"/>
    </row>
    <row r="475" spans="1:12" x14ac:dyDescent="0.3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91"/>
    </row>
    <row r="476" spans="1:12" x14ac:dyDescent="0.3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91"/>
    </row>
    <row r="477" spans="1:12" x14ac:dyDescent="0.3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91"/>
    </row>
    <row r="478" spans="1:12" x14ac:dyDescent="0.3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91"/>
    </row>
    <row r="479" spans="1:12" x14ac:dyDescent="0.3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91"/>
    </row>
    <row r="480" spans="1:12" x14ac:dyDescent="0.3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91"/>
    </row>
    <row r="481" spans="1:12" x14ac:dyDescent="0.3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91"/>
    </row>
    <row r="482" spans="1:12" x14ac:dyDescent="0.3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91"/>
    </row>
    <row r="483" spans="1:12" x14ac:dyDescent="0.3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91"/>
    </row>
  </sheetData>
  <mergeCells count="41">
    <mergeCell ref="C8:D8"/>
    <mergeCell ref="C3:D3"/>
    <mergeCell ref="C4:D4"/>
    <mergeCell ref="C5:D5"/>
    <mergeCell ref="C6:D6"/>
    <mergeCell ref="C7:D7"/>
    <mergeCell ref="O1:Q1"/>
    <mergeCell ref="E3:G3"/>
    <mergeCell ref="H3:I3"/>
    <mergeCell ref="H4:I4"/>
    <mergeCell ref="H5:I5"/>
    <mergeCell ref="A14:A17"/>
    <mergeCell ref="B15:B17"/>
    <mergeCell ref="E15:E17"/>
    <mergeCell ref="G15:G17"/>
    <mergeCell ref="C9:D9"/>
    <mergeCell ref="C10:D10"/>
    <mergeCell ref="B14:D14"/>
    <mergeCell ref="E14:F14"/>
    <mergeCell ref="G14:H14"/>
    <mergeCell ref="D15:D16"/>
    <mergeCell ref="C11:D11"/>
    <mergeCell ref="H10:I10"/>
    <mergeCell ref="I15:I17"/>
    <mergeCell ref="H11:I11"/>
    <mergeCell ref="J15:J17"/>
    <mergeCell ref="K15:K17"/>
    <mergeCell ref="L14:L17"/>
    <mergeCell ref="E4:G4"/>
    <mergeCell ref="E5:G5"/>
    <mergeCell ref="E6:G6"/>
    <mergeCell ref="E7:G7"/>
    <mergeCell ref="I14:K14"/>
    <mergeCell ref="E10:G10"/>
    <mergeCell ref="E11:G11"/>
    <mergeCell ref="H7:I7"/>
    <mergeCell ref="H8:I8"/>
    <mergeCell ref="H9:I9"/>
    <mergeCell ref="E8:G8"/>
    <mergeCell ref="E9:G9"/>
    <mergeCell ref="H6:I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T9"/>
  <sheetViews>
    <sheetView zoomScaleNormal="100" workbookViewId="0">
      <selection activeCell="S33" sqref="S33"/>
    </sheetView>
  </sheetViews>
  <sheetFormatPr defaultRowHeight="14.5" x14ac:dyDescent="0.35"/>
  <cols>
    <col min="15" max="15" width="10.36328125" bestFit="1" customWidth="1"/>
    <col min="17" max="17" width="15.90625" customWidth="1"/>
  </cols>
  <sheetData>
    <row r="1" spans="15:20" x14ac:dyDescent="0.35">
      <c r="O1" s="30">
        <f>VLOOKUP(O2,Данные!W9:AH107650,3)</f>
        <v>118.105</v>
      </c>
      <c r="P1" s="30"/>
      <c r="Q1" s="30"/>
    </row>
    <row r="2" spans="15:20" x14ac:dyDescent="0.35">
      <c r="O2" s="30">
        <f>MAX(Данные!W6:W1048576)</f>
        <v>3169.42</v>
      </c>
      <c r="P2" s="30" t="s">
        <v>77</v>
      </c>
      <c r="Q2" s="30" t="str">
        <f>CONCATENATE("Точка замера: ", ROUND(O2,1),P2)</f>
        <v>Точка замера: 3169.4м</v>
      </c>
      <c r="R2" s="1"/>
      <c r="S2" s="1"/>
      <c r="T2" s="1"/>
    </row>
    <row r="3" spans="15:20" x14ac:dyDescent="0.35">
      <c r="O3" s="31">
        <f>VLOOKUP(O2,Данные!W9:AH9884,5,TRUE )</f>
        <v>-2062.0369294439315</v>
      </c>
      <c r="P3" s="30" t="s">
        <v>77</v>
      </c>
      <c r="Q3" s="30" t="str">
        <f>CONCATENATE("TVDSS: ",ROUND(O3,1),P3)</f>
        <v>TVDSS: -2062м</v>
      </c>
      <c r="R3" s="1"/>
      <c r="S3" s="1"/>
      <c r="T3" s="1"/>
    </row>
    <row r="4" spans="15:20" x14ac:dyDescent="0.35">
      <c r="O4" s="30">
        <f>ROUND((VLOOKUP(O2,Данные!W9:AT1048576,24,)),2)</f>
        <v>5.53</v>
      </c>
      <c r="P4" s="30" t="s">
        <v>77</v>
      </c>
      <c r="Q4" s="30" t="str">
        <f>CONCATENATE(Q5,O4,P4)</f>
        <v>Правее: 5.53м</v>
      </c>
      <c r="R4" s="46"/>
      <c r="S4" s="1"/>
      <c r="T4" s="1"/>
    </row>
    <row r="5" spans="15:20" x14ac:dyDescent="0.35">
      <c r="O5" s="30" t="s">
        <v>78</v>
      </c>
      <c r="P5" s="30" t="s">
        <v>64</v>
      </c>
      <c r="Q5" s="30" t="str">
        <f>IF(OR(AND(O1&gt;315,O1&lt;45),AND(O1&gt;135,O1&lt;225)),IF(AND(P6&gt;0,O7&gt;P7),"Левее: ",IF(AND(P6&gt;0,O7&lt;P7),"Правее: ",IF(AND(P6&lt;0,O7&lt;P7),"Левее: ",IF(AND(P6&lt;0,O7&gt;P7),"Правее: ","")))),   IF(AND(P7&gt;0,O6&gt;P6),"Правее: ",IF(AND(P7&gt;0,O6&lt;P6),"Левее: ",IF(AND(P7&lt;0,O6&lt;P6),"Правее: ",IF(AND(P7&lt;0,O6&gt;P6),"Левее: ","")))))</f>
        <v xml:space="preserve">Правее: </v>
      </c>
      <c r="R5" s="1"/>
      <c r="S5" s="1"/>
      <c r="T5" s="1"/>
    </row>
    <row r="6" spans="15:20" x14ac:dyDescent="0.35">
      <c r="O6" s="30">
        <f>ROUND((VLOOKUP(O2,Данные!A9:U1048576,6,)),2)</f>
        <v>-513.84</v>
      </c>
      <c r="P6" s="30">
        <f>ROUND((VLOOKUP(O2,Данные!W9:AQ1048576,6,)),2)</f>
        <v>-518.35</v>
      </c>
      <c r="Q6" s="30" t="s">
        <v>79</v>
      </c>
      <c r="R6" s="1"/>
      <c r="S6" s="1"/>
      <c r="T6" s="1"/>
    </row>
    <row r="7" spans="15:20" x14ac:dyDescent="0.35">
      <c r="O7" s="30">
        <f>ROUND((VLOOKUP(O2,Данные!A9:U1048576,7,)),2)</f>
        <v>528.62</v>
      </c>
      <c r="P7" s="30">
        <f>ROUND((VLOOKUP(O2,Данные!W9:AQ1048576,7,)),2)</f>
        <v>525.41999999999996</v>
      </c>
      <c r="Q7" s="30" t="s">
        <v>80</v>
      </c>
      <c r="R7" s="1"/>
      <c r="S7" s="1"/>
      <c r="T7" s="1"/>
    </row>
    <row r="8" spans="15:20" x14ac:dyDescent="0.35">
      <c r="O8" s="30"/>
      <c r="P8" s="30"/>
      <c r="Q8" s="30"/>
      <c r="R8" s="1"/>
      <c r="S8" s="1"/>
      <c r="T8" s="1"/>
    </row>
    <row r="9" spans="15:20" x14ac:dyDescent="0.35">
      <c r="R9" s="1"/>
      <c r="S9" s="1"/>
      <c r="T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R12"/>
  <sheetViews>
    <sheetView zoomScaleNormal="100" workbookViewId="0">
      <selection activeCell="O31" sqref="O31"/>
    </sheetView>
  </sheetViews>
  <sheetFormatPr defaultRowHeight="14.5" x14ac:dyDescent="0.35"/>
  <cols>
    <col min="15" max="15" width="10.36328125" bestFit="1" customWidth="1"/>
    <col min="16" max="16" width="13.36328125" customWidth="1"/>
    <col min="17" max="17" width="24.36328125" customWidth="1"/>
  </cols>
  <sheetData>
    <row r="2" spans="15:18" x14ac:dyDescent="0.35">
      <c r="O2" s="45">
        <f>MAX(Данные!W6:W1048576)</f>
        <v>3169.42</v>
      </c>
      <c r="P2" s="45" t="s">
        <v>77</v>
      </c>
      <c r="Q2" s="45" t="str">
        <f>CONCATENATE("Точка Замера: ", ROUND(O2,1),P2)</f>
        <v>Точка Замера: 3169.4м</v>
      </c>
      <c r="R2" t="s">
        <v>111</v>
      </c>
    </row>
    <row r="3" spans="15:18" x14ac:dyDescent="0.35">
      <c r="O3" s="45">
        <f>VLOOKUP(O2,Данные!W9:AH9884,5,TRUE )</f>
        <v>-2062.0369294439315</v>
      </c>
      <c r="P3" s="45" t="s">
        <v>77</v>
      </c>
      <c r="Q3" s="45" t="str">
        <f>CONCATENATE("А. О.: ",ROUND(O3,1),P3)</f>
        <v>А. О.: -2062м</v>
      </c>
    </row>
    <row r="4" spans="15:18" x14ac:dyDescent="0.35">
      <c r="O4" s="45">
        <f>ROUND((VLOOKUP(O2,Данные!W9:AV1048576,25,)),2)</f>
        <v>-0.02</v>
      </c>
      <c r="P4" s="45" t="s">
        <v>77</v>
      </c>
      <c r="Q4" s="45" t="str">
        <f>CONCATENATE(Q6,O4,P4)</f>
        <v>Ниже:  -0.02м</v>
      </c>
    </row>
    <row r="5" spans="15:18" x14ac:dyDescent="0.35">
      <c r="O5" s="45" t="s">
        <v>78</v>
      </c>
      <c r="P5" s="45" t="s">
        <v>64</v>
      </c>
      <c r="Q5" s="45"/>
    </row>
    <row r="6" spans="15:18" x14ac:dyDescent="0.35">
      <c r="O6" s="45">
        <f>ROUND(VLOOKUP(O2,Данные!A6:L1048576,5,0),2)</f>
        <v>-2062.02</v>
      </c>
      <c r="P6" s="45">
        <f>ROUND(VLOOKUP(O2,Данные!W6:AH1048576,5,0),2)</f>
        <v>-2062.04</v>
      </c>
      <c r="Q6" s="45" t="str">
        <f>IF(O6&lt;P6,"Выше:  ","Ниже:  ")</f>
        <v xml:space="preserve">Ниже:  </v>
      </c>
    </row>
    <row r="7" spans="15:18" x14ac:dyDescent="0.35">
      <c r="O7" s="186" t="s">
        <v>106</v>
      </c>
      <c r="P7" s="186"/>
      <c r="Q7" s="186"/>
      <c r="R7" t="s">
        <v>112</v>
      </c>
    </row>
    <row r="8" spans="15:18" x14ac:dyDescent="0.35">
      <c r="O8" s="45" t="s">
        <v>78</v>
      </c>
      <c r="P8" s="45" t="s">
        <v>107</v>
      </c>
      <c r="Q8" s="45"/>
    </row>
    <row r="9" spans="15:18" x14ac:dyDescent="0.35">
      <c r="O9" s="45">
        <f>ROUND(VLOOKUP(O10,'Замеры Cont.incl'!A4:U121945,5,TRUE),2)</f>
        <v>-818.05</v>
      </c>
      <c r="P9" s="45">
        <f>ROUND(VLOOKUP(P10,'IGIRGI_CI - исправленный'!A5:U100000,5,TRUE),2)</f>
        <v>-818.05</v>
      </c>
      <c r="Q9" s="45" t="str">
        <f>IF(O9&lt;P9,"Выше:  ","Ниже:  ")</f>
        <v xml:space="preserve">Ниже:  </v>
      </c>
    </row>
    <row r="10" spans="15:18" x14ac:dyDescent="0.35">
      <c r="O10" s="30">
        <f>MAX('Замеры Cont.incl'!A5:A9946)</f>
        <v>998.76</v>
      </c>
      <c r="P10" s="30">
        <f>O10</f>
        <v>998.76</v>
      </c>
      <c r="Q10" s="30" t="str">
        <f>CONCATENATE("Точка Замера: ", O10,P2)</f>
        <v>Точка Замера: 998.76м</v>
      </c>
    </row>
    <row r="11" spans="15:18" x14ac:dyDescent="0.35">
      <c r="O11" s="30"/>
      <c r="P11" s="30"/>
      <c r="Q11" s="30" t="str">
        <f>CONCATENATE("А.О:",P9,P2)</f>
        <v>А.О:-818.05м</v>
      </c>
    </row>
    <row r="12" spans="15:18" x14ac:dyDescent="0.35">
      <c r="O12" s="30">
        <f>ROUND((P9-O9),2)</f>
        <v>0</v>
      </c>
      <c r="P12" s="30"/>
      <c r="Q12" s="30" t="str">
        <f>CONCATENATE(Q9,O12,P3)</f>
        <v>Ниже:  0м</v>
      </c>
    </row>
  </sheetData>
  <mergeCells count="1">
    <mergeCell ref="O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A160" workbookViewId="0">
      <selection activeCell="C185" sqref="C185:C202"/>
    </sheetView>
  </sheetViews>
  <sheetFormatPr defaultRowHeight="14.5" x14ac:dyDescent="0.35"/>
  <cols>
    <col min="1" max="1" width="14.90625" customWidth="1"/>
    <col min="2" max="2" width="9.08984375" customWidth="1"/>
    <col min="3" max="3" width="12.6328125" customWidth="1"/>
  </cols>
  <sheetData>
    <row r="1" spans="1:24" ht="46.5" customHeight="1" thickBot="1" x14ac:dyDescent="0.4">
      <c r="A1" s="71" t="s">
        <v>89</v>
      </c>
      <c r="B1" s="72">
        <f>Данные!BL3</f>
        <v>120</v>
      </c>
      <c r="C1" s="73" t="s">
        <v>0</v>
      </c>
      <c r="D1" s="72">
        <f>Данные!BJ3</f>
        <v>62.34</v>
      </c>
      <c r="W1" s="45" t="s">
        <v>90</v>
      </c>
      <c r="X1" s="45" t="s">
        <v>62</v>
      </c>
    </row>
    <row r="2" spans="1:24" x14ac:dyDescent="0.35">
      <c r="W2" s="74" t="str">
        <f>("+""-")</f>
        <v>+"-</v>
      </c>
      <c r="X2" s="74" t="str">
        <f>("+""-")</f>
        <v>+"-</v>
      </c>
    </row>
    <row r="3" spans="1:24" ht="40.5" customHeight="1" thickBot="1" x14ac:dyDescent="0.4">
      <c r="A3" s="58" t="s">
        <v>1</v>
      </c>
      <c r="B3" s="58" t="s">
        <v>2</v>
      </c>
      <c r="C3" s="81" t="s">
        <v>104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8</v>
      </c>
      <c r="I3" s="59" t="s">
        <v>9</v>
      </c>
      <c r="J3" s="60" t="s">
        <v>10</v>
      </c>
      <c r="K3" s="60" t="s">
        <v>11</v>
      </c>
      <c r="L3" s="60" t="s">
        <v>12</v>
      </c>
      <c r="M3" s="61"/>
      <c r="N3" s="60" t="s">
        <v>13</v>
      </c>
      <c r="O3" s="60" t="s">
        <v>14</v>
      </c>
      <c r="P3" s="60" t="s">
        <v>15</v>
      </c>
      <c r="Q3" s="60" t="s">
        <v>16</v>
      </c>
      <c r="R3" s="60" t="s">
        <v>17</v>
      </c>
      <c r="S3" s="60" t="s">
        <v>18</v>
      </c>
      <c r="T3" s="60" t="s">
        <v>19</v>
      </c>
      <c r="U3" s="60" t="s">
        <v>20</v>
      </c>
    </row>
    <row r="4" spans="1:24" x14ac:dyDescent="0.35">
      <c r="A4" s="62">
        <v>0</v>
      </c>
      <c r="B4" s="62">
        <v>0</v>
      </c>
      <c r="C4" s="63">
        <v>0</v>
      </c>
      <c r="D4" s="64">
        <v>0</v>
      </c>
      <c r="E4" s="64">
        <f>$D$1-D4</f>
        <v>62.34</v>
      </c>
      <c r="F4" s="64">
        <v>0</v>
      </c>
      <c r="G4" s="64">
        <v>0</v>
      </c>
      <c r="H4" s="64">
        <v>18154.45</v>
      </c>
      <c r="I4" s="64">
        <v>30989.78</v>
      </c>
      <c r="J4" s="60">
        <f>SQRT(F4^2+G4^2)</f>
        <v>0</v>
      </c>
      <c r="K4" s="60">
        <f>IF(J4=0,0,IF(F4&lt;0,ATAN(G4/F4)*180/PI()+180,ATAN(G4/F4)*180/PI()))</f>
        <v>0</v>
      </c>
      <c r="L4" s="60">
        <f>COS((K4-$B$1)*PI()/180)*J4</f>
        <v>0</v>
      </c>
      <c r="M4" s="61"/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</row>
    <row r="5" spans="1:24" x14ac:dyDescent="0.35">
      <c r="A5" s="65">
        <v>97.7</v>
      </c>
      <c r="B5" s="65">
        <v>0.37</v>
      </c>
      <c r="C5" s="65">
        <v>162.83000000000001</v>
      </c>
      <c r="D5" s="64">
        <f t="shared" ref="D5:D68" si="0">S5+D4</f>
        <v>97.699320951817569</v>
      </c>
      <c r="E5" s="64">
        <f t="shared" ref="E5:E68" si="1">$D$1-D5</f>
        <v>-35.359320951817566</v>
      </c>
      <c r="F5" s="64">
        <f t="shared" ref="F5:G20" si="2">T5+F4</f>
        <v>-0.3013994231523035</v>
      </c>
      <c r="G5" s="64">
        <f t="shared" si="2"/>
        <v>9.3125800381431409E-2</v>
      </c>
      <c r="H5" s="64">
        <f t="shared" ref="H5:I20" si="3">H4+T5</f>
        <v>18154.148600576849</v>
      </c>
      <c r="I5" s="64">
        <f t="shared" si="3"/>
        <v>30989.873125800379</v>
      </c>
      <c r="J5" s="60">
        <f t="shared" ref="J5:J68" si="4">SQRT(F5^2+G5^2)</f>
        <v>0.31545843937549606</v>
      </c>
      <c r="K5" s="60">
        <f t="shared" ref="K5:K68" si="5">IF(J5=0,0,IF(F5&lt;0,ATAN(G5/F5)*180/PI()+180,ATAN(G5/F5)*180/PI()))</f>
        <v>162.83000000000001</v>
      </c>
      <c r="L5" s="60">
        <f t="shared" ref="L5:L68" si="6">COS((K5-$B$1)*PI()/180)*J5</f>
        <v>0.23134902045422995</v>
      </c>
      <c r="M5" s="61"/>
      <c r="N5" s="66">
        <f t="shared" ref="N5:N68" si="7">A5-A4</f>
        <v>97.7</v>
      </c>
      <c r="O5" s="66">
        <f t="shared" ref="O5:P20" si="8">RADIANS(B5-B4)</f>
        <v>6.4577182323790191E-3</v>
      </c>
      <c r="P5" s="66">
        <f t="shared" si="8"/>
        <v>2.8419196210223672</v>
      </c>
      <c r="Q5" s="60">
        <f t="shared" ref="Q5:Q68" si="9">ACOS(COS(O5)-SIN(RADIANS(B4))*SIN(RADIANS(B5))*(1-COS(P5)))</f>
        <v>6.4577182323726223E-3</v>
      </c>
      <c r="R5" s="60">
        <f t="shared" ref="R5:R68" si="10">2/Q5*TAN(Q5/2)</f>
        <v>1.0000034751915563</v>
      </c>
      <c r="S5" s="60">
        <f t="shared" ref="S5:S68" si="11">(N5/2)*(COS(RADIANS(B4))+COS(RADIANS(B5)))*R5</f>
        <v>97.699320951817569</v>
      </c>
      <c r="T5" s="60">
        <f t="shared" ref="T5:T68" si="12">(N5/2)*(SIN(RADIANS(B4))*COS(RADIANS(C4))+SIN(RADIANS(B5))*COS(RADIANS(C5)))*R5</f>
        <v>-0.3013994231523035</v>
      </c>
      <c r="U5" s="60">
        <f t="shared" ref="U5:U68" si="13">(N5/2)*(SIN(RADIANS(B4))*SIN(RADIANS(C4))+SIN(RADIANS(B5))*SIN(RADIANS(C5)))*R5</f>
        <v>9.3125800381431409E-2</v>
      </c>
      <c r="W5" s="75">
        <f>B5+0.001</f>
        <v>0.371</v>
      </c>
      <c r="X5" s="75">
        <f>C5+0.001</f>
        <v>162.83100000000002</v>
      </c>
    </row>
    <row r="6" spans="1:24" x14ac:dyDescent="0.35">
      <c r="A6" s="65">
        <v>116.59</v>
      </c>
      <c r="B6" s="65">
        <v>0.1</v>
      </c>
      <c r="C6" s="65">
        <v>327.12</v>
      </c>
      <c r="D6" s="64">
        <f>S6+D5</f>
        <v>116.5892142283034</v>
      </c>
      <c r="E6" s="64">
        <f t="shared" si="1"/>
        <v>-54.249214228303401</v>
      </c>
      <c r="F6" s="64">
        <f t="shared" si="2"/>
        <v>-0.34583019057188713</v>
      </c>
      <c r="G6" s="64">
        <f t="shared" si="2"/>
        <v>0.10218218428913085</v>
      </c>
      <c r="H6" s="64">
        <f t="shared" si="3"/>
        <v>18154.10416980943</v>
      </c>
      <c r="I6" s="64">
        <f t="shared" si="3"/>
        <v>30989.882182184287</v>
      </c>
      <c r="J6" s="60">
        <f t="shared" si="4"/>
        <v>0.36061020437181984</v>
      </c>
      <c r="K6" s="60">
        <f t="shared" si="5"/>
        <v>163.53921074197254</v>
      </c>
      <c r="L6" s="60">
        <f t="shared" si="6"/>
        <v>0.26140746269451409</v>
      </c>
      <c r="M6" s="61"/>
      <c r="N6" s="66">
        <f t="shared" si="7"/>
        <v>18.89</v>
      </c>
      <c r="O6" s="66">
        <f t="shared" si="8"/>
        <v>-4.7123889803846897E-3</v>
      </c>
      <c r="P6" s="66">
        <f t="shared" si="8"/>
        <v>2.8674014281014837</v>
      </c>
      <c r="Q6" s="60">
        <f t="shared" si="9"/>
        <v>8.1515599077697232E-3</v>
      </c>
      <c r="R6" s="60">
        <f t="shared" si="10"/>
        <v>1.0000055373642054</v>
      </c>
      <c r="S6" s="60">
        <f t="shared" si="11"/>
        <v>18.889893276485843</v>
      </c>
      <c r="T6" s="60">
        <f t="shared" si="12"/>
        <v>-4.4430767419583621E-2</v>
      </c>
      <c r="U6" s="60">
        <f t="shared" si="13"/>
        <v>9.0563839076994428E-3</v>
      </c>
      <c r="W6" s="75">
        <f>W5+0.001</f>
        <v>0.372</v>
      </c>
      <c r="X6" s="75">
        <f>X5+0.001</f>
        <v>162.83200000000002</v>
      </c>
    </row>
    <row r="7" spans="1:24" x14ac:dyDescent="0.35">
      <c r="A7" s="65">
        <v>135.49</v>
      </c>
      <c r="B7" s="65">
        <v>1.49</v>
      </c>
      <c r="C7" s="65">
        <v>299.89999999999998</v>
      </c>
      <c r="D7" s="64">
        <f t="shared" si="0"/>
        <v>135.48694728447941</v>
      </c>
      <c r="E7" s="64">
        <f t="shared" si="1"/>
        <v>-73.14694728447941</v>
      </c>
      <c r="F7" s="64">
        <f t="shared" si="2"/>
        <v>-0.20948202005383709</v>
      </c>
      <c r="G7" s="64">
        <f t="shared" si="2"/>
        <v>-0.11979962775069895</v>
      </c>
      <c r="H7" s="64">
        <f t="shared" si="3"/>
        <v>18154.24051797995</v>
      </c>
      <c r="I7" s="64">
        <f t="shared" si="3"/>
        <v>30989.660200372247</v>
      </c>
      <c r="J7" s="60">
        <f t="shared" si="4"/>
        <v>0.24131860171781669</v>
      </c>
      <c r="K7" s="60">
        <f t="shared" si="5"/>
        <v>209.76459213533968</v>
      </c>
      <c r="L7" s="60">
        <f t="shared" si="6"/>
        <v>9.9148903089413504E-4</v>
      </c>
      <c r="M7" s="61"/>
      <c r="N7" s="66">
        <f t="shared" si="7"/>
        <v>18.900000000000006</v>
      </c>
      <c r="O7" s="66">
        <f t="shared" si="8"/>
        <v>2.426007660272118E-2</v>
      </c>
      <c r="P7" s="66">
        <f t="shared" si="8"/>
        <v>-0.47507862239285698</v>
      </c>
      <c r="Q7" s="60">
        <f t="shared" si="9"/>
        <v>2.4466385108879329E-2</v>
      </c>
      <c r="R7" s="60">
        <f t="shared" si="10"/>
        <v>1.0000498866529284</v>
      </c>
      <c r="S7" s="60">
        <f t="shared" si="11"/>
        <v>18.897733056175998</v>
      </c>
      <c r="T7" s="60">
        <f t="shared" si="12"/>
        <v>0.13634817051805004</v>
      </c>
      <c r="U7" s="60">
        <f t="shared" si="13"/>
        <v>-0.22198181203982981</v>
      </c>
      <c r="W7" s="75">
        <f>W6+0.001</f>
        <v>0.373</v>
      </c>
      <c r="X7" s="75">
        <f>X6+0.001</f>
        <v>162.83300000000003</v>
      </c>
    </row>
    <row r="8" spans="1:24" x14ac:dyDescent="0.35">
      <c r="A8" s="65">
        <v>154.44999999999999</v>
      </c>
      <c r="B8" s="65">
        <v>2.85</v>
      </c>
      <c r="C8" s="65">
        <v>289.77999999999997</v>
      </c>
      <c r="D8" s="64">
        <f t="shared" si="0"/>
        <v>154.43296942122939</v>
      </c>
      <c r="E8" s="64">
        <f t="shared" si="1"/>
        <v>-92.092969421229384</v>
      </c>
      <c r="F8" s="64">
        <f t="shared" si="2"/>
        <v>7.2923361826300159E-2</v>
      </c>
      <c r="G8" s="64">
        <f t="shared" si="2"/>
        <v>-0.77707371304026684</v>
      </c>
      <c r="H8" s="64">
        <f t="shared" si="3"/>
        <v>18154.52292336183</v>
      </c>
      <c r="I8" s="64">
        <f t="shared" si="3"/>
        <v>30989.002926286958</v>
      </c>
      <c r="J8" s="60">
        <f t="shared" si="4"/>
        <v>0.78048790650351307</v>
      </c>
      <c r="K8" s="60">
        <f t="shared" si="5"/>
        <v>-84.638861245004463</v>
      </c>
      <c r="L8" s="60">
        <f t="shared" si="6"/>
        <v>-0.70942725701912024</v>
      </c>
      <c r="M8" s="61"/>
      <c r="N8" s="66">
        <f t="shared" si="7"/>
        <v>18.95999999999998</v>
      </c>
      <c r="O8" s="66">
        <f t="shared" si="8"/>
        <v>2.3736477827122883E-2</v>
      </c>
      <c r="P8" s="66">
        <f t="shared" si="8"/>
        <v>-0.17662732030182623</v>
      </c>
      <c r="Q8" s="60">
        <f t="shared" si="9"/>
        <v>2.4569366144677307E-2</v>
      </c>
      <c r="R8" s="60">
        <f t="shared" si="10"/>
        <v>1.0000503075162304</v>
      </c>
      <c r="S8" s="60">
        <f t="shared" si="11"/>
        <v>18.946022136749974</v>
      </c>
      <c r="T8" s="60">
        <f t="shared" si="12"/>
        <v>0.28240538188013725</v>
      </c>
      <c r="U8" s="60">
        <f t="shared" si="13"/>
        <v>-0.65727408528956788</v>
      </c>
      <c r="W8" s="75">
        <f>B8+0.001</f>
        <v>2.851</v>
      </c>
      <c r="X8" s="75">
        <f>C8+0.001</f>
        <v>289.78099999999995</v>
      </c>
    </row>
    <row r="9" spans="1:24" x14ac:dyDescent="0.35">
      <c r="A9" s="65">
        <v>173.38</v>
      </c>
      <c r="B9" s="65">
        <v>4.96</v>
      </c>
      <c r="C9" s="65">
        <v>302.10000000000002</v>
      </c>
      <c r="D9" s="64">
        <f t="shared" si="0"/>
        <v>173.3182649292863</v>
      </c>
      <c r="E9" s="64">
        <f t="shared" si="1"/>
        <v>-110.9782649292863</v>
      </c>
      <c r="F9" s="64">
        <f t="shared" si="2"/>
        <v>0.66712818017007636</v>
      </c>
      <c r="G9" s="64">
        <f t="shared" si="2"/>
        <v>-1.9133060698951945</v>
      </c>
      <c r="H9" s="64">
        <f t="shared" si="3"/>
        <v>18155.117128180173</v>
      </c>
      <c r="I9" s="64">
        <f t="shared" si="3"/>
        <v>30987.866693930104</v>
      </c>
      <c r="J9" s="60">
        <f t="shared" si="4"/>
        <v>2.0262774059528059</v>
      </c>
      <c r="K9" s="60">
        <f t="shared" si="5"/>
        <v>-70.777448519320757</v>
      </c>
      <c r="L9" s="60">
        <f t="shared" si="6"/>
        <v>-1.9905357518292415</v>
      </c>
      <c r="M9" s="61"/>
      <c r="N9" s="66">
        <f t="shared" si="7"/>
        <v>18.930000000000007</v>
      </c>
      <c r="O9" s="66">
        <f t="shared" si="8"/>
        <v>3.6826447217080352E-2</v>
      </c>
      <c r="P9" s="66">
        <f t="shared" si="8"/>
        <v>0.21502456384570226</v>
      </c>
      <c r="Q9" s="60">
        <f t="shared" si="9"/>
        <v>3.9423770582974083E-2</v>
      </c>
      <c r="R9" s="60">
        <f t="shared" si="10"/>
        <v>1.0001295396074346</v>
      </c>
      <c r="S9" s="60">
        <f t="shared" si="11"/>
        <v>18.885295508056924</v>
      </c>
      <c r="T9" s="60">
        <f t="shared" si="12"/>
        <v>0.59420481834377614</v>
      </c>
      <c r="U9" s="60">
        <f t="shared" si="13"/>
        <v>-1.1362323568549277</v>
      </c>
      <c r="W9" s="75">
        <f>W8+0.001</f>
        <v>2.8519999999999999</v>
      </c>
      <c r="X9" s="75">
        <f>X8+0.001</f>
        <v>289.78199999999993</v>
      </c>
    </row>
    <row r="10" spans="1:24" x14ac:dyDescent="0.35">
      <c r="A10" s="65">
        <v>192.25</v>
      </c>
      <c r="B10" s="65">
        <v>6.23</v>
      </c>
      <c r="C10" s="65">
        <v>306.05</v>
      </c>
      <c r="D10" s="64">
        <f t="shared" si="0"/>
        <v>192.09805190227794</v>
      </c>
      <c r="E10" s="64">
        <f t="shared" si="1"/>
        <v>-129.75805190227794</v>
      </c>
      <c r="F10" s="64">
        <f t="shared" si="2"/>
        <v>1.7032112911609971</v>
      </c>
      <c r="G10" s="64">
        <f t="shared" si="2"/>
        <v>-3.432230556516628</v>
      </c>
      <c r="H10" s="64">
        <f t="shared" si="3"/>
        <v>18156.153211291163</v>
      </c>
      <c r="I10" s="64">
        <f t="shared" si="3"/>
        <v>30986.347769443484</v>
      </c>
      <c r="J10" s="60">
        <f t="shared" si="4"/>
        <v>3.8315969641162355</v>
      </c>
      <c r="K10" s="60">
        <f t="shared" si="5"/>
        <v>-63.607537532787795</v>
      </c>
      <c r="L10" s="60">
        <f t="shared" si="6"/>
        <v>-3.8240044991690998</v>
      </c>
      <c r="M10" s="61"/>
      <c r="N10" s="66">
        <f t="shared" si="7"/>
        <v>18.870000000000005</v>
      </c>
      <c r="O10" s="66">
        <f t="shared" si="8"/>
        <v>2.2165681500327994E-2</v>
      </c>
      <c r="P10" s="66">
        <f t="shared" si="8"/>
        <v>6.8940505453775822E-2</v>
      </c>
      <c r="Q10" s="60">
        <f t="shared" si="9"/>
        <v>2.3149458186890293E-2</v>
      </c>
      <c r="R10" s="60">
        <f t="shared" si="10"/>
        <v>1.000044660511209</v>
      </c>
      <c r="S10" s="60">
        <f t="shared" si="11"/>
        <v>18.779786972991648</v>
      </c>
      <c r="T10" s="60">
        <f t="shared" si="12"/>
        <v>1.0360831109909208</v>
      </c>
      <c r="U10" s="60">
        <f t="shared" si="13"/>
        <v>-1.5189244866214333</v>
      </c>
      <c r="W10" s="75">
        <f>W9+0.001</f>
        <v>2.8529999999999998</v>
      </c>
      <c r="X10" s="75">
        <f>X9+0.001</f>
        <v>289.7829999999999</v>
      </c>
    </row>
    <row r="11" spans="1:24" x14ac:dyDescent="0.35">
      <c r="A11" s="65">
        <v>211.09</v>
      </c>
      <c r="B11" s="65">
        <v>7.37</v>
      </c>
      <c r="C11" s="65">
        <v>303.81</v>
      </c>
      <c r="D11" s="64">
        <f t="shared" si="0"/>
        <v>210.80524666488299</v>
      </c>
      <c r="E11" s="64">
        <f t="shared" si="1"/>
        <v>-148.46524666488298</v>
      </c>
      <c r="F11" s="64">
        <f t="shared" si="2"/>
        <v>2.9772271532639163</v>
      </c>
      <c r="G11" s="64">
        <f t="shared" si="2"/>
        <v>-5.2628066637910953</v>
      </c>
      <c r="H11" s="64">
        <f t="shared" si="3"/>
        <v>18157.427227153265</v>
      </c>
      <c r="I11" s="64">
        <f t="shared" si="3"/>
        <v>30984.517193336211</v>
      </c>
      <c r="J11" s="60">
        <f t="shared" si="4"/>
        <v>6.0465705571485664</v>
      </c>
      <c r="K11" s="60">
        <f t="shared" si="5"/>
        <v>-60.502685261853081</v>
      </c>
      <c r="L11" s="60">
        <f t="shared" si="6"/>
        <v>-6.0463378426810763</v>
      </c>
      <c r="M11" s="61"/>
      <c r="N11" s="66">
        <f t="shared" si="7"/>
        <v>18.840000000000003</v>
      </c>
      <c r="O11" s="66">
        <f t="shared" si="8"/>
        <v>1.9896753472735351E-2</v>
      </c>
      <c r="P11" s="66">
        <f t="shared" si="8"/>
        <v>-3.9095375244673138E-2</v>
      </c>
      <c r="Q11" s="60">
        <f t="shared" si="9"/>
        <v>2.0424405643092891E-2</v>
      </c>
      <c r="R11" s="60">
        <f t="shared" si="10"/>
        <v>1.0000347644790457</v>
      </c>
      <c r="S11" s="60">
        <f t="shared" si="11"/>
        <v>18.707194762605045</v>
      </c>
      <c r="T11" s="60">
        <f t="shared" si="12"/>
        <v>1.2740158621029194</v>
      </c>
      <c r="U11" s="60">
        <f t="shared" si="13"/>
        <v>-1.8305761072744673</v>
      </c>
      <c r="W11" s="75">
        <f>B11+0.001</f>
        <v>7.3710000000000004</v>
      </c>
      <c r="X11" s="75">
        <f>C11+0.001</f>
        <v>303.81099999999998</v>
      </c>
    </row>
    <row r="12" spans="1:24" x14ac:dyDescent="0.35">
      <c r="A12" s="67">
        <v>229.96</v>
      </c>
      <c r="B12" s="65">
        <v>7.68</v>
      </c>
      <c r="C12" s="67">
        <v>304.72000000000003</v>
      </c>
      <c r="D12" s="64">
        <f t="shared" si="0"/>
        <v>229.5127186420234</v>
      </c>
      <c r="E12" s="64">
        <f t="shared" si="1"/>
        <v>-167.1727186420234</v>
      </c>
      <c r="F12" s="64">
        <f t="shared" si="2"/>
        <v>4.3688480743800655</v>
      </c>
      <c r="G12" s="64">
        <f t="shared" si="2"/>
        <v>-7.3048121684185237</v>
      </c>
      <c r="H12" s="64">
        <f t="shared" si="3"/>
        <v>18158.818848074381</v>
      </c>
      <c r="I12" s="64">
        <f t="shared" si="3"/>
        <v>30982.475187831584</v>
      </c>
      <c r="J12" s="60">
        <f t="shared" si="4"/>
        <v>8.5115870619344385</v>
      </c>
      <c r="K12" s="60">
        <f t="shared" si="5"/>
        <v>-59.117280954618714</v>
      </c>
      <c r="L12" s="60">
        <f t="shared" si="6"/>
        <v>-8.5105769449141651</v>
      </c>
      <c r="M12" s="61"/>
      <c r="N12" s="66">
        <f t="shared" si="7"/>
        <v>18.870000000000005</v>
      </c>
      <c r="O12" s="66">
        <f t="shared" si="8"/>
        <v>5.4105206811824146E-3</v>
      </c>
      <c r="P12" s="66">
        <f t="shared" si="8"/>
        <v>1.5882496193148837E-2</v>
      </c>
      <c r="Q12" s="60">
        <f t="shared" si="9"/>
        <v>5.7963800185620862E-3</v>
      </c>
      <c r="R12" s="60">
        <f t="shared" si="10"/>
        <v>1.0000027998445169</v>
      </c>
      <c r="S12" s="60">
        <f t="shared" si="11"/>
        <v>18.707471977140401</v>
      </c>
      <c r="T12" s="60">
        <f t="shared" si="12"/>
        <v>1.3916209211161494</v>
      </c>
      <c r="U12" s="60">
        <f t="shared" si="13"/>
        <v>-2.0420055046274288</v>
      </c>
      <c r="W12" s="75">
        <f>W11+0.001</f>
        <v>7.3720000000000008</v>
      </c>
      <c r="X12" s="75">
        <f>X11+0.001</f>
        <v>303.81199999999995</v>
      </c>
    </row>
    <row r="13" spans="1:24" x14ac:dyDescent="0.35">
      <c r="A13" s="65">
        <v>248.84</v>
      </c>
      <c r="B13" s="65">
        <v>9.8800000000000008</v>
      </c>
      <c r="C13" s="65">
        <v>309.23</v>
      </c>
      <c r="D13" s="64">
        <f t="shared" si="0"/>
        <v>248.17055225687281</v>
      </c>
      <c r="E13" s="64">
        <f t="shared" si="1"/>
        <v>-185.83055225687281</v>
      </c>
      <c r="F13" s="64">
        <f t="shared" si="2"/>
        <v>6.1120231839753263</v>
      </c>
      <c r="G13" s="64">
        <f t="shared" si="2"/>
        <v>-9.5967488702696002</v>
      </c>
      <c r="H13" s="64">
        <f t="shared" si="3"/>
        <v>18160.562023183975</v>
      </c>
      <c r="I13" s="64">
        <f t="shared" si="3"/>
        <v>30980.183251129733</v>
      </c>
      <c r="J13" s="60">
        <f t="shared" si="4"/>
        <v>11.377803666809898</v>
      </c>
      <c r="K13" s="60">
        <f t="shared" si="5"/>
        <v>-57.507560370645514</v>
      </c>
      <c r="L13" s="60">
        <f t="shared" si="6"/>
        <v>-11.36703990738075</v>
      </c>
      <c r="M13" s="61"/>
      <c r="N13" s="66">
        <f t="shared" si="7"/>
        <v>18.879999999999995</v>
      </c>
      <c r="O13" s="66">
        <f t="shared" si="8"/>
        <v>3.8397243543875269E-2</v>
      </c>
      <c r="P13" s="66">
        <f t="shared" si="8"/>
        <v>7.8714349264944097E-2</v>
      </c>
      <c r="Q13" s="60">
        <f t="shared" si="9"/>
        <v>4.0204339961581237E-2</v>
      </c>
      <c r="R13" s="60">
        <f t="shared" si="10"/>
        <v>1.0001347208554843</v>
      </c>
      <c r="S13" s="60">
        <f t="shared" si="11"/>
        <v>18.657833614849416</v>
      </c>
      <c r="T13" s="60">
        <f t="shared" si="12"/>
        <v>1.7431751095952612</v>
      </c>
      <c r="U13" s="60">
        <f t="shared" si="13"/>
        <v>-2.291936701851077</v>
      </c>
      <c r="W13" s="75">
        <f>W12+0.001</f>
        <v>7.3730000000000011</v>
      </c>
      <c r="X13" s="75">
        <f>X12+0.001</f>
        <v>303.81299999999993</v>
      </c>
    </row>
    <row r="14" spans="1:24" x14ac:dyDescent="0.35">
      <c r="A14" s="65">
        <v>267.73</v>
      </c>
      <c r="B14" s="65">
        <v>10.45</v>
      </c>
      <c r="C14" s="65">
        <v>311.73</v>
      </c>
      <c r="D14" s="64">
        <f t="shared" si="0"/>
        <v>266.76406236763876</v>
      </c>
      <c r="E14" s="64">
        <f t="shared" si="1"/>
        <v>-204.42406236763875</v>
      </c>
      <c r="F14" s="64">
        <f t="shared" si="2"/>
        <v>8.2772720943492715</v>
      </c>
      <c r="G14" s="64">
        <f t="shared" si="2"/>
        <v>-12.130614357619473</v>
      </c>
      <c r="H14" s="64">
        <f t="shared" si="3"/>
        <v>18162.727272094347</v>
      </c>
      <c r="I14" s="64">
        <f t="shared" si="3"/>
        <v>30977.649385642384</v>
      </c>
      <c r="J14" s="60">
        <f t="shared" si="4"/>
        <v>14.685538397252477</v>
      </c>
      <c r="K14" s="60">
        <f t="shared" si="5"/>
        <v>-55.692496693044042</v>
      </c>
      <c r="L14" s="60">
        <f t="shared" si="6"/>
        <v>-14.644056244385347</v>
      </c>
      <c r="M14" s="61"/>
      <c r="N14" s="66">
        <f t="shared" si="7"/>
        <v>18.890000000000015</v>
      </c>
      <c r="O14" s="66">
        <f t="shared" si="8"/>
        <v>9.9483767363676527E-3</v>
      </c>
      <c r="P14" s="66">
        <f t="shared" si="8"/>
        <v>4.3633231299858237E-2</v>
      </c>
      <c r="Q14" s="60">
        <f t="shared" si="9"/>
        <v>1.2578289240729568E-2</v>
      </c>
      <c r="R14" s="60">
        <f t="shared" si="10"/>
        <v>1.0000131846552842</v>
      </c>
      <c r="S14" s="60">
        <f t="shared" si="11"/>
        <v>18.593510110765941</v>
      </c>
      <c r="T14" s="60">
        <f t="shared" si="12"/>
        <v>2.1652489103739456</v>
      </c>
      <c r="U14" s="60">
        <f t="shared" si="13"/>
        <v>-2.5338654873498725</v>
      </c>
      <c r="W14" s="75">
        <f>B14+0.001</f>
        <v>10.450999999999999</v>
      </c>
      <c r="X14" s="75">
        <f>C14+0.001</f>
        <v>311.73099999999999</v>
      </c>
    </row>
    <row r="15" spans="1:24" x14ac:dyDescent="0.35">
      <c r="A15" s="65">
        <v>286.64999999999998</v>
      </c>
      <c r="B15" s="65">
        <v>10.36</v>
      </c>
      <c r="C15" s="65">
        <v>310.95999999999998</v>
      </c>
      <c r="D15" s="64">
        <f t="shared" si="0"/>
        <v>285.37294369485579</v>
      </c>
      <c r="E15" s="64">
        <f t="shared" si="1"/>
        <v>-223.03294369485579</v>
      </c>
      <c r="F15" s="64">
        <f t="shared" si="2"/>
        <v>10.534567415437023</v>
      </c>
      <c r="G15" s="64">
        <f t="shared" si="2"/>
        <v>-14.695824729225517</v>
      </c>
      <c r="H15" s="64">
        <f t="shared" si="3"/>
        <v>18164.984567415435</v>
      </c>
      <c r="I15" s="64">
        <f t="shared" si="3"/>
        <v>30975.084175270778</v>
      </c>
      <c r="J15" s="60">
        <f t="shared" si="4"/>
        <v>18.081603222681991</v>
      </c>
      <c r="K15" s="60">
        <f t="shared" si="5"/>
        <v>-54.365499961788885</v>
      </c>
      <c r="L15" s="60">
        <f t="shared" si="6"/>
        <v>-17.99424125279138</v>
      </c>
      <c r="M15" s="61"/>
      <c r="N15" s="66">
        <f t="shared" si="7"/>
        <v>18.919999999999959</v>
      </c>
      <c r="O15" s="66">
        <f t="shared" si="8"/>
        <v>-1.5707963267948941E-3</v>
      </c>
      <c r="P15" s="66">
        <f t="shared" si="8"/>
        <v>-1.3439035240357012E-2</v>
      </c>
      <c r="Q15" s="60">
        <f t="shared" si="9"/>
        <v>2.8910717345580483E-3</v>
      </c>
      <c r="R15" s="60">
        <f t="shared" si="10"/>
        <v>1.0000006965252302</v>
      </c>
      <c r="S15" s="60">
        <f t="shared" si="11"/>
        <v>18.608881327217052</v>
      </c>
      <c r="T15" s="60">
        <f t="shared" si="12"/>
        <v>2.2572953210877511</v>
      </c>
      <c r="U15" s="60">
        <f t="shared" si="13"/>
        <v>-2.5652103716060446</v>
      </c>
      <c r="W15" s="75">
        <f>W14+0.001</f>
        <v>10.451999999999998</v>
      </c>
      <c r="X15" s="75">
        <f>X14+0.001</f>
        <v>311.73199999999997</v>
      </c>
    </row>
    <row r="16" spans="1:24" x14ac:dyDescent="0.35">
      <c r="A16" s="65">
        <v>305.63</v>
      </c>
      <c r="B16" s="65">
        <v>11.43</v>
      </c>
      <c r="C16" s="65">
        <v>307.22000000000003</v>
      </c>
      <c r="D16" s="64">
        <f t="shared" si="0"/>
        <v>304.01079814169589</v>
      </c>
      <c r="E16" s="64">
        <f t="shared" si="1"/>
        <v>-241.67079814169588</v>
      </c>
      <c r="F16" s="64">
        <f t="shared" si="2"/>
        <v>12.79095426698257</v>
      </c>
      <c r="G16" s="64">
        <f t="shared" si="2"/>
        <v>-17.482305200885126</v>
      </c>
      <c r="H16" s="64">
        <f t="shared" si="3"/>
        <v>18167.240954266981</v>
      </c>
      <c r="I16" s="64">
        <f t="shared" si="3"/>
        <v>30972.297694799119</v>
      </c>
      <c r="J16" s="60">
        <f t="shared" si="4"/>
        <v>21.661936806226141</v>
      </c>
      <c r="K16" s="60">
        <f t="shared" si="5"/>
        <v>-53.808876842914088</v>
      </c>
      <c r="L16" s="60">
        <f t="shared" si="6"/>
        <v>-21.535597554170618</v>
      </c>
      <c r="M16" s="61"/>
      <c r="N16" s="66">
        <f t="shared" si="7"/>
        <v>18.980000000000018</v>
      </c>
      <c r="O16" s="66">
        <f t="shared" si="8"/>
        <v>1.867502299633933E-2</v>
      </c>
      <c r="P16" s="66">
        <f t="shared" si="8"/>
        <v>-6.5275314024587097E-2</v>
      </c>
      <c r="Q16" s="60">
        <f t="shared" si="9"/>
        <v>2.2373197116887678E-2</v>
      </c>
      <c r="R16" s="60">
        <f t="shared" si="10"/>
        <v>1.0000417154172105</v>
      </c>
      <c r="S16" s="60">
        <f t="shared" si="11"/>
        <v>18.637854446840084</v>
      </c>
      <c r="T16" s="60">
        <f t="shared" si="12"/>
        <v>2.2563868515455474</v>
      </c>
      <c r="U16" s="60">
        <f t="shared" si="13"/>
        <v>-2.7864804716596097</v>
      </c>
      <c r="W16" s="75">
        <f>W15+0.001</f>
        <v>10.452999999999998</v>
      </c>
      <c r="X16" s="75">
        <f>X15+0.001</f>
        <v>311.73299999999995</v>
      </c>
    </row>
    <row r="17" spans="1:24" x14ac:dyDescent="0.35">
      <c r="A17" s="65">
        <v>324.52999999999997</v>
      </c>
      <c r="B17" s="65">
        <v>12.64</v>
      </c>
      <c r="C17" s="65">
        <v>304.74</v>
      </c>
      <c r="D17" s="64">
        <f t="shared" si="0"/>
        <v>322.49516557987948</v>
      </c>
      <c r="E17" s="64">
        <f t="shared" si="1"/>
        <v>-260.15516557987951</v>
      </c>
      <c r="F17" s="64">
        <f t="shared" si="2"/>
        <v>15.102211402349615</v>
      </c>
      <c r="G17" s="64">
        <f t="shared" si="2"/>
        <v>-20.673003692113994</v>
      </c>
      <c r="H17" s="64">
        <f t="shared" si="3"/>
        <v>18169.552211402348</v>
      </c>
      <c r="I17" s="64">
        <f t="shared" si="3"/>
        <v>30969.106996307892</v>
      </c>
      <c r="J17" s="60">
        <f t="shared" si="4"/>
        <v>25.601755230753565</v>
      </c>
      <c r="K17" s="60">
        <f t="shared" si="5"/>
        <v>-53.850819490137511</v>
      </c>
      <c r="L17" s="60">
        <f t="shared" si="6"/>
        <v>-25.454452071075018</v>
      </c>
      <c r="M17" s="61"/>
      <c r="N17" s="66">
        <f t="shared" si="7"/>
        <v>18.899999999999977</v>
      </c>
      <c r="O17" s="66">
        <f t="shared" si="8"/>
        <v>2.1118483949131402E-2</v>
      </c>
      <c r="P17" s="66">
        <f t="shared" si="8"/>
        <v>-4.3284165449459691E-2</v>
      </c>
      <c r="Q17" s="60">
        <f t="shared" si="9"/>
        <v>2.2961459718898958E-2</v>
      </c>
      <c r="R17" s="60">
        <f t="shared" si="10"/>
        <v>1.0000439380359092</v>
      </c>
      <c r="S17" s="60">
        <f t="shared" si="11"/>
        <v>18.484367438183579</v>
      </c>
      <c r="T17" s="60">
        <f t="shared" si="12"/>
        <v>2.3112571353670446</v>
      </c>
      <c r="U17" s="60">
        <f t="shared" si="13"/>
        <v>-3.1906984912288676</v>
      </c>
      <c r="W17" s="75">
        <f>B17+0.001</f>
        <v>12.641</v>
      </c>
      <c r="X17" s="75">
        <f>C17+0.001</f>
        <v>304.74099999999999</v>
      </c>
    </row>
    <row r="18" spans="1:24" x14ac:dyDescent="0.35">
      <c r="A18" s="65">
        <v>343.43</v>
      </c>
      <c r="B18" s="65">
        <v>13.54</v>
      </c>
      <c r="C18" s="65">
        <v>304.36</v>
      </c>
      <c r="D18" s="64">
        <f t="shared" si="0"/>
        <v>340.90387292848487</v>
      </c>
      <c r="E18" s="64">
        <f t="shared" si="1"/>
        <v>-278.5638729284849</v>
      </c>
      <c r="F18" s="64">
        <f t="shared" si="2"/>
        <v>17.52935629856032</v>
      </c>
      <c r="G18" s="64">
        <f t="shared" si="2"/>
        <v>-24.198773047431754</v>
      </c>
      <c r="H18" s="64">
        <f t="shared" si="3"/>
        <v>18171.979356298558</v>
      </c>
      <c r="I18" s="64">
        <f t="shared" si="3"/>
        <v>30965.581226952574</v>
      </c>
      <c r="J18" s="60">
        <f t="shared" si="4"/>
        <v>29.880745459961098</v>
      </c>
      <c r="K18" s="60">
        <f t="shared" si="5"/>
        <v>-54.080792682154573</v>
      </c>
      <c r="L18" s="60">
        <f t="shared" si="6"/>
        <v>-29.721430348770234</v>
      </c>
      <c r="M18" s="61"/>
      <c r="N18" s="66">
        <f t="shared" si="7"/>
        <v>18.900000000000034</v>
      </c>
      <c r="O18" s="66">
        <f t="shared" si="8"/>
        <v>1.5707963267948943E-2</v>
      </c>
      <c r="P18" s="66">
        <f t="shared" si="8"/>
        <v>-6.6322511575783727E-3</v>
      </c>
      <c r="Q18" s="60">
        <f t="shared" si="9"/>
        <v>1.5779535125605593E-2</v>
      </c>
      <c r="R18" s="60">
        <f t="shared" si="10"/>
        <v>1.0000207499940603</v>
      </c>
      <c r="S18" s="60">
        <f t="shared" si="11"/>
        <v>18.408707348605372</v>
      </c>
      <c r="T18" s="60">
        <f t="shared" si="12"/>
        <v>2.4271448962107045</v>
      </c>
      <c r="U18" s="60">
        <f t="shared" si="13"/>
        <v>-3.5257693553177583</v>
      </c>
      <c r="W18" s="75">
        <f>W17+0.001</f>
        <v>12.641999999999999</v>
      </c>
      <c r="X18" s="75">
        <f>X17+0.001</f>
        <v>304.74199999999996</v>
      </c>
    </row>
    <row r="19" spans="1:24" x14ac:dyDescent="0.35">
      <c r="A19" s="65">
        <v>362.39</v>
      </c>
      <c r="B19" s="65">
        <v>15.06</v>
      </c>
      <c r="C19" s="65">
        <v>301.73</v>
      </c>
      <c r="D19" s="64">
        <f t="shared" si="0"/>
        <v>359.2760686799387</v>
      </c>
      <c r="E19" s="64">
        <f t="shared" si="1"/>
        <v>-296.93606867993867</v>
      </c>
      <c r="F19" s="64">
        <f t="shared" si="2"/>
        <v>20.077631577448997</v>
      </c>
      <c r="G19" s="64">
        <f t="shared" si="2"/>
        <v>-28.126290622601406</v>
      </c>
      <c r="H19" s="64">
        <f t="shared" si="3"/>
        <v>18174.527631577446</v>
      </c>
      <c r="I19" s="64">
        <f t="shared" si="3"/>
        <v>30961.653709377406</v>
      </c>
      <c r="J19" s="60">
        <f t="shared" si="4"/>
        <v>34.557191927973733</v>
      </c>
      <c r="K19" s="60">
        <f t="shared" si="5"/>
        <v>-54.479289371811667</v>
      </c>
      <c r="L19" s="60">
        <f t="shared" si="6"/>
        <v>-34.396897982121352</v>
      </c>
      <c r="M19" s="61"/>
      <c r="N19" s="66">
        <f t="shared" si="7"/>
        <v>18.95999999999998</v>
      </c>
      <c r="O19" s="66">
        <f t="shared" si="8"/>
        <v>2.6529004630313834E-2</v>
      </c>
      <c r="P19" s="66">
        <f t="shared" si="8"/>
        <v>-4.5902159327450787E-2</v>
      </c>
      <c r="Q19" s="60">
        <f t="shared" si="9"/>
        <v>2.8843660005463789E-2</v>
      </c>
      <c r="R19" s="60">
        <f t="shared" si="10"/>
        <v>1.0000693354952948</v>
      </c>
      <c r="S19" s="60">
        <f t="shared" si="11"/>
        <v>18.372195751453813</v>
      </c>
      <c r="T19" s="60">
        <f t="shared" si="12"/>
        <v>2.5482752788886796</v>
      </c>
      <c r="U19" s="60">
        <f t="shared" si="13"/>
        <v>-3.9275175751696536</v>
      </c>
      <c r="W19" s="75">
        <f>W18+0.001</f>
        <v>12.642999999999999</v>
      </c>
      <c r="X19" s="75">
        <f>X18+0.001</f>
        <v>304.74299999999994</v>
      </c>
    </row>
    <row r="20" spans="1:24" x14ac:dyDescent="0.35">
      <c r="A20" s="65">
        <v>381.35</v>
      </c>
      <c r="B20" s="65">
        <v>16.54</v>
      </c>
      <c r="C20" s="65">
        <v>300.56</v>
      </c>
      <c r="D20" s="64">
        <f t="shared" si="0"/>
        <v>377.51926154161197</v>
      </c>
      <c r="E20" s="64">
        <f t="shared" si="1"/>
        <v>-315.17926154161194</v>
      </c>
      <c r="F20" s="64">
        <f t="shared" si="2"/>
        <v>22.745405932083795</v>
      </c>
      <c r="G20" s="64">
        <f t="shared" si="2"/>
        <v>-32.54551933520716</v>
      </c>
      <c r="H20" s="64">
        <f t="shared" si="3"/>
        <v>18177.195405932081</v>
      </c>
      <c r="I20" s="64">
        <f t="shared" si="3"/>
        <v>30957.2344806648</v>
      </c>
      <c r="J20" s="60">
        <f t="shared" si="4"/>
        <v>39.705973351797027</v>
      </c>
      <c r="K20" s="60">
        <f t="shared" si="5"/>
        <v>-55.051078266048108</v>
      </c>
      <c r="L20" s="60">
        <f t="shared" si="6"/>
        <v>-39.55794948968893</v>
      </c>
      <c r="M20" s="61"/>
      <c r="N20" s="66">
        <f t="shared" si="7"/>
        <v>18.960000000000036</v>
      </c>
      <c r="O20" s="66">
        <f t="shared" si="8"/>
        <v>2.5830872929516052E-2</v>
      </c>
      <c r="P20" s="66">
        <f t="shared" si="8"/>
        <v>-2.0420352248333933E-2</v>
      </c>
      <c r="Q20" s="60">
        <f t="shared" si="9"/>
        <v>2.6421225017619676E-2</v>
      </c>
      <c r="R20" s="60">
        <f t="shared" si="10"/>
        <v>1.0000581774888835</v>
      </c>
      <c r="S20" s="60">
        <f t="shared" si="11"/>
        <v>18.243192861673268</v>
      </c>
      <c r="T20" s="60">
        <f t="shared" si="12"/>
        <v>2.6677743546347963</v>
      </c>
      <c r="U20" s="60">
        <f t="shared" si="13"/>
        <v>-4.4192287126057526</v>
      </c>
      <c r="W20" s="75">
        <f>B20+0.001</f>
        <v>16.541</v>
      </c>
      <c r="X20" s="75">
        <f>C20+0.001</f>
        <v>300.56099999999998</v>
      </c>
    </row>
    <row r="21" spans="1:24" x14ac:dyDescent="0.35">
      <c r="A21" s="65">
        <v>400.22</v>
      </c>
      <c r="B21" s="65">
        <v>18.05</v>
      </c>
      <c r="C21" s="65">
        <v>296.42</v>
      </c>
      <c r="D21" s="64">
        <f t="shared" si="0"/>
        <v>395.5362573792201</v>
      </c>
      <c r="E21" s="64">
        <f t="shared" si="1"/>
        <v>-333.19625737922013</v>
      </c>
      <c r="F21" s="64">
        <f t="shared" ref="F21:G36" si="14">T21+F20</f>
        <v>25.412095926954628</v>
      </c>
      <c r="G21" s="64">
        <f t="shared" si="14"/>
        <v>-37.476975035935766</v>
      </c>
      <c r="H21" s="64">
        <f t="shared" ref="H21:I36" si="15">H20+T21</f>
        <v>18179.862095926954</v>
      </c>
      <c r="I21" s="64">
        <f t="shared" si="15"/>
        <v>30952.303024964072</v>
      </c>
      <c r="J21" s="60">
        <f t="shared" si="4"/>
        <v>45.280219492013252</v>
      </c>
      <c r="K21" s="60">
        <f t="shared" si="5"/>
        <v>-55.85989434337958</v>
      </c>
      <c r="L21" s="60">
        <f t="shared" si="6"/>
        <v>-45.162060401592917</v>
      </c>
      <c r="M21" s="61"/>
      <c r="N21" s="66">
        <f t="shared" si="7"/>
        <v>18.870000000000005</v>
      </c>
      <c r="O21" s="66">
        <f t="shared" ref="O21:P36" si="16">RADIANS(B21-B20)</f>
        <v>2.6354471705114402E-2</v>
      </c>
      <c r="P21" s="66">
        <f t="shared" si="16"/>
        <v>-7.2256631032565008E-2</v>
      </c>
      <c r="Q21" s="60">
        <f t="shared" si="9"/>
        <v>3.3984819108990649E-2</v>
      </c>
      <c r="R21" s="60">
        <f t="shared" si="10"/>
        <v>1.0000962584450461</v>
      </c>
      <c r="S21" s="60">
        <f t="shared" si="11"/>
        <v>18.016995837608125</v>
      </c>
      <c r="T21" s="60">
        <f t="shared" si="12"/>
        <v>2.6666899948708318</v>
      </c>
      <c r="U21" s="60">
        <f t="shared" si="13"/>
        <v>-4.9314557007286064</v>
      </c>
      <c r="W21" s="75">
        <f>W20+0.001</f>
        <v>16.542000000000002</v>
      </c>
      <c r="X21" s="75">
        <f>X20+0.001</f>
        <v>300.56199999999995</v>
      </c>
    </row>
    <row r="22" spans="1:24" x14ac:dyDescent="0.35">
      <c r="A22" s="65">
        <v>438.03</v>
      </c>
      <c r="B22" s="65">
        <v>22.41</v>
      </c>
      <c r="C22" s="65">
        <v>286.18</v>
      </c>
      <c r="D22" s="64">
        <f t="shared" si="0"/>
        <v>431.01642689935375</v>
      </c>
      <c r="E22" s="64">
        <f t="shared" si="1"/>
        <v>-368.67642689935371</v>
      </c>
      <c r="F22" s="64">
        <f t="shared" si="14"/>
        <v>30.030450466589279</v>
      </c>
      <c r="G22" s="64">
        <f t="shared" si="14"/>
        <v>-49.654253265124566</v>
      </c>
      <c r="H22" s="64">
        <f t="shared" si="15"/>
        <v>18184.480450466588</v>
      </c>
      <c r="I22" s="64">
        <f t="shared" si="15"/>
        <v>30940.125746734884</v>
      </c>
      <c r="J22" s="60">
        <f t="shared" si="4"/>
        <v>58.029068771981912</v>
      </c>
      <c r="K22" s="60">
        <f t="shared" si="5"/>
        <v>-58.834824582252459</v>
      </c>
      <c r="L22" s="60">
        <f t="shared" si="6"/>
        <v>-58.017069966838925</v>
      </c>
      <c r="M22" s="61"/>
      <c r="N22" s="66">
        <f t="shared" si="7"/>
        <v>37.809999999999945</v>
      </c>
      <c r="O22" s="66">
        <f t="shared" si="16"/>
        <v>7.6096355386952752E-2</v>
      </c>
      <c r="P22" s="66">
        <f t="shared" si="16"/>
        <v>-0.17872171540421949</v>
      </c>
      <c r="Q22" s="60">
        <f t="shared" si="9"/>
        <v>9.7767452454206261E-2</v>
      </c>
      <c r="R22" s="60">
        <f t="shared" si="10"/>
        <v>1.0007973016707445</v>
      </c>
      <c r="S22" s="60">
        <f t="shared" si="11"/>
        <v>35.480169520133671</v>
      </c>
      <c r="T22" s="60">
        <f t="shared" si="12"/>
        <v>4.6183545396346508</v>
      </c>
      <c r="U22" s="60">
        <f t="shared" si="13"/>
        <v>-12.177278229188799</v>
      </c>
      <c r="W22" s="75">
        <f>W21+0.001</f>
        <v>16.543000000000003</v>
      </c>
      <c r="X22" s="75">
        <f>X21+0.001</f>
        <v>300.56299999999993</v>
      </c>
    </row>
    <row r="23" spans="1:24" x14ac:dyDescent="0.35">
      <c r="A23" s="65">
        <v>456.94</v>
      </c>
      <c r="B23" s="65">
        <v>23</v>
      </c>
      <c r="C23" s="65">
        <v>281.92</v>
      </c>
      <c r="D23" s="64">
        <f t="shared" si="0"/>
        <v>448.46210493555304</v>
      </c>
      <c r="E23" s="64">
        <f t="shared" si="1"/>
        <v>-386.12210493555301</v>
      </c>
      <c r="F23" s="64">
        <f t="shared" si="14"/>
        <v>31.798070193185421</v>
      </c>
      <c r="G23" s="64">
        <f t="shared" si="14"/>
        <v>-56.731275971762869</v>
      </c>
      <c r="H23" s="64">
        <f t="shared" si="15"/>
        <v>18186.248070193185</v>
      </c>
      <c r="I23" s="64">
        <f t="shared" si="15"/>
        <v>30933.048724028245</v>
      </c>
      <c r="J23" s="60">
        <f t="shared" si="4"/>
        <v>65.035028572263016</v>
      </c>
      <c r="K23" s="60">
        <f t="shared" si="5"/>
        <v>-60.729223600365678</v>
      </c>
      <c r="L23" s="60">
        <f t="shared" si="6"/>
        <v>-65.029761277245072</v>
      </c>
      <c r="M23" s="61"/>
      <c r="N23" s="66">
        <f t="shared" si="7"/>
        <v>18.910000000000025</v>
      </c>
      <c r="O23" s="66">
        <f t="shared" si="16"/>
        <v>1.0297442586766542E-2</v>
      </c>
      <c r="P23" s="66">
        <f t="shared" si="16"/>
        <v>-7.4351026134958281E-2</v>
      </c>
      <c r="Q23" s="60">
        <f t="shared" si="9"/>
        <v>3.0482555347717266E-2</v>
      </c>
      <c r="R23" s="60">
        <f t="shared" si="10"/>
        <v>1.0000774393772784</v>
      </c>
      <c r="S23" s="60">
        <f t="shared" si="11"/>
        <v>17.445678036199297</v>
      </c>
      <c r="T23" s="60">
        <f t="shared" si="12"/>
        <v>1.7676197265961429</v>
      </c>
      <c r="U23" s="60">
        <f t="shared" si="13"/>
        <v>-7.077022706638302</v>
      </c>
      <c r="W23" s="75">
        <f t="shared" ref="W23:X23" si="17">B23-0.001</f>
        <v>22.998999999999999</v>
      </c>
      <c r="X23" s="75">
        <f t="shared" si="17"/>
        <v>281.91900000000004</v>
      </c>
    </row>
    <row r="24" spans="1:24" x14ac:dyDescent="0.35">
      <c r="A24" s="65">
        <v>475.83</v>
      </c>
      <c r="B24" s="65">
        <v>23.17</v>
      </c>
      <c r="C24" s="65">
        <v>277.08</v>
      </c>
      <c r="D24" s="64">
        <f t="shared" si="0"/>
        <v>465.84105433584551</v>
      </c>
      <c r="E24" s="64">
        <f t="shared" si="1"/>
        <v>-403.50105433584554</v>
      </c>
      <c r="F24" s="64">
        <f t="shared" si="14"/>
        <v>33.018475341732916</v>
      </c>
      <c r="G24" s="64">
        <f t="shared" si="14"/>
        <v>-64.03072547526763</v>
      </c>
      <c r="H24" s="64">
        <f t="shared" si="15"/>
        <v>18187.468475341731</v>
      </c>
      <c r="I24" s="64">
        <f t="shared" si="15"/>
        <v>30925.74927452474</v>
      </c>
      <c r="J24" s="60">
        <f t="shared" si="4"/>
        <v>72.042720095660684</v>
      </c>
      <c r="K24" s="60">
        <f t="shared" si="5"/>
        <v>-62.721375774611204</v>
      </c>
      <c r="L24" s="60">
        <f t="shared" si="6"/>
        <v>-71.961472555195641</v>
      </c>
      <c r="M24" s="61"/>
      <c r="N24" s="66">
        <f t="shared" si="7"/>
        <v>18.889999999999986</v>
      </c>
      <c r="O24" s="66">
        <f t="shared" si="16"/>
        <v>2.9670597283903899E-3</v>
      </c>
      <c r="P24" s="66">
        <f t="shared" si="16"/>
        <v>-8.4473935796526109E-2</v>
      </c>
      <c r="Q24" s="60">
        <f t="shared" si="9"/>
        <v>3.3246033257256169E-2</v>
      </c>
      <c r="R24" s="60">
        <f t="shared" si="10"/>
        <v>1.000092118409128</v>
      </c>
      <c r="S24" s="60">
        <f t="shared" si="11"/>
        <v>17.378949400292477</v>
      </c>
      <c r="T24" s="60">
        <f t="shared" si="12"/>
        <v>1.2204051485474949</v>
      </c>
      <c r="U24" s="60">
        <f t="shared" si="13"/>
        <v>-7.2994495035047606</v>
      </c>
      <c r="W24" s="75">
        <f t="shared" ref="W24:X24" si="18">B24+0.001</f>
        <v>23.171000000000003</v>
      </c>
      <c r="X24" s="75">
        <f t="shared" si="18"/>
        <v>277.08099999999996</v>
      </c>
    </row>
    <row r="25" spans="1:24" x14ac:dyDescent="0.35">
      <c r="A25" s="68">
        <v>494.6</v>
      </c>
      <c r="B25" s="65">
        <v>24.17</v>
      </c>
      <c r="C25" s="68">
        <v>274.39999999999998</v>
      </c>
      <c r="D25" s="64">
        <f t="shared" si="0"/>
        <v>483.03227590346074</v>
      </c>
      <c r="E25" s="64">
        <f t="shared" si="1"/>
        <v>-420.69227590346077</v>
      </c>
      <c r="F25" s="64">
        <f t="shared" si="14"/>
        <v>33.768455520984816</v>
      </c>
      <c r="G25" s="64">
        <f t="shared" si="14"/>
        <v>-71.526927216163415</v>
      </c>
      <c r="H25" s="64">
        <f t="shared" si="15"/>
        <v>18188.218455520982</v>
      </c>
      <c r="I25" s="64">
        <f t="shared" si="15"/>
        <v>30918.253072783846</v>
      </c>
      <c r="J25" s="60">
        <f t="shared" si="4"/>
        <v>79.097470915694075</v>
      </c>
      <c r="K25" s="60">
        <f t="shared" si="5"/>
        <v>-64.72761543913326</v>
      </c>
      <c r="L25" s="60">
        <f t="shared" si="6"/>
        <v>-78.828363784330492</v>
      </c>
      <c r="M25" s="61"/>
      <c r="N25" s="66">
        <f t="shared" si="7"/>
        <v>18.770000000000039</v>
      </c>
      <c r="O25" s="66">
        <f t="shared" si="16"/>
        <v>1.7453292519943295E-2</v>
      </c>
      <c r="P25" s="66">
        <f t="shared" si="16"/>
        <v>-4.6774823953448154E-2</v>
      </c>
      <c r="Q25" s="60">
        <f t="shared" si="9"/>
        <v>2.5633004452279895E-2</v>
      </c>
      <c r="R25" s="60">
        <f t="shared" si="10"/>
        <v>1.000054757840976</v>
      </c>
      <c r="S25" s="60">
        <f t="shared" si="11"/>
        <v>17.191221567615223</v>
      </c>
      <c r="T25" s="60">
        <f t="shared" si="12"/>
        <v>0.74998017925190075</v>
      </c>
      <c r="U25" s="60">
        <f t="shared" si="13"/>
        <v>-7.4962017408957911</v>
      </c>
      <c r="W25" s="75">
        <f t="shared" ref="W25:X25" si="19">B25-0.001</f>
        <v>24.169</v>
      </c>
      <c r="X25" s="75">
        <f t="shared" si="19"/>
        <v>274.399</v>
      </c>
    </row>
    <row r="26" spans="1:24" x14ac:dyDescent="0.35">
      <c r="A26" s="65">
        <v>513.53</v>
      </c>
      <c r="B26" s="65">
        <v>24.49</v>
      </c>
      <c r="C26" s="65">
        <v>274.54000000000002</v>
      </c>
      <c r="D26" s="64">
        <f t="shared" si="0"/>
        <v>500.2810377866615</v>
      </c>
      <c r="E26" s="64">
        <f t="shared" si="1"/>
        <v>-437.94103778666147</v>
      </c>
      <c r="F26" s="64">
        <f t="shared" si="14"/>
        <v>34.376344389831459</v>
      </c>
      <c r="G26" s="64">
        <f t="shared" si="14"/>
        <v>-79.302184310107705</v>
      </c>
      <c r="H26" s="64">
        <f t="shared" si="15"/>
        <v>18188.826344389829</v>
      </c>
      <c r="I26" s="64">
        <f t="shared" si="15"/>
        <v>30910.477815689901</v>
      </c>
      <c r="J26" s="60">
        <f t="shared" si="4"/>
        <v>86.432456230067814</v>
      </c>
      <c r="K26" s="60">
        <f t="shared" si="5"/>
        <v>-66.563969012195969</v>
      </c>
      <c r="L26" s="60">
        <f t="shared" si="6"/>
        <v>-85.865878383064725</v>
      </c>
      <c r="M26" s="61"/>
      <c r="N26" s="66">
        <f t="shared" si="7"/>
        <v>18.92999999999995</v>
      </c>
      <c r="O26" s="66">
        <f t="shared" si="16"/>
        <v>5.5850536063817976E-3</v>
      </c>
      <c r="P26" s="66">
        <f t="shared" si="16"/>
        <v>2.4434609527928153E-3</v>
      </c>
      <c r="Q26" s="60">
        <f t="shared" si="9"/>
        <v>5.6750504061346962E-3</v>
      </c>
      <c r="R26" s="60">
        <f t="shared" si="10"/>
        <v>1.0000026838584031</v>
      </c>
      <c r="S26" s="60">
        <f t="shared" si="11"/>
        <v>17.248761883200729</v>
      </c>
      <c r="T26" s="60">
        <f t="shared" si="12"/>
        <v>0.60788886884664395</v>
      </c>
      <c r="U26" s="60">
        <f t="shared" si="13"/>
        <v>-7.7752570939442949</v>
      </c>
      <c r="W26" s="75">
        <f t="shared" ref="W26:X26" si="20">B26+0.001</f>
        <v>24.491</v>
      </c>
      <c r="X26" s="75">
        <f t="shared" si="20"/>
        <v>274.541</v>
      </c>
    </row>
    <row r="27" spans="1:24" x14ac:dyDescent="0.35">
      <c r="A27" s="65">
        <v>532.41999999999996</v>
      </c>
      <c r="B27" s="65">
        <v>25.37</v>
      </c>
      <c r="C27" s="65">
        <v>273.33</v>
      </c>
      <c r="D27" s="64">
        <f t="shared" si="0"/>
        <v>517.41087720637483</v>
      </c>
      <c r="E27" s="64">
        <f t="shared" si="1"/>
        <v>-455.0708772063748</v>
      </c>
      <c r="F27" s="64">
        <f t="shared" si="14"/>
        <v>34.921339595203136</v>
      </c>
      <c r="G27" s="64">
        <f t="shared" si="14"/>
        <v>-87.245377098403836</v>
      </c>
      <c r="H27" s="64">
        <f t="shared" si="15"/>
        <v>18189.3713395952</v>
      </c>
      <c r="I27" s="64">
        <f t="shared" si="15"/>
        <v>30902.534622901603</v>
      </c>
      <c r="J27" s="60">
        <f t="shared" si="4"/>
        <v>93.974761421171962</v>
      </c>
      <c r="K27" s="60">
        <f t="shared" si="5"/>
        <v>-68.185463683748139</v>
      </c>
      <c r="L27" s="60">
        <f t="shared" si="6"/>
        <v>-93.017382727572368</v>
      </c>
      <c r="M27" s="61"/>
      <c r="N27" s="66">
        <f t="shared" si="7"/>
        <v>18.889999999999986</v>
      </c>
      <c r="O27" s="66">
        <f t="shared" si="16"/>
        <v>1.5358897417550145E-2</v>
      </c>
      <c r="P27" s="66">
        <f t="shared" si="16"/>
        <v>-2.1118483949132023E-2</v>
      </c>
      <c r="Q27" s="60">
        <f t="shared" si="9"/>
        <v>1.7751332059518177E-2</v>
      </c>
      <c r="R27" s="60">
        <f t="shared" si="10"/>
        <v>1.0000262599766352</v>
      </c>
      <c r="S27" s="60">
        <f t="shared" si="11"/>
        <v>17.129839419713299</v>
      </c>
      <c r="T27" s="60">
        <f t="shared" si="12"/>
        <v>0.5449952053716749</v>
      </c>
      <c r="U27" s="60">
        <f t="shared" si="13"/>
        <v>-7.9431927882961322</v>
      </c>
      <c r="W27" s="75">
        <f t="shared" ref="W27:X27" si="21">B27-0.001</f>
        <v>25.369</v>
      </c>
      <c r="X27" s="75">
        <f t="shared" si="21"/>
        <v>273.32900000000001</v>
      </c>
    </row>
    <row r="28" spans="1:24" x14ac:dyDescent="0.35">
      <c r="A28" s="65">
        <v>551.34</v>
      </c>
      <c r="B28" s="65">
        <v>27.78</v>
      </c>
      <c r="C28" s="65">
        <v>273.08999999999997</v>
      </c>
      <c r="D28" s="64">
        <f t="shared" si="0"/>
        <v>534.3307277602637</v>
      </c>
      <c r="E28" s="64">
        <f t="shared" si="1"/>
        <v>-471.99072776026367</v>
      </c>
      <c r="F28" s="64">
        <f t="shared" si="14"/>
        <v>35.394519982274119</v>
      </c>
      <c r="G28" s="64">
        <f t="shared" si="14"/>
        <v>-95.695719014722243</v>
      </c>
      <c r="H28" s="64">
        <f t="shared" si="15"/>
        <v>18189.844519982271</v>
      </c>
      <c r="I28" s="64">
        <f t="shared" si="15"/>
        <v>30894.084280985284</v>
      </c>
      <c r="J28" s="60">
        <f t="shared" si="4"/>
        <v>102.03157688931536</v>
      </c>
      <c r="K28" s="60">
        <f t="shared" si="5"/>
        <v>-69.702318071711233</v>
      </c>
      <c r="L28" s="60">
        <f t="shared" si="6"/>
        <v>-100.57218369130406</v>
      </c>
      <c r="M28" s="61"/>
      <c r="N28" s="66">
        <f t="shared" si="7"/>
        <v>18.920000000000073</v>
      </c>
      <c r="O28" s="66">
        <f t="shared" si="16"/>
        <v>4.2062434973063348E-2</v>
      </c>
      <c r="P28" s="66">
        <f t="shared" si="16"/>
        <v>-4.1887902047865492E-3</v>
      </c>
      <c r="Q28" s="60">
        <f t="shared" si="9"/>
        <v>4.2104077425644704E-2</v>
      </c>
      <c r="R28" s="60">
        <f t="shared" si="10"/>
        <v>1.0001477556381406</v>
      </c>
      <c r="S28" s="60">
        <f t="shared" si="11"/>
        <v>16.919850553888818</v>
      </c>
      <c r="T28" s="60">
        <f t="shared" si="12"/>
        <v>0.47318038707098353</v>
      </c>
      <c r="U28" s="60">
        <f t="shared" si="13"/>
        <v>-8.4503419163184148</v>
      </c>
      <c r="W28" s="75">
        <f t="shared" ref="W28:X28" si="22">B28+0.001</f>
        <v>27.781000000000002</v>
      </c>
      <c r="X28" s="75">
        <f t="shared" si="22"/>
        <v>273.09099999999995</v>
      </c>
    </row>
    <row r="29" spans="1:24" x14ac:dyDescent="0.35">
      <c r="A29" s="65">
        <v>570.24</v>
      </c>
      <c r="B29" s="65">
        <v>28.08</v>
      </c>
      <c r="C29" s="65">
        <v>274.27</v>
      </c>
      <c r="D29" s="64">
        <f t="shared" si="0"/>
        <v>551.02937564750903</v>
      </c>
      <c r="E29" s="64">
        <f t="shared" si="1"/>
        <v>-488.689375647509</v>
      </c>
      <c r="F29" s="64">
        <f t="shared" si="14"/>
        <v>35.963138987570844</v>
      </c>
      <c r="G29" s="64">
        <f t="shared" si="14"/>
        <v>-104.52964482541549</v>
      </c>
      <c r="H29" s="64">
        <f t="shared" si="15"/>
        <v>18190.413138987569</v>
      </c>
      <c r="I29" s="64">
        <f t="shared" si="15"/>
        <v>30885.25035517459</v>
      </c>
      <c r="J29" s="60">
        <f t="shared" si="4"/>
        <v>110.54317714434866</v>
      </c>
      <c r="K29" s="60">
        <f t="shared" si="5"/>
        <v>-71.014361163916291</v>
      </c>
      <c r="L29" s="60">
        <f t="shared" si="6"/>
        <v>-108.50689736115982</v>
      </c>
      <c r="M29" s="61"/>
      <c r="N29" s="66">
        <f t="shared" si="7"/>
        <v>18.899999999999977</v>
      </c>
      <c r="O29" s="66">
        <f t="shared" si="16"/>
        <v>5.2359877559829387E-3</v>
      </c>
      <c r="P29" s="66">
        <f t="shared" si="16"/>
        <v>2.0594885173533209E-2</v>
      </c>
      <c r="Q29" s="60">
        <f t="shared" si="9"/>
        <v>1.0975667566563319E-2</v>
      </c>
      <c r="R29" s="60">
        <f t="shared" si="10"/>
        <v>1.0000100388941449</v>
      </c>
      <c r="S29" s="60">
        <f t="shared" si="11"/>
        <v>16.698647887245329</v>
      </c>
      <c r="T29" s="60">
        <f t="shared" si="12"/>
        <v>0.5686190052967266</v>
      </c>
      <c r="U29" s="60">
        <f t="shared" si="13"/>
        <v>-8.8339258106932519</v>
      </c>
      <c r="W29" s="75">
        <f t="shared" ref="W29:X29" si="23">B29-0.001</f>
        <v>28.078999999999997</v>
      </c>
      <c r="X29" s="75">
        <f t="shared" si="23"/>
        <v>274.26900000000001</v>
      </c>
    </row>
    <row r="30" spans="1:24" x14ac:dyDescent="0.35">
      <c r="A30" s="65">
        <v>589.15</v>
      </c>
      <c r="B30" s="65">
        <v>29.2</v>
      </c>
      <c r="C30" s="65">
        <v>276.87</v>
      </c>
      <c r="D30" s="64">
        <f t="shared" si="0"/>
        <v>567.62609990153328</v>
      </c>
      <c r="E30" s="64">
        <f t="shared" si="1"/>
        <v>-505.28609990153325</v>
      </c>
      <c r="F30" s="64">
        <f t="shared" si="14"/>
        <v>36.846330369640611</v>
      </c>
      <c r="G30" s="64">
        <f t="shared" si="14"/>
        <v>-113.54803387299546</v>
      </c>
      <c r="H30" s="64">
        <f t="shared" si="15"/>
        <v>18191.296330369638</v>
      </c>
      <c r="I30" s="64">
        <f t="shared" si="15"/>
        <v>30876.231966127012</v>
      </c>
      <c r="J30" s="60">
        <f t="shared" si="4"/>
        <v>119.37674839821877</v>
      </c>
      <c r="K30" s="60">
        <f t="shared" si="5"/>
        <v>-72.021756260858282</v>
      </c>
      <c r="L30" s="60">
        <f t="shared" si="6"/>
        <v>-116.75864706861033</v>
      </c>
      <c r="M30" s="61"/>
      <c r="N30" s="66">
        <f t="shared" si="7"/>
        <v>18.909999999999968</v>
      </c>
      <c r="O30" s="66">
        <f t="shared" si="16"/>
        <v>1.954768762233651E-2</v>
      </c>
      <c r="P30" s="66">
        <f t="shared" si="16"/>
        <v>4.5378560551852964E-2</v>
      </c>
      <c r="Q30" s="60">
        <f t="shared" si="9"/>
        <v>2.9239567559990132E-2</v>
      </c>
      <c r="R30" s="60">
        <f t="shared" si="10"/>
        <v>1.0000712521176469</v>
      </c>
      <c r="S30" s="60">
        <f t="shared" si="11"/>
        <v>16.596724254024295</v>
      </c>
      <c r="T30" s="60">
        <f t="shared" si="12"/>
        <v>0.88319138206976533</v>
      </c>
      <c r="U30" s="60">
        <f t="shared" si="13"/>
        <v>-9.0183890475799764</v>
      </c>
      <c r="W30" s="75">
        <f t="shared" ref="W30:X30" si="24">B30+0.001</f>
        <v>29.201000000000001</v>
      </c>
      <c r="X30" s="75">
        <f t="shared" si="24"/>
        <v>276.87099999999998</v>
      </c>
    </row>
    <row r="31" spans="1:24" x14ac:dyDescent="0.35">
      <c r="A31" s="65">
        <v>607.99</v>
      </c>
      <c r="B31" s="65">
        <v>31.86</v>
      </c>
      <c r="C31" s="65">
        <v>277.89999999999998</v>
      </c>
      <c r="D31" s="64">
        <f t="shared" si="0"/>
        <v>583.85283965096619</v>
      </c>
      <c r="E31" s="64">
        <f t="shared" si="1"/>
        <v>-521.51283965096616</v>
      </c>
      <c r="F31" s="64">
        <f t="shared" si="14"/>
        <v>38.079693129615201</v>
      </c>
      <c r="G31" s="64">
        <f t="shared" si="14"/>
        <v>-123.03756090280238</v>
      </c>
      <c r="H31" s="64">
        <f t="shared" si="15"/>
        <v>18192.529693129611</v>
      </c>
      <c r="I31" s="64">
        <f t="shared" si="15"/>
        <v>30866.742439097205</v>
      </c>
      <c r="J31" s="60">
        <f t="shared" si="4"/>
        <v>128.79559162392349</v>
      </c>
      <c r="K31" s="60">
        <f t="shared" si="5"/>
        <v>-72.802887278420982</v>
      </c>
      <c r="L31" s="60">
        <f t="shared" si="6"/>
        <v>-125.59349992630949</v>
      </c>
      <c r="M31" s="61"/>
      <c r="N31" s="66">
        <f t="shared" si="7"/>
        <v>18.840000000000032</v>
      </c>
      <c r="O31" s="66">
        <f t="shared" si="16"/>
        <v>4.6425758103049171E-2</v>
      </c>
      <c r="P31" s="66">
        <f t="shared" si="16"/>
        <v>1.7976891295541118E-2</v>
      </c>
      <c r="Q31" s="60">
        <f t="shared" si="9"/>
        <v>4.7313844374517133E-2</v>
      </c>
      <c r="R31" s="60">
        <f t="shared" si="10"/>
        <v>1.0001865917596648</v>
      </c>
      <c r="S31" s="60">
        <f t="shared" si="11"/>
        <v>16.226739749432905</v>
      </c>
      <c r="T31" s="60">
        <f t="shared" si="12"/>
        <v>1.233362759974588</v>
      </c>
      <c r="U31" s="60">
        <f t="shared" si="13"/>
        <v>-9.4895270298069203</v>
      </c>
      <c r="W31" s="75">
        <f t="shared" ref="W31:X31" si="25">B31-0.001</f>
        <v>31.858999999999998</v>
      </c>
      <c r="X31" s="75">
        <f t="shared" si="25"/>
        <v>277.899</v>
      </c>
    </row>
    <row r="32" spans="1:24" x14ac:dyDescent="0.35">
      <c r="A32" s="65">
        <v>636.32000000000005</v>
      </c>
      <c r="B32" s="65">
        <v>35.57</v>
      </c>
      <c r="C32" s="65">
        <v>276.87</v>
      </c>
      <c r="D32" s="64">
        <f t="shared" si="0"/>
        <v>607.41406242168603</v>
      </c>
      <c r="E32" s="64">
        <f t="shared" si="1"/>
        <v>-545.07406242168599</v>
      </c>
      <c r="F32" s="64">
        <f t="shared" si="14"/>
        <v>40.09369014308232</v>
      </c>
      <c r="G32" s="64">
        <f t="shared" si="14"/>
        <v>-138.62968949410464</v>
      </c>
      <c r="H32" s="64">
        <f t="shared" si="15"/>
        <v>18194.543690143077</v>
      </c>
      <c r="I32" s="64">
        <f t="shared" si="15"/>
        <v>30851.150310505902</v>
      </c>
      <c r="J32" s="60">
        <f t="shared" si="4"/>
        <v>144.31110421073413</v>
      </c>
      <c r="K32" s="60">
        <f t="shared" si="5"/>
        <v>-73.869374158492064</v>
      </c>
      <c r="L32" s="60">
        <f t="shared" si="6"/>
        <v>-140.10367789218449</v>
      </c>
      <c r="M32" s="61"/>
      <c r="N32" s="66">
        <f t="shared" si="7"/>
        <v>28.330000000000041</v>
      </c>
      <c r="O32" s="66">
        <f t="shared" si="16"/>
        <v>6.4751715248989636E-2</v>
      </c>
      <c r="P32" s="66">
        <f t="shared" si="16"/>
        <v>-1.7976891295541118E-2</v>
      </c>
      <c r="Q32" s="60">
        <f t="shared" si="9"/>
        <v>6.5513966879933605E-2</v>
      </c>
      <c r="R32" s="60">
        <f t="shared" si="10"/>
        <v>1.0003578269043116</v>
      </c>
      <c r="S32" s="60">
        <f t="shared" si="11"/>
        <v>23.561222770719866</v>
      </c>
      <c r="T32" s="60">
        <f t="shared" si="12"/>
        <v>2.0139970134671183</v>
      </c>
      <c r="U32" s="60">
        <f t="shared" si="13"/>
        <v>-15.592128591302263</v>
      </c>
      <c r="W32" s="75">
        <f t="shared" ref="W32:X32" si="26">B32+0.001</f>
        <v>35.570999999999998</v>
      </c>
      <c r="X32" s="75">
        <f t="shared" si="26"/>
        <v>276.87099999999998</v>
      </c>
    </row>
    <row r="33" spans="1:24" x14ac:dyDescent="0.35">
      <c r="A33" s="65">
        <v>655.27</v>
      </c>
      <c r="B33" s="65">
        <v>35.57</v>
      </c>
      <c r="C33" s="65">
        <v>276.64999999999998</v>
      </c>
      <c r="D33" s="64">
        <f t="shared" si="0"/>
        <v>622.8281020778968</v>
      </c>
      <c r="E33" s="64">
        <f t="shared" si="1"/>
        <v>-560.48810207789677</v>
      </c>
      <c r="F33" s="64">
        <f t="shared" si="14"/>
        <v>41.391232499255757</v>
      </c>
      <c r="G33" s="64">
        <f t="shared" si="14"/>
        <v>-149.57620108550634</v>
      </c>
      <c r="H33" s="64">
        <f t="shared" si="15"/>
        <v>18195.84123249925</v>
      </c>
      <c r="I33" s="64">
        <f t="shared" si="15"/>
        <v>30840.203798914499</v>
      </c>
      <c r="J33" s="60">
        <f t="shared" si="4"/>
        <v>155.19753238688841</v>
      </c>
      <c r="K33" s="60">
        <f t="shared" si="5"/>
        <v>-74.531989034118553</v>
      </c>
      <c r="L33" s="60">
        <f t="shared" si="6"/>
        <v>-150.23240619124587</v>
      </c>
      <c r="M33" s="61"/>
      <c r="N33" s="66">
        <f t="shared" si="7"/>
        <v>18.949999999999932</v>
      </c>
      <c r="O33" s="66">
        <f t="shared" si="16"/>
        <v>0</v>
      </c>
      <c r="P33" s="66">
        <f t="shared" si="16"/>
        <v>-3.8397243543880012E-3</v>
      </c>
      <c r="Q33" s="60">
        <f t="shared" si="9"/>
        <v>2.2335558128845356E-3</v>
      </c>
      <c r="R33" s="60">
        <f t="shared" si="10"/>
        <v>1.0000004157311715</v>
      </c>
      <c r="S33" s="60">
        <f t="shared" si="11"/>
        <v>15.414039656210742</v>
      </c>
      <c r="T33" s="60">
        <f t="shared" si="12"/>
        <v>1.2975423561734378</v>
      </c>
      <c r="U33" s="60">
        <f t="shared" si="13"/>
        <v>-10.946511591401716</v>
      </c>
      <c r="W33" s="75">
        <f t="shared" ref="W33:X33" si="27">B33-0.001</f>
        <v>35.569000000000003</v>
      </c>
      <c r="X33" s="75">
        <f t="shared" si="27"/>
        <v>276.649</v>
      </c>
    </row>
    <row r="34" spans="1:24" x14ac:dyDescent="0.35">
      <c r="A34" s="65">
        <v>674.19</v>
      </c>
      <c r="B34" s="65">
        <v>35.35</v>
      </c>
      <c r="C34" s="65">
        <v>274.83</v>
      </c>
      <c r="D34" s="64">
        <f t="shared" si="0"/>
        <v>638.23926086514939</v>
      </c>
      <c r="E34" s="64">
        <f t="shared" si="1"/>
        <v>-575.89926086514936</v>
      </c>
      <c r="F34" s="64">
        <f t="shared" si="14"/>
        <v>42.489364478025124</v>
      </c>
      <c r="G34" s="64">
        <f t="shared" si="14"/>
        <v>-160.49618834795274</v>
      </c>
      <c r="H34" s="64">
        <f t="shared" si="15"/>
        <v>18196.939364478018</v>
      </c>
      <c r="I34" s="64">
        <f t="shared" si="15"/>
        <v>30829.283811652054</v>
      </c>
      <c r="J34" s="60">
        <f t="shared" si="4"/>
        <v>166.02521666291534</v>
      </c>
      <c r="K34" s="60">
        <f t="shared" si="5"/>
        <v>-75.171825501348323</v>
      </c>
      <c r="L34" s="60">
        <f t="shared" si="6"/>
        <v>-160.23845855891165</v>
      </c>
      <c r="M34" s="61"/>
      <c r="N34" s="66">
        <f t="shared" si="7"/>
        <v>18.920000000000073</v>
      </c>
      <c r="O34" s="66">
        <f t="shared" si="16"/>
        <v>-3.8397243543875051E-3</v>
      </c>
      <c r="P34" s="66">
        <f t="shared" si="16"/>
        <v>-3.1764992386296681E-2</v>
      </c>
      <c r="Q34" s="60">
        <f t="shared" si="9"/>
        <v>1.8823166696723348E-2</v>
      </c>
      <c r="R34" s="60">
        <f t="shared" si="10"/>
        <v>1.000029527013218</v>
      </c>
      <c r="S34" s="60">
        <f t="shared" si="11"/>
        <v>15.411158787252626</v>
      </c>
      <c r="T34" s="60">
        <f t="shared" si="12"/>
        <v>1.0981319787693693</v>
      </c>
      <c r="U34" s="60">
        <f t="shared" si="13"/>
        <v>-10.919987262446401</v>
      </c>
      <c r="W34" s="75">
        <f t="shared" ref="W34:X34" si="28">B34+0.001</f>
        <v>35.350999999999999</v>
      </c>
      <c r="X34" s="75">
        <f t="shared" si="28"/>
        <v>274.83099999999996</v>
      </c>
    </row>
    <row r="35" spans="1:24" x14ac:dyDescent="0.35">
      <c r="A35" s="65">
        <v>693.14</v>
      </c>
      <c r="B35" s="65">
        <v>35.44</v>
      </c>
      <c r="C35" s="65">
        <v>275.10000000000002</v>
      </c>
      <c r="D35" s="64">
        <f t="shared" si="0"/>
        <v>653.68689849455336</v>
      </c>
      <c r="E35" s="64">
        <f t="shared" si="1"/>
        <v>-591.34689849455333</v>
      </c>
      <c r="F35" s="64">
        <f t="shared" si="14"/>
        <v>43.439335337594166</v>
      </c>
      <c r="G35" s="64">
        <f t="shared" si="14"/>
        <v>-171.43100660240648</v>
      </c>
      <c r="H35" s="64">
        <f t="shared" si="15"/>
        <v>18197.889335337586</v>
      </c>
      <c r="I35" s="64">
        <f t="shared" si="15"/>
        <v>30818.348993397602</v>
      </c>
      <c r="J35" s="60">
        <f t="shared" si="4"/>
        <v>176.84899173952419</v>
      </c>
      <c r="K35" s="60">
        <f t="shared" si="5"/>
        <v>-75.780959757647864</v>
      </c>
      <c r="L35" s="60">
        <f t="shared" si="6"/>
        <v>-170.18327438281898</v>
      </c>
      <c r="M35" s="61"/>
      <c r="N35" s="66">
        <f t="shared" si="7"/>
        <v>18.949999999999932</v>
      </c>
      <c r="O35" s="66">
        <f t="shared" si="16"/>
        <v>1.570796326794832E-3</v>
      </c>
      <c r="P35" s="66">
        <f t="shared" si="16"/>
        <v>4.7123889803853646E-3</v>
      </c>
      <c r="Q35" s="60">
        <f t="shared" si="9"/>
        <v>3.1491823612666003E-3</v>
      </c>
      <c r="R35" s="60">
        <f t="shared" si="10"/>
        <v>1.0000008264466149</v>
      </c>
      <c r="S35" s="60">
        <f t="shared" si="11"/>
        <v>15.447637629404014</v>
      </c>
      <c r="T35" s="60">
        <f t="shared" si="12"/>
        <v>0.94997085956904193</v>
      </c>
      <c r="U35" s="60">
        <f t="shared" si="13"/>
        <v>-10.934818254453752</v>
      </c>
      <c r="W35" s="75">
        <f t="shared" ref="W35:X35" si="29">B35-0.001</f>
        <v>35.439</v>
      </c>
      <c r="X35" s="75">
        <f t="shared" si="29"/>
        <v>275.09900000000005</v>
      </c>
    </row>
    <row r="36" spans="1:24" x14ac:dyDescent="0.35">
      <c r="A36" s="65">
        <v>711.96</v>
      </c>
      <c r="B36" s="65">
        <v>35.299999999999997</v>
      </c>
      <c r="C36" s="65">
        <v>273.98</v>
      </c>
      <c r="D36" s="64">
        <f t="shared" si="0"/>
        <v>669.03346973884163</v>
      </c>
      <c r="E36" s="64">
        <f t="shared" si="1"/>
        <v>-606.6934697388416</v>
      </c>
      <c r="F36" s="64">
        <f t="shared" si="14"/>
        <v>44.301803984633885</v>
      </c>
      <c r="G36" s="64">
        <f t="shared" si="14"/>
        <v>-182.29044230006684</v>
      </c>
      <c r="H36" s="64">
        <f t="shared" si="15"/>
        <v>18198.751803984625</v>
      </c>
      <c r="I36" s="64">
        <f t="shared" si="15"/>
        <v>30807.489557699941</v>
      </c>
      <c r="J36" s="60">
        <f t="shared" si="4"/>
        <v>187.59652232983137</v>
      </c>
      <c r="K36" s="60">
        <f t="shared" si="5"/>
        <v>-76.340300733875651</v>
      </c>
      <c r="L36" s="60">
        <f t="shared" si="6"/>
        <v>-180.01905589127625</v>
      </c>
      <c r="M36" s="61"/>
      <c r="N36" s="66">
        <f t="shared" si="7"/>
        <v>18.82000000000005</v>
      </c>
      <c r="O36" s="66">
        <f t="shared" si="16"/>
        <v>-2.4434609527920711E-3</v>
      </c>
      <c r="P36" s="66">
        <f t="shared" si="16"/>
        <v>-1.9547687622336569E-2</v>
      </c>
      <c r="Q36" s="60">
        <f t="shared" si="9"/>
        <v>1.157594583849253E-2</v>
      </c>
      <c r="R36" s="60">
        <f t="shared" si="10"/>
        <v>1.0000111670264789</v>
      </c>
      <c r="S36" s="60">
        <f t="shared" si="11"/>
        <v>15.34657124428823</v>
      </c>
      <c r="T36" s="60">
        <f t="shared" si="12"/>
        <v>0.86246864703972248</v>
      </c>
      <c r="U36" s="60">
        <f t="shared" si="13"/>
        <v>-10.859435697660356</v>
      </c>
      <c r="W36" s="75">
        <f t="shared" ref="W36:X36" si="30">B36+0.001</f>
        <v>35.300999999999995</v>
      </c>
      <c r="X36" s="75">
        <f t="shared" si="30"/>
        <v>273.98099999999999</v>
      </c>
    </row>
    <row r="37" spans="1:24" x14ac:dyDescent="0.35">
      <c r="A37" s="65">
        <v>730.89</v>
      </c>
      <c r="B37" s="65">
        <v>35.659999999999997</v>
      </c>
      <c r="C37" s="65">
        <v>274.04000000000002</v>
      </c>
      <c r="D37" s="64">
        <f t="shared" si="0"/>
        <v>684.44848785879196</v>
      </c>
      <c r="E37" s="64">
        <f t="shared" si="1"/>
        <v>-622.10848785879193</v>
      </c>
      <c r="F37" s="64">
        <f t="shared" ref="F37:G52" si="31">T37+F36</f>
        <v>45.070178071443245</v>
      </c>
      <c r="G37" s="64">
        <f t="shared" si="31"/>
        <v>-193.2508495774693</v>
      </c>
      <c r="H37" s="64">
        <f t="shared" ref="H37:I52" si="32">H36+T37</f>
        <v>18199.520178071434</v>
      </c>
      <c r="I37" s="64">
        <f t="shared" si="32"/>
        <v>30796.529150422539</v>
      </c>
      <c r="J37" s="60">
        <f t="shared" si="4"/>
        <v>198.43692149850861</v>
      </c>
      <c r="K37" s="60">
        <f t="shared" si="5"/>
        <v>-76.872075650852111</v>
      </c>
      <c r="L37" s="60">
        <f t="shared" si="6"/>
        <v>-189.89523407273529</v>
      </c>
      <c r="M37" s="61"/>
      <c r="N37" s="66">
        <f t="shared" si="7"/>
        <v>18.92999999999995</v>
      </c>
      <c r="O37" s="66">
        <f t="shared" ref="O37:P64" si="33">RADIANS(B37-B36)</f>
        <v>6.2831853071795762E-3</v>
      </c>
      <c r="P37" s="66">
        <f t="shared" si="33"/>
        <v>1.0471975511966373E-3</v>
      </c>
      <c r="Q37" s="60">
        <f t="shared" si="9"/>
        <v>6.3125150244696115E-3</v>
      </c>
      <c r="R37" s="60">
        <f t="shared" si="10"/>
        <v>1.00000332066706</v>
      </c>
      <c r="S37" s="60">
        <f t="shared" si="11"/>
        <v>15.415018119950368</v>
      </c>
      <c r="T37" s="60">
        <f t="shared" si="12"/>
        <v>0.76837408680936103</v>
      </c>
      <c r="U37" s="60">
        <f t="shared" si="13"/>
        <v>-10.960407277402446</v>
      </c>
      <c r="W37" s="75">
        <f t="shared" ref="W37:X37" si="34">B37-0.001</f>
        <v>35.658999999999999</v>
      </c>
      <c r="X37" s="75">
        <f t="shared" si="34"/>
        <v>274.03900000000004</v>
      </c>
    </row>
    <row r="38" spans="1:24" x14ac:dyDescent="0.35">
      <c r="A38" s="65">
        <v>749.79</v>
      </c>
      <c r="B38" s="65">
        <v>36.130000000000003</v>
      </c>
      <c r="C38" s="65">
        <v>275.87</v>
      </c>
      <c r="D38" s="64">
        <f t="shared" si="0"/>
        <v>699.75964639774975</v>
      </c>
      <c r="E38" s="64">
        <f t="shared" si="1"/>
        <v>-637.41964639774972</v>
      </c>
      <c r="F38" s="64">
        <f t="shared" si="31"/>
        <v>46.028191782114149</v>
      </c>
      <c r="G38" s="64">
        <f t="shared" si="31"/>
        <v>-204.28933649539368</v>
      </c>
      <c r="H38" s="64">
        <f t="shared" si="32"/>
        <v>18200.478191782106</v>
      </c>
      <c r="I38" s="64">
        <f t="shared" si="32"/>
        <v>30785.490663504614</v>
      </c>
      <c r="J38" s="60">
        <f t="shared" si="4"/>
        <v>209.41042821325607</v>
      </c>
      <c r="K38" s="60">
        <f t="shared" si="5"/>
        <v>-77.302775489180448</v>
      </c>
      <c r="L38" s="60">
        <f t="shared" si="6"/>
        <v>-199.93385101833545</v>
      </c>
      <c r="M38" s="61"/>
      <c r="N38" s="66">
        <f t="shared" si="7"/>
        <v>18.899999999999977</v>
      </c>
      <c r="O38" s="66">
        <f t="shared" si="33"/>
        <v>8.2030474843734526E-3</v>
      </c>
      <c r="P38" s="66">
        <f t="shared" si="33"/>
        <v>3.193952531149595E-2</v>
      </c>
      <c r="Q38" s="60">
        <f t="shared" si="9"/>
        <v>2.0443278737149573E-2</v>
      </c>
      <c r="R38" s="60">
        <f t="shared" si="10"/>
        <v>1.0000348287593845</v>
      </c>
      <c r="S38" s="60">
        <f t="shared" si="11"/>
        <v>15.311158538957727</v>
      </c>
      <c r="T38" s="60">
        <f t="shared" si="12"/>
        <v>0.95801371067090768</v>
      </c>
      <c r="U38" s="60">
        <f t="shared" si="13"/>
        <v>-11.038486917924395</v>
      </c>
      <c r="W38" s="75">
        <f t="shared" ref="W38:X38" si="35">B38+0.001</f>
        <v>36.131</v>
      </c>
      <c r="X38" s="75">
        <f t="shared" si="35"/>
        <v>275.87099999999998</v>
      </c>
    </row>
    <row r="39" spans="1:24" x14ac:dyDescent="0.35">
      <c r="A39" s="65">
        <v>768.72</v>
      </c>
      <c r="B39" s="65">
        <v>36.229999999999997</v>
      </c>
      <c r="C39" s="65">
        <v>276.3</v>
      </c>
      <c r="D39" s="64">
        <f t="shared" si="0"/>
        <v>715.0393298426103</v>
      </c>
      <c r="E39" s="64">
        <f t="shared" si="1"/>
        <v>-652.69932984261027</v>
      </c>
      <c r="F39" s="64">
        <f t="shared" si="31"/>
        <v>47.21280912574214</v>
      </c>
      <c r="G39" s="64">
        <f t="shared" si="31"/>
        <v>-215.40114006116477</v>
      </c>
      <c r="H39" s="64">
        <f t="shared" si="32"/>
        <v>18201.662809125733</v>
      </c>
      <c r="I39" s="64">
        <f t="shared" si="32"/>
        <v>30774.378859938843</v>
      </c>
      <c r="J39" s="60">
        <f t="shared" si="4"/>
        <v>220.51462646544169</v>
      </c>
      <c r="K39" s="60">
        <f t="shared" si="5"/>
        <v>-77.637101412101956</v>
      </c>
      <c r="L39" s="60">
        <f t="shared" si="6"/>
        <v>-210.14926385996969</v>
      </c>
      <c r="M39" s="61"/>
      <c r="N39" s="66">
        <f t="shared" si="7"/>
        <v>18.930000000000064</v>
      </c>
      <c r="O39" s="66">
        <f t="shared" si="33"/>
        <v>1.7453292519942303E-3</v>
      </c>
      <c r="P39" s="66">
        <f t="shared" si="33"/>
        <v>7.5049157835757364E-3</v>
      </c>
      <c r="Q39" s="60">
        <f t="shared" si="9"/>
        <v>4.7617138373770018E-3</v>
      </c>
      <c r="R39" s="60">
        <f t="shared" si="10"/>
        <v>1.0000018894975067</v>
      </c>
      <c r="S39" s="60">
        <f t="shared" si="11"/>
        <v>15.279683444860595</v>
      </c>
      <c r="T39" s="60">
        <f t="shared" si="12"/>
        <v>1.1846173436279899</v>
      </c>
      <c r="U39" s="60">
        <f t="shared" si="13"/>
        <v>-11.111803565771092</v>
      </c>
      <c r="W39" s="75">
        <f t="shared" ref="W39:X39" si="36">B39-0.001</f>
        <v>36.228999999999999</v>
      </c>
      <c r="X39" s="75">
        <f t="shared" si="36"/>
        <v>276.29900000000004</v>
      </c>
    </row>
    <row r="40" spans="1:24" x14ac:dyDescent="0.35">
      <c r="A40" s="65">
        <v>806.54</v>
      </c>
      <c r="B40" s="65">
        <v>34.96</v>
      </c>
      <c r="C40" s="65">
        <v>277.05</v>
      </c>
      <c r="D40" s="64">
        <f t="shared" si="0"/>
        <v>745.79224092342747</v>
      </c>
      <c r="E40" s="64">
        <f t="shared" si="1"/>
        <v>-683.45224092342744</v>
      </c>
      <c r="F40" s="64">
        <f t="shared" si="31"/>
        <v>49.769256011343643</v>
      </c>
      <c r="G40" s="64">
        <f t="shared" si="31"/>
        <v>-237.2645789531955</v>
      </c>
      <c r="H40" s="64">
        <f t="shared" si="32"/>
        <v>18204.219256011336</v>
      </c>
      <c r="I40" s="64">
        <f t="shared" si="32"/>
        <v>30752.515421046814</v>
      </c>
      <c r="J40" s="60">
        <f t="shared" si="4"/>
        <v>242.42825592277771</v>
      </c>
      <c r="K40" s="60">
        <f t="shared" si="5"/>
        <v>-78.153244138765473</v>
      </c>
      <c r="L40" s="60">
        <f t="shared" si="6"/>
        <v>-230.3617807973578</v>
      </c>
      <c r="M40" s="61"/>
      <c r="N40" s="66">
        <f t="shared" si="7"/>
        <v>37.819999999999936</v>
      </c>
      <c r="O40" s="66">
        <f t="shared" si="33"/>
        <v>-2.2165681500327914E-2</v>
      </c>
      <c r="P40" s="66">
        <f t="shared" si="33"/>
        <v>1.3089969389957472E-2</v>
      </c>
      <c r="Q40" s="60">
        <f t="shared" si="9"/>
        <v>2.3438225428678461E-2</v>
      </c>
      <c r="R40" s="60">
        <f t="shared" si="10"/>
        <v>1.0000457817159591</v>
      </c>
      <c r="S40" s="60">
        <f t="shared" si="11"/>
        <v>30.752911080817135</v>
      </c>
      <c r="T40" s="60">
        <f t="shared" si="12"/>
        <v>2.5564468856015052</v>
      </c>
      <c r="U40" s="60">
        <f t="shared" si="13"/>
        <v>-21.863438892030725</v>
      </c>
      <c r="W40" s="75">
        <f t="shared" ref="W40:X40" si="37">B40+0.001</f>
        <v>34.960999999999999</v>
      </c>
      <c r="X40" s="75">
        <f t="shared" si="37"/>
        <v>277.05099999999999</v>
      </c>
    </row>
    <row r="41" spans="1:24" x14ac:dyDescent="0.35">
      <c r="A41" s="65">
        <v>825.45</v>
      </c>
      <c r="B41" s="65">
        <v>35.01</v>
      </c>
      <c r="C41" s="65">
        <v>276.97000000000003</v>
      </c>
      <c r="D41" s="64">
        <f t="shared" si="0"/>
        <v>761.28524544857305</v>
      </c>
      <c r="E41" s="64">
        <f t="shared" si="1"/>
        <v>-698.94524544857302</v>
      </c>
      <c r="F41" s="64">
        <f t="shared" si="31"/>
        <v>51.092470143656513</v>
      </c>
      <c r="G41" s="64">
        <f t="shared" si="31"/>
        <v>-248.02580441093767</v>
      </c>
      <c r="H41" s="64">
        <f t="shared" si="32"/>
        <v>18205.54247014365</v>
      </c>
      <c r="I41" s="64">
        <f t="shared" si="32"/>
        <v>30741.75419558907</v>
      </c>
      <c r="J41" s="60">
        <f t="shared" si="4"/>
        <v>253.2335683890924</v>
      </c>
      <c r="K41" s="60">
        <f t="shared" si="5"/>
        <v>-78.360086953920188</v>
      </c>
      <c r="L41" s="60">
        <f t="shared" si="6"/>
        <v>-240.34288248577073</v>
      </c>
      <c r="M41" s="61"/>
      <c r="N41" s="66">
        <f t="shared" si="7"/>
        <v>18.910000000000082</v>
      </c>
      <c r="O41" s="66">
        <f t="shared" si="33"/>
        <v>8.7266462599711514E-4</v>
      </c>
      <c r="P41" s="66">
        <f t="shared" si="33"/>
        <v>-1.3962634015951859E-3</v>
      </c>
      <c r="Q41" s="60">
        <f t="shared" si="9"/>
        <v>1.1842493100517881E-3</v>
      </c>
      <c r="R41" s="60">
        <f t="shared" si="10"/>
        <v>1.0000001168705519</v>
      </c>
      <c r="S41" s="60">
        <f t="shared" si="11"/>
        <v>15.493004525145574</v>
      </c>
      <c r="T41" s="60">
        <f t="shared" si="12"/>
        <v>1.3232141323128692</v>
      </c>
      <c r="U41" s="60">
        <f t="shared" si="13"/>
        <v>-10.76122545774218</v>
      </c>
      <c r="W41" s="75">
        <f t="shared" ref="W41:X41" si="38">B41-0.001</f>
        <v>35.009</v>
      </c>
      <c r="X41" s="75">
        <f t="shared" si="38"/>
        <v>276.96900000000005</v>
      </c>
    </row>
    <row r="42" spans="1:24" x14ac:dyDescent="0.35">
      <c r="A42" s="65">
        <v>844.3</v>
      </c>
      <c r="B42" s="65">
        <v>33.94</v>
      </c>
      <c r="C42" s="65">
        <v>276.75</v>
      </c>
      <c r="D42" s="64">
        <f t="shared" si="0"/>
        <v>776.8244615449629</v>
      </c>
      <c r="E42" s="64">
        <f t="shared" si="1"/>
        <v>-714.48446154496287</v>
      </c>
      <c r="F42" s="64">
        <f t="shared" si="31"/>
        <v>52.367188401131799</v>
      </c>
      <c r="G42" s="64">
        <f t="shared" si="31"/>
        <v>-258.61919338699761</v>
      </c>
      <c r="H42" s="64">
        <f t="shared" si="32"/>
        <v>18206.817188401124</v>
      </c>
      <c r="I42" s="64">
        <f t="shared" si="32"/>
        <v>30731.16080661301</v>
      </c>
      <c r="J42" s="60">
        <f t="shared" si="4"/>
        <v>263.86778812348598</v>
      </c>
      <c r="K42" s="60">
        <f t="shared" si="5"/>
        <v>-78.553084385482194</v>
      </c>
      <c r="L42" s="60">
        <f t="shared" si="6"/>
        <v>-250.15438557994634</v>
      </c>
      <c r="M42" s="61"/>
      <c r="N42" s="66">
        <f t="shared" si="7"/>
        <v>18.849999999999909</v>
      </c>
      <c r="O42" s="66">
        <f t="shared" si="33"/>
        <v>-1.867502299633933E-2</v>
      </c>
      <c r="P42" s="66">
        <f t="shared" si="33"/>
        <v>-3.8397243543880012E-3</v>
      </c>
      <c r="Q42" s="60">
        <f t="shared" si="9"/>
        <v>1.8801048107432328E-2</v>
      </c>
      <c r="R42" s="60">
        <f t="shared" si="10"/>
        <v>1.0000294576587627</v>
      </c>
      <c r="S42" s="60">
        <f t="shared" si="11"/>
        <v>15.539216096389827</v>
      </c>
      <c r="T42" s="60">
        <f t="shared" si="12"/>
        <v>1.274718257475284</v>
      </c>
      <c r="U42" s="60">
        <f t="shared" si="13"/>
        <v>-10.593388976059956</v>
      </c>
      <c r="W42" s="75">
        <f t="shared" ref="W42:X42" si="39">B42+0.001</f>
        <v>33.940999999999995</v>
      </c>
      <c r="X42" s="75">
        <f t="shared" si="39"/>
        <v>276.75099999999998</v>
      </c>
    </row>
    <row r="43" spans="1:24" x14ac:dyDescent="0.35">
      <c r="A43" s="65">
        <v>863.21</v>
      </c>
      <c r="B43" s="65">
        <v>34.68</v>
      </c>
      <c r="C43" s="65">
        <v>277.16000000000003</v>
      </c>
      <c r="D43" s="64">
        <f t="shared" si="0"/>
        <v>792.44403279769995</v>
      </c>
      <c r="E43" s="64">
        <f t="shared" si="1"/>
        <v>-730.10403279769992</v>
      </c>
      <c r="F43" s="64">
        <f t="shared" si="31"/>
        <v>53.658227405317831</v>
      </c>
      <c r="G43" s="64">
        <f t="shared" si="31"/>
        <v>-269.19959303512718</v>
      </c>
      <c r="H43" s="64">
        <f t="shared" si="32"/>
        <v>18208.108227405311</v>
      </c>
      <c r="I43" s="64">
        <f t="shared" si="32"/>
        <v>30720.58040696488</v>
      </c>
      <c r="J43" s="60">
        <f t="shared" si="4"/>
        <v>274.49522083008821</v>
      </c>
      <c r="K43" s="60">
        <f t="shared" si="5"/>
        <v>-78.727255721287491</v>
      </c>
      <c r="L43" s="60">
        <f t="shared" si="6"/>
        <v>-259.96279995951153</v>
      </c>
      <c r="M43" s="61"/>
      <c r="N43" s="66">
        <f t="shared" si="7"/>
        <v>18.910000000000082</v>
      </c>
      <c r="O43" s="66">
        <f t="shared" si="33"/>
        <v>1.2915436464758073E-2</v>
      </c>
      <c r="P43" s="66">
        <f t="shared" si="33"/>
        <v>7.155849933177188E-3</v>
      </c>
      <c r="Q43" s="60">
        <f t="shared" si="9"/>
        <v>1.3530565754724E-2</v>
      </c>
      <c r="R43" s="60">
        <f t="shared" si="10"/>
        <v>1.0000152566301161</v>
      </c>
      <c r="S43" s="60">
        <f t="shared" si="11"/>
        <v>15.619571252736993</v>
      </c>
      <c r="T43" s="60">
        <f t="shared" si="12"/>
        <v>1.291039004186034</v>
      </c>
      <c r="U43" s="60">
        <f t="shared" si="13"/>
        <v>-10.580399648129598</v>
      </c>
      <c r="W43" s="75">
        <f t="shared" ref="W43:X43" si="40">B43-0.001</f>
        <v>34.679000000000002</v>
      </c>
      <c r="X43" s="75">
        <f t="shared" si="40"/>
        <v>277.15900000000005</v>
      </c>
    </row>
    <row r="44" spans="1:24" x14ac:dyDescent="0.35">
      <c r="A44" s="65">
        <v>882.07</v>
      </c>
      <c r="B44" s="65">
        <v>33.99</v>
      </c>
      <c r="C44" s="65">
        <v>276.58</v>
      </c>
      <c r="D44" s="64">
        <f t="shared" si="0"/>
        <v>808.01769958330055</v>
      </c>
      <c r="E44" s="64">
        <f t="shared" si="1"/>
        <v>-745.67769958330052</v>
      </c>
      <c r="F44" s="64">
        <f t="shared" si="31"/>
        <v>54.931118074704159</v>
      </c>
      <c r="G44" s="64">
        <f t="shared" si="31"/>
        <v>-279.76060563465717</v>
      </c>
      <c r="H44" s="64">
        <f t="shared" si="32"/>
        <v>18209.381118074696</v>
      </c>
      <c r="I44" s="64">
        <f t="shared" si="32"/>
        <v>30710.01939436535</v>
      </c>
      <c r="J44" s="60">
        <f t="shared" si="4"/>
        <v>285.10248016810948</v>
      </c>
      <c r="K44" s="60">
        <f t="shared" si="5"/>
        <v>-78.891269807187797</v>
      </c>
      <c r="L44" s="60">
        <f t="shared" si="6"/>
        <v>-269.74535049508518</v>
      </c>
      <c r="M44" s="61"/>
      <c r="N44" s="66">
        <f t="shared" si="7"/>
        <v>18.860000000000014</v>
      </c>
      <c r="O44" s="66">
        <f t="shared" si="33"/>
        <v>-1.2042771838760834E-2</v>
      </c>
      <c r="P44" s="66">
        <f t="shared" si="33"/>
        <v>-1.0122909661567826E-2</v>
      </c>
      <c r="Q44" s="60">
        <f t="shared" si="9"/>
        <v>1.332760735541294E-2</v>
      </c>
      <c r="R44" s="60">
        <f t="shared" si="10"/>
        <v>1.0000148023560789</v>
      </c>
      <c r="S44" s="60">
        <f t="shared" si="11"/>
        <v>15.573666785600611</v>
      </c>
      <c r="T44" s="60">
        <f t="shared" si="12"/>
        <v>1.2728906693863256</v>
      </c>
      <c r="U44" s="60">
        <f t="shared" si="13"/>
        <v>-10.561012599529963</v>
      </c>
      <c r="W44" s="75">
        <f t="shared" ref="W44:X44" si="41">B44+0.001</f>
        <v>33.991</v>
      </c>
      <c r="X44" s="75">
        <f t="shared" si="41"/>
        <v>276.58099999999996</v>
      </c>
    </row>
    <row r="45" spans="1:24" x14ac:dyDescent="0.35">
      <c r="A45" s="65">
        <v>900.94</v>
      </c>
      <c r="B45" s="65">
        <v>34.01</v>
      </c>
      <c r="C45" s="65">
        <v>276.11</v>
      </c>
      <c r="D45" s="64">
        <f t="shared" si="0"/>
        <v>823.66166592875004</v>
      </c>
      <c r="E45" s="64">
        <f t="shared" si="1"/>
        <v>-761.32166592875001</v>
      </c>
      <c r="F45" s="64">
        <f t="shared" si="31"/>
        <v>56.097249434356712</v>
      </c>
      <c r="G45" s="64">
        <f t="shared" si="31"/>
        <v>-290.24787060985568</v>
      </c>
      <c r="H45" s="64">
        <f t="shared" si="32"/>
        <v>18210.547249434348</v>
      </c>
      <c r="I45" s="64">
        <f t="shared" si="32"/>
        <v>30699.532129390151</v>
      </c>
      <c r="J45" s="60">
        <f t="shared" si="4"/>
        <v>295.61922770289482</v>
      </c>
      <c r="K45" s="60">
        <f t="shared" si="5"/>
        <v>-79.061114049064201</v>
      </c>
      <c r="L45" s="60">
        <f t="shared" si="6"/>
        <v>-279.41065405965213</v>
      </c>
      <c r="M45" s="61"/>
      <c r="N45" s="66">
        <f t="shared" si="7"/>
        <v>18.870000000000005</v>
      </c>
      <c r="O45" s="66">
        <f t="shared" si="33"/>
        <v>3.4906585039879649E-4</v>
      </c>
      <c r="P45" s="66">
        <f t="shared" si="33"/>
        <v>-8.2030474843728333E-3</v>
      </c>
      <c r="Q45" s="60">
        <f t="shared" si="9"/>
        <v>4.6003392997413517E-3</v>
      </c>
      <c r="R45" s="60">
        <f t="shared" si="10"/>
        <v>1.0000017635972049</v>
      </c>
      <c r="S45" s="60">
        <f t="shared" si="11"/>
        <v>15.643966345449488</v>
      </c>
      <c r="T45" s="60">
        <f t="shared" si="12"/>
        <v>1.1661313596525509</v>
      </c>
      <c r="U45" s="60">
        <f t="shared" si="13"/>
        <v>-10.487264975198496</v>
      </c>
      <c r="W45" s="75">
        <f t="shared" ref="W45:X45" si="42">B45-0.001</f>
        <v>34.009</v>
      </c>
      <c r="X45" s="75">
        <f t="shared" si="42"/>
        <v>276.10900000000004</v>
      </c>
    </row>
    <row r="46" spans="1:24" x14ac:dyDescent="0.35">
      <c r="A46" s="65">
        <v>916.8</v>
      </c>
      <c r="B46" s="65">
        <v>34.11</v>
      </c>
      <c r="C46" s="65">
        <v>276.06</v>
      </c>
      <c r="D46" s="64">
        <f t="shared" si="0"/>
        <v>836.80090583047956</v>
      </c>
      <c r="E46" s="64">
        <f t="shared" si="1"/>
        <v>-774.46090583047953</v>
      </c>
      <c r="F46" s="64">
        <f t="shared" si="31"/>
        <v>57.038829336342204</v>
      </c>
      <c r="G46" s="64">
        <f t="shared" si="31"/>
        <v>-299.08038628960736</v>
      </c>
      <c r="H46" s="64">
        <f t="shared" si="32"/>
        <v>18211.488829336333</v>
      </c>
      <c r="I46" s="64">
        <f t="shared" si="32"/>
        <v>30690.6996137104</v>
      </c>
      <c r="J46" s="60">
        <f t="shared" si="4"/>
        <v>304.47086152077202</v>
      </c>
      <c r="K46" s="60">
        <f t="shared" si="5"/>
        <v>-79.202551947246278</v>
      </c>
      <c r="L46" s="60">
        <f t="shared" si="6"/>
        <v>-287.53062696863429</v>
      </c>
      <c r="M46" s="61"/>
      <c r="N46" s="66">
        <f t="shared" si="7"/>
        <v>15.8599999999999</v>
      </c>
      <c r="O46" s="66">
        <f t="shared" si="33"/>
        <v>1.7453292519943543E-3</v>
      </c>
      <c r="P46" s="66">
        <f t="shared" si="33"/>
        <v>-8.726646259973632E-4</v>
      </c>
      <c r="Q46" s="60">
        <f t="shared" si="9"/>
        <v>1.8124694797705398E-3</v>
      </c>
      <c r="R46" s="60">
        <f t="shared" si="10"/>
        <v>1.0000002737538911</v>
      </c>
      <c r="S46" s="60">
        <f t="shared" si="11"/>
        <v>13.139239901729511</v>
      </c>
      <c r="T46" s="60">
        <f t="shared" si="12"/>
        <v>0.94157990198549135</v>
      </c>
      <c r="U46" s="60">
        <f t="shared" si="13"/>
        <v>-8.8325156797516531</v>
      </c>
      <c r="W46" s="75">
        <f t="shared" ref="W46:X46" si="43">B46+0.001</f>
        <v>34.110999999999997</v>
      </c>
      <c r="X46" s="75">
        <f t="shared" si="43"/>
        <v>276.06099999999998</v>
      </c>
    </row>
    <row r="47" spans="1:24" x14ac:dyDescent="0.35">
      <c r="A47" s="65">
        <v>959.01</v>
      </c>
      <c r="B47" s="65">
        <v>31.32</v>
      </c>
      <c r="C47" s="65">
        <v>271.95</v>
      </c>
      <c r="D47" s="64">
        <f t="shared" si="0"/>
        <v>872.31603717382279</v>
      </c>
      <c r="E47" s="64">
        <f t="shared" si="1"/>
        <v>-809.97603717382276</v>
      </c>
      <c r="F47" s="64">
        <f t="shared" si="31"/>
        <v>58.662113279758842</v>
      </c>
      <c r="G47" s="64">
        <f t="shared" si="31"/>
        <v>-321.82131382200004</v>
      </c>
      <c r="H47" s="64">
        <f t="shared" si="32"/>
        <v>18213.112113279749</v>
      </c>
      <c r="I47" s="64">
        <f t="shared" si="32"/>
        <v>30667.958686178008</v>
      </c>
      <c r="J47" s="60">
        <f t="shared" si="4"/>
        <v>327.1241378507026</v>
      </c>
      <c r="K47" s="60">
        <f t="shared" si="5"/>
        <v>-79.669451784706595</v>
      </c>
      <c r="L47" s="60">
        <f t="shared" si="6"/>
        <v>-308.03648988901551</v>
      </c>
      <c r="M47" s="61"/>
      <c r="N47" s="66">
        <f t="shared" si="7"/>
        <v>42.210000000000036</v>
      </c>
      <c r="O47" s="66">
        <f t="shared" si="33"/>
        <v>-4.8694686130641776E-2</v>
      </c>
      <c r="P47" s="66">
        <f t="shared" si="33"/>
        <v>-7.1733032256967186E-2</v>
      </c>
      <c r="Q47" s="60">
        <f t="shared" si="9"/>
        <v>6.2219658073690454E-2</v>
      </c>
      <c r="R47" s="60">
        <f t="shared" si="10"/>
        <v>1.0003227320936285</v>
      </c>
      <c r="S47" s="60">
        <f t="shared" si="11"/>
        <v>35.515131343343199</v>
      </c>
      <c r="T47" s="60">
        <f t="shared" si="12"/>
        <v>1.6232839434166373</v>
      </c>
      <c r="U47" s="60">
        <f t="shared" si="13"/>
        <v>-22.740927532392682</v>
      </c>
      <c r="W47" s="75">
        <f t="shared" ref="W47:X47" si="44">B47-0.001</f>
        <v>31.318999999999999</v>
      </c>
      <c r="X47" s="75">
        <f t="shared" si="44"/>
        <v>271.94900000000001</v>
      </c>
    </row>
    <row r="48" spans="1:24" x14ac:dyDescent="0.35">
      <c r="A48" s="65">
        <v>977.92</v>
      </c>
      <c r="B48" s="65">
        <v>29.51</v>
      </c>
      <c r="C48" s="65">
        <v>272.82</v>
      </c>
      <c r="D48" s="64">
        <f t="shared" si="0"/>
        <v>888.62306707431026</v>
      </c>
      <c r="E48" s="64">
        <f t="shared" si="1"/>
        <v>-826.28306707431022</v>
      </c>
      <c r="F48" s="64">
        <f t="shared" si="31"/>
        <v>59.058520132305219</v>
      </c>
      <c r="G48" s="64">
        <f t="shared" si="31"/>
        <v>-331.38584417783369</v>
      </c>
      <c r="H48" s="64">
        <f t="shared" si="32"/>
        <v>18213.508520132295</v>
      </c>
      <c r="I48" s="64">
        <f t="shared" si="32"/>
        <v>30658.394155822174</v>
      </c>
      <c r="J48" s="60">
        <f t="shared" si="4"/>
        <v>336.60731798591866</v>
      </c>
      <c r="K48" s="60">
        <f t="shared" si="5"/>
        <v>-79.895021144465389</v>
      </c>
      <c r="L48" s="60">
        <f t="shared" si="6"/>
        <v>-316.5178195787081</v>
      </c>
      <c r="M48" s="61"/>
      <c r="N48" s="66">
        <f t="shared" si="7"/>
        <v>18.909999999999968</v>
      </c>
      <c r="O48" s="66">
        <f t="shared" si="33"/>
        <v>-3.1590459461097342E-2</v>
      </c>
      <c r="P48" s="66">
        <f t="shared" si="33"/>
        <v>1.5184364492350746E-2</v>
      </c>
      <c r="Q48" s="60">
        <f t="shared" si="9"/>
        <v>3.2511568482162856E-2</v>
      </c>
      <c r="R48" s="60">
        <f t="shared" si="10"/>
        <v>1.0000880928185385</v>
      </c>
      <c r="S48" s="60">
        <f t="shared" si="11"/>
        <v>16.307029900487471</v>
      </c>
      <c r="T48" s="60">
        <f t="shared" si="12"/>
        <v>0.39640685254637564</v>
      </c>
      <c r="U48" s="60">
        <f t="shared" si="13"/>
        <v>-9.5645303558336554</v>
      </c>
      <c r="W48" s="75">
        <f>B48+0.001</f>
        <v>29.511000000000003</v>
      </c>
      <c r="X48" s="75">
        <f t="shared" ref="X48" si="45">C48+0.001</f>
        <v>272.82099999999997</v>
      </c>
    </row>
    <row r="49" spans="1:24" x14ac:dyDescent="0.35">
      <c r="A49" s="65">
        <v>996.8</v>
      </c>
      <c r="B49" s="65">
        <v>29.35</v>
      </c>
      <c r="C49" s="65">
        <v>271.20999999999998</v>
      </c>
      <c r="D49" s="64">
        <f t="shared" si="0"/>
        <v>905.06698460006419</v>
      </c>
      <c r="E49" s="64">
        <f t="shared" si="1"/>
        <v>-842.72698460006416</v>
      </c>
      <c r="F49" s="64">
        <f t="shared" si="31"/>
        <v>59.385000813640673</v>
      </c>
      <c r="G49" s="64">
        <f t="shared" si="31"/>
        <v>-340.65619976559771</v>
      </c>
      <c r="H49" s="64">
        <f t="shared" si="32"/>
        <v>18213.835000813629</v>
      </c>
      <c r="I49" s="64">
        <f t="shared" si="32"/>
        <v>30649.123800234411</v>
      </c>
      <c r="J49" s="60">
        <f t="shared" si="4"/>
        <v>345.79361584675752</v>
      </c>
      <c r="K49" s="60">
        <f t="shared" si="5"/>
        <v>-80.111266466264979</v>
      </c>
      <c r="L49" s="60">
        <f t="shared" si="6"/>
        <v>-324.7094233604945</v>
      </c>
      <c r="M49" s="61"/>
      <c r="N49" s="66">
        <f t="shared" si="7"/>
        <v>18.879999999999995</v>
      </c>
      <c r="O49" s="66">
        <f t="shared" si="33"/>
        <v>-2.7925268031909296E-3</v>
      </c>
      <c r="P49" s="66">
        <f t="shared" si="33"/>
        <v>-2.8099800957108945E-2</v>
      </c>
      <c r="Q49" s="60">
        <f t="shared" si="9"/>
        <v>1.4086298228455973E-2</v>
      </c>
      <c r="R49" s="60">
        <f t="shared" si="10"/>
        <v>1.0000165356445885</v>
      </c>
      <c r="S49" s="60">
        <f t="shared" si="11"/>
        <v>16.443917525753893</v>
      </c>
      <c r="T49" s="60">
        <f t="shared" si="12"/>
        <v>0.32648068133545366</v>
      </c>
      <c r="U49" s="60">
        <f t="shared" si="13"/>
        <v>-9.2703555877640085</v>
      </c>
      <c r="W49" s="75">
        <f t="shared" ref="W49:X49" si="46">B49-0.001</f>
        <v>29.349</v>
      </c>
      <c r="X49" s="75">
        <f t="shared" si="46"/>
        <v>271.209</v>
      </c>
    </row>
    <row r="50" spans="1:24" x14ac:dyDescent="0.35">
      <c r="A50" s="65">
        <v>1015.67</v>
      </c>
      <c r="B50" s="65">
        <v>31.7</v>
      </c>
      <c r="C50" s="65">
        <v>272.81</v>
      </c>
      <c r="D50" s="64">
        <f t="shared" si="0"/>
        <v>921.32087927782482</v>
      </c>
      <c r="E50" s="64">
        <f t="shared" si="1"/>
        <v>-858.98087927782478</v>
      </c>
      <c r="F50" s="64">
        <f t="shared" si="31"/>
        <v>59.725762379458907</v>
      </c>
      <c r="G50" s="64">
        <f t="shared" si="31"/>
        <v>-350.23303714493511</v>
      </c>
      <c r="H50" s="64">
        <f t="shared" si="32"/>
        <v>18214.175762379447</v>
      </c>
      <c r="I50" s="64">
        <f t="shared" si="32"/>
        <v>30639.546962855075</v>
      </c>
      <c r="J50" s="60">
        <f t="shared" si="4"/>
        <v>355.28910340675111</v>
      </c>
      <c r="K50" s="60">
        <f t="shared" si="5"/>
        <v>-80.32236038610651</v>
      </c>
      <c r="L50" s="60">
        <f t="shared" si="6"/>
        <v>-333.17358860182225</v>
      </c>
      <c r="M50" s="61"/>
      <c r="N50" s="66">
        <f t="shared" si="7"/>
        <v>18.870000000000005</v>
      </c>
      <c r="O50" s="66">
        <f t="shared" si="33"/>
        <v>4.1015237421866704E-2</v>
      </c>
      <c r="P50" s="66">
        <f t="shared" si="33"/>
        <v>2.7925268031909669E-2</v>
      </c>
      <c r="Q50" s="60">
        <f t="shared" si="9"/>
        <v>4.3395208495777604E-2</v>
      </c>
      <c r="R50" s="60">
        <f t="shared" si="10"/>
        <v>1.0001569582342631</v>
      </c>
      <c r="S50" s="60">
        <f t="shared" si="11"/>
        <v>16.253894677760634</v>
      </c>
      <c r="T50" s="60">
        <f t="shared" si="12"/>
        <v>0.34076156581823203</v>
      </c>
      <c r="U50" s="60">
        <f t="shared" si="13"/>
        <v>-9.5768373793374142</v>
      </c>
      <c r="W50" s="75">
        <f t="shared" ref="W50:X50" si="47">B50+0.001</f>
        <v>31.701000000000001</v>
      </c>
      <c r="X50" s="75">
        <f t="shared" si="47"/>
        <v>272.81099999999998</v>
      </c>
    </row>
    <row r="51" spans="1:24" x14ac:dyDescent="0.35">
      <c r="A51" s="65">
        <v>1053.42</v>
      </c>
      <c r="B51" s="65">
        <v>34.96</v>
      </c>
      <c r="C51" s="65">
        <v>277.39999999999998</v>
      </c>
      <c r="D51" s="64">
        <f t="shared" si="0"/>
        <v>952.8625786522033</v>
      </c>
      <c r="E51" s="64">
        <f t="shared" si="1"/>
        <v>-890.52257865220326</v>
      </c>
      <c r="F51" s="64">
        <f t="shared" si="31"/>
        <v>61.60579041493741</v>
      </c>
      <c r="G51" s="64">
        <f t="shared" si="31"/>
        <v>-370.87366051270556</v>
      </c>
      <c r="H51" s="64">
        <f t="shared" si="32"/>
        <v>18216.055790414925</v>
      </c>
      <c r="I51" s="64">
        <f t="shared" si="32"/>
        <v>30618.906339487305</v>
      </c>
      <c r="J51" s="60">
        <f t="shared" si="4"/>
        <v>375.9555099672603</v>
      </c>
      <c r="K51" s="60">
        <f t="shared" si="5"/>
        <v>-80.568718234798865</v>
      </c>
      <c r="L51" s="60">
        <f t="shared" si="6"/>
        <v>-351.98890680599732</v>
      </c>
      <c r="M51" s="61"/>
      <c r="N51" s="66">
        <f t="shared" si="7"/>
        <v>37.750000000000114</v>
      </c>
      <c r="O51" s="66">
        <f t="shared" si="33"/>
        <v>5.689773361501517E-2</v>
      </c>
      <c r="P51" s="66">
        <f t="shared" si="33"/>
        <v>8.0110612666539294E-2</v>
      </c>
      <c r="Q51" s="60">
        <f t="shared" si="9"/>
        <v>7.1902918336065325E-2</v>
      </c>
      <c r="R51" s="60">
        <f t="shared" si="10"/>
        <v>1.0004310586654173</v>
      </c>
      <c r="S51" s="60">
        <f t="shared" si="11"/>
        <v>31.541699374378513</v>
      </c>
      <c r="T51" s="60">
        <f t="shared" si="12"/>
        <v>1.8800280354784999</v>
      </c>
      <c r="U51" s="60">
        <f t="shared" si="13"/>
        <v>-20.64062336777042</v>
      </c>
      <c r="W51" s="75">
        <f t="shared" ref="W51:X51" si="48">B51-0.001</f>
        <v>34.959000000000003</v>
      </c>
      <c r="X51" s="75">
        <f t="shared" si="48"/>
        <v>277.399</v>
      </c>
    </row>
    <row r="52" spans="1:24" x14ac:dyDescent="0.35">
      <c r="A52" s="65">
        <v>1081.7</v>
      </c>
      <c r="B52" s="65">
        <v>37.6</v>
      </c>
      <c r="C52" s="65">
        <v>282.3</v>
      </c>
      <c r="D52" s="64">
        <f t="shared" si="0"/>
        <v>975.66291621674793</v>
      </c>
      <c r="E52" s="64">
        <f t="shared" si="1"/>
        <v>-913.3229162167479</v>
      </c>
      <c r="F52" s="64">
        <f t="shared" si="31"/>
        <v>64.488362577652509</v>
      </c>
      <c r="G52" s="64">
        <f t="shared" si="31"/>
        <v>-387.34429886778884</v>
      </c>
      <c r="H52" s="64">
        <f t="shared" si="32"/>
        <v>18218.938362577639</v>
      </c>
      <c r="I52" s="64">
        <f t="shared" si="32"/>
        <v>30602.435701132221</v>
      </c>
      <c r="J52" s="60">
        <f t="shared" si="4"/>
        <v>392.6758902368793</v>
      </c>
      <c r="K52" s="60">
        <f t="shared" si="5"/>
        <v>-80.547611635353974</v>
      </c>
      <c r="L52" s="60">
        <f t="shared" si="6"/>
        <v>-367.6941841194033</v>
      </c>
      <c r="M52" s="61"/>
      <c r="N52" s="66">
        <f t="shared" si="7"/>
        <v>28.279999999999973</v>
      </c>
      <c r="O52" s="66">
        <f t="shared" si="33"/>
        <v>4.6076692252650313E-2</v>
      </c>
      <c r="P52" s="66">
        <f t="shared" si="33"/>
        <v>8.5521133347722739E-2</v>
      </c>
      <c r="Q52" s="60">
        <f t="shared" si="9"/>
        <v>6.8410495102189772E-2</v>
      </c>
      <c r="R52" s="60">
        <f t="shared" si="10"/>
        <v>1.0003901822594965</v>
      </c>
      <c r="S52" s="60">
        <f t="shared" si="11"/>
        <v>22.800337564544673</v>
      </c>
      <c r="T52" s="60">
        <f t="shared" si="12"/>
        <v>2.8825721627150975</v>
      </c>
      <c r="U52" s="60">
        <f t="shared" si="13"/>
        <v>-16.470638355083302</v>
      </c>
      <c r="W52" s="75">
        <f t="shared" ref="W52:X52" si="49">B52+0.001</f>
        <v>37.600999999999999</v>
      </c>
      <c r="X52" s="75">
        <f t="shared" si="49"/>
        <v>282.30099999999999</v>
      </c>
    </row>
    <row r="53" spans="1:24" x14ac:dyDescent="0.35">
      <c r="A53" s="65">
        <v>1100.6300000000001</v>
      </c>
      <c r="B53" s="65">
        <v>37.9</v>
      </c>
      <c r="C53" s="65">
        <v>281.95999999999998</v>
      </c>
      <c r="D53" s="64">
        <f t="shared" si="0"/>
        <v>990.63066921225618</v>
      </c>
      <c r="E53" s="64">
        <f t="shared" si="1"/>
        <v>-928.29066921225615</v>
      </c>
      <c r="F53" s="64">
        <f t="shared" ref="F53:G68" si="50">T53+F52</f>
        <v>66.923497841370676</v>
      </c>
      <c r="G53" s="64">
        <f t="shared" si="50"/>
        <v>-398.674796372358</v>
      </c>
      <c r="H53" s="64">
        <f t="shared" ref="H53:I68" si="51">H52+T53</f>
        <v>18221.373497841356</v>
      </c>
      <c r="I53" s="64">
        <f t="shared" si="51"/>
        <v>30591.105203627652</v>
      </c>
      <c r="J53" s="60">
        <f t="shared" si="4"/>
        <v>404.25282661456441</v>
      </c>
      <c r="K53" s="60">
        <f t="shared" si="5"/>
        <v>-80.4708935682429</v>
      </c>
      <c r="L53" s="60">
        <f t="shared" si="6"/>
        <v>-378.72425042773551</v>
      </c>
      <c r="M53" s="61"/>
      <c r="N53" s="66">
        <f t="shared" si="7"/>
        <v>18.930000000000064</v>
      </c>
      <c r="O53" s="66">
        <f t="shared" si="33"/>
        <v>5.2359877559829387E-3</v>
      </c>
      <c r="P53" s="66">
        <f t="shared" si="33"/>
        <v>-5.9341194567812759E-3</v>
      </c>
      <c r="Q53" s="60">
        <f t="shared" si="9"/>
        <v>6.3728986326498926E-3</v>
      </c>
      <c r="R53" s="60">
        <f t="shared" si="10"/>
        <v>1.0000033845001608</v>
      </c>
      <c r="S53" s="60">
        <f t="shared" si="11"/>
        <v>14.967752995508246</v>
      </c>
      <c r="T53" s="60">
        <f t="shared" si="12"/>
        <v>2.4351352637181707</v>
      </c>
      <c r="U53" s="60">
        <f t="shared" si="13"/>
        <v>-11.33049750456918</v>
      </c>
      <c r="W53" s="75">
        <f t="shared" ref="W53:X53" si="52">B53-0.001</f>
        <v>37.899000000000001</v>
      </c>
      <c r="X53" s="75">
        <f t="shared" si="52"/>
        <v>281.959</v>
      </c>
    </row>
    <row r="54" spans="1:24" x14ac:dyDescent="0.35">
      <c r="A54" s="65">
        <v>1119.52</v>
      </c>
      <c r="B54" s="65">
        <v>38.409999999999997</v>
      </c>
      <c r="C54" s="65">
        <v>277.95999999999998</v>
      </c>
      <c r="D54" s="64">
        <f t="shared" si="0"/>
        <v>1005.4869295040722</v>
      </c>
      <c r="E54" s="64">
        <f t="shared" si="1"/>
        <v>-943.1469295040722</v>
      </c>
      <c r="F54" s="64">
        <f t="shared" si="50"/>
        <v>68.938764249855311</v>
      </c>
      <c r="G54" s="64">
        <f t="shared" si="50"/>
        <v>-410.16412535597618</v>
      </c>
      <c r="H54" s="64">
        <f t="shared" si="51"/>
        <v>18223.388764249841</v>
      </c>
      <c r="I54" s="64">
        <f t="shared" si="51"/>
        <v>30579.615874644034</v>
      </c>
      <c r="J54" s="60">
        <f t="shared" si="4"/>
        <v>415.91725492618127</v>
      </c>
      <c r="K54" s="60">
        <f t="shared" si="5"/>
        <v>-80.459126799496815</v>
      </c>
      <c r="L54" s="60">
        <f t="shared" si="6"/>
        <v>-389.68193440422806</v>
      </c>
      <c r="M54" s="61"/>
      <c r="N54" s="66">
        <f t="shared" si="7"/>
        <v>18.889999999999873</v>
      </c>
      <c r="O54" s="66">
        <f t="shared" si="33"/>
        <v>8.9011791851710455E-3</v>
      </c>
      <c r="P54" s="66">
        <f t="shared" si="33"/>
        <v>-6.9813170079773182E-2</v>
      </c>
      <c r="Q54" s="60">
        <f t="shared" si="9"/>
        <v>4.4032762864605779E-2</v>
      </c>
      <c r="R54" s="60">
        <f t="shared" si="10"/>
        <v>1.0001616050172049</v>
      </c>
      <c r="S54" s="60">
        <f t="shared" si="11"/>
        <v>14.856260291816049</v>
      </c>
      <c r="T54" s="60">
        <f t="shared" si="12"/>
        <v>2.0152664084846368</v>
      </c>
      <c r="U54" s="60">
        <f t="shared" si="13"/>
        <v>-11.489328983618192</v>
      </c>
      <c r="W54" s="75">
        <f t="shared" ref="W54:X54" si="53">B54+0.001</f>
        <v>38.410999999999994</v>
      </c>
      <c r="X54" s="75">
        <f t="shared" si="53"/>
        <v>277.96099999999996</v>
      </c>
    </row>
    <row r="55" spans="1:24" x14ac:dyDescent="0.35">
      <c r="A55" s="65">
        <v>1138.43</v>
      </c>
      <c r="B55" s="65">
        <v>38.39</v>
      </c>
      <c r="C55" s="65">
        <v>274.42</v>
      </c>
      <c r="D55" s="64">
        <f t="shared" si="0"/>
        <v>1020.3083915142461</v>
      </c>
      <c r="E55" s="64">
        <f t="shared" si="1"/>
        <v>-957.96839151424604</v>
      </c>
      <c r="F55" s="64">
        <f t="shared" si="50"/>
        <v>70.204906796801112</v>
      </c>
      <c r="G55" s="64">
        <f t="shared" si="50"/>
        <v>-421.83740104491056</v>
      </c>
      <c r="H55" s="64">
        <f t="shared" si="51"/>
        <v>18224.654906796786</v>
      </c>
      <c r="I55" s="64">
        <f t="shared" si="51"/>
        <v>30567.942598955098</v>
      </c>
      <c r="J55" s="60">
        <f t="shared" si="4"/>
        <v>427.63947649705148</v>
      </c>
      <c r="K55" s="60">
        <f t="shared" si="5"/>
        <v>-80.551068982222603</v>
      </c>
      <c r="L55" s="60">
        <f t="shared" si="6"/>
        <v>-400.42435896969749</v>
      </c>
      <c r="M55" s="61"/>
      <c r="N55" s="66">
        <f t="shared" si="7"/>
        <v>18.910000000000082</v>
      </c>
      <c r="O55" s="66">
        <f t="shared" si="33"/>
        <v>-3.4906585039879649E-4</v>
      </c>
      <c r="P55" s="66">
        <f t="shared" si="33"/>
        <v>-6.1784655520598634E-2</v>
      </c>
      <c r="Q55" s="60">
        <f t="shared" si="9"/>
        <v>3.8375238647551102E-2</v>
      </c>
      <c r="R55" s="60">
        <f t="shared" si="10"/>
        <v>1.0001227396538346</v>
      </c>
      <c r="S55" s="60">
        <f t="shared" si="11"/>
        <v>14.821462010173814</v>
      </c>
      <c r="T55" s="60">
        <f t="shared" si="12"/>
        <v>1.2661425469458034</v>
      </c>
      <c r="U55" s="60">
        <f t="shared" si="13"/>
        <v>-11.673275688934375</v>
      </c>
      <c r="W55" s="75">
        <f t="shared" ref="W55:X55" si="54">B55-0.001</f>
        <v>38.389000000000003</v>
      </c>
      <c r="X55" s="75">
        <f t="shared" si="54"/>
        <v>274.41900000000004</v>
      </c>
    </row>
    <row r="56" spans="1:24" x14ac:dyDescent="0.35">
      <c r="A56" s="65">
        <v>1185.5999999999999</v>
      </c>
      <c r="B56" s="65">
        <v>36.49</v>
      </c>
      <c r="C56" s="65">
        <v>270.95999999999998</v>
      </c>
      <c r="D56" s="64">
        <f t="shared" si="0"/>
        <v>1057.7634067706176</v>
      </c>
      <c r="E56" s="64">
        <f t="shared" si="1"/>
        <v>-995.42340677061759</v>
      </c>
      <c r="F56" s="64">
        <f t="shared" si="50"/>
        <v>71.568940958476674</v>
      </c>
      <c r="G56" s="64">
        <f t="shared" si="50"/>
        <v>-450.46984018073113</v>
      </c>
      <c r="H56" s="64">
        <f t="shared" si="51"/>
        <v>18226.01894095846</v>
      </c>
      <c r="I56" s="64">
        <f t="shared" si="51"/>
        <v>30539.310159819277</v>
      </c>
      <c r="J56" s="60">
        <f t="shared" si="4"/>
        <v>456.11971040766412</v>
      </c>
      <c r="K56" s="60">
        <f t="shared" si="5"/>
        <v>-80.972515283492015</v>
      </c>
      <c r="L56" s="60">
        <f t="shared" si="6"/>
        <v>-425.90279571446763</v>
      </c>
      <c r="M56" s="61"/>
      <c r="N56" s="66">
        <f t="shared" si="7"/>
        <v>47.169999999999845</v>
      </c>
      <c r="O56" s="66">
        <f t="shared" si="33"/>
        <v>-3.3161255787892238E-2</v>
      </c>
      <c r="P56" s="66">
        <f t="shared" si="33"/>
        <v>-6.0388392119004437E-2</v>
      </c>
      <c r="Q56" s="60">
        <f t="shared" si="9"/>
        <v>4.9461309842679047E-2</v>
      </c>
      <c r="R56" s="60">
        <f t="shared" si="10"/>
        <v>1.0002039183181006</v>
      </c>
      <c r="S56" s="60">
        <f t="shared" si="11"/>
        <v>37.455015256371588</v>
      </c>
      <c r="T56" s="60">
        <f t="shared" si="12"/>
        <v>1.3640341616755582</v>
      </c>
      <c r="U56" s="60">
        <f t="shared" si="13"/>
        <v>-28.632439135820537</v>
      </c>
      <c r="W56" s="75">
        <f t="shared" ref="W56:X56" si="55">B56+0.001</f>
        <v>36.491</v>
      </c>
      <c r="X56" s="75">
        <f t="shared" si="55"/>
        <v>270.96099999999996</v>
      </c>
    </row>
    <row r="57" spans="1:24" x14ac:dyDescent="0.35">
      <c r="A57" s="65">
        <v>1232.71</v>
      </c>
      <c r="B57" s="65">
        <v>31.54</v>
      </c>
      <c r="C57" s="65">
        <v>266.26</v>
      </c>
      <c r="D57" s="64">
        <f t="shared" si="0"/>
        <v>1096.8071484233587</v>
      </c>
      <c r="E57" s="64">
        <f t="shared" si="1"/>
        <v>-1034.4671484233588</v>
      </c>
      <c r="F57" s="64">
        <f t="shared" si="50"/>
        <v>70.999461394209732</v>
      </c>
      <c r="G57" s="64">
        <f t="shared" si="50"/>
        <v>-476.79182172457138</v>
      </c>
      <c r="H57" s="64">
        <f t="shared" si="51"/>
        <v>18225.449461394193</v>
      </c>
      <c r="I57" s="64">
        <f t="shared" si="51"/>
        <v>30512.988178275438</v>
      </c>
      <c r="J57" s="60">
        <f t="shared" si="4"/>
        <v>482.04913108697059</v>
      </c>
      <c r="K57" s="60">
        <f t="shared" si="5"/>
        <v>-81.530276283532501</v>
      </c>
      <c r="L57" s="60">
        <f t="shared" si="6"/>
        <v>-448.41356062724492</v>
      </c>
      <c r="M57" s="61"/>
      <c r="N57" s="66">
        <f t="shared" si="7"/>
        <v>47.110000000000127</v>
      </c>
      <c r="O57" s="66">
        <f t="shared" si="33"/>
        <v>-8.6393797973719363E-2</v>
      </c>
      <c r="P57" s="66">
        <f t="shared" si="33"/>
        <v>-8.2030474843733284E-2</v>
      </c>
      <c r="Q57" s="60">
        <f t="shared" si="9"/>
        <v>9.7769660116843182E-2</v>
      </c>
      <c r="R57" s="60">
        <f t="shared" si="10"/>
        <v>1.0007973377129478</v>
      </c>
      <c r="S57" s="60">
        <f t="shared" si="11"/>
        <v>39.043741652741033</v>
      </c>
      <c r="T57" s="60">
        <f t="shared" si="12"/>
        <v>-0.56947956426694601</v>
      </c>
      <c r="U57" s="60">
        <f t="shared" si="13"/>
        <v>-26.321981543840238</v>
      </c>
      <c r="W57" s="75">
        <f t="shared" ref="W57:X57" si="56">B57-0.001</f>
        <v>31.538999999999998</v>
      </c>
      <c r="X57" s="75">
        <f t="shared" si="56"/>
        <v>266.25900000000001</v>
      </c>
    </row>
    <row r="58" spans="1:24" x14ac:dyDescent="0.35">
      <c r="A58" s="65">
        <v>1262.03</v>
      </c>
      <c r="B58" s="65">
        <v>27.15</v>
      </c>
      <c r="C58" s="65">
        <v>265.27</v>
      </c>
      <c r="D58" s="64">
        <f t="shared" si="0"/>
        <v>1122.3588429543543</v>
      </c>
      <c r="E58" s="64">
        <f t="shared" si="1"/>
        <v>-1060.0188429543543</v>
      </c>
      <c r="F58" s="64">
        <f t="shared" si="50"/>
        <v>69.947095604441117</v>
      </c>
      <c r="G58" s="64">
        <f t="shared" si="50"/>
        <v>-491.11803003341566</v>
      </c>
      <c r="H58" s="64">
        <f t="shared" si="51"/>
        <v>18224.397095604425</v>
      </c>
      <c r="I58" s="64">
        <f t="shared" si="51"/>
        <v>30498.661969966593</v>
      </c>
      <c r="J58" s="60">
        <f t="shared" si="4"/>
        <v>496.07410293967149</v>
      </c>
      <c r="K58" s="60">
        <f t="shared" si="5"/>
        <v>-81.894208449255004</v>
      </c>
      <c r="L58" s="60">
        <f t="shared" si="6"/>
        <v>-460.29423806772741</v>
      </c>
      <c r="M58" s="61"/>
      <c r="N58" s="66">
        <f t="shared" si="7"/>
        <v>29.319999999999936</v>
      </c>
      <c r="O58" s="66">
        <f t="shared" si="33"/>
        <v>-7.6619954162551074E-2</v>
      </c>
      <c r="P58" s="66">
        <f t="shared" si="33"/>
        <v>-1.7278759594744023E-2</v>
      </c>
      <c r="Q58" s="60">
        <f t="shared" si="9"/>
        <v>7.7084049532385457E-2</v>
      </c>
      <c r="R58" s="60">
        <f t="shared" si="10"/>
        <v>1.0004954569578568</v>
      </c>
      <c r="S58" s="60">
        <f t="shared" si="11"/>
        <v>25.551694530995409</v>
      </c>
      <c r="T58" s="60">
        <f t="shared" si="12"/>
        <v>-1.0523657897686201</v>
      </c>
      <c r="U58" s="60">
        <f t="shared" si="13"/>
        <v>-14.326208308844283</v>
      </c>
      <c r="W58" s="75">
        <f t="shared" ref="W58:X58" si="57">B58+0.001</f>
        <v>27.151</v>
      </c>
      <c r="X58" s="75">
        <f t="shared" si="57"/>
        <v>265.27099999999996</v>
      </c>
    </row>
    <row r="59" spans="1:24" x14ac:dyDescent="0.35">
      <c r="A59" s="65">
        <v>1279.8800000000001</v>
      </c>
      <c r="B59" s="65">
        <v>25.43</v>
      </c>
      <c r="C59" s="65">
        <v>264.83</v>
      </c>
      <c r="D59" s="64">
        <f t="shared" si="0"/>
        <v>1138.361920339652</v>
      </c>
      <c r="E59" s="64">
        <f t="shared" si="1"/>
        <v>-1076.0219203396521</v>
      </c>
      <c r="F59" s="64">
        <f t="shared" si="50"/>
        <v>69.265862134186023</v>
      </c>
      <c r="G59" s="64">
        <f t="shared" si="50"/>
        <v>-498.99430459688875</v>
      </c>
      <c r="H59" s="64">
        <f t="shared" si="51"/>
        <v>18223.71586213417</v>
      </c>
      <c r="I59" s="64">
        <f t="shared" si="51"/>
        <v>30490.785695403119</v>
      </c>
      <c r="J59" s="60">
        <f t="shared" si="4"/>
        <v>503.77879637527883</v>
      </c>
      <c r="K59" s="60">
        <f t="shared" si="5"/>
        <v>-82.097219678313763</v>
      </c>
      <c r="L59" s="60">
        <f t="shared" si="6"/>
        <v>-466.77467519174883</v>
      </c>
      <c r="M59" s="61"/>
      <c r="N59" s="66">
        <f t="shared" si="7"/>
        <v>17.850000000000136</v>
      </c>
      <c r="O59" s="66">
        <f t="shared" si="33"/>
        <v>-3.001966313430245E-2</v>
      </c>
      <c r="P59" s="66">
        <f t="shared" si="33"/>
        <v>-7.6794487087750102E-3</v>
      </c>
      <c r="Q59" s="60">
        <f t="shared" si="9"/>
        <v>3.0211549098764445E-2</v>
      </c>
      <c r="R59" s="60">
        <f t="shared" si="10"/>
        <v>1.000076068417971</v>
      </c>
      <c r="S59" s="60">
        <f t="shared" si="11"/>
        <v>16.003077385297807</v>
      </c>
      <c r="T59" s="60">
        <f t="shared" si="12"/>
        <v>-0.68123347025509617</v>
      </c>
      <c r="U59" s="60">
        <f t="shared" si="13"/>
        <v>-7.8762745634731059</v>
      </c>
      <c r="W59" s="75">
        <f t="shared" ref="W59:X59" si="58">B59-0.001</f>
        <v>25.428999999999998</v>
      </c>
      <c r="X59" s="75">
        <f t="shared" si="58"/>
        <v>264.82900000000001</v>
      </c>
    </row>
    <row r="60" spans="1:24" x14ac:dyDescent="0.35">
      <c r="A60" s="65">
        <v>1317.65</v>
      </c>
      <c r="B60" s="65">
        <v>22.85</v>
      </c>
      <c r="C60" s="65">
        <v>270.20999999999998</v>
      </c>
      <c r="D60" s="64">
        <f t="shared" si="0"/>
        <v>1172.8302027968903</v>
      </c>
      <c r="E60" s="64">
        <f t="shared" si="1"/>
        <v>-1110.4902027968903</v>
      </c>
      <c r="F60" s="64">
        <f t="shared" si="50"/>
        <v>68.561790696648487</v>
      </c>
      <c r="G60" s="64">
        <f t="shared" si="50"/>
        <v>-514.40854977348158</v>
      </c>
      <c r="H60" s="64">
        <f t="shared" si="51"/>
        <v>18223.011790696633</v>
      </c>
      <c r="I60" s="64">
        <f t="shared" si="51"/>
        <v>30475.371450226528</v>
      </c>
      <c r="J60" s="60">
        <f t="shared" si="4"/>
        <v>518.95748884045167</v>
      </c>
      <c r="K60" s="60">
        <f t="shared" si="5"/>
        <v>-82.408203739045476</v>
      </c>
      <c r="L60" s="60">
        <f t="shared" si="6"/>
        <v>-479.77176737607124</v>
      </c>
      <c r="M60" s="61"/>
      <c r="N60" s="66">
        <f t="shared" si="7"/>
        <v>37.769999999999982</v>
      </c>
      <c r="O60" s="66">
        <f t="shared" si="33"/>
        <v>-4.5029494701453669E-2</v>
      </c>
      <c r="P60" s="66">
        <f t="shared" si="33"/>
        <v>9.3898713757294847E-2</v>
      </c>
      <c r="Q60" s="60">
        <f t="shared" si="9"/>
        <v>5.9139338387828033E-2</v>
      </c>
      <c r="R60" s="60">
        <f t="shared" si="10"/>
        <v>1.0002915570834667</v>
      </c>
      <c r="S60" s="60">
        <f t="shared" si="11"/>
        <v>34.468282457238168</v>
      </c>
      <c r="T60" s="60">
        <f t="shared" si="12"/>
        <v>-0.70407143753753809</v>
      </c>
      <c r="U60" s="60">
        <f t="shared" si="13"/>
        <v>-15.414245176592848</v>
      </c>
      <c r="W60" s="75">
        <f t="shared" ref="W60:X60" si="59">B60+0.001</f>
        <v>22.851000000000003</v>
      </c>
      <c r="X60" s="75">
        <f t="shared" si="59"/>
        <v>270.21099999999996</v>
      </c>
    </row>
    <row r="61" spans="1:24" x14ac:dyDescent="0.35">
      <c r="A61" s="65">
        <v>1336.56</v>
      </c>
      <c r="B61" s="65">
        <v>21.44</v>
      </c>
      <c r="C61" s="65">
        <v>264.8</v>
      </c>
      <c r="D61" s="64">
        <f t="shared" si="0"/>
        <v>1190.346670617055</v>
      </c>
      <c r="E61" s="64">
        <f t="shared" si="1"/>
        <v>-1128.0066706170551</v>
      </c>
      <c r="F61" s="64">
        <f t="shared" si="50"/>
        <v>68.261969747403413</v>
      </c>
      <c r="G61" s="64">
        <f t="shared" si="50"/>
        <v>-521.52303003205577</v>
      </c>
      <c r="H61" s="64">
        <f t="shared" si="51"/>
        <v>18222.71196974739</v>
      </c>
      <c r="I61" s="64">
        <f t="shared" si="51"/>
        <v>30468.256969967955</v>
      </c>
      <c r="J61" s="60">
        <f t="shared" si="4"/>
        <v>525.97145109560074</v>
      </c>
      <c r="K61" s="60">
        <f t="shared" si="5"/>
        <v>-82.542967213738535</v>
      </c>
      <c r="L61" s="60">
        <f t="shared" si="6"/>
        <v>-485.78317754009669</v>
      </c>
      <c r="M61" s="61"/>
      <c r="N61" s="66">
        <f t="shared" si="7"/>
        <v>18.909999999999854</v>
      </c>
      <c r="O61" s="66">
        <f t="shared" si="33"/>
        <v>-2.4609142453120049E-2</v>
      </c>
      <c r="P61" s="66">
        <f t="shared" si="33"/>
        <v>-9.4422312532892669E-2</v>
      </c>
      <c r="Q61" s="60">
        <f t="shared" si="9"/>
        <v>4.3248340010399566E-2</v>
      </c>
      <c r="R61" s="60">
        <f t="shared" si="10"/>
        <v>1.0001558974022144</v>
      </c>
      <c r="S61" s="60">
        <f t="shared" si="11"/>
        <v>17.516467820164653</v>
      </c>
      <c r="T61" s="60">
        <f t="shared" si="12"/>
        <v>-0.29982094924507841</v>
      </c>
      <c r="U61" s="60">
        <f t="shared" si="13"/>
        <v>-7.1144802585741784</v>
      </c>
      <c r="W61" s="75">
        <f t="shared" ref="W61:X61" si="60">B61-0.001</f>
        <v>21.439</v>
      </c>
      <c r="X61" s="75">
        <f t="shared" si="60"/>
        <v>264.79900000000004</v>
      </c>
    </row>
    <row r="62" spans="1:24" x14ac:dyDescent="0.35">
      <c r="A62" s="65">
        <v>1355.45</v>
      </c>
      <c r="B62" s="65">
        <v>19.09</v>
      </c>
      <c r="C62" s="65">
        <v>267.48</v>
      </c>
      <c r="D62" s="64">
        <f t="shared" si="0"/>
        <v>1208.0665369249093</v>
      </c>
      <c r="E62" s="64">
        <f t="shared" si="1"/>
        <v>-1145.7265369249094</v>
      </c>
      <c r="F62" s="64">
        <f t="shared" si="50"/>
        <v>67.81317897044768</v>
      </c>
      <c r="G62" s="64">
        <f t="shared" si="50"/>
        <v>-528.04830601988226</v>
      </c>
      <c r="H62" s="64">
        <f t="shared" si="51"/>
        <v>18222.263178970436</v>
      </c>
      <c r="I62" s="64">
        <f t="shared" si="51"/>
        <v>30461.731693980128</v>
      </c>
      <c r="J62" s="60">
        <f t="shared" si="4"/>
        <v>532.3848614794988</v>
      </c>
      <c r="K62" s="60">
        <f t="shared" si="5"/>
        <v>-82.681998881397377</v>
      </c>
      <c r="L62" s="60">
        <f t="shared" si="6"/>
        <v>-491.20983692378127</v>
      </c>
      <c r="M62" s="61"/>
      <c r="N62" s="66">
        <f t="shared" si="7"/>
        <v>18.8900000000001</v>
      </c>
      <c r="O62" s="66">
        <f t="shared" si="33"/>
        <v>-4.1015237421866767E-2</v>
      </c>
      <c r="P62" s="66">
        <f t="shared" si="33"/>
        <v>4.6774823953448154E-2</v>
      </c>
      <c r="Q62" s="60">
        <f t="shared" si="9"/>
        <v>4.4088945848434813E-2</v>
      </c>
      <c r="R62" s="60">
        <f t="shared" si="10"/>
        <v>1.0001620177558226</v>
      </c>
      <c r="S62" s="60">
        <f t="shared" si="11"/>
        <v>17.719866307854375</v>
      </c>
      <c r="T62" s="60">
        <f t="shared" si="12"/>
        <v>-0.44879077695573127</v>
      </c>
      <c r="U62" s="60">
        <f t="shared" si="13"/>
        <v>-6.5252759878265065</v>
      </c>
      <c r="W62" s="75">
        <f t="shared" ref="W62:X62" si="61">B62+0.001</f>
        <v>19.091000000000001</v>
      </c>
      <c r="X62" s="75">
        <f t="shared" si="61"/>
        <v>267.48099999999999</v>
      </c>
    </row>
    <row r="63" spans="1:24" x14ac:dyDescent="0.35">
      <c r="A63" s="65">
        <v>1374.36</v>
      </c>
      <c r="B63" s="65">
        <v>17.64</v>
      </c>
      <c r="C63" s="65">
        <v>264.70999999999998</v>
      </c>
      <c r="D63" s="64">
        <f t="shared" si="0"/>
        <v>1226.0132926875642</v>
      </c>
      <c r="E63" s="64">
        <f t="shared" si="1"/>
        <v>-1163.6732926875643</v>
      </c>
      <c r="F63" s="64">
        <f t="shared" si="50"/>
        <v>67.41302577157137</v>
      </c>
      <c r="G63" s="64">
        <f t="shared" si="50"/>
        <v>-533.99102832476842</v>
      </c>
      <c r="H63" s="64">
        <f t="shared" si="51"/>
        <v>18221.863025771559</v>
      </c>
      <c r="I63" s="64">
        <f t="shared" si="51"/>
        <v>30455.78897167524</v>
      </c>
      <c r="J63" s="60">
        <f t="shared" si="4"/>
        <v>538.2294439874338</v>
      </c>
      <c r="K63" s="60">
        <f t="shared" si="5"/>
        <v>-82.804829566262228</v>
      </c>
      <c r="L63" s="60">
        <f t="shared" si="6"/>
        <v>-496.15630880801086</v>
      </c>
      <c r="M63" s="61"/>
      <c r="N63" s="66">
        <f t="shared" si="7"/>
        <v>18.909999999999854</v>
      </c>
      <c r="O63" s="66">
        <f t="shared" si="33"/>
        <v>-2.5307274153917765E-2</v>
      </c>
      <c r="P63" s="66">
        <f t="shared" si="33"/>
        <v>-4.8345620280243605E-2</v>
      </c>
      <c r="Q63" s="60">
        <f t="shared" si="9"/>
        <v>2.9531146280006748E-2</v>
      </c>
      <c r="R63" s="60">
        <f t="shared" si="10"/>
        <v>1.0000726803884314</v>
      </c>
      <c r="S63" s="60">
        <f t="shared" si="11"/>
        <v>17.946755762654902</v>
      </c>
      <c r="T63" s="60">
        <f t="shared" si="12"/>
        <v>-0.40015319887630796</v>
      </c>
      <c r="U63" s="60">
        <f t="shared" si="13"/>
        <v>-5.9427223048861268</v>
      </c>
      <c r="W63" s="75">
        <f t="shared" ref="W63:X63" si="62">B63-0.001</f>
        <v>17.638999999999999</v>
      </c>
      <c r="X63" s="75">
        <f t="shared" si="62"/>
        <v>264.709</v>
      </c>
    </row>
    <row r="64" spans="1:24" x14ac:dyDescent="0.35">
      <c r="A64" s="65">
        <v>1393.29</v>
      </c>
      <c r="B64" s="65">
        <v>15.7</v>
      </c>
      <c r="C64" s="65">
        <v>265.85000000000002</v>
      </c>
      <c r="D64" s="64">
        <f t="shared" si="0"/>
        <v>1244.1469010853887</v>
      </c>
      <c r="E64" s="64">
        <f t="shared" si="1"/>
        <v>-1181.8069010853887</v>
      </c>
      <c r="F64" s="64">
        <f t="shared" si="50"/>
        <v>66.963189122341333</v>
      </c>
      <c r="G64" s="64">
        <f t="shared" si="50"/>
        <v>-539.40209011203558</v>
      </c>
      <c r="H64" s="64">
        <f t="shared" si="51"/>
        <v>18221.41318912233</v>
      </c>
      <c r="I64" s="64">
        <f t="shared" si="51"/>
        <v>30450.377909887971</v>
      </c>
      <c r="J64" s="60">
        <f t="shared" si="4"/>
        <v>543.54271544623521</v>
      </c>
      <c r="K64" s="60">
        <f t="shared" si="5"/>
        <v>-82.923315354153601</v>
      </c>
      <c r="L64" s="60">
        <f t="shared" si="6"/>
        <v>-500.61750745261645</v>
      </c>
      <c r="M64" s="61"/>
      <c r="N64" s="66">
        <f t="shared" si="7"/>
        <v>18.930000000000064</v>
      </c>
      <c r="O64" s="66">
        <f t="shared" si="33"/>
        <v>-3.3859387488690017E-2</v>
      </c>
      <c r="P64" s="66">
        <f t="shared" si="33"/>
        <v>1.989675347273611E-2</v>
      </c>
      <c r="Q64" s="60">
        <f t="shared" si="9"/>
        <v>3.4335494063386651E-2</v>
      </c>
      <c r="R64" s="60">
        <f t="shared" si="10"/>
        <v>1.0000982554296538</v>
      </c>
      <c r="S64" s="60">
        <f t="shared" si="11"/>
        <v>18.133608397824457</v>
      </c>
      <c r="T64" s="60">
        <f t="shared" si="12"/>
        <v>-0.44983664923003946</v>
      </c>
      <c r="U64" s="60">
        <f t="shared" si="13"/>
        <v>-5.4110617872671058</v>
      </c>
      <c r="W64" s="75">
        <f t="shared" ref="W64:X64" si="63">B64+0.001</f>
        <v>15.700999999999999</v>
      </c>
      <c r="X64" s="75">
        <f t="shared" si="63"/>
        <v>265.851</v>
      </c>
    </row>
    <row r="65" spans="1:24" x14ac:dyDescent="0.35">
      <c r="A65" s="65">
        <v>1412.21</v>
      </c>
      <c r="B65" s="65">
        <v>15.1</v>
      </c>
      <c r="C65" s="65">
        <v>265.77</v>
      </c>
      <c r="D65" s="64">
        <f t="shared" si="0"/>
        <v>1262.3875029960616</v>
      </c>
      <c r="E65" s="64">
        <f t="shared" si="1"/>
        <v>-1200.0475029960617</v>
      </c>
      <c r="F65" s="64">
        <f t="shared" si="50"/>
        <v>66.596159678186481</v>
      </c>
      <c r="G65" s="64">
        <f t="shared" si="50"/>
        <v>-544.4129638833233</v>
      </c>
      <c r="H65" s="64">
        <f t="shared" si="51"/>
        <v>18221.046159678175</v>
      </c>
      <c r="I65" s="64">
        <f t="shared" si="51"/>
        <v>30445.367036116684</v>
      </c>
      <c r="J65" s="60">
        <f t="shared" si="4"/>
        <v>548.47107829684796</v>
      </c>
      <c r="K65" s="60">
        <f t="shared" si="5"/>
        <v>-83.025853767930002</v>
      </c>
      <c r="L65" s="60">
        <f t="shared" si="6"/>
        <v>-504.77353671163127</v>
      </c>
      <c r="M65" s="61"/>
      <c r="N65" s="66">
        <f t="shared" si="7"/>
        <v>18.920000000000073</v>
      </c>
      <c r="O65" s="66">
        <f t="shared" ref="O65:P109" si="64">RADIANS(B65-B64)</f>
        <v>-1.0471975511965971E-2</v>
      </c>
      <c r="P65" s="66">
        <f t="shared" si="64"/>
        <v>-1.396263401596178E-3</v>
      </c>
      <c r="Q65" s="60">
        <f t="shared" si="9"/>
        <v>1.0478535328857008E-2</v>
      </c>
      <c r="R65" s="60">
        <f t="shared" si="10"/>
        <v>1.0000091500756874</v>
      </c>
      <c r="S65" s="60">
        <f t="shared" si="11"/>
        <v>18.240601910672932</v>
      </c>
      <c r="T65" s="60">
        <f t="shared" si="12"/>
        <v>-0.3670294441548535</v>
      </c>
      <c r="U65" s="60">
        <f t="shared" si="13"/>
        <v>-5.0108737712877307</v>
      </c>
      <c r="W65" s="75">
        <f t="shared" ref="W65:X65" si="65">B65-0.001</f>
        <v>15.099</v>
      </c>
      <c r="X65" s="75">
        <f t="shared" si="65"/>
        <v>265.76900000000001</v>
      </c>
    </row>
    <row r="66" spans="1:24" x14ac:dyDescent="0.35">
      <c r="A66" s="65">
        <v>1440.71</v>
      </c>
      <c r="B66" s="65">
        <v>11.51</v>
      </c>
      <c r="C66" s="65">
        <v>271.86</v>
      </c>
      <c r="D66" s="64">
        <f t="shared" si="0"/>
        <v>1290.1193493814183</v>
      </c>
      <c r="E66" s="64">
        <f t="shared" si="1"/>
        <v>-1227.7793493814183</v>
      </c>
      <c r="F66" s="64">
        <f t="shared" si="50"/>
        <v>66.414569305412755</v>
      </c>
      <c r="G66" s="64">
        <f t="shared" si="50"/>
        <v>-550.95943537840049</v>
      </c>
      <c r="H66" s="64">
        <f t="shared" si="51"/>
        <v>18220.864569305402</v>
      </c>
      <c r="I66" s="64">
        <f t="shared" si="51"/>
        <v>30438.820564621608</v>
      </c>
      <c r="J66" s="60">
        <f t="shared" si="4"/>
        <v>554.94792048309307</v>
      </c>
      <c r="K66" s="60">
        <f t="shared" si="5"/>
        <v>-83.126531324664597</v>
      </c>
      <c r="L66" s="60">
        <f t="shared" si="6"/>
        <v>-510.35215214513204</v>
      </c>
      <c r="M66" s="61"/>
      <c r="N66" s="66">
        <f t="shared" si="7"/>
        <v>28.5</v>
      </c>
      <c r="O66" s="66">
        <f t="shared" si="64"/>
        <v>-6.2657320146596432E-2</v>
      </c>
      <c r="P66" s="66">
        <f t="shared" si="64"/>
        <v>0.10629055144645523</v>
      </c>
      <c r="Q66" s="60">
        <f t="shared" si="9"/>
        <v>6.7179330091719613E-2</v>
      </c>
      <c r="R66" s="60">
        <f t="shared" si="10"/>
        <v>1.0003762583412803</v>
      </c>
      <c r="S66" s="60">
        <f t="shared" si="11"/>
        <v>27.731846385356672</v>
      </c>
      <c r="T66" s="60">
        <f t="shared" si="12"/>
        <v>-0.1815903727737318</v>
      </c>
      <c r="U66" s="60">
        <f t="shared" si="13"/>
        <v>-6.5464714950772409</v>
      </c>
      <c r="W66" s="75">
        <f t="shared" ref="W66:X66" si="66">B66+0.001</f>
        <v>11.510999999999999</v>
      </c>
      <c r="X66" s="75">
        <f t="shared" si="66"/>
        <v>271.86099999999999</v>
      </c>
    </row>
    <row r="67" spans="1:24" x14ac:dyDescent="0.35">
      <c r="A67" s="65">
        <v>1459.54</v>
      </c>
      <c r="B67" s="65">
        <v>9.32</v>
      </c>
      <c r="C67" s="65">
        <v>269.77999999999997</v>
      </c>
      <c r="D67" s="64">
        <f t="shared" si="0"/>
        <v>1308.6380480319563</v>
      </c>
      <c r="E67" s="64">
        <f t="shared" si="1"/>
        <v>-1246.2980480319563</v>
      </c>
      <c r="F67" s="64">
        <f t="shared" si="50"/>
        <v>66.469698073132363</v>
      </c>
      <c r="G67" s="64">
        <f t="shared" si="50"/>
        <v>-554.36226313787688</v>
      </c>
      <c r="H67" s="64">
        <f t="shared" si="51"/>
        <v>18220.919698073121</v>
      </c>
      <c r="I67" s="64">
        <f t="shared" si="51"/>
        <v>30435.417736862131</v>
      </c>
      <c r="J67" s="60">
        <f t="shared" si="4"/>
        <v>558.33300059487976</v>
      </c>
      <c r="K67" s="60">
        <f t="shared" si="5"/>
        <v>-83.162705483248473</v>
      </c>
      <c r="L67" s="60">
        <f t="shared" si="6"/>
        <v>-513.32665181340133</v>
      </c>
      <c r="M67" s="61"/>
      <c r="N67" s="66">
        <f t="shared" si="7"/>
        <v>18.829999999999927</v>
      </c>
      <c r="O67" s="66">
        <f t="shared" si="64"/>
        <v>-3.8222710618675805E-2</v>
      </c>
      <c r="P67" s="66">
        <f t="shared" si="64"/>
        <v>-3.6302848441482766E-2</v>
      </c>
      <c r="Q67" s="60">
        <f t="shared" si="9"/>
        <v>3.8775885265899701E-2</v>
      </c>
      <c r="R67" s="60">
        <f t="shared" si="10"/>
        <v>1.0001253162820509</v>
      </c>
      <c r="S67" s="60">
        <f t="shared" si="11"/>
        <v>18.518698650538031</v>
      </c>
      <c r="T67" s="60">
        <f t="shared" si="12"/>
        <v>5.5128767719611116E-2</v>
      </c>
      <c r="U67" s="60">
        <f t="shared" si="13"/>
        <v>-3.4028277594764118</v>
      </c>
      <c r="W67" s="75">
        <f t="shared" ref="W67:X67" si="67">B67-0.001</f>
        <v>9.3190000000000008</v>
      </c>
      <c r="X67" s="75">
        <f t="shared" si="67"/>
        <v>269.779</v>
      </c>
    </row>
    <row r="68" spans="1:24" x14ac:dyDescent="0.35">
      <c r="A68" s="65">
        <v>1487.85</v>
      </c>
      <c r="B68" s="65">
        <v>8.17</v>
      </c>
      <c r="C68" s="65">
        <v>246.32</v>
      </c>
      <c r="D68" s="64">
        <f t="shared" si="0"/>
        <v>1336.6273474203049</v>
      </c>
      <c r="E68" s="64">
        <f t="shared" si="1"/>
        <v>-1274.287347420305</v>
      </c>
      <c r="F68" s="64">
        <f t="shared" si="50"/>
        <v>65.652703697845226</v>
      </c>
      <c r="G68" s="64">
        <f t="shared" si="50"/>
        <v>-558.49828262922574</v>
      </c>
      <c r="H68" s="64">
        <f t="shared" si="51"/>
        <v>18220.102703697834</v>
      </c>
      <c r="I68" s="64">
        <f t="shared" si="51"/>
        <v>30431.281717370781</v>
      </c>
      <c r="J68" s="60">
        <f t="shared" si="4"/>
        <v>562.34385317404474</v>
      </c>
      <c r="K68" s="60">
        <f t="shared" si="5"/>
        <v>-83.29552387329052</v>
      </c>
      <c r="L68" s="60">
        <f t="shared" si="6"/>
        <v>-516.50005257581336</v>
      </c>
      <c r="M68" s="61"/>
      <c r="N68" s="66">
        <f t="shared" si="7"/>
        <v>28.309999999999945</v>
      </c>
      <c r="O68" s="66">
        <f t="shared" si="64"/>
        <v>-2.0071286397934797E-2</v>
      </c>
      <c r="P68" s="66">
        <f t="shared" si="64"/>
        <v>-0.40945424251786938</v>
      </c>
      <c r="Q68" s="60">
        <f t="shared" si="9"/>
        <v>6.487812415151617E-2</v>
      </c>
      <c r="R68" s="60">
        <f t="shared" si="10"/>
        <v>1.000350911955034</v>
      </c>
      <c r="S68" s="60">
        <f t="shared" si="11"/>
        <v>27.98929938834873</v>
      </c>
      <c r="T68" s="60">
        <f t="shared" si="12"/>
        <v>-0.81699437528713659</v>
      </c>
      <c r="U68" s="60">
        <f t="shared" si="13"/>
        <v>-4.1360194913488435</v>
      </c>
      <c r="W68" s="75">
        <f t="shared" ref="W68:X68" si="68">B68+0.001</f>
        <v>8.1709999999999994</v>
      </c>
      <c r="X68" s="75">
        <f t="shared" si="68"/>
        <v>246.321</v>
      </c>
    </row>
    <row r="69" spans="1:24" x14ac:dyDescent="0.35">
      <c r="A69" s="65">
        <v>1506.74</v>
      </c>
      <c r="B69" s="65">
        <v>7.61</v>
      </c>
      <c r="C69" s="65">
        <v>235.28</v>
      </c>
      <c r="D69" s="64">
        <f t="shared" ref="D69:D109" si="69">S69+D68</f>
        <v>1355.3395358523817</v>
      </c>
      <c r="E69" s="64">
        <f t="shared" ref="E69:E109" si="70">$D$1-D69</f>
        <v>-1292.9995358523818</v>
      </c>
      <c r="F69" s="64">
        <f t="shared" ref="F69:G84" si="71">T69+F68</f>
        <v>64.401130426016508</v>
      </c>
      <c r="G69" s="64">
        <f t="shared" si="71"/>
        <v>-560.75574003057784</v>
      </c>
      <c r="H69" s="64">
        <f t="shared" ref="H69:I84" si="72">H68+T69</f>
        <v>18218.851130426006</v>
      </c>
      <c r="I69" s="64">
        <f t="shared" si="72"/>
        <v>30429.024259969428</v>
      </c>
      <c r="J69" s="60">
        <f t="shared" ref="J69:J109" si="73">SQRT(F69^2+G69^2)</f>
        <v>564.44176455803643</v>
      </c>
      <c r="K69" s="60">
        <f t="shared" ref="K69:K109" si="74">IF(J69=0,0,IF(F69&lt;0,ATAN(G69/F69)*180/PI()+180,ATAN(G69/F69)*180/PI()))</f>
        <v>-83.448453974806995</v>
      </c>
      <c r="L69" s="60">
        <f t="shared" ref="L69:L109" si="75">COS((K69-$B$1)*PI()/180)*J69</f>
        <v>-517.82928139743126</v>
      </c>
      <c r="M69" s="61"/>
      <c r="N69" s="66">
        <f t="shared" ref="N69:N109" si="76">A69-A68</f>
        <v>18.8900000000001</v>
      </c>
      <c r="O69" s="66">
        <f t="shared" si="64"/>
        <v>-9.7738438111682393E-3</v>
      </c>
      <c r="P69" s="66">
        <f t="shared" si="64"/>
        <v>-0.19268434942017384</v>
      </c>
      <c r="Q69" s="60">
        <f t="shared" ref="Q69:Q109" si="77">ACOS(COS(O69)-SIN(RADIANS(B68))*SIN(RADIANS(B69))*(1-COS(P69)))</f>
        <v>2.8145011119671937E-2</v>
      </c>
      <c r="R69" s="60">
        <f t="shared" ref="R69:R109" si="78">2/Q69*TAN(Q69/2)</f>
        <v>1.000066017033733</v>
      </c>
      <c r="S69" s="60">
        <f t="shared" ref="S69:S109" si="79">(N69/2)*(COS(RADIANS(B68))+COS(RADIANS(B69)))*R69</f>
        <v>18.712188432076914</v>
      </c>
      <c r="T69" s="60">
        <f t="shared" ref="T69:T109" si="80">(N69/2)*(SIN(RADIANS(B68))*COS(RADIANS(C68))+SIN(RADIANS(B69))*COS(RADIANS(C69)))*R69</f>
        <v>-1.2515732718287222</v>
      </c>
      <c r="U69" s="60">
        <f t="shared" ref="U69:U109" si="81">(N69/2)*(SIN(RADIANS(B68))*SIN(RADIANS(C68))+SIN(RADIANS(B69))*SIN(RADIANS(C69)))*R69</f>
        <v>-2.257457401352073</v>
      </c>
      <c r="W69" s="75">
        <f t="shared" ref="W69:X69" si="82">B69-0.001</f>
        <v>7.609</v>
      </c>
      <c r="X69" s="75">
        <f t="shared" si="82"/>
        <v>235.279</v>
      </c>
    </row>
    <row r="70" spans="1:24" x14ac:dyDescent="0.35">
      <c r="A70" s="65">
        <v>1525.63</v>
      </c>
      <c r="B70" s="65">
        <v>8.0299999999999994</v>
      </c>
      <c r="C70" s="65">
        <v>218.63</v>
      </c>
      <c r="D70" s="64">
        <f t="shared" si="69"/>
        <v>1374.0562445535352</v>
      </c>
      <c r="E70" s="64">
        <f t="shared" si="70"/>
        <v>-1311.7162445535353</v>
      </c>
      <c r="F70" s="64">
        <f t="shared" si="71"/>
        <v>62.657789169740155</v>
      </c>
      <c r="G70" s="64">
        <f t="shared" si="71"/>
        <v>-562.60775170812383</v>
      </c>
      <c r="H70" s="64">
        <f t="shared" si="72"/>
        <v>18217.107789169731</v>
      </c>
      <c r="I70" s="64">
        <f t="shared" si="72"/>
        <v>30427.172248291881</v>
      </c>
      <c r="J70" s="60">
        <f t="shared" si="73"/>
        <v>566.08610725375479</v>
      </c>
      <c r="K70" s="60">
        <f t="shared" si="74"/>
        <v>-83.645139840017833</v>
      </c>
      <c r="L70" s="60">
        <f t="shared" si="75"/>
        <v>-518.56149993015333</v>
      </c>
      <c r="M70" s="61"/>
      <c r="N70" s="66">
        <f t="shared" si="76"/>
        <v>18.8900000000001</v>
      </c>
      <c r="O70" s="66">
        <f t="shared" si="64"/>
        <v>7.3303828583761678E-3</v>
      </c>
      <c r="P70" s="66">
        <f t="shared" si="64"/>
        <v>-0.290597320457056</v>
      </c>
      <c r="Q70" s="60">
        <f t="shared" si="77"/>
        <v>4.0064829712191941E-2</v>
      </c>
      <c r="R70" s="60">
        <f t="shared" si="78"/>
        <v>1.0001337873571172</v>
      </c>
      <c r="S70" s="60">
        <f t="shared" si="79"/>
        <v>18.716708701153422</v>
      </c>
      <c r="T70" s="60">
        <f t="shared" si="80"/>
        <v>-1.7433412562763533</v>
      </c>
      <c r="U70" s="60">
        <f t="shared" si="81"/>
        <v>-1.85201167754602</v>
      </c>
      <c r="W70" s="75">
        <f t="shared" ref="W70:X70" si="83">B70+0.001</f>
        <v>8.0309999999999988</v>
      </c>
      <c r="X70" s="75">
        <f t="shared" si="83"/>
        <v>218.631</v>
      </c>
    </row>
    <row r="71" spans="1:24" x14ac:dyDescent="0.35">
      <c r="A71" s="65">
        <v>1544.41</v>
      </c>
      <c r="B71" s="65">
        <v>7.89</v>
      </c>
      <c r="C71" s="65">
        <v>203.83</v>
      </c>
      <c r="D71" s="64">
        <f t="shared" si="69"/>
        <v>1392.6572669470056</v>
      </c>
      <c r="E71" s="64">
        <f t="shared" si="70"/>
        <v>-1330.3172669470057</v>
      </c>
      <c r="F71" s="64">
        <f t="shared" si="71"/>
        <v>60.453766386881099</v>
      </c>
      <c r="G71" s="64">
        <f t="shared" si="71"/>
        <v>-563.94755609214633</v>
      </c>
      <c r="H71" s="64">
        <f t="shared" si="72"/>
        <v>18214.903766386873</v>
      </c>
      <c r="I71" s="64">
        <f t="shared" si="72"/>
        <v>30425.832443907861</v>
      </c>
      <c r="J71" s="60">
        <f t="shared" si="73"/>
        <v>567.17854674931436</v>
      </c>
      <c r="K71" s="60">
        <f t="shared" si="74"/>
        <v>-83.881401355514981</v>
      </c>
      <c r="L71" s="60">
        <f t="shared" si="75"/>
        <v>-518.61979317138912</v>
      </c>
      <c r="M71" s="61"/>
      <c r="N71" s="66">
        <f t="shared" si="76"/>
        <v>18.779999999999973</v>
      </c>
      <c r="O71" s="66">
        <f t="shared" si="64"/>
        <v>-2.4434609527920559E-3</v>
      </c>
      <c r="P71" s="66">
        <f t="shared" si="64"/>
        <v>-0.25830872929516047</v>
      </c>
      <c r="Q71" s="60">
        <f t="shared" si="77"/>
        <v>3.5755782511324163E-2</v>
      </c>
      <c r="R71" s="60">
        <f t="shared" si="78"/>
        <v>1.0001065532878526</v>
      </c>
      <c r="S71" s="60">
        <f t="shared" si="79"/>
        <v>18.601022393470355</v>
      </c>
      <c r="T71" s="60">
        <f t="shared" si="80"/>
        <v>-2.2040227828590564</v>
      </c>
      <c r="U71" s="60">
        <f t="shared" si="81"/>
        <v>-1.3398043840224698</v>
      </c>
      <c r="W71" s="75">
        <f t="shared" ref="W71:X71" si="84">B71-0.001</f>
        <v>7.8889999999999993</v>
      </c>
      <c r="X71" s="75">
        <f t="shared" si="84"/>
        <v>203.82900000000001</v>
      </c>
    </row>
    <row r="72" spans="1:24" x14ac:dyDescent="0.35">
      <c r="A72" s="65">
        <v>1571.89</v>
      </c>
      <c r="B72" s="65">
        <v>7.61</v>
      </c>
      <c r="C72" s="65">
        <v>180.64</v>
      </c>
      <c r="D72" s="64">
        <f t="shared" si="69"/>
        <v>1419.8929038782981</v>
      </c>
      <c r="E72" s="64">
        <f t="shared" si="70"/>
        <v>-1357.5529038782981</v>
      </c>
      <c r="F72" s="64">
        <f t="shared" si="71"/>
        <v>56.90810653823366</v>
      </c>
      <c r="G72" s="64">
        <f t="shared" si="71"/>
        <v>-564.73010914261124</v>
      </c>
      <c r="H72" s="64">
        <f t="shared" si="72"/>
        <v>18211.358106538224</v>
      </c>
      <c r="I72" s="64">
        <f t="shared" si="72"/>
        <v>30425.049890857397</v>
      </c>
      <c r="J72" s="60">
        <f t="shared" si="73"/>
        <v>567.59019438499161</v>
      </c>
      <c r="K72" s="60">
        <f t="shared" si="74"/>
        <v>-84.2457038052694</v>
      </c>
      <c r="L72" s="60">
        <f t="shared" si="75"/>
        <v>-517.52467406857693</v>
      </c>
      <c r="M72" s="61"/>
      <c r="N72" s="66">
        <f t="shared" si="76"/>
        <v>27.480000000000018</v>
      </c>
      <c r="O72" s="66">
        <f t="shared" si="64"/>
        <v>-4.8869219055841118E-3</v>
      </c>
      <c r="P72" s="66">
        <f t="shared" si="64"/>
        <v>-0.40474185353748549</v>
      </c>
      <c r="Q72" s="60">
        <f t="shared" si="77"/>
        <v>5.4425722374010777E-2</v>
      </c>
      <c r="R72" s="60">
        <f t="shared" si="78"/>
        <v>1.0002469197464801</v>
      </c>
      <c r="S72" s="60">
        <f t="shared" si="79"/>
        <v>27.235636931292468</v>
      </c>
      <c r="T72" s="60">
        <f t="shared" si="80"/>
        <v>-3.5456598486474418</v>
      </c>
      <c r="U72" s="60">
        <f t="shared" si="81"/>
        <v>-0.78255305046486634</v>
      </c>
      <c r="W72" s="75">
        <f t="shared" ref="W72:X72" si="85">B72+0.001</f>
        <v>7.6110000000000007</v>
      </c>
      <c r="X72" s="75">
        <f t="shared" si="85"/>
        <v>180.64099999999999</v>
      </c>
    </row>
    <row r="73" spans="1:24" x14ac:dyDescent="0.35">
      <c r="A73" s="65">
        <v>1610.54</v>
      </c>
      <c r="B73" s="65">
        <v>9.32</v>
      </c>
      <c r="C73" s="65">
        <v>131.08000000000001</v>
      </c>
      <c r="D73" s="64">
        <f t="shared" si="69"/>
        <v>1458.1685852117259</v>
      </c>
      <c r="E73" s="64">
        <f t="shared" si="70"/>
        <v>-1395.828585211726</v>
      </c>
      <c r="F73" s="64">
        <f t="shared" si="71"/>
        <v>52.286379545344587</v>
      </c>
      <c r="G73" s="64">
        <f t="shared" si="71"/>
        <v>-562.39647793897734</v>
      </c>
      <c r="H73" s="64">
        <f t="shared" si="72"/>
        <v>18206.736379545335</v>
      </c>
      <c r="I73" s="64">
        <f t="shared" si="72"/>
        <v>30427.383522061031</v>
      </c>
      <c r="J73" s="60">
        <f t="shared" si="73"/>
        <v>564.82179834362489</v>
      </c>
      <c r="K73" s="60">
        <f t="shared" si="74"/>
        <v>-84.688441220649466</v>
      </c>
      <c r="L73" s="60">
        <f t="shared" si="75"/>
        <v>-513.19282666672132</v>
      </c>
      <c r="M73" s="61"/>
      <c r="N73" s="66">
        <f t="shared" si="76"/>
        <v>38.649999999999864</v>
      </c>
      <c r="O73" s="66">
        <f t="shared" si="64"/>
        <v>2.9845130209103034E-2</v>
      </c>
      <c r="P73" s="66">
        <f t="shared" si="64"/>
        <v>-0.86498517728838931</v>
      </c>
      <c r="Q73" s="60">
        <f t="shared" si="77"/>
        <v>0.12642185786345062</v>
      </c>
      <c r="R73" s="60">
        <f t="shared" si="78"/>
        <v>1.0013340059592202</v>
      </c>
      <c r="S73" s="60">
        <f t="shared" si="79"/>
        <v>38.275681333427883</v>
      </c>
      <c r="T73" s="60">
        <f t="shared" si="80"/>
        <v>-4.6217269928890703</v>
      </c>
      <c r="U73" s="60">
        <f t="shared" si="81"/>
        <v>2.3336312036339506</v>
      </c>
      <c r="W73" s="75">
        <f t="shared" ref="W73:X73" si="86">B73-0.001</f>
        <v>9.3190000000000008</v>
      </c>
      <c r="X73" s="75">
        <f t="shared" si="86"/>
        <v>131.07900000000001</v>
      </c>
    </row>
    <row r="74" spans="1:24" x14ac:dyDescent="0.35">
      <c r="A74" s="65">
        <v>1629.43</v>
      </c>
      <c r="B74" s="65">
        <v>9.89</v>
      </c>
      <c r="C74" s="65">
        <v>120.19</v>
      </c>
      <c r="D74" s="64">
        <f t="shared" si="69"/>
        <v>1476.7952538251284</v>
      </c>
      <c r="E74" s="64">
        <f t="shared" si="70"/>
        <v>-1414.4552538251285</v>
      </c>
      <c r="F74" s="64">
        <f t="shared" si="71"/>
        <v>50.465315083515989</v>
      </c>
      <c r="G74" s="64">
        <f t="shared" si="71"/>
        <v>-559.8410317119334</v>
      </c>
      <c r="H74" s="64">
        <f t="shared" si="72"/>
        <v>18204.915315083505</v>
      </c>
      <c r="I74" s="64">
        <f t="shared" si="72"/>
        <v>30429.938968288076</v>
      </c>
      <c r="J74" s="60">
        <f t="shared" si="73"/>
        <v>562.11095774300702</v>
      </c>
      <c r="K74" s="60">
        <f t="shared" si="74"/>
        <v>-84.849152246131624</v>
      </c>
      <c r="L74" s="60">
        <f t="shared" si="75"/>
        <v>-510.06921308518196</v>
      </c>
      <c r="M74" s="61"/>
      <c r="N74" s="66">
        <f t="shared" si="76"/>
        <v>18.8900000000001</v>
      </c>
      <c r="O74" s="66">
        <f t="shared" si="64"/>
        <v>9.9483767363676839E-3</v>
      </c>
      <c r="P74" s="66">
        <f t="shared" si="64"/>
        <v>-0.19006635554218274</v>
      </c>
      <c r="Q74" s="60">
        <f t="shared" si="77"/>
        <v>3.3179814540259533E-2</v>
      </c>
      <c r="R74" s="60">
        <f t="shared" si="78"/>
        <v>1.0000917517753773</v>
      </c>
      <c r="S74" s="60">
        <f t="shared" si="79"/>
        <v>18.626668613402412</v>
      </c>
      <c r="T74" s="60">
        <f t="shared" si="80"/>
        <v>-1.821064461828598</v>
      </c>
      <c r="U74" s="60">
        <f t="shared" si="81"/>
        <v>2.5554462270439071</v>
      </c>
      <c r="W74" s="75">
        <f t="shared" ref="W74:X74" si="87">B74+0.001</f>
        <v>9.891</v>
      </c>
      <c r="X74" s="75">
        <f t="shared" si="87"/>
        <v>120.191</v>
      </c>
    </row>
    <row r="75" spans="1:24" x14ac:dyDescent="0.35">
      <c r="A75" s="65">
        <v>1648.35</v>
      </c>
      <c r="B75" s="65">
        <v>10.94</v>
      </c>
      <c r="C75" s="65">
        <v>111.1</v>
      </c>
      <c r="D75" s="64">
        <f t="shared" si="69"/>
        <v>1495.4045407528797</v>
      </c>
      <c r="E75" s="64">
        <f t="shared" si="70"/>
        <v>-1433.0645407528798</v>
      </c>
      <c r="F75" s="64">
        <f t="shared" si="71"/>
        <v>49.001788886392873</v>
      </c>
      <c r="G75" s="64">
        <f t="shared" si="71"/>
        <v>-556.76134210922316</v>
      </c>
      <c r="H75" s="64">
        <f t="shared" si="72"/>
        <v>18203.451788886381</v>
      </c>
      <c r="I75" s="64">
        <f t="shared" si="72"/>
        <v>30433.018657890785</v>
      </c>
      <c r="J75" s="60">
        <f t="shared" si="73"/>
        <v>558.91355984743302</v>
      </c>
      <c r="K75" s="60">
        <f t="shared" si="74"/>
        <v>-84.97023295634429</v>
      </c>
      <c r="L75" s="60">
        <f t="shared" si="75"/>
        <v>-506.67036055490246</v>
      </c>
      <c r="M75" s="61"/>
      <c r="N75" s="66">
        <f t="shared" si="76"/>
        <v>18.919999999999845</v>
      </c>
      <c r="O75" s="66">
        <f t="shared" si="64"/>
        <v>1.8325957145940441E-2</v>
      </c>
      <c r="P75" s="66">
        <f t="shared" si="64"/>
        <v>-0.15865042900628462</v>
      </c>
      <c r="Q75" s="60">
        <f t="shared" si="77"/>
        <v>3.3980418622527431E-2</v>
      </c>
      <c r="R75" s="60">
        <f t="shared" si="78"/>
        <v>1.0000962335159465</v>
      </c>
      <c r="S75" s="60">
        <f t="shared" si="79"/>
        <v>18.609286927751331</v>
      </c>
      <c r="T75" s="60">
        <f t="shared" si="80"/>
        <v>-1.4635261971231133</v>
      </c>
      <c r="U75" s="60">
        <f t="shared" si="81"/>
        <v>3.0796896027102343</v>
      </c>
      <c r="W75" s="75">
        <f t="shared" ref="W75:X75" si="88">B75-0.001</f>
        <v>10.939</v>
      </c>
      <c r="X75" s="75">
        <f t="shared" si="88"/>
        <v>111.09899999999999</v>
      </c>
    </row>
    <row r="76" spans="1:24" x14ac:dyDescent="0.35">
      <c r="A76" s="65">
        <v>1667.25</v>
      </c>
      <c r="B76" s="65">
        <v>11.3</v>
      </c>
      <c r="C76" s="65">
        <v>111.74</v>
      </c>
      <c r="D76" s="64">
        <f t="shared" si="69"/>
        <v>1513.9496775037085</v>
      </c>
      <c r="E76" s="64">
        <f t="shared" si="70"/>
        <v>-1451.6096775037086</v>
      </c>
      <c r="F76" s="64">
        <f t="shared" si="71"/>
        <v>47.670297268961619</v>
      </c>
      <c r="G76" s="64">
        <f t="shared" si="71"/>
        <v>-553.3681548645169</v>
      </c>
      <c r="H76" s="64">
        <f t="shared" si="72"/>
        <v>18202.12029726895</v>
      </c>
      <c r="I76" s="64">
        <f t="shared" si="72"/>
        <v>30436.411845135492</v>
      </c>
      <c r="J76" s="60">
        <f t="shared" si="73"/>
        <v>555.4176555168832</v>
      </c>
      <c r="K76" s="60">
        <f t="shared" si="74"/>
        <v>-85.076369459974217</v>
      </c>
      <c r="L76" s="60">
        <f t="shared" si="75"/>
        <v>-503.06602839247381</v>
      </c>
      <c r="M76" s="61"/>
      <c r="N76" s="66">
        <f t="shared" si="76"/>
        <v>18.900000000000091</v>
      </c>
      <c r="O76" s="66">
        <f t="shared" si="64"/>
        <v>6.2831853071796074E-3</v>
      </c>
      <c r="P76" s="66">
        <f t="shared" si="64"/>
        <v>1.1170107212763718E-2</v>
      </c>
      <c r="Q76" s="60">
        <f t="shared" si="77"/>
        <v>6.6421571902910426E-3</v>
      </c>
      <c r="R76" s="60">
        <f t="shared" si="78"/>
        <v>1.000003676537232</v>
      </c>
      <c r="S76" s="60">
        <f t="shared" si="79"/>
        <v>18.545136750828696</v>
      </c>
      <c r="T76" s="60">
        <f t="shared" si="80"/>
        <v>-1.3314916174312561</v>
      </c>
      <c r="U76" s="60">
        <f t="shared" si="81"/>
        <v>3.3931872447062892</v>
      </c>
      <c r="W76" s="75">
        <f t="shared" ref="W76:X76" si="89">B76+0.001</f>
        <v>11.301</v>
      </c>
      <c r="X76" s="75">
        <f t="shared" si="89"/>
        <v>111.741</v>
      </c>
    </row>
    <row r="77" spans="1:24" x14ac:dyDescent="0.35">
      <c r="A77" s="65">
        <v>1686.2</v>
      </c>
      <c r="B77" s="65">
        <v>13.46</v>
      </c>
      <c r="C77" s="65">
        <v>112.36</v>
      </c>
      <c r="D77" s="64">
        <f t="shared" si="69"/>
        <v>1532.4579486609412</v>
      </c>
      <c r="E77" s="64">
        <f t="shared" si="70"/>
        <v>-1470.1179486609412</v>
      </c>
      <c r="F77" s="64">
        <f t="shared" si="71"/>
        <v>46.143431000583753</v>
      </c>
      <c r="G77" s="64">
        <f t="shared" si="71"/>
        <v>-549.60353138446283</v>
      </c>
      <c r="H77" s="64">
        <f t="shared" si="72"/>
        <v>18200.593431000572</v>
      </c>
      <c r="I77" s="64">
        <f t="shared" si="72"/>
        <v>30440.176468615547</v>
      </c>
      <c r="J77" s="60">
        <f t="shared" si="73"/>
        <v>551.5371772915928</v>
      </c>
      <c r="K77" s="60">
        <f t="shared" si="74"/>
        <v>-85.200835090802855</v>
      </c>
      <c r="L77" s="60">
        <f t="shared" si="75"/>
        <v>-499.04233568887474</v>
      </c>
      <c r="M77" s="61"/>
      <c r="N77" s="66">
        <f t="shared" si="76"/>
        <v>18.950000000000045</v>
      </c>
      <c r="O77" s="66">
        <f t="shared" si="64"/>
        <v>3.7699111843077518E-2</v>
      </c>
      <c r="P77" s="66">
        <f t="shared" si="64"/>
        <v>1.0821041362364923E-2</v>
      </c>
      <c r="Q77" s="60">
        <f t="shared" si="77"/>
        <v>3.7769894269823023E-2</v>
      </c>
      <c r="R77" s="60">
        <f t="shared" si="78"/>
        <v>1.0001188973709401</v>
      </c>
      <c r="S77" s="60">
        <f t="shared" si="79"/>
        <v>18.508271157232699</v>
      </c>
      <c r="T77" s="60">
        <f t="shared" si="80"/>
        <v>-1.5268662683778682</v>
      </c>
      <c r="U77" s="60">
        <f t="shared" si="81"/>
        <v>3.7646234800541203</v>
      </c>
      <c r="W77" s="75">
        <f t="shared" ref="W77:X77" si="90">B77-0.001</f>
        <v>13.459000000000001</v>
      </c>
      <c r="X77" s="75">
        <f t="shared" si="90"/>
        <v>112.35899999999999</v>
      </c>
    </row>
    <row r="78" spans="1:24" x14ac:dyDescent="0.35">
      <c r="A78" s="65">
        <v>1705.12</v>
      </c>
      <c r="B78" s="65">
        <v>14.77</v>
      </c>
      <c r="C78" s="65">
        <v>117.93</v>
      </c>
      <c r="D78" s="64">
        <f t="shared" si="69"/>
        <v>1550.8071772663682</v>
      </c>
      <c r="E78" s="64">
        <f t="shared" si="70"/>
        <v>-1488.4671772663683</v>
      </c>
      <c r="F78" s="64">
        <f t="shared" si="71"/>
        <v>44.17593394415136</v>
      </c>
      <c r="G78" s="64">
        <f t="shared" si="71"/>
        <v>-545.43593573917667</v>
      </c>
      <c r="H78" s="64">
        <f t="shared" si="72"/>
        <v>18198.625933944139</v>
      </c>
      <c r="I78" s="64">
        <f t="shared" si="72"/>
        <v>30444.344064260833</v>
      </c>
      <c r="J78" s="60">
        <f t="shared" si="73"/>
        <v>547.22195966125958</v>
      </c>
      <c r="K78" s="60">
        <f t="shared" si="74"/>
        <v>-85.369608638981532</v>
      </c>
      <c r="L78" s="60">
        <f t="shared" si="75"/>
        <v>-494.44934345913924</v>
      </c>
      <c r="M78" s="61"/>
      <c r="N78" s="66">
        <f t="shared" si="76"/>
        <v>18.919999999999845</v>
      </c>
      <c r="O78" s="66">
        <f t="shared" si="64"/>
        <v>2.2863813201125696E-2</v>
      </c>
      <c r="P78" s="66">
        <f t="shared" si="64"/>
        <v>9.7214839336084283E-2</v>
      </c>
      <c r="Q78" s="60">
        <f t="shared" si="77"/>
        <v>3.291210018060875E-2</v>
      </c>
      <c r="R78" s="60">
        <f t="shared" si="78"/>
        <v>1.0000902769737299</v>
      </c>
      <c r="S78" s="60">
        <f t="shared" si="79"/>
        <v>18.349228605426973</v>
      </c>
      <c r="T78" s="60">
        <f t="shared" si="80"/>
        <v>-1.9674970564323935</v>
      </c>
      <c r="U78" s="60">
        <f t="shared" si="81"/>
        <v>4.1675956452861929</v>
      </c>
      <c r="W78" s="75">
        <f t="shared" ref="W78:X78" si="91">B78+0.001</f>
        <v>14.770999999999999</v>
      </c>
      <c r="X78" s="75">
        <f t="shared" si="91"/>
        <v>117.93100000000001</v>
      </c>
    </row>
    <row r="79" spans="1:24" x14ac:dyDescent="0.35">
      <c r="A79" s="65">
        <v>1724.02</v>
      </c>
      <c r="B79" s="65">
        <v>17.170000000000002</v>
      </c>
      <c r="C79" s="65">
        <v>118.83</v>
      </c>
      <c r="D79" s="64">
        <f t="shared" si="69"/>
        <v>1568.9764482826542</v>
      </c>
      <c r="E79" s="64">
        <f t="shared" si="70"/>
        <v>-1506.6364482826543</v>
      </c>
      <c r="F79" s="64">
        <f t="shared" si="71"/>
        <v>41.701892589856513</v>
      </c>
      <c r="G79" s="64">
        <f t="shared" si="71"/>
        <v>-540.86276065367713</v>
      </c>
      <c r="H79" s="64">
        <f t="shared" si="72"/>
        <v>18196.151892589845</v>
      </c>
      <c r="I79" s="64">
        <f t="shared" si="72"/>
        <v>30448.917239346334</v>
      </c>
      <c r="J79" s="60">
        <f t="shared" si="73"/>
        <v>542.46803934194395</v>
      </c>
      <c r="K79" s="60">
        <f t="shared" si="74"/>
        <v>-85.59107279871597</v>
      </c>
      <c r="L79" s="60">
        <f t="shared" si="75"/>
        <v>-489.25183698199533</v>
      </c>
      <c r="M79" s="61"/>
      <c r="N79" s="66">
        <f t="shared" si="76"/>
        <v>18.900000000000091</v>
      </c>
      <c r="O79" s="66">
        <f t="shared" si="64"/>
        <v>4.1887902047863947E-2</v>
      </c>
      <c r="P79" s="66">
        <f t="shared" si="64"/>
        <v>1.5707963267948818E-2</v>
      </c>
      <c r="Q79" s="60">
        <f t="shared" si="77"/>
        <v>4.2109038342672322E-2</v>
      </c>
      <c r="R79" s="60">
        <f t="shared" si="78"/>
        <v>1.0001477904650125</v>
      </c>
      <c r="S79" s="60">
        <f t="shared" si="79"/>
        <v>18.169271016286185</v>
      </c>
      <c r="T79" s="60">
        <f t="shared" si="80"/>
        <v>-2.4740413542948474</v>
      </c>
      <c r="U79" s="60">
        <f t="shared" si="81"/>
        <v>4.5731750854995532</v>
      </c>
      <c r="W79" s="75">
        <f t="shared" ref="W79:X79" si="92">B79-0.001</f>
        <v>17.169</v>
      </c>
      <c r="X79" s="75">
        <f t="shared" si="92"/>
        <v>118.82899999999999</v>
      </c>
    </row>
    <row r="80" spans="1:24" x14ac:dyDescent="0.35">
      <c r="A80" s="65">
        <v>1742.91</v>
      </c>
      <c r="B80" s="65">
        <v>19.82</v>
      </c>
      <c r="C80" s="65">
        <v>117.62</v>
      </c>
      <c r="D80" s="64">
        <f t="shared" si="69"/>
        <v>1586.8892750968835</v>
      </c>
      <c r="E80" s="64">
        <f t="shared" si="70"/>
        <v>-1524.5492750968835</v>
      </c>
      <c r="F80" s="64">
        <f t="shared" si="71"/>
        <v>38.872167037260503</v>
      </c>
      <c r="G80" s="64">
        <f t="shared" si="71"/>
        <v>-535.5816191946343</v>
      </c>
      <c r="H80" s="64">
        <f t="shared" si="72"/>
        <v>18193.322167037248</v>
      </c>
      <c r="I80" s="64">
        <f t="shared" si="72"/>
        <v>30454.198380805377</v>
      </c>
      <c r="J80" s="60">
        <f t="shared" si="73"/>
        <v>536.99042467191066</v>
      </c>
      <c r="K80" s="60">
        <f t="shared" si="74"/>
        <v>-85.848788419587535</v>
      </c>
      <c r="L80" s="60">
        <f t="shared" si="75"/>
        <v>-483.26337154118681</v>
      </c>
      <c r="M80" s="61"/>
      <c r="N80" s="66">
        <f t="shared" si="76"/>
        <v>18.8900000000001</v>
      </c>
      <c r="O80" s="66">
        <f t="shared" si="64"/>
        <v>4.6251225177849707E-2</v>
      </c>
      <c r="P80" s="66">
        <f t="shared" si="64"/>
        <v>-2.1118483949131277E-2</v>
      </c>
      <c r="Q80" s="60">
        <f t="shared" si="77"/>
        <v>4.6731484864587669E-2</v>
      </c>
      <c r="R80" s="60">
        <f t="shared" si="78"/>
        <v>1.000182025724595</v>
      </c>
      <c r="S80" s="60">
        <f t="shared" si="79"/>
        <v>17.912826814229305</v>
      </c>
      <c r="T80" s="60">
        <f t="shared" si="80"/>
        <v>-2.8297255525960123</v>
      </c>
      <c r="U80" s="60">
        <f t="shared" si="81"/>
        <v>5.2811414590428196</v>
      </c>
      <c r="W80" s="75">
        <f t="shared" ref="W80:X80" si="93">B80+0.001</f>
        <v>19.821000000000002</v>
      </c>
      <c r="X80" s="75">
        <f t="shared" si="93"/>
        <v>117.62100000000001</v>
      </c>
    </row>
    <row r="81" spans="1:24" x14ac:dyDescent="0.35">
      <c r="A81" s="65">
        <v>1761.83</v>
      </c>
      <c r="B81" s="65">
        <v>21.37</v>
      </c>
      <c r="C81" s="65">
        <v>122.72</v>
      </c>
      <c r="D81" s="64">
        <f t="shared" si="69"/>
        <v>1604.6010066498625</v>
      </c>
      <c r="E81" s="64">
        <f t="shared" si="70"/>
        <v>-1542.2610066498626</v>
      </c>
      <c r="F81" s="64">
        <f t="shared" si="71"/>
        <v>35.521357170961764</v>
      </c>
      <c r="G81" s="64">
        <f t="shared" si="71"/>
        <v>-529.83862154316728</v>
      </c>
      <c r="H81" s="64">
        <f t="shared" si="72"/>
        <v>18189.971357170947</v>
      </c>
      <c r="I81" s="64">
        <f t="shared" si="72"/>
        <v>30459.941378456846</v>
      </c>
      <c r="J81" s="60">
        <f t="shared" si="73"/>
        <v>531.02799520743793</v>
      </c>
      <c r="K81" s="60">
        <f t="shared" si="74"/>
        <v>-86.164524849148833</v>
      </c>
      <c r="L81" s="60">
        <f t="shared" si="75"/>
        <v>-476.61438474799252</v>
      </c>
      <c r="M81" s="61"/>
      <c r="N81" s="66">
        <f t="shared" si="76"/>
        <v>18.919999999999845</v>
      </c>
      <c r="O81" s="66">
        <f t="shared" si="64"/>
        <v>2.7052603405912121E-2</v>
      </c>
      <c r="P81" s="66">
        <f t="shared" si="64"/>
        <v>8.9011791851710709E-2</v>
      </c>
      <c r="Q81" s="60">
        <f t="shared" si="77"/>
        <v>4.1355918475660891E-2</v>
      </c>
      <c r="R81" s="60">
        <f t="shared" si="78"/>
        <v>1.0001425503800259</v>
      </c>
      <c r="S81" s="60">
        <f t="shared" si="79"/>
        <v>17.711731552978993</v>
      </c>
      <c r="T81" s="60">
        <f t="shared" si="80"/>
        <v>-3.3508098662987367</v>
      </c>
      <c r="U81" s="60">
        <f t="shared" si="81"/>
        <v>5.7429976514669807</v>
      </c>
      <c r="W81" s="75">
        <f t="shared" ref="W81:X81" si="94">B81-0.001</f>
        <v>21.369</v>
      </c>
      <c r="X81" s="75">
        <f t="shared" si="94"/>
        <v>122.71899999999999</v>
      </c>
    </row>
    <row r="82" spans="1:24" x14ac:dyDescent="0.35">
      <c r="A82" s="65">
        <v>1780.71</v>
      </c>
      <c r="B82" s="65">
        <v>23.9</v>
      </c>
      <c r="C82" s="65">
        <v>121.41</v>
      </c>
      <c r="D82" s="64">
        <f t="shared" si="69"/>
        <v>1622.0254766012736</v>
      </c>
      <c r="E82" s="64">
        <f t="shared" si="70"/>
        <v>-1559.6854766012736</v>
      </c>
      <c r="F82" s="64">
        <f t="shared" si="71"/>
        <v>31.66816861976217</v>
      </c>
      <c r="G82" s="64">
        <f t="shared" si="71"/>
        <v>-523.6794838406945</v>
      </c>
      <c r="H82" s="64">
        <f t="shared" si="72"/>
        <v>18186.118168619749</v>
      </c>
      <c r="I82" s="64">
        <f t="shared" si="72"/>
        <v>30466.10051615932</v>
      </c>
      <c r="J82" s="60">
        <f t="shared" si="73"/>
        <v>524.63613552574316</v>
      </c>
      <c r="K82" s="60">
        <f t="shared" si="74"/>
        <v>-86.539399504049712</v>
      </c>
      <c r="L82" s="60">
        <f t="shared" si="75"/>
        <v>-469.35382075664495</v>
      </c>
      <c r="M82" s="61"/>
      <c r="N82" s="66">
        <f t="shared" si="76"/>
        <v>18.880000000000109</v>
      </c>
      <c r="O82" s="66">
        <f t="shared" si="64"/>
        <v>4.4156830075456496E-2</v>
      </c>
      <c r="P82" s="66">
        <f t="shared" si="64"/>
        <v>-2.2863813201125755E-2</v>
      </c>
      <c r="Q82" s="60">
        <f t="shared" si="77"/>
        <v>4.502245690903095E-2</v>
      </c>
      <c r="R82" s="60">
        <f t="shared" si="78"/>
        <v>1.0001689527160074</v>
      </c>
      <c r="S82" s="60">
        <f t="shared" si="79"/>
        <v>17.424469951411105</v>
      </c>
      <c r="T82" s="60">
        <f t="shared" si="80"/>
        <v>-3.8531885511995929</v>
      </c>
      <c r="U82" s="60">
        <f t="shared" si="81"/>
        <v>6.1591377024727603</v>
      </c>
      <c r="W82" s="75">
        <f t="shared" ref="W82:X82" si="95">B82+0.001</f>
        <v>23.901</v>
      </c>
      <c r="X82" s="75">
        <f t="shared" si="95"/>
        <v>121.411</v>
      </c>
    </row>
    <row r="83" spans="1:24" x14ac:dyDescent="0.35">
      <c r="A83" s="65">
        <v>1799.93</v>
      </c>
      <c r="B83" s="65">
        <v>26.31</v>
      </c>
      <c r="C83" s="65">
        <v>117.35</v>
      </c>
      <c r="D83" s="64">
        <f t="shared" si="69"/>
        <v>1639.4298223162348</v>
      </c>
      <c r="E83" s="64">
        <f t="shared" si="70"/>
        <v>-1577.0898223162349</v>
      </c>
      <c r="F83" s="64">
        <f t="shared" si="71"/>
        <v>27.681314465166775</v>
      </c>
      <c r="G83" s="64">
        <f t="shared" si="71"/>
        <v>-516.57174639041523</v>
      </c>
      <c r="H83" s="64">
        <f t="shared" si="72"/>
        <v>18182.131314465154</v>
      </c>
      <c r="I83" s="64">
        <f t="shared" si="72"/>
        <v>30473.208253609599</v>
      </c>
      <c r="J83" s="60">
        <f t="shared" si="73"/>
        <v>517.31288824014712</v>
      </c>
      <c r="K83" s="60">
        <f t="shared" si="74"/>
        <v>-86.932648732519255</v>
      </c>
      <c r="L83" s="60">
        <f t="shared" si="75"/>
        <v>-461.20491248397542</v>
      </c>
      <c r="M83" s="61"/>
      <c r="N83" s="66">
        <f t="shared" si="76"/>
        <v>19.220000000000027</v>
      </c>
      <c r="O83" s="66">
        <f t="shared" si="64"/>
        <v>4.2062434973063348E-2</v>
      </c>
      <c r="P83" s="66">
        <f t="shared" si="64"/>
        <v>-7.0860367630969825E-2</v>
      </c>
      <c r="Q83" s="60">
        <f t="shared" si="77"/>
        <v>5.1680363241127569E-2</v>
      </c>
      <c r="R83" s="60">
        <f t="shared" si="78"/>
        <v>1.0002226311239055</v>
      </c>
      <c r="S83" s="60">
        <f t="shared" si="79"/>
        <v>17.404345714961273</v>
      </c>
      <c r="T83" s="60">
        <f t="shared" si="80"/>
        <v>-3.9868541545953966</v>
      </c>
      <c r="U83" s="60">
        <f t="shared" si="81"/>
        <v>7.1077374502792283</v>
      </c>
      <c r="W83" s="75">
        <f t="shared" ref="W83:X83" si="96">B83-0.001</f>
        <v>26.308999999999997</v>
      </c>
      <c r="X83" s="75">
        <f t="shared" si="96"/>
        <v>117.34899999999999</v>
      </c>
    </row>
    <row r="84" spans="1:24" x14ac:dyDescent="0.35">
      <c r="A84" s="65">
        <v>1819.52</v>
      </c>
      <c r="B84" s="65">
        <v>28.32</v>
      </c>
      <c r="C84" s="65">
        <v>113.18</v>
      </c>
      <c r="D84" s="64">
        <f t="shared" si="69"/>
        <v>1656.8362041157498</v>
      </c>
      <c r="E84" s="64">
        <f t="shared" si="70"/>
        <v>-1594.4962041157498</v>
      </c>
      <c r="F84" s="64">
        <f t="shared" si="71"/>
        <v>23.856972927477553</v>
      </c>
      <c r="G84" s="64">
        <f t="shared" si="71"/>
        <v>-508.44245255420009</v>
      </c>
      <c r="H84" s="64">
        <f t="shared" si="72"/>
        <v>18178.306972927465</v>
      </c>
      <c r="I84" s="64">
        <f t="shared" si="72"/>
        <v>30481.337547445815</v>
      </c>
      <c r="J84" s="60">
        <f t="shared" si="73"/>
        <v>509.00184942354815</v>
      </c>
      <c r="K84" s="60">
        <f t="shared" si="74"/>
        <v>-87.313556270244902</v>
      </c>
      <c r="L84" s="60">
        <f t="shared" si="75"/>
        <v>-452.25256673814022</v>
      </c>
      <c r="M84" s="61"/>
      <c r="N84" s="66">
        <f t="shared" si="76"/>
        <v>19.589999999999918</v>
      </c>
      <c r="O84" s="66">
        <f t="shared" si="64"/>
        <v>3.5081117965086048E-2</v>
      </c>
      <c r="P84" s="66">
        <f t="shared" si="64"/>
        <v>-7.278022980816333E-2</v>
      </c>
      <c r="Q84" s="60">
        <f t="shared" si="77"/>
        <v>4.8417887586039043E-2</v>
      </c>
      <c r="R84" s="60">
        <f t="shared" si="78"/>
        <v>1.0001954034615932</v>
      </c>
      <c r="S84" s="60">
        <f t="shared" si="79"/>
        <v>17.406381799515071</v>
      </c>
      <c r="T84" s="60">
        <f t="shared" si="80"/>
        <v>-3.8243415376892202</v>
      </c>
      <c r="U84" s="60">
        <f t="shared" si="81"/>
        <v>8.1292938362151546</v>
      </c>
      <c r="W84" s="75">
        <f t="shared" ref="W84:X84" si="97">B84+0.001</f>
        <v>28.321000000000002</v>
      </c>
      <c r="X84" s="75">
        <f t="shared" si="97"/>
        <v>113.18100000000001</v>
      </c>
    </row>
    <row r="85" spans="1:24" x14ac:dyDescent="0.35">
      <c r="A85" s="65">
        <v>1837.43</v>
      </c>
      <c r="B85" s="65">
        <v>30.2</v>
      </c>
      <c r="C85" s="65">
        <v>113.35</v>
      </c>
      <c r="D85" s="64">
        <f t="shared" si="69"/>
        <v>1672.4603818044613</v>
      </c>
      <c r="E85" s="64">
        <f t="shared" si="70"/>
        <v>-1610.1203818044614</v>
      </c>
      <c r="F85" s="64">
        <f t="shared" ref="F85:G100" si="98">T85+F84</f>
        <v>20.399114788633867</v>
      </c>
      <c r="G85" s="64">
        <f t="shared" si="98"/>
        <v>-500.40083864863317</v>
      </c>
      <c r="H85" s="64">
        <f t="shared" ref="H85:I100" si="99">H84+T85</f>
        <v>18174.84911478862</v>
      </c>
      <c r="I85" s="64">
        <f t="shared" si="99"/>
        <v>30489.379161351382</v>
      </c>
      <c r="J85" s="60">
        <f t="shared" si="73"/>
        <v>500.81645660303064</v>
      </c>
      <c r="K85" s="60">
        <f t="shared" si="74"/>
        <v>-87.66559865986126</v>
      </c>
      <c r="L85" s="60">
        <f t="shared" si="75"/>
        <v>-443.55939573907131</v>
      </c>
      <c r="M85" s="61"/>
      <c r="N85" s="66">
        <f t="shared" si="76"/>
        <v>17.910000000000082</v>
      </c>
      <c r="O85" s="66">
        <f t="shared" si="64"/>
        <v>3.281218993749338E-2</v>
      </c>
      <c r="P85" s="66">
        <f t="shared" si="64"/>
        <v>2.9670597283901418E-3</v>
      </c>
      <c r="Q85" s="60">
        <f t="shared" si="77"/>
        <v>3.2844192084129142E-2</v>
      </c>
      <c r="R85" s="60">
        <f t="shared" si="78"/>
        <v>1.0000899047778806</v>
      </c>
      <c r="S85" s="60">
        <f t="shared" si="79"/>
        <v>15.624177688711608</v>
      </c>
      <c r="T85" s="60">
        <f t="shared" si="80"/>
        <v>-3.4578581388436849</v>
      </c>
      <c r="U85" s="60">
        <f t="shared" si="81"/>
        <v>8.0416139055669191</v>
      </c>
      <c r="W85" s="75">
        <f t="shared" ref="W85:X85" si="100">B85-0.001</f>
        <v>30.198999999999998</v>
      </c>
      <c r="X85" s="75">
        <f t="shared" si="100"/>
        <v>113.34899999999999</v>
      </c>
    </row>
    <row r="86" spans="1:24" x14ac:dyDescent="0.35">
      <c r="A86" s="65">
        <v>1856.33</v>
      </c>
      <c r="B86" s="65">
        <v>31.71</v>
      </c>
      <c r="C86" s="65">
        <v>112.78</v>
      </c>
      <c r="D86" s="64">
        <f t="shared" si="69"/>
        <v>1688.6680503209045</v>
      </c>
      <c r="E86" s="64">
        <f t="shared" si="70"/>
        <v>-1626.3280503209046</v>
      </c>
      <c r="F86" s="64">
        <f t="shared" si="98"/>
        <v>16.591601933940499</v>
      </c>
      <c r="G86" s="64">
        <f t="shared" si="98"/>
        <v>-491.45640611482747</v>
      </c>
      <c r="H86" s="64">
        <f t="shared" si="99"/>
        <v>18171.041601933928</v>
      </c>
      <c r="I86" s="64">
        <f t="shared" si="99"/>
        <v>30498.323593885187</v>
      </c>
      <c r="J86" s="60">
        <f t="shared" si="73"/>
        <v>491.73639316816542</v>
      </c>
      <c r="K86" s="60">
        <f t="shared" si="74"/>
        <v>-88.066424928276717</v>
      </c>
      <c r="L86" s="60">
        <f t="shared" si="75"/>
        <v>-433.90953351501275</v>
      </c>
      <c r="M86" s="61"/>
      <c r="N86" s="66">
        <f t="shared" si="76"/>
        <v>18.899999999999864</v>
      </c>
      <c r="O86" s="66">
        <f t="shared" si="64"/>
        <v>2.6354471705114402E-2</v>
      </c>
      <c r="P86" s="66">
        <f t="shared" si="64"/>
        <v>-9.948376736367559E-3</v>
      </c>
      <c r="Q86" s="60">
        <f t="shared" si="77"/>
        <v>2.6846387360186297E-2</v>
      </c>
      <c r="R86" s="60">
        <f t="shared" si="78"/>
        <v>1.0000600650385869</v>
      </c>
      <c r="S86" s="60">
        <f t="shared" si="79"/>
        <v>16.207668516443242</v>
      </c>
      <c r="T86" s="60">
        <f t="shared" si="80"/>
        <v>-3.8075128546933681</v>
      </c>
      <c r="U86" s="60">
        <f t="shared" si="81"/>
        <v>8.944432533805724</v>
      </c>
      <c r="W86" s="75">
        <f t="shared" ref="W86:X86" si="101">B86+0.001</f>
        <v>31.711000000000002</v>
      </c>
      <c r="X86" s="75">
        <f t="shared" si="101"/>
        <v>112.78100000000001</v>
      </c>
    </row>
    <row r="87" spans="1:24" x14ac:dyDescent="0.35">
      <c r="A87" s="65">
        <v>1875.22</v>
      </c>
      <c r="B87" s="65">
        <v>34.020000000000003</v>
      </c>
      <c r="C87" s="65">
        <v>110.66</v>
      </c>
      <c r="D87" s="64">
        <f t="shared" si="69"/>
        <v>1704.5341923585627</v>
      </c>
      <c r="E87" s="64">
        <f t="shared" si="70"/>
        <v>-1642.1941923585628</v>
      </c>
      <c r="F87" s="64">
        <f t="shared" si="98"/>
        <v>12.804326041678941</v>
      </c>
      <c r="G87" s="64">
        <f t="shared" si="98"/>
        <v>-481.93307303371438</v>
      </c>
      <c r="H87" s="64">
        <f t="shared" si="99"/>
        <v>18167.254326041668</v>
      </c>
      <c r="I87" s="64">
        <f t="shared" si="99"/>
        <v>30507.8469269663</v>
      </c>
      <c r="J87" s="60">
        <f t="shared" si="73"/>
        <v>482.1031400531437</v>
      </c>
      <c r="K87" s="60">
        <f t="shared" si="74"/>
        <v>-88.478084752758022</v>
      </c>
      <c r="L87" s="60">
        <f t="shared" si="75"/>
        <v>-423.76844719193736</v>
      </c>
      <c r="M87" s="61"/>
      <c r="N87" s="66">
        <f t="shared" si="76"/>
        <v>18.8900000000001</v>
      </c>
      <c r="O87" s="66">
        <f t="shared" si="64"/>
        <v>4.0317105721069051E-2</v>
      </c>
      <c r="P87" s="66">
        <f t="shared" si="64"/>
        <v>-3.7000980142279864E-2</v>
      </c>
      <c r="Q87" s="60">
        <f t="shared" si="77"/>
        <v>4.5035051626614031E-2</v>
      </c>
      <c r="R87" s="60">
        <f t="shared" si="78"/>
        <v>1.0001690472750895</v>
      </c>
      <c r="S87" s="60">
        <f t="shared" si="79"/>
        <v>15.866142037658255</v>
      </c>
      <c r="T87" s="60">
        <f t="shared" si="80"/>
        <v>-3.787275892261559</v>
      </c>
      <c r="U87" s="60">
        <f t="shared" si="81"/>
        <v>9.5233330811130799</v>
      </c>
      <c r="W87" s="75">
        <f t="shared" ref="W87:X87" si="102">B87-0.001</f>
        <v>34.019000000000005</v>
      </c>
      <c r="X87" s="75">
        <f t="shared" si="102"/>
        <v>110.65899999999999</v>
      </c>
    </row>
    <row r="88" spans="1:24" x14ac:dyDescent="0.35">
      <c r="A88" s="65">
        <v>1894.1</v>
      </c>
      <c r="B88" s="65">
        <v>34.799999999999997</v>
      </c>
      <c r="C88" s="65">
        <v>111.34</v>
      </c>
      <c r="D88" s="64">
        <f t="shared" si="69"/>
        <v>1720.1104114011487</v>
      </c>
      <c r="E88" s="64">
        <f t="shared" si="70"/>
        <v>-1657.7704114011487</v>
      </c>
      <c r="F88" s="64">
        <f t="shared" si="98"/>
        <v>8.9802875351444538</v>
      </c>
      <c r="G88" s="64">
        <f t="shared" si="98"/>
        <v>-471.97286777670507</v>
      </c>
      <c r="H88" s="64">
        <f t="shared" si="99"/>
        <v>18163.430287535135</v>
      </c>
      <c r="I88" s="64">
        <f t="shared" si="99"/>
        <v>30517.807132223308</v>
      </c>
      <c r="J88" s="60">
        <f t="shared" si="73"/>
        <v>472.05829457979127</v>
      </c>
      <c r="K88" s="60">
        <f t="shared" si="74"/>
        <v>-88.909957476700512</v>
      </c>
      <c r="L88" s="60">
        <f t="shared" si="75"/>
        <v>-413.23063715919267</v>
      </c>
      <c r="M88" s="61"/>
      <c r="N88" s="66">
        <f t="shared" si="76"/>
        <v>18.879999999999882</v>
      </c>
      <c r="O88" s="66">
        <f t="shared" si="64"/>
        <v>1.3613568165555666E-2</v>
      </c>
      <c r="P88" s="66">
        <f t="shared" si="64"/>
        <v>1.1868238913561559E-2</v>
      </c>
      <c r="Q88" s="60">
        <f t="shared" si="77"/>
        <v>1.5175832088930141E-2</v>
      </c>
      <c r="R88" s="60">
        <f t="shared" si="78"/>
        <v>1.0000191925986495</v>
      </c>
      <c r="S88" s="60">
        <f t="shared" si="79"/>
        <v>15.576219042586102</v>
      </c>
      <c r="T88" s="60">
        <f t="shared" si="80"/>
        <v>-3.8240385065344875</v>
      </c>
      <c r="U88" s="60">
        <f t="shared" si="81"/>
        <v>9.9602052570093189</v>
      </c>
      <c r="W88" s="75">
        <f t="shared" ref="W88:X88" si="103">B88+0.001</f>
        <v>34.800999999999995</v>
      </c>
      <c r="X88" s="75">
        <f t="shared" si="103"/>
        <v>111.34100000000001</v>
      </c>
    </row>
    <row r="89" spans="1:24" x14ac:dyDescent="0.35">
      <c r="A89" s="65">
        <v>1912.93</v>
      </c>
      <c r="B89" s="65">
        <v>36.799999999999997</v>
      </c>
      <c r="C89" s="65">
        <v>108.38</v>
      </c>
      <c r="D89" s="64">
        <f t="shared" si="69"/>
        <v>1735.3831292792406</v>
      </c>
      <c r="E89" s="64">
        <f t="shared" si="70"/>
        <v>-1673.0431292792407</v>
      </c>
      <c r="F89" s="64">
        <f t="shared" si="98"/>
        <v>5.2459519625735993</v>
      </c>
      <c r="G89" s="64">
        <f t="shared" si="98"/>
        <v>-461.61406636039618</v>
      </c>
      <c r="H89" s="64">
        <f t="shared" si="99"/>
        <v>18159.695951962563</v>
      </c>
      <c r="I89" s="64">
        <f t="shared" si="99"/>
        <v>30528.165933639619</v>
      </c>
      <c r="J89" s="60">
        <f t="shared" si="73"/>
        <v>461.64387386141482</v>
      </c>
      <c r="K89" s="60">
        <f t="shared" si="74"/>
        <v>-89.348897725553229</v>
      </c>
      <c r="L89" s="60">
        <f t="shared" si="75"/>
        <v>-402.39248419362548</v>
      </c>
      <c r="M89" s="61"/>
      <c r="N89" s="66">
        <f t="shared" si="76"/>
        <v>18.830000000000155</v>
      </c>
      <c r="O89" s="66">
        <f t="shared" si="64"/>
        <v>3.4906585039886591E-2</v>
      </c>
      <c r="P89" s="66">
        <f t="shared" si="64"/>
        <v>-5.1661745859032292E-2</v>
      </c>
      <c r="Q89" s="60">
        <f t="shared" si="77"/>
        <v>4.6162246103323978E-2</v>
      </c>
      <c r="R89" s="60">
        <f t="shared" si="78"/>
        <v>1.0001776172632746</v>
      </c>
      <c r="S89" s="60">
        <f t="shared" si="79"/>
        <v>15.272717878092054</v>
      </c>
      <c r="T89" s="60">
        <f t="shared" si="80"/>
        <v>-3.7343355725708545</v>
      </c>
      <c r="U89" s="60">
        <f t="shared" si="81"/>
        <v>10.358801416308918</v>
      </c>
      <c r="W89" s="75">
        <f t="shared" ref="W89:X89" si="104">B89-0.001</f>
        <v>36.798999999999999</v>
      </c>
      <c r="X89" s="75">
        <f t="shared" si="104"/>
        <v>108.37899999999999</v>
      </c>
    </row>
    <row r="90" spans="1:24" x14ac:dyDescent="0.35">
      <c r="A90" s="65">
        <v>1931.86</v>
      </c>
      <c r="B90" s="65">
        <v>38</v>
      </c>
      <c r="C90" s="65">
        <v>109.52</v>
      </c>
      <c r="D90" s="64">
        <f t="shared" si="69"/>
        <v>1750.4213061751707</v>
      </c>
      <c r="E90" s="64">
        <f t="shared" si="70"/>
        <v>-1688.0813061751708</v>
      </c>
      <c r="F90" s="64">
        <f t="shared" si="98"/>
        <v>1.510905665977528</v>
      </c>
      <c r="G90" s="64">
        <f t="shared" si="98"/>
        <v>-450.74069953536747</v>
      </c>
      <c r="H90" s="64">
        <f t="shared" si="99"/>
        <v>18155.960905665968</v>
      </c>
      <c r="I90" s="64">
        <f t="shared" si="99"/>
        <v>30539.039300464647</v>
      </c>
      <c r="J90" s="60">
        <f t="shared" si="73"/>
        <v>450.74323184443256</v>
      </c>
      <c r="K90" s="60">
        <f t="shared" si="74"/>
        <v>-89.807942362960915</v>
      </c>
      <c r="L90" s="60">
        <f t="shared" si="75"/>
        <v>-391.10834915018557</v>
      </c>
      <c r="M90" s="61"/>
      <c r="N90" s="66">
        <f t="shared" si="76"/>
        <v>18.929999999999836</v>
      </c>
      <c r="O90" s="66">
        <f t="shared" si="64"/>
        <v>2.0943951023932005E-2</v>
      </c>
      <c r="P90" s="66">
        <f t="shared" si="64"/>
        <v>1.9896753472735368E-2</v>
      </c>
      <c r="Q90" s="60">
        <f t="shared" si="77"/>
        <v>2.4179658300884421E-2</v>
      </c>
      <c r="R90" s="60">
        <f t="shared" si="78"/>
        <v>1.0000487241716516</v>
      </c>
      <c r="S90" s="60">
        <f t="shared" si="79"/>
        <v>15.038176895930093</v>
      </c>
      <c r="T90" s="60">
        <f t="shared" si="80"/>
        <v>-3.7350462965960713</v>
      </c>
      <c r="U90" s="60">
        <f t="shared" si="81"/>
        <v>10.873366825028704</v>
      </c>
      <c r="W90" s="75">
        <f t="shared" ref="W90:X90" si="105">B90+0.001</f>
        <v>38.000999999999998</v>
      </c>
      <c r="X90" s="75">
        <f t="shared" si="105"/>
        <v>109.521</v>
      </c>
    </row>
    <row r="91" spans="1:24" x14ac:dyDescent="0.35">
      <c r="A91" s="65">
        <v>1960.83</v>
      </c>
      <c r="B91" s="65">
        <v>40.729999999999997</v>
      </c>
      <c r="C91" s="65">
        <v>104.46</v>
      </c>
      <c r="D91" s="64">
        <f t="shared" si="69"/>
        <v>1772.8223582155092</v>
      </c>
      <c r="E91" s="64">
        <f t="shared" si="70"/>
        <v>-1710.4823582155093</v>
      </c>
      <c r="F91" s="64">
        <f t="shared" si="98"/>
        <v>-3.8313272466579407</v>
      </c>
      <c r="G91" s="64">
        <f t="shared" si="98"/>
        <v>-433.17549299270991</v>
      </c>
      <c r="H91" s="64">
        <f t="shared" si="99"/>
        <v>18150.618672753331</v>
      </c>
      <c r="I91" s="64">
        <f t="shared" si="99"/>
        <v>30556.604507007305</v>
      </c>
      <c r="J91" s="60">
        <f t="shared" si="73"/>
        <v>433.19243621968775</v>
      </c>
      <c r="K91" s="60">
        <f t="shared" si="74"/>
        <v>269.49324659243177</v>
      </c>
      <c r="L91" s="60">
        <f t="shared" si="75"/>
        <v>-373.22531760520587</v>
      </c>
      <c r="M91" s="61"/>
      <c r="N91" s="66">
        <f t="shared" si="76"/>
        <v>28.970000000000027</v>
      </c>
      <c r="O91" s="66">
        <f t="shared" si="64"/>
        <v>4.7647488579445139E-2</v>
      </c>
      <c r="P91" s="66">
        <f t="shared" si="64"/>
        <v>-8.8313660150913117E-2</v>
      </c>
      <c r="Q91" s="60">
        <f t="shared" si="77"/>
        <v>7.3507527974929765E-2</v>
      </c>
      <c r="R91" s="60">
        <f t="shared" si="78"/>
        <v>1.0004505231577123</v>
      </c>
      <c r="S91" s="60">
        <f t="shared" si="79"/>
        <v>22.401052040338545</v>
      </c>
      <c r="T91" s="60">
        <f t="shared" si="80"/>
        <v>-5.3422329126354686</v>
      </c>
      <c r="U91" s="60">
        <f t="shared" si="81"/>
        <v>17.565206542657556</v>
      </c>
      <c r="W91" s="75">
        <f t="shared" ref="W91:X91" si="106">B91-0.001</f>
        <v>40.728999999999999</v>
      </c>
      <c r="X91" s="75">
        <f t="shared" si="106"/>
        <v>104.45899999999999</v>
      </c>
    </row>
    <row r="92" spans="1:24" x14ac:dyDescent="0.35">
      <c r="A92" s="69">
        <v>1979.09</v>
      </c>
      <c r="B92" s="65">
        <v>40.74</v>
      </c>
      <c r="C92" s="69">
        <v>107.94</v>
      </c>
      <c r="D92" s="64">
        <f t="shared" si="69"/>
        <v>1786.6604261055982</v>
      </c>
      <c r="E92" s="64">
        <f t="shared" si="70"/>
        <v>-1724.3204261055982</v>
      </c>
      <c r="F92" s="64">
        <f t="shared" si="98"/>
        <v>-7.1546587603602187</v>
      </c>
      <c r="G92" s="64">
        <f t="shared" si="98"/>
        <v>-421.73664232213122</v>
      </c>
      <c r="H92" s="64">
        <f t="shared" si="99"/>
        <v>18147.295341239627</v>
      </c>
      <c r="I92" s="64">
        <f t="shared" si="99"/>
        <v>30568.043357677885</v>
      </c>
      <c r="J92" s="60">
        <f t="shared" si="73"/>
        <v>421.7973264722317</v>
      </c>
      <c r="K92" s="60">
        <f t="shared" si="74"/>
        <v>269.02808437786928</v>
      </c>
      <c r="L92" s="60">
        <f t="shared" si="75"/>
        <v>-361.65731657753702</v>
      </c>
      <c r="M92" s="61"/>
      <c r="N92" s="66">
        <f t="shared" si="76"/>
        <v>18.259999999999991</v>
      </c>
      <c r="O92" s="66">
        <f t="shared" si="64"/>
        <v>1.7453292519952225E-4</v>
      </c>
      <c r="P92" s="66">
        <f t="shared" si="64"/>
        <v>6.073745796940274E-2</v>
      </c>
      <c r="Q92" s="60">
        <f t="shared" si="77"/>
        <v>3.96318062417087E-2</v>
      </c>
      <c r="R92" s="60">
        <f t="shared" si="78"/>
        <v>1.0001309105673988</v>
      </c>
      <c r="S92" s="60">
        <f t="shared" si="79"/>
        <v>13.838067890088979</v>
      </c>
      <c r="T92" s="60">
        <f t="shared" si="80"/>
        <v>-3.3233315137022776</v>
      </c>
      <c r="U92" s="60">
        <f t="shared" si="81"/>
        <v>11.438850670578688</v>
      </c>
      <c r="W92" s="75">
        <f t="shared" ref="W92:X92" si="107">B92+0.001</f>
        <v>40.741</v>
      </c>
      <c r="X92" s="75">
        <f t="shared" si="107"/>
        <v>107.941</v>
      </c>
    </row>
    <row r="93" spans="1:24" x14ac:dyDescent="0.35">
      <c r="A93" s="69">
        <v>1997.98</v>
      </c>
      <c r="B93" s="65">
        <v>41.37</v>
      </c>
      <c r="C93" s="69">
        <v>104.11</v>
      </c>
      <c r="D93" s="64">
        <f t="shared" si="69"/>
        <v>1800.907203273958</v>
      </c>
      <c r="E93" s="64">
        <f t="shared" si="70"/>
        <v>-1738.5672032739581</v>
      </c>
      <c r="F93" s="64">
        <f t="shared" si="98"/>
        <v>-10.57569810369583</v>
      </c>
      <c r="G93" s="64">
        <f t="shared" si="98"/>
        <v>-409.81619611804035</v>
      </c>
      <c r="H93" s="64">
        <f t="shared" si="99"/>
        <v>18143.874301896292</v>
      </c>
      <c r="I93" s="64">
        <f t="shared" si="99"/>
        <v>30579.963803881976</v>
      </c>
      <c r="J93" s="60">
        <f t="shared" si="73"/>
        <v>409.95263139909304</v>
      </c>
      <c r="K93" s="60">
        <f t="shared" si="74"/>
        <v>268.52175580776145</v>
      </c>
      <c r="L93" s="60">
        <f t="shared" si="75"/>
        <v>-349.62338766868061</v>
      </c>
      <c r="M93" s="61"/>
      <c r="N93" s="66">
        <f t="shared" si="76"/>
        <v>18.8900000000001</v>
      </c>
      <c r="O93" s="66">
        <f t="shared" si="64"/>
        <v>1.0995574287564197E-2</v>
      </c>
      <c r="P93" s="66">
        <f t="shared" si="64"/>
        <v>-6.6846110351382798E-2</v>
      </c>
      <c r="Q93" s="60">
        <f t="shared" si="77"/>
        <v>4.5253806126728913E-2</v>
      </c>
      <c r="R93" s="60">
        <f t="shared" si="78"/>
        <v>1.0001706938706816</v>
      </c>
      <c r="S93" s="60">
        <f t="shared" si="79"/>
        <v>14.246777168359879</v>
      </c>
      <c r="T93" s="60">
        <f t="shared" si="80"/>
        <v>-3.4210393433356114</v>
      </c>
      <c r="U93" s="60">
        <f t="shared" si="81"/>
        <v>11.920446204090855</v>
      </c>
      <c r="W93" s="75">
        <f t="shared" ref="W93:X93" si="108">B93-0.001</f>
        <v>41.369</v>
      </c>
      <c r="X93" s="75">
        <f t="shared" si="108"/>
        <v>104.10899999999999</v>
      </c>
    </row>
    <row r="94" spans="1:24" x14ac:dyDescent="0.35">
      <c r="A94" s="70">
        <v>2016.91</v>
      </c>
      <c r="B94" s="65">
        <v>41.29</v>
      </c>
      <c r="C94" s="70">
        <v>103.48</v>
      </c>
      <c r="D94" s="64">
        <f t="shared" si="69"/>
        <v>1815.1221509228601</v>
      </c>
      <c r="E94" s="64">
        <f t="shared" si="70"/>
        <v>-1752.7821509228602</v>
      </c>
      <c r="F94" s="64">
        <f t="shared" si="98"/>
        <v>-13.556632064963646</v>
      </c>
      <c r="G94" s="64">
        <f t="shared" si="98"/>
        <v>-397.67566222210809</v>
      </c>
      <c r="H94" s="64">
        <f t="shared" si="99"/>
        <v>18140.893367935023</v>
      </c>
      <c r="I94" s="64">
        <f t="shared" si="99"/>
        <v>30592.10433777791</v>
      </c>
      <c r="J94" s="60">
        <f t="shared" si="73"/>
        <v>397.90666568522948</v>
      </c>
      <c r="K94" s="60">
        <f t="shared" si="74"/>
        <v>268.04756186678651</v>
      </c>
      <c r="L94" s="60">
        <f t="shared" si="75"/>
        <v>-337.61890991866323</v>
      </c>
      <c r="M94" s="61"/>
      <c r="N94" s="66">
        <f t="shared" si="76"/>
        <v>18.930000000000064</v>
      </c>
      <c r="O94" s="66">
        <f t="shared" si="64"/>
        <v>-1.3962634015954338E-3</v>
      </c>
      <c r="P94" s="66">
        <f t="shared" si="64"/>
        <v>-1.0995574287564197E-2</v>
      </c>
      <c r="Q94" s="60">
        <f t="shared" si="77"/>
        <v>7.3944204543738845E-3</v>
      </c>
      <c r="R94" s="60">
        <f t="shared" si="78"/>
        <v>1.0000045564794018</v>
      </c>
      <c r="S94" s="60">
        <f t="shared" si="79"/>
        <v>14.214947648902209</v>
      </c>
      <c r="T94" s="60">
        <f t="shared" si="80"/>
        <v>-2.9809339612678154</v>
      </c>
      <c r="U94" s="60">
        <f t="shared" si="81"/>
        <v>12.140533895932263</v>
      </c>
      <c r="W94" s="75">
        <f t="shared" ref="W94:X94" si="109">B94+0.001</f>
        <v>41.290999999999997</v>
      </c>
      <c r="X94" s="75">
        <f t="shared" si="109"/>
        <v>103.48100000000001</v>
      </c>
    </row>
    <row r="95" spans="1:24" x14ac:dyDescent="0.35">
      <c r="A95" s="67">
        <v>2035.77</v>
      </c>
      <c r="B95" s="65">
        <v>41.68</v>
      </c>
      <c r="C95" s="67">
        <v>104.49</v>
      </c>
      <c r="D95" s="64">
        <f t="shared" si="69"/>
        <v>1829.250860306779</v>
      </c>
      <c r="E95" s="64">
        <f t="shared" si="70"/>
        <v>-1766.9108603067791</v>
      </c>
      <c r="F95" s="64">
        <f t="shared" si="98"/>
        <v>-16.576187445349323</v>
      </c>
      <c r="G95" s="64">
        <f t="shared" si="98"/>
        <v>-385.55311952345113</v>
      </c>
      <c r="H95" s="64">
        <f t="shared" si="99"/>
        <v>18137.873812554637</v>
      </c>
      <c r="I95" s="64">
        <f t="shared" si="99"/>
        <v>30604.226880476566</v>
      </c>
      <c r="J95" s="60">
        <f t="shared" si="73"/>
        <v>385.90928722238334</v>
      </c>
      <c r="K95" s="60">
        <f t="shared" si="74"/>
        <v>267.53818344450679</v>
      </c>
      <c r="L95" s="60">
        <f t="shared" si="75"/>
        <v>-325.61070229297223</v>
      </c>
      <c r="M95" s="61"/>
      <c r="N95" s="66">
        <f t="shared" si="76"/>
        <v>18.8599999999999</v>
      </c>
      <c r="O95" s="66">
        <f t="shared" si="64"/>
        <v>6.8067840827778954E-3</v>
      </c>
      <c r="P95" s="66">
        <f t="shared" si="64"/>
        <v>1.7627825445142568E-2</v>
      </c>
      <c r="Q95" s="60">
        <f t="shared" si="77"/>
        <v>1.3516001630311525E-2</v>
      </c>
      <c r="R95" s="60">
        <f t="shared" si="78"/>
        <v>1.0000152238031179</v>
      </c>
      <c r="S95" s="60">
        <f t="shared" si="79"/>
        <v>14.128709383918897</v>
      </c>
      <c r="T95" s="60">
        <f t="shared" si="80"/>
        <v>-3.0195553803856776</v>
      </c>
      <c r="U95" s="60">
        <f t="shared" si="81"/>
        <v>12.122542698656956</v>
      </c>
      <c r="W95" s="75">
        <f t="shared" ref="W95:X95" si="110">B95-0.001</f>
        <v>41.679000000000002</v>
      </c>
      <c r="X95" s="75">
        <f t="shared" si="110"/>
        <v>104.48899999999999</v>
      </c>
    </row>
    <row r="96" spans="1:24" x14ac:dyDescent="0.35">
      <c r="A96" s="65">
        <v>2073.62</v>
      </c>
      <c r="B96" s="65">
        <v>44.01</v>
      </c>
      <c r="C96" s="65">
        <v>102.57</v>
      </c>
      <c r="D96" s="64">
        <f t="shared" si="69"/>
        <v>1857.0016172441381</v>
      </c>
      <c r="E96" s="64">
        <f t="shared" si="70"/>
        <v>-1794.6616172441381</v>
      </c>
      <c r="F96" s="64">
        <f t="shared" si="98"/>
        <v>-22.587668815242267</v>
      </c>
      <c r="G96" s="64">
        <f t="shared" si="98"/>
        <v>-360.53071524510949</v>
      </c>
      <c r="H96" s="64">
        <f t="shared" si="99"/>
        <v>18131.862331184744</v>
      </c>
      <c r="I96" s="64">
        <f t="shared" si="99"/>
        <v>30629.249284754907</v>
      </c>
      <c r="J96" s="60">
        <f t="shared" si="73"/>
        <v>361.23759413668074</v>
      </c>
      <c r="K96" s="60">
        <f t="shared" si="74"/>
        <v>266.4150383718233</v>
      </c>
      <c r="L96" s="60">
        <f t="shared" si="75"/>
        <v>-300.93492383921722</v>
      </c>
      <c r="M96" s="61"/>
      <c r="N96" s="66">
        <f t="shared" si="76"/>
        <v>37.849999999999909</v>
      </c>
      <c r="O96" s="66">
        <f t="shared" si="64"/>
        <v>4.0666171571467846E-2</v>
      </c>
      <c r="P96" s="66">
        <f t="shared" si="64"/>
        <v>-3.3510321638291159E-2</v>
      </c>
      <c r="Q96" s="60">
        <f t="shared" si="77"/>
        <v>4.6611854268893582E-2</v>
      </c>
      <c r="R96" s="60">
        <f t="shared" si="78"/>
        <v>1.0001810947591243</v>
      </c>
      <c r="S96" s="60">
        <f t="shared" si="79"/>
        <v>27.750756937359107</v>
      </c>
      <c r="T96" s="60">
        <f t="shared" si="80"/>
        <v>-6.0114813698929463</v>
      </c>
      <c r="U96" s="60">
        <f t="shared" si="81"/>
        <v>25.022404278341639</v>
      </c>
      <c r="W96" s="75">
        <f t="shared" ref="W96:X96" si="111">B96+0.001</f>
        <v>44.010999999999996</v>
      </c>
      <c r="X96" s="75">
        <f t="shared" si="111"/>
        <v>102.571</v>
      </c>
    </row>
    <row r="97" spans="1:24" x14ac:dyDescent="0.35">
      <c r="A97" s="65">
        <v>2093.46</v>
      </c>
      <c r="B97" s="65">
        <v>45.61</v>
      </c>
      <c r="C97" s="65">
        <v>106.65</v>
      </c>
      <c r="D97" s="64">
        <f t="shared" si="69"/>
        <v>1871.0795568257563</v>
      </c>
      <c r="E97" s="64">
        <f t="shared" si="70"/>
        <v>-1808.7395568257564</v>
      </c>
      <c r="F97" s="64">
        <f t="shared" si="98"/>
        <v>-26.11972602344969</v>
      </c>
      <c r="G97" s="64">
        <f t="shared" si="98"/>
        <v>-347.00837647905786</v>
      </c>
      <c r="H97" s="64">
        <f t="shared" si="99"/>
        <v>18128.330273976535</v>
      </c>
      <c r="I97" s="64">
        <f t="shared" si="99"/>
        <v>30642.771623520959</v>
      </c>
      <c r="J97" s="60">
        <f t="shared" si="73"/>
        <v>347.99001915884259</v>
      </c>
      <c r="K97" s="60">
        <f t="shared" si="74"/>
        <v>265.69539707148596</v>
      </c>
      <c r="L97" s="60">
        <f t="shared" si="75"/>
        <v>-287.45820634513376</v>
      </c>
      <c r="M97" s="61"/>
      <c r="N97" s="66">
        <f t="shared" si="76"/>
        <v>19.840000000000146</v>
      </c>
      <c r="O97" s="66">
        <f t="shared" si="64"/>
        <v>2.7925268031909298E-2</v>
      </c>
      <c r="P97" s="66">
        <f t="shared" si="64"/>
        <v>7.1209433481368864E-2</v>
      </c>
      <c r="Q97" s="60">
        <f t="shared" si="77"/>
        <v>5.7421251126275719E-2</v>
      </c>
      <c r="R97" s="60">
        <f t="shared" si="78"/>
        <v>1.0002748572997158</v>
      </c>
      <c r="S97" s="60">
        <f t="shared" si="79"/>
        <v>14.07793958161813</v>
      </c>
      <c r="T97" s="60">
        <f t="shared" si="80"/>
        <v>-3.5320572082074237</v>
      </c>
      <c r="U97" s="60">
        <f t="shared" si="81"/>
        <v>13.522338766051613</v>
      </c>
      <c r="W97" s="75">
        <f t="shared" ref="W97:X97" si="112">B97-0.001</f>
        <v>45.609000000000002</v>
      </c>
      <c r="X97" s="75">
        <f t="shared" si="112"/>
        <v>106.649</v>
      </c>
    </row>
    <row r="98" spans="1:24" x14ac:dyDescent="0.35">
      <c r="A98" s="65">
        <v>2111.33</v>
      </c>
      <c r="B98" s="65">
        <v>47.55</v>
      </c>
      <c r="C98" s="65">
        <v>107.2</v>
      </c>
      <c r="D98" s="64">
        <f t="shared" si="69"/>
        <v>1883.3618051445987</v>
      </c>
      <c r="E98" s="64">
        <f t="shared" si="70"/>
        <v>-1821.0218051445988</v>
      </c>
      <c r="F98" s="64">
        <f t="shared" si="98"/>
        <v>-29.89908962533195</v>
      </c>
      <c r="G98" s="64">
        <f t="shared" si="98"/>
        <v>-334.59194034800464</v>
      </c>
      <c r="H98" s="64">
        <f t="shared" si="99"/>
        <v>18124.550910374652</v>
      </c>
      <c r="I98" s="64">
        <f t="shared" si="99"/>
        <v>30655.188059652013</v>
      </c>
      <c r="J98" s="60">
        <f t="shared" si="73"/>
        <v>335.92517337387255</v>
      </c>
      <c r="K98" s="60">
        <f t="shared" si="74"/>
        <v>264.89362002236453</v>
      </c>
      <c r="L98" s="60">
        <f t="shared" si="75"/>
        <v>-274.81557543023354</v>
      </c>
      <c r="M98" s="61"/>
      <c r="N98" s="66">
        <f t="shared" si="76"/>
        <v>17.869999999999891</v>
      </c>
      <c r="O98" s="66">
        <f t="shared" si="64"/>
        <v>3.3859387488689954E-2</v>
      </c>
      <c r="P98" s="66">
        <f t="shared" si="64"/>
        <v>9.5993108859687634E-3</v>
      </c>
      <c r="Q98" s="60">
        <f t="shared" si="77"/>
        <v>3.4569552735836728E-2</v>
      </c>
      <c r="R98" s="60">
        <f t="shared" si="78"/>
        <v>1.0000995997340856</v>
      </c>
      <c r="S98" s="60">
        <f t="shared" si="79"/>
        <v>12.282248318842397</v>
      </c>
      <c r="T98" s="60">
        <f t="shared" si="80"/>
        <v>-3.7793636018822609</v>
      </c>
      <c r="U98" s="60">
        <f t="shared" si="81"/>
        <v>12.416436131053228</v>
      </c>
      <c r="W98" s="75">
        <f t="shared" ref="W98:X98" si="113">B98+0.001</f>
        <v>47.550999999999995</v>
      </c>
      <c r="X98" s="75">
        <f t="shared" si="113"/>
        <v>107.20100000000001</v>
      </c>
    </row>
    <row r="99" spans="1:24" x14ac:dyDescent="0.35">
      <c r="A99" s="65">
        <v>2130.2800000000002</v>
      </c>
      <c r="B99" s="65">
        <v>47.43</v>
      </c>
      <c r="C99" s="65">
        <v>109.2</v>
      </c>
      <c r="D99" s="64">
        <f t="shared" si="69"/>
        <v>1896.167382058758</v>
      </c>
      <c r="E99" s="64">
        <f t="shared" si="70"/>
        <v>-1833.8273820587581</v>
      </c>
      <c r="F99" s="64">
        <f t="shared" si="98"/>
        <v>-34.261502538801764</v>
      </c>
      <c r="G99" s="64">
        <f t="shared" si="98"/>
        <v>-321.32283678104193</v>
      </c>
      <c r="H99" s="64">
        <f t="shared" si="99"/>
        <v>18120.188497461182</v>
      </c>
      <c r="I99" s="64">
        <f t="shared" si="99"/>
        <v>30668.457163218976</v>
      </c>
      <c r="J99" s="60">
        <f t="shared" si="73"/>
        <v>323.14426498583015</v>
      </c>
      <c r="K99" s="60">
        <f t="shared" si="74"/>
        <v>263.91375209161129</v>
      </c>
      <c r="L99" s="60">
        <f t="shared" si="75"/>
        <v>-261.14298819906219</v>
      </c>
      <c r="M99" s="61"/>
      <c r="N99" s="66">
        <f t="shared" si="76"/>
        <v>18.950000000000273</v>
      </c>
      <c r="O99" s="66">
        <f t="shared" si="64"/>
        <v>-2.094395102393151E-3</v>
      </c>
      <c r="P99" s="66">
        <f t="shared" si="64"/>
        <v>3.4906585039886591E-2</v>
      </c>
      <c r="Q99" s="60">
        <f t="shared" si="77"/>
        <v>2.5816201060609778E-2</v>
      </c>
      <c r="R99" s="60">
        <f t="shared" si="78"/>
        <v>1.0000555433882712</v>
      </c>
      <c r="S99" s="60">
        <f t="shared" si="79"/>
        <v>12.805576914159309</v>
      </c>
      <c r="T99" s="60">
        <f t="shared" si="80"/>
        <v>-4.3624129134698126</v>
      </c>
      <c r="U99" s="60">
        <f t="shared" si="81"/>
        <v>13.269103566962716</v>
      </c>
      <c r="W99" s="75">
        <f t="shared" ref="W99:X99" si="114">B99-0.001</f>
        <v>47.429000000000002</v>
      </c>
      <c r="X99" s="75">
        <f t="shared" si="114"/>
        <v>109.199</v>
      </c>
    </row>
    <row r="100" spans="1:24" x14ac:dyDescent="0.35">
      <c r="A100" s="65">
        <v>2149.1999999999998</v>
      </c>
      <c r="B100" s="65">
        <v>48.19</v>
      </c>
      <c r="C100" s="65">
        <v>112.1</v>
      </c>
      <c r="D100" s="64">
        <f t="shared" si="69"/>
        <v>1908.8752851717418</v>
      </c>
      <c r="E100" s="64">
        <f t="shared" si="70"/>
        <v>-1846.5352851717419</v>
      </c>
      <c r="F100" s="64">
        <f t="shared" si="98"/>
        <v>-39.206108339168829</v>
      </c>
      <c r="G100" s="64">
        <f t="shared" si="98"/>
        <v>-308.20874971237686</v>
      </c>
      <c r="H100" s="64">
        <f t="shared" si="99"/>
        <v>18115.243891660815</v>
      </c>
      <c r="I100" s="64">
        <f t="shared" si="99"/>
        <v>30681.571250287641</v>
      </c>
      <c r="J100" s="60">
        <f t="shared" si="73"/>
        <v>310.69237571972894</v>
      </c>
      <c r="K100" s="60">
        <f t="shared" si="74"/>
        <v>262.75054825351572</v>
      </c>
      <c r="L100" s="60">
        <f t="shared" si="75"/>
        <v>-247.3135527499737</v>
      </c>
      <c r="M100" s="61"/>
      <c r="N100" s="66">
        <f t="shared" si="76"/>
        <v>18.919999999999618</v>
      </c>
      <c r="O100" s="66">
        <f t="shared" si="64"/>
        <v>1.326450231515687E-2</v>
      </c>
      <c r="P100" s="66">
        <f t="shared" si="64"/>
        <v>5.0614548307835405E-2</v>
      </c>
      <c r="Q100" s="60">
        <f t="shared" si="77"/>
        <v>3.9775581688940909E-2</v>
      </c>
      <c r="R100" s="60">
        <f t="shared" si="78"/>
        <v>1.0001318622701527</v>
      </c>
      <c r="S100" s="60">
        <f t="shared" si="79"/>
        <v>12.707903112983733</v>
      </c>
      <c r="T100" s="60">
        <f t="shared" si="80"/>
        <v>-4.9446058003670652</v>
      </c>
      <c r="U100" s="60">
        <f t="shared" si="81"/>
        <v>13.114087068665063</v>
      </c>
      <c r="W100" s="75">
        <f t="shared" ref="W100:X100" si="115">B100+0.001</f>
        <v>48.190999999999995</v>
      </c>
      <c r="X100" s="75">
        <f t="shared" si="115"/>
        <v>112.101</v>
      </c>
    </row>
    <row r="101" spans="1:24" x14ac:dyDescent="0.35">
      <c r="A101" s="65">
        <v>2168.87</v>
      </c>
      <c r="B101" s="65">
        <v>49.68</v>
      </c>
      <c r="C101" s="65">
        <v>116.94</v>
      </c>
      <c r="D101" s="64">
        <f t="shared" si="69"/>
        <v>1921.8008031701045</v>
      </c>
      <c r="E101" s="64">
        <f t="shared" si="70"/>
        <v>-1859.4608031701046</v>
      </c>
      <c r="F101" s="64">
        <f t="shared" ref="F101:G109" si="116">T101+F100</f>
        <v>-45.363795020685501</v>
      </c>
      <c r="G101" s="64">
        <f t="shared" si="116"/>
        <v>-294.72652935034142</v>
      </c>
      <c r="H101" s="64">
        <f t="shared" ref="H101:I109" si="117">H100+T101</f>
        <v>18109.0862049793</v>
      </c>
      <c r="I101" s="64">
        <f t="shared" si="117"/>
        <v>30695.053470649676</v>
      </c>
      <c r="J101" s="60">
        <f t="shared" si="73"/>
        <v>298.19725183437964</v>
      </c>
      <c r="K101" s="60">
        <f t="shared" si="74"/>
        <v>261.24980184115867</v>
      </c>
      <c r="L101" s="60">
        <f t="shared" si="75"/>
        <v>-232.55876407627292</v>
      </c>
      <c r="M101" s="61"/>
      <c r="N101" s="66">
        <f t="shared" si="76"/>
        <v>19.670000000000073</v>
      </c>
      <c r="O101" s="66">
        <f t="shared" si="64"/>
        <v>2.6005405854715544E-2</v>
      </c>
      <c r="P101" s="66">
        <f t="shared" si="64"/>
        <v>8.4473935796525609E-2</v>
      </c>
      <c r="Q101" s="60">
        <f t="shared" si="77"/>
        <v>6.87819348255716E-2</v>
      </c>
      <c r="R101" s="60">
        <f t="shared" si="78"/>
        <v>1.0003944328186209</v>
      </c>
      <c r="S101" s="60">
        <f t="shared" si="79"/>
        <v>12.925517998362594</v>
      </c>
      <c r="T101" s="60">
        <f t="shared" si="80"/>
        <v>-6.1576866815166706</v>
      </c>
      <c r="U101" s="60">
        <f t="shared" si="81"/>
        <v>13.482220362035434</v>
      </c>
      <c r="W101" s="75">
        <f t="shared" ref="W101:X101" si="118">B101-0.001</f>
        <v>49.679000000000002</v>
      </c>
      <c r="X101" s="75">
        <f t="shared" si="118"/>
        <v>116.93899999999999</v>
      </c>
    </row>
    <row r="102" spans="1:24" x14ac:dyDescent="0.35">
      <c r="A102" s="65">
        <v>2187.27</v>
      </c>
      <c r="B102" s="65">
        <v>50.68</v>
      </c>
      <c r="C102" s="65">
        <v>120.09</v>
      </c>
      <c r="D102" s="64">
        <f t="shared" si="69"/>
        <v>1933.5853567543172</v>
      </c>
      <c r="E102" s="64">
        <f t="shared" si="70"/>
        <v>-1871.2453567543173</v>
      </c>
      <c r="F102" s="64">
        <f t="shared" si="116"/>
        <v>-52.111250671834988</v>
      </c>
      <c r="G102" s="64">
        <f t="shared" si="116"/>
        <v>-282.31293793099314</v>
      </c>
      <c r="H102" s="64">
        <f t="shared" si="117"/>
        <v>18102.338749328152</v>
      </c>
      <c r="I102" s="64">
        <f t="shared" si="117"/>
        <v>30707.467062069023</v>
      </c>
      <c r="J102" s="60">
        <f t="shared" si="73"/>
        <v>287.08217877432168</v>
      </c>
      <c r="K102" s="60">
        <f t="shared" si="74"/>
        <v>259.54167297364722</v>
      </c>
      <c r="L102" s="60">
        <f t="shared" si="75"/>
        <v>-218.43455072934202</v>
      </c>
      <c r="M102" s="61"/>
      <c r="N102" s="66">
        <f t="shared" si="76"/>
        <v>18.400000000000091</v>
      </c>
      <c r="O102" s="66">
        <f t="shared" si="64"/>
        <v>1.7453292519943295E-2</v>
      </c>
      <c r="P102" s="66">
        <f t="shared" si="64"/>
        <v>5.4977871437821478E-2</v>
      </c>
      <c r="Q102" s="60">
        <f t="shared" si="77"/>
        <v>4.5687574584653001E-2</v>
      </c>
      <c r="R102" s="60">
        <f t="shared" si="78"/>
        <v>1.0001739825223623</v>
      </c>
      <c r="S102" s="60">
        <f t="shared" si="79"/>
        <v>11.784553584212647</v>
      </c>
      <c r="T102" s="60">
        <f t="shared" si="80"/>
        <v>-6.7474556511494868</v>
      </c>
      <c r="U102" s="60">
        <f t="shared" si="81"/>
        <v>12.413591419348288</v>
      </c>
      <c r="W102" s="75">
        <f t="shared" ref="W102:X102" si="119">B102+0.001</f>
        <v>50.680999999999997</v>
      </c>
      <c r="X102" s="75">
        <f t="shared" si="119"/>
        <v>120.09100000000001</v>
      </c>
    </row>
    <row r="103" spans="1:24" x14ac:dyDescent="0.35">
      <c r="A103" s="65">
        <v>2205.86</v>
      </c>
      <c r="B103" s="65">
        <v>51.8</v>
      </c>
      <c r="C103" s="65">
        <v>120.69</v>
      </c>
      <c r="D103" s="64">
        <f t="shared" si="69"/>
        <v>1945.2236836807992</v>
      </c>
      <c r="E103" s="64">
        <f t="shared" si="70"/>
        <v>-1882.8836836807993</v>
      </c>
      <c r="F103" s="64">
        <f t="shared" si="116"/>
        <v>-59.444881929473198</v>
      </c>
      <c r="G103" s="64">
        <f t="shared" si="116"/>
        <v>-269.80924349536735</v>
      </c>
      <c r="H103" s="64">
        <f t="shared" si="117"/>
        <v>18095.005118070512</v>
      </c>
      <c r="I103" s="64">
        <f t="shared" si="117"/>
        <v>30719.970756504648</v>
      </c>
      <c r="J103" s="60">
        <f t="shared" si="73"/>
        <v>276.28015104808281</v>
      </c>
      <c r="K103" s="60">
        <f t="shared" si="74"/>
        <v>257.57499126064073</v>
      </c>
      <c r="L103" s="60">
        <f t="shared" si="75"/>
        <v>-203.93921807811284</v>
      </c>
      <c r="M103" s="61"/>
      <c r="N103" s="66">
        <f t="shared" si="76"/>
        <v>18.590000000000146</v>
      </c>
      <c r="O103" s="66">
        <f t="shared" si="64"/>
        <v>1.9547687622336447E-2</v>
      </c>
      <c r="P103" s="66">
        <f t="shared" si="64"/>
        <v>1.0471975511965877E-2</v>
      </c>
      <c r="Q103" s="60">
        <f t="shared" si="77"/>
        <v>2.1184562817759822E-2</v>
      </c>
      <c r="R103" s="60">
        <f t="shared" si="78"/>
        <v>1.0000374004869628</v>
      </c>
      <c r="S103" s="60">
        <f t="shared" si="79"/>
        <v>11.638326926482016</v>
      </c>
      <c r="T103" s="60">
        <f t="shared" si="80"/>
        <v>-7.3336312576382099</v>
      </c>
      <c r="U103" s="60">
        <f t="shared" si="81"/>
        <v>12.503694435625796</v>
      </c>
      <c r="W103" s="75">
        <f t="shared" ref="W103:X103" si="120">B103-0.001</f>
        <v>51.798999999999999</v>
      </c>
      <c r="X103" s="75">
        <f t="shared" si="120"/>
        <v>120.68899999999999</v>
      </c>
    </row>
    <row r="104" spans="1:24" x14ac:dyDescent="0.35">
      <c r="A104" s="69">
        <v>2224.71</v>
      </c>
      <c r="B104" s="65">
        <v>54.06</v>
      </c>
      <c r="C104" s="69">
        <v>124.02</v>
      </c>
      <c r="D104" s="64">
        <f t="shared" si="69"/>
        <v>1956.587580096269</v>
      </c>
      <c r="E104" s="64">
        <f t="shared" si="70"/>
        <v>-1894.2475800962691</v>
      </c>
      <c r="F104" s="64">
        <f t="shared" si="116"/>
        <v>-67.496983014088912</v>
      </c>
      <c r="G104" s="64">
        <f t="shared" si="116"/>
        <v>-257.11127820218923</v>
      </c>
      <c r="H104" s="64">
        <f t="shared" si="117"/>
        <v>18086.953016985895</v>
      </c>
      <c r="I104" s="64">
        <f t="shared" si="117"/>
        <v>30732.668721797825</v>
      </c>
      <c r="J104" s="60">
        <f t="shared" si="73"/>
        <v>265.82334753510224</v>
      </c>
      <c r="K104" s="60">
        <f t="shared" si="74"/>
        <v>255.29059690432103</v>
      </c>
      <c r="L104" s="60">
        <f t="shared" si="75"/>
        <v>-188.91640701553962</v>
      </c>
      <c r="M104" s="61"/>
      <c r="N104" s="66">
        <f t="shared" si="76"/>
        <v>18.849999999999909</v>
      </c>
      <c r="O104" s="66">
        <f t="shared" si="64"/>
        <v>3.944444109507194E-2</v>
      </c>
      <c r="P104" s="66">
        <f t="shared" si="64"/>
        <v>5.8119464091411145E-2</v>
      </c>
      <c r="Q104" s="60">
        <f t="shared" si="77"/>
        <v>6.0871907939115566E-2</v>
      </c>
      <c r="R104" s="60">
        <f t="shared" si="78"/>
        <v>1.0003088968901699</v>
      </c>
      <c r="S104" s="60">
        <f t="shared" si="79"/>
        <v>11.363896415469799</v>
      </c>
      <c r="T104" s="60">
        <f t="shared" si="80"/>
        <v>-8.0521010846157193</v>
      </c>
      <c r="U104" s="60">
        <f t="shared" si="81"/>
        <v>12.697965293178141</v>
      </c>
      <c r="W104" s="75">
        <f t="shared" ref="W104:X104" si="121">B104+0.001</f>
        <v>54.061</v>
      </c>
      <c r="X104" s="75">
        <f t="shared" si="121"/>
        <v>124.021</v>
      </c>
    </row>
    <row r="105" spans="1:24" x14ac:dyDescent="0.35">
      <c r="A105" s="65">
        <v>2243.67</v>
      </c>
      <c r="B105" s="65">
        <v>55.95</v>
      </c>
      <c r="C105" s="65">
        <v>123.92</v>
      </c>
      <c r="D105" s="64">
        <f t="shared" si="69"/>
        <v>1967.4607428056574</v>
      </c>
      <c r="E105" s="64">
        <f t="shared" si="70"/>
        <v>-1905.1207428056575</v>
      </c>
      <c r="F105" s="64">
        <f t="shared" si="116"/>
        <v>-76.175138798433906</v>
      </c>
      <c r="G105" s="64">
        <f t="shared" si="116"/>
        <v>-244.23056051531069</v>
      </c>
      <c r="H105" s="64">
        <f t="shared" si="117"/>
        <v>18078.274861201549</v>
      </c>
      <c r="I105" s="64">
        <f t="shared" si="117"/>
        <v>30745.549439484705</v>
      </c>
      <c r="J105" s="60">
        <f t="shared" si="73"/>
        <v>255.83435746706013</v>
      </c>
      <c r="K105" s="60">
        <f t="shared" si="74"/>
        <v>252.67737943800432</v>
      </c>
      <c r="L105" s="60">
        <f t="shared" si="75"/>
        <v>-173.42230038755471</v>
      </c>
      <c r="M105" s="61"/>
      <c r="N105" s="66">
        <f t="shared" si="76"/>
        <v>18.960000000000036</v>
      </c>
      <c r="O105" s="66">
        <f t="shared" si="64"/>
        <v>3.2986722862692837E-2</v>
      </c>
      <c r="P105" s="66">
        <f t="shared" si="64"/>
        <v>-1.7453292519942303E-3</v>
      </c>
      <c r="Q105" s="60">
        <f t="shared" si="77"/>
        <v>3.3017687539547147E-2</v>
      </c>
      <c r="R105" s="60">
        <f t="shared" si="78"/>
        <v>1.0000908572125107</v>
      </c>
      <c r="S105" s="60">
        <f t="shared" si="79"/>
        <v>10.873162709388499</v>
      </c>
      <c r="T105" s="60">
        <f t="shared" si="80"/>
        <v>-8.6781557843449999</v>
      </c>
      <c r="U105" s="60">
        <f t="shared" si="81"/>
        <v>12.880717686878539</v>
      </c>
      <c r="W105" s="75">
        <f t="shared" ref="W105:X105" si="122">B105-0.001</f>
        <v>55.949000000000005</v>
      </c>
      <c r="X105" s="75">
        <f t="shared" si="122"/>
        <v>123.919</v>
      </c>
    </row>
    <row r="106" spans="1:24" x14ac:dyDescent="0.35">
      <c r="A106" s="65">
        <v>2262.61</v>
      </c>
      <c r="B106" s="65">
        <v>57.95</v>
      </c>
      <c r="C106" s="65">
        <v>125.07</v>
      </c>
      <c r="D106" s="64">
        <f t="shared" si="69"/>
        <v>1977.7897831646824</v>
      </c>
      <c r="E106" s="64">
        <f t="shared" si="70"/>
        <v>-1915.4497831646825</v>
      </c>
      <c r="F106" s="64">
        <f t="shared" si="116"/>
        <v>-85.16672377967032</v>
      </c>
      <c r="G106" s="64">
        <f t="shared" si="116"/>
        <v>-231.14847185827543</v>
      </c>
      <c r="H106" s="64">
        <f t="shared" si="117"/>
        <v>18069.283276220314</v>
      </c>
      <c r="I106" s="64">
        <f t="shared" si="117"/>
        <v>30758.631528141741</v>
      </c>
      <c r="J106" s="60">
        <f t="shared" si="73"/>
        <v>246.33917041708693</v>
      </c>
      <c r="K106" s="60">
        <f t="shared" si="74"/>
        <v>249.77366510930642</v>
      </c>
      <c r="L106" s="60">
        <f t="shared" si="75"/>
        <v>-157.59708678538377</v>
      </c>
      <c r="M106" s="61"/>
      <c r="N106" s="66">
        <f t="shared" si="76"/>
        <v>18.940000000000055</v>
      </c>
      <c r="O106" s="66">
        <f t="shared" si="64"/>
        <v>3.4906585039886591E-2</v>
      </c>
      <c r="P106" s="66">
        <f t="shared" si="64"/>
        <v>2.0071286397934641E-2</v>
      </c>
      <c r="Q106" s="60">
        <f t="shared" si="77"/>
        <v>3.874837863430125E-2</v>
      </c>
      <c r="R106" s="60">
        <f t="shared" si="78"/>
        <v>1.0001251385260252</v>
      </c>
      <c r="S106" s="60">
        <f t="shared" si="79"/>
        <v>10.329040359024841</v>
      </c>
      <c r="T106" s="60">
        <f t="shared" si="80"/>
        <v>-8.9915849812364161</v>
      </c>
      <c r="U106" s="60">
        <f t="shared" si="81"/>
        <v>13.08208865703525</v>
      </c>
      <c r="W106" s="75">
        <f t="shared" ref="W106:X106" si="123">B106+0.001</f>
        <v>57.951000000000001</v>
      </c>
      <c r="X106" s="75">
        <f t="shared" si="123"/>
        <v>125.071</v>
      </c>
    </row>
    <row r="107" spans="1:24" x14ac:dyDescent="0.35">
      <c r="A107" s="65">
        <v>2281.56</v>
      </c>
      <c r="B107" s="65">
        <v>58.91</v>
      </c>
      <c r="C107" s="65">
        <v>124.59</v>
      </c>
      <c r="D107" s="64">
        <f t="shared" si="69"/>
        <v>1987.7107897898952</v>
      </c>
      <c r="E107" s="64">
        <f t="shared" si="70"/>
        <v>-1925.3707897898953</v>
      </c>
      <c r="F107" s="64">
        <f t="shared" si="116"/>
        <v>-94.387640439691083</v>
      </c>
      <c r="G107" s="64">
        <f t="shared" si="116"/>
        <v>-217.89551377270405</v>
      </c>
      <c r="H107" s="64">
        <f t="shared" si="117"/>
        <v>18060.062359560292</v>
      </c>
      <c r="I107" s="64">
        <f t="shared" si="117"/>
        <v>30771.884486227311</v>
      </c>
      <c r="J107" s="60">
        <f t="shared" si="73"/>
        <v>237.46048427063201</v>
      </c>
      <c r="K107" s="60">
        <f t="shared" si="74"/>
        <v>246.57877894960063</v>
      </c>
      <c r="L107" s="60">
        <f t="shared" si="75"/>
        <v>-141.50923007797829</v>
      </c>
      <c r="M107" s="61"/>
      <c r="N107" s="66">
        <f t="shared" si="76"/>
        <v>18.949999999999818</v>
      </c>
      <c r="O107" s="66">
        <f t="shared" si="64"/>
        <v>1.6755160819145454E-2</v>
      </c>
      <c r="P107" s="66">
        <f t="shared" si="64"/>
        <v>-8.3775804095726041E-3</v>
      </c>
      <c r="Q107" s="60">
        <f t="shared" si="77"/>
        <v>1.821207486732801E-2</v>
      </c>
      <c r="R107" s="60">
        <f t="shared" si="78"/>
        <v>1.0000276408893736</v>
      </c>
      <c r="S107" s="60">
        <f t="shared" si="79"/>
        <v>9.92100662521276</v>
      </c>
      <c r="T107" s="60">
        <f t="shared" si="80"/>
        <v>-9.2209166600207606</v>
      </c>
      <c r="U107" s="60">
        <f t="shared" si="81"/>
        <v>13.252958085571381</v>
      </c>
      <c r="W107" s="75">
        <f t="shared" ref="W107:X107" si="124">B107-0.001</f>
        <v>58.908999999999999</v>
      </c>
      <c r="X107" s="75">
        <f t="shared" si="124"/>
        <v>124.589</v>
      </c>
    </row>
    <row r="108" spans="1:24" x14ac:dyDescent="0.35">
      <c r="A108" s="65">
        <v>2300.52</v>
      </c>
      <c r="B108" s="65">
        <v>59.72</v>
      </c>
      <c r="C108" s="65">
        <v>124.21</v>
      </c>
      <c r="D108" s="64">
        <f t="shared" si="69"/>
        <v>1997.3863607754474</v>
      </c>
      <c r="E108" s="64">
        <f t="shared" si="70"/>
        <v>-1935.0463607754475</v>
      </c>
      <c r="F108" s="64">
        <f t="shared" si="116"/>
        <v>-103.5993258687144</v>
      </c>
      <c r="G108" s="64">
        <f t="shared" si="116"/>
        <v>-204.44178506810385</v>
      </c>
      <c r="H108" s="64">
        <f t="shared" si="117"/>
        <v>18050.85067413127</v>
      </c>
      <c r="I108" s="64">
        <f t="shared" si="117"/>
        <v>30785.338214931911</v>
      </c>
      <c r="J108" s="60">
        <f t="shared" si="73"/>
        <v>229.19263470339715</v>
      </c>
      <c r="K108" s="60">
        <f t="shared" si="74"/>
        <v>243.12673307089608</v>
      </c>
      <c r="L108" s="60">
        <f t="shared" si="75"/>
        <v>-125.25211652965878</v>
      </c>
      <c r="M108" s="61"/>
      <c r="N108" s="66">
        <f t="shared" si="76"/>
        <v>18.960000000000036</v>
      </c>
      <c r="O108" s="66">
        <f t="shared" si="64"/>
        <v>1.4137166941154109E-2</v>
      </c>
      <c r="P108" s="66">
        <f t="shared" si="64"/>
        <v>-6.6322511575786208E-3</v>
      </c>
      <c r="Q108" s="60">
        <f t="shared" si="77"/>
        <v>1.52443393291255E-2</v>
      </c>
      <c r="R108" s="60">
        <f t="shared" si="78"/>
        <v>1.0000193662735177</v>
      </c>
      <c r="S108" s="60">
        <f t="shared" si="79"/>
        <v>9.6755709855522181</v>
      </c>
      <c r="T108" s="60">
        <f t="shared" si="80"/>
        <v>-9.2116854290233139</v>
      </c>
      <c r="U108" s="60">
        <f t="shared" si="81"/>
        <v>13.4537287046002</v>
      </c>
      <c r="W108" s="75">
        <f t="shared" ref="W108:X108" si="125">B108+0.001</f>
        <v>59.720999999999997</v>
      </c>
      <c r="X108" s="75">
        <f t="shared" si="125"/>
        <v>124.211</v>
      </c>
    </row>
    <row r="109" spans="1:24" x14ac:dyDescent="0.35">
      <c r="A109" s="65">
        <v>2319.38</v>
      </c>
      <c r="B109" s="65">
        <v>60.28</v>
      </c>
      <c r="C109" s="65">
        <v>124.14</v>
      </c>
      <c r="D109" s="64">
        <f t="shared" si="69"/>
        <v>2006.8163241206485</v>
      </c>
      <c r="E109" s="64">
        <f t="shared" si="70"/>
        <v>-1944.4763241206485</v>
      </c>
      <c r="F109" s="64">
        <f t="shared" si="116"/>
        <v>-112.77401217204303</v>
      </c>
      <c r="G109" s="64">
        <f t="shared" si="116"/>
        <v>-190.92891498940014</v>
      </c>
      <c r="H109" s="64">
        <f t="shared" si="117"/>
        <v>18041.675987827941</v>
      </c>
      <c r="I109" s="64">
        <f t="shared" si="117"/>
        <v>30798.851085010614</v>
      </c>
      <c r="J109" s="60">
        <f t="shared" si="73"/>
        <v>221.74721734535859</v>
      </c>
      <c r="K109" s="60">
        <f t="shared" si="74"/>
        <v>239.43136602038692</v>
      </c>
      <c r="L109" s="60">
        <f t="shared" si="75"/>
        <v>-108.96228461179847</v>
      </c>
      <c r="M109" s="61"/>
      <c r="N109" s="66">
        <f t="shared" si="76"/>
        <v>18.860000000000127</v>
      </c>
      <c r="O109" s="66">
        <f t="shared" si="64"/>
        <v>9.7738438111682844E-3</v>
      </c>
      <c r="P109" s="66">
        <f t="shared" si="64"/>
        <v>-1.2217304763959117E-3</v>
      </c>
      <c r="Q109" s="60">
        <f t="shared" si="77"/>
        <v>9.8309447157687302E-3</v>
      </c>
      <c r="R109" s="60">
        <f t="shared" si="78"/>
        <v>1.0000080540340071</v>
      </c>
      <c r="S109" s="60">
        <f t="shared" si="79"/>
        <v>9.4299633452010099</v>
      </c>
      <c r="T109" s="60">
        <f t="shared" si="80"/>
        <v>-9.1746863033286257</v>
      </c>
      <c r="U109" s="60">
        <f t="shared" si="81"/>
        <v>13.51287007870372</v>
      </c>
      <c r="W109" s="75">
        <f t="shared" ref="W109:X109" si="126">B109-0.001</f>
        <v>60.279000000000003</v>
      </c>
      <c r="X109" s="75">
        <f t="shared" si="126"/>
        <v>124.139</v>
      </c>
    </row>
    <row r="110" spans="1:24" x14ac:dyDescent="0.35">
      <c r="A110">
        <v>2338.31</v>
      </c>
      <c r="B110">
        <v>59.63</v>
      </c>
      <c r="C110">
        <v>124.86</v>
      </c>
      <c r="D110" s="64">
        <f t="shared" ref="D110:D173" si="127">S110+D109</f>
        <v>2016.294239540641</v>
      </c>
      <c r="E110" s="64">
        <f t="shared" ref="E110:E173" si="128">$D$1-D110</f>
        <v>-1953.9542395406411</v>
      </c>
      <c r="F110" s="64">
        <f t="shared" ref="F110:F173" si="129">T110+F109</f>
        <v>-122.05496397323061</v>
      </c>
      <c r="G110" s="64">
        <f t="shared" ref="G110:G173" si="130">U110+G109</f>
        <v>-177.4244499383291</v>
      </c>
      <c r="H110" s="64">
        <f t="shared" ref="H110:H173" si="131">H109+T110</f>
        <v>18032.395036026752</v>
      </c>
      <c r="I110" s="64">
        <f t="shared" ref="I110:I173" si="132">I109+U110</f>
        <v>30812.355550061686</v>
      </c>
      <c r="J110" s="60">
        <f t="shared" ref="J110:J173" si="133">SQRT(F110^2+G110^2)</f>
        <v>215.35284921826616</v>
      </c>
      <c r="K110" s="60">
        <f t="shared" ref="K110:K173" si="134">IF(J110=0,0,IF(F110&lt;0,ATAN(G110/F110)*180/PI()+180,ATAN(G110/F110)*180/PI()))</f>
        <v>235.47489043046443</v>
      </c>
      <c r="L110" s="60">
        <f t="shared" ref="L110:L173" si="135">COS((K110-$B$1)*PI()/180)*J110</f>
        <v>-92.626598912458064</v>
      </c>
      <c r="M110" s="61"/>
      <c r="N110" s="66">
        <f t="shared" ref="N110:N173" si="136">A110-A109</f>
        <v>18.929999999999836</v>
      </c>
      <c r="O110" s="66">
        <f t="shared" ref="O110:O173" si="137">RADIANS(B110-B109)</f>
        <v>-1.1344640137963118E-2</v>
      </c>
      <c r="P110" s="66">
        <f t="shared" ref="P110:P173" si="138">RADIANS(C110-C109)</f>
        <v>1.2566370614359152E-2</v>
      </c>
      <c r="Q110" s="60">
        <f t="shared" ref="Q110:Q173" si="139">ACOS(COS(O110)-SIN(RADIANS(B109))*SIN(RADIANS(B110))*(1-COS(P110)))</f>
        <v>1.5717051949764471E-2</v>
      </c>
      <c r="R110" s="60">
        <f t="shared" ref="R110:R173" si="140">2/Q110*TAN(Q110/2)</f>
        <v>1.0000205859853597</v>
      </c>
      <c r="S110" s="60">
        <f t="shared" ref="S110:S173" si="141">(N110/2)*(COS(RADIANS(B109))+COS(RADIANS(B110)))*R110</f>
        <v>9.4779154199925024</v>
      </c>
      <c r="T110" s="60">
        <f t="shared" ref="T110:T173" si="142">(N110/2)*(SIN(RADIANS(B109))*COS(RADIANS(C109))+SIN(RADIANS(B110))*COS(RADIANS(C110)))*R110</f>
        <v>-9.2809518011875891</v>
      </c>
      <c r="U110" s="60">
        <f t="shared" ref="U110:U173" si="143">(N110/2)*(SIN(RADIANS(B109))*SIN(RADIANS(C109))+SIN(RADIANS(B110))*SIN(RADIANS(C110)))*R110</f>
        <v>13.504465051071032</v>
      </c>
      <c r="W110" s="75">
        <f t="shared" ref="W110" si="144">B110+0.001</f>
        <v>59.631</v>
      </c>
      <c r="X110" s="75">
        <f t="shared" ref="X110" si="145">C110+0.001</f>
        <v>124.861</v>
      </c>
    </row>
    <row r="111" spans="1:24" x14ac:dyDescent="0.35">
      <c r="A111">
        <v>2347.8000000000002</v>
      </c>
      <c r="B111">
        <v>60.61</v>
      </c>
      <c r="C111">
        <v>124.14</v>
      </c>
      <c r="D111" s="64">
        <f t="shared" si="127"/>
        <v>2021.0220053331491</v>
      </c>
      <c r="E111" s="64">
        <f t="shared" si="128"/>
        <v>-1958.6820053331492</v>
      </c>
      <c r="F111" s="64">
        <f t="shared" si="129"/>
        <v>-126.7153261653748</v>
      </c>
      <c r="G111" s="64">
        <f t="shared" si="130"/>
        <v>-170.64313234448085</v>
      </c>
      <c r="H111" s="64">
        <f t="shared" si="131"/>
        <v>18027.734673834606</v>
      </c>
      <c r="I111" s="64">
        <f t="shared" si="132"/>
        <v>30819.136867655536</v>
      </c>
      <c r="J111" s="60">
        <f t="shared" si="133"/>
        <v>212.54611852850508</v>
      </c>
      <c r="K111" s="60">
        <f t="shared" si="134"/>
        <v>233.40334319787507</v>
      </c>
      <c r="L111" s="60">
        <f t="shared" si="135"/>
        <v>-84.423624508983039</v>
      </c>
      <c r="M111" s="61"/>
      <c r="N111" s="66">
        <f t="shared" si="136"/>
        <v>9.4900000000002365</v>
      </c>
      <c r="O111" s="66">
        <f t="shared" si="137"/>
        <v>1.7104226669544375E-2</v>
      </c>
      <c r="P111" s="66">
        <f t="shared" si="138"/>
        <v>-1.2566370614359152E-2</v>
      </c>
      <c r="Q111" s="60">
        <f t="shared" si="139"/>
        <v>2.0279786749696882E-2</v>
      </c>
      <c r="R111" s="60">
        <f t="shared" si="140"/>
        <v>1.0000342738887997</v>
      </c>
      <c r="S111" s="60">
        <f t="shared" si="141"/>
        <v>4.72776579250809</v>
      </c>
      <c r="T111" s="60">
        <f t="shared" si="142"/>
        <v>-4.6603621921441931</v>
      </c>
      <c r="U111" s="60">
        <f t="shared" si="143"/>
        <v>6.7813175938482502</v>
      </c>
      <c r="W111" s="75">
        <f t="shared" ref="W111" si="146">B111-0.001</f>
        <v>60.609000000000002</v>
      </c>
      <c r="X111" s="75">
        <f t="shared" ref="X111" si="147">C111-0.001</f>
        <v>124.139</v>
      </c>
    </row>
    <row r="112" spans="1:24" x14ac:dyDescent="0.35">
      <c r="A112">
        <v>2357.27</v>
      </c>
      <c r="B112">
        <v>60.84</v>
      </c>
      <c r="C112">
        <v>123.1</v>
      </c>
      <c r="D112" s="64">
        <f t="shared" si="127"/>
        <v>2025.6529468959054</v>
      </c>
      <c r="E112" s="64">
        <f t="shared" si="128"/>
        <v>-1963.3129468959055</v>
      </c>
      <c r="F112" s="64">
        <f t="shared" si="129"/>
        <v>-131.28886196439558</v>
      </c>
      <c r="G112" s="64">
        <f t="shared" si="130"/>
        <v>-163.76446556670396</v>
      </c>
      <c r="H112" s="64">
        <f t="shared" si="131"/>
        <v>18023.161138035586</v>
      </c>
      <c r="I112" s="64">
        <f t="shared" si="132"/>
        <v>30826.015534433314</v>
      </c>
      <c r="J112" s="60">
        <f t="shared" si="133"/>
        <v>209.89417680882499</v>
      </c>
      <c r="K112" s="60">
        <f t="shared" si="134"/>
        <v>231.28108543724565</v>
      </c>
      <c r="L112" s="60">
        <f t="shared" si="135"/>
        <v>-76.179756435749809</v>
      </c>
      <c r="M112" s="61"/>
      <c r="N112" s="66">
        <f t="shared" si="136"/>
        <v>9.4699999999997999</v>
      </c>
      <c r="O112" s="66">
        <f t="shared" si="137"/>
        <v>4.0142572795870274E-3</v>
      </c>
      <c r="P112" s="66">
        <f t="shared" si="138"/>
        <v>-1.8151424220741137E-2</v>
      </c>
      <c r="Q112" s="60">
        <f t="shared" si="139"/>
        <v>1.6334054986319346E-2</v>
      </c>
      <c r="R112" s="60">
        <f t="shared" si="140"/>
        <v>1.0000222340392322</v>
      </c>
      <c r="S112" s="60">
        <f t="shared" si="141"/>
        <v>4.6309415627562487</v>
      </c>
      <c r="T112" s="60">
        <f t="shared" si="142"/>
        <v>-4.5735357990207675</v>
      </c>
      <c r="U112" s="60">
        <f t="shared" si="143"/>
        <v>6.8786667777768802</v>
      </c>
      <c r="W112" s="75">
        <f t="shared" ref="W112" si="148">B112+0.001</f>
        <v>60.841000000000001</v>
      </c>
      <c r="X112" s="75">
        <f t="shared" ref="X112" si="149">C112+0.001</f>
        <v>123.101</v>
      </c>
    </row>
    <row r="113" spans="1:24" x14ac:dyDescent="0.35">
      <c r="A113">
        <v>2366.6999999999998</v>
      </c>
      <c r="B113">
        <v>60.75</v>
      </c>
      <c r="C113">
        <v>121.34</v>
      </c>
      <c r="D113" s="64">
        <f t="shared" si="127"/>
        <v>2030.2544570181697</v>
      </c>
      <c r="E113" s="64">
        <f t="shared" si="128"/>
        <v>-1967.9144570181697</v>
      </c>
      <c r="F113" s="64">
        <f t="shared" si="129"/>
        <v>-135.67732462864336</v>
      </c>
      <c r="G113" s="64">
        <f t="shared" si="130"/>
        <v>-156.80120093040591</v>
      </c>
      <c r="H113" s="64">
        <f t="shared" si="131"/>
        <v>18018.77267537134</v>
      </c>
      <c r="I113" s="64">
        <f t="shared" si="132"/>
        <v>30832.978799069613</v>
      </c>
      <c r="J113" s="60">
        <f t="shared" si="133"/>
        <v>207.35224385475988</v>
      </c>
      <c r="K113" s="60">
        <f t="shared" si="134"/>
        <v>229.13093949292968</v>
      </c>
      <c r="L113" s="60">
        <f t="shared" si="135"/>
        <v>-67.955161035317971</v>
      </c>
      <c r="M113" s="61"/>
      <c r="N113" s="66">
        <f t="shared" si="136"/>
        <v>9.4299999999998363</v>
      </c>
      <c r="O113" s="66">
        <f t="shared" si="137"/>
        <v>-1.5707963267949561E-3</v>
      </c>
      <c r="P113" s="66">
        <f t="shared" si="138"/>
        <v>-3.0717794835100041E-2</v>
      </c>
      <c r="Q113" s="60">
        <f t="shared" si="139"/>
        <v>2.6858649490005826E-2</v>
      </c>
      <c r="R113" s="60">
        <f t="shared" si="140"/>
        <v>1.0000601199246795</v>
      </c>
      <c r="S113" s="60">
        <f t="shared" si="141"/>
        <v>4.6015101222642434</v>
      </c>
      <c r="T113" s="60">
        <f t="shared" si="142"/>
        <v>-4.3884626642477915</v>
      </c>
      <c r="U113" s="60">
        <f t="shared" si="143"/>
        <v>6.9632646362980459</v>
      </c>
      <c r="W113" s="75">
        <f t="shared" ref="W113" si="150">B113-0.001</f>
        <v>60.749000000000002</v>
      </c>
      <c r="X113" s="75">
        <f t="shared" ref="X113" si="151">C113-0.001</f>
        <v>121.339</v>
      </c>
    </row>
    <row r="114" spans="1:24" x14ac:dyDescent="0.35">
      <c r="A114">
        <v>2376.12</v>
      </c>
      <c r="B114">
        <v>61.21</v>
      </c>
      <c r="C114">
        <v>119.71</v>
      </c>
      <c r="D114" s="64">
        <f t="shared" si="127"/>
        <v>2034.8244626994242</v>
      </c>
      <c r="E114" s="64">
        <f t="shared" si="128"/>
        <v>-1972.4844626994243</v>
      </c>
      <c r="F114" s="64">
        <f t="shared" si="129"/>
        <v>-139.86073501555899</v>
      </c>
      <c r="G114" s="64">
        <f t="shared" si="130"/>
        <v>-149.70574655207426</v>
      </c>
      <c r="H114" s="64">
        <f t="shared" si="131"/>
        <v>18014.589264984425</v>
      </c>
      <c r="I114" s="64">
        <f t="shared" si="132"/>
        <v>30840.074253447943</v>
      </c>
      <c r="J114" s="60">
        <f t="shared" si="133"/>
        <v>204.87273061539034</v>
      </c>
      <c r="K114" s="60">
        <f t="shared" si="134"/>
        <v>226.94725719271293</v>
      </c>
      <c r="L114" s="60">
        <f t="shared" si="135"/>
        <v>-59.718612098831379</v>
      </c>
      <c r="M114" s="61"/>
      <c r="N114" s="66">
        <f t="shared" si="136"/>
        <v>9.4200000000000728</v>
      </c>
      <c r="O114" s="66">
        <f t="shared" si="137"/>
        <v>8.0285145591739316E-3</v>
      </c>
      <c r="P114" s="66">
        <f t="shared" si="138"/>
        <v>-2.8448866807507741E-2</v>
      </c>
      <c r="Q114" s="60">
        <f t="shared" si="139"/>
        <v>2.6140239265888043E-2</v>
      </c>
      <c r="R114" s="60">
        <f t="shared" si="140"/>
        <v>1.0000569465669709</v>
      </c>
      <c r="S114" s="60">
        <f t="shared" si="141"/>
        <v>4.5700056812545675</v>
      </c>
      <c r="T114" s="60">
        <f t="shared" si="142"/>
        <v>-4.183410386915634</v>
      </c>
      <c r="U114" s="60">
        <f t="shared" si="143"/>
        <v>7.0954543783316506</v>
      </c>
      <c r="W114" s="75">
        <f t="shared" ref="W114" si="152">B114+0.001</f>
        <v>61.210999999999999</v>
      </c>
      <c r="X114" s="75">
        <f t="shared" ref="X114" si="153">C114+0.001</f>
        <v>119.711</v>
      </c>
    </row>
    <row r="115" spans="1:24" x14ac:dyDescent="0.35">
      <c r="A115">
        <v>2385.56</v>
      </c>
      <c r="B115">
        <v>61.01</v>
      </c>
      <c r="C115">
        <v>118.96</v>
      </c>
      <c r="D115" s="64">
        <f t="shared" si="127"/>
        <v>2039.3852535275792</v>
      </c>
      <c r="E115" s="64">
        <f t="shared" si="128"/>
        <v>-1977.0452535275792</v>
      </c>
      <c r="F115" s="64">
        <f t="shared" si="129"/>
        <v>-143.90997288763128</v>
      </c>
      <c r="G115" s="64">
        <f t="shared" si="130"/>
        <v>-142.50051277642447</v>
      </c>
      <c r="H115" s="64">
        <f t="shared" si="131"/>
        <v>18010.540027112351</v>
      </c>
      <c r="I115" s="64">
        <f t="shared" si="132"/>
        <v>30847.279487223594</v>
      </c>
      <c r="J115" s="60">
        <f t="shared" si="133"/>
        <v>202.5252488902623</v>
      </c>
      <c r="K115" s="60">
        <f t="shared" si="134"/>
        <v>224.71804292121143</v>
      </c>
      <c r="L115" s="60">
        <f t="shared" si="135"/>
        <v>-51.454077672876956</v>
      </c>
      <c r="M115" s="61"/>
      <c r="N115" s="66">
        <f t="shared" si="136"/>
        <v>9.4400000000000546</v>
      </c>
      <c r="O115" s="66">
        <f t="shared" si="137"/>
        <v>-3.4906585039887086E-3</v>
      </c>
      <c r="P115" s="66">
        <f t="shared" si="138"/>
        <v>-1.3089969389957472E-2</v>
      </c>
      <c r="Q115" s="60">
        <f t="shared" si="139"/>
        <v>1.1980668243850801E-2</v>
      </c>
      <c r="R115" s="60">
        <f t="shared" si="140"/>
        <v>1.0000119615393224</v>
      </c>
      <c r="S115" s="60">
        <f t="shared" si="141"/>
        <v>4.5607908281548362</v>
      </c>
      <c r="T115" s="60">
        <f t="shared" si="142"/>
        <v>-4.0492378720723003</v>
      </c>
      <c r="U115" s="60">
        <f t="shared" si="143"/>
        <v>7.2052337756497922</v>
      </c>
      <c r="W115" s="75">
        <f t="shared" ref="W115" si="154">B115-0.001</f>
        <v>61.009</v>
      </c>
      <c r="X115" s="75">
        <f t="shared" ref="X115" si="155">C115-0.001</f>
        <v>118.95899999999999</v>
      </c>
    </row>
    <row r="116" spans="1:24" x14ac:dyDescent="0.35">
      <c r="A116">
        <v>2394.96</v>
      </c>
      <c r="B116">
        <v>61.38</v>
      </c>
      <c r="C116">
        <v>117.91</v>
      </c>
      <c r="D116" s="64">
        <f t="shared" si="127"/>
        <v>2043.9145463465677</v>
      </c>
      <c r="E116" s="64">
        <f t="shared" si="128"/>
        <v>-1981.5745463465678</v>
      </c>
      <c r="F116" s="64">
        <f t="shared" si="129"/>
        <v>-147.83185634154282</v>
      </c>
      <c r="G116" s="64">
        <f t="shared" si="130"/>
        <v>-135.25743808967346</v>
      </c>
      <c r="H116" s="64">
        <f t="shared" si="131"/>
        <v>18006.618143658437</v>
      </c>
      <c r="I116" s="64">
        <f t="shared" si="132"/>
        <v>30854.522561910344</v>
      </c>
      <c r="J116" s="60">
        <f t="shared" si="133"/>
        <v>200.37173530208398</v>
      </c>
      <c r="K116" s="60">
        <f t="shared" si="134"/>
        <v>222.45667588031367</v>
      </c>
      <c r="L116" s="60">
        <f t="shared" si="135"/>
        <v>-43.220449265686774</v>
      </c>
      <c r="M116" s="61"/>
      <c r="N116" s="66">
        <f t="shared" si="136"/>
        <v>9.4000000000000909</v>
      </c>
      <c r="O116" s="66">
        <f t="shared" si="137"/>
        <v>6.4577182323790989E-3</v>
      </c>
      <c r="P116" s="66">
        <f t="shared" si="138"/>
        <v>-1.8325957145940409E-2</v>
      </c>
      <c r="Q116" s="60">
        <f t="shared" si="139"/>
        <v>1.7308107077711021E-2</v>
      </c>
      <c r="R116" s="60">
        <f t="shared" si="140"/>
        <v>1.0000249649620947</v>
      </c>
      <c r="S116" s="60">
        <f t="shared" si="141"/>
        <v>4.5292928189885968</v>
      </c>
      <c r="T116" s="60">
        <f t="shared" si="142"/>
        <v>-3.9218834539115255</v>
      </c>
      <c r="U116" s="60">
        <f t="shared" si="143"/>
        <v>7.2430746867510241</v>
      </c>
      <c r="W116" s="75">
        <f t="shared" ref="W116" si="156">B116+0.001</f>
        <v>61.381</v>
      </c>
      <c r="X116" s="75">
        <f t="shared" ref="X116" si="157">C116+0.001</f>
        <v>117.911</v>
      </c>
    </row>
    <row r="117" spans="1:24" x14ac:dyDescent="0.35">
      <c r="A117">
        <v>2404.4</v>
      </c>
      <c r="B117">
        <v>61.01</v>
      </c>
      <c r="C117">
        <v>117.64</v>
      </c>
      <c r="D117" s="64">
        <f t="shared" si="127"/>
        <v>2048.4630214698482</v>
      </c>
      <c r="E117" s="64">
        <f t="shared" si="128"/>
        <v>-1986.1230214698483</v>
      </c>
      <c r="F117" s="64">
        <f t="shared" si="129"/>
        <v>-151.68660338872689</v>
      </c>
      <c r="G117" s="64">
        <f t="shared" si="130"/>
        <v>-127.93859508360563</v>
      </c>
      <c r="H117" s="64">
        <f t="shared" si="131"/>
        <v>18002.763396611252</v>
      </c>
      <c r="I117" s="64">
        <f t="shared" si="132"/>
        <v>30861.841404916413</v>
      </c>
      <c r="J117" s="60">
        <f t="shared" si="133"/>
        <v>198.43666435307696</v>
      </c>
      <c r="K117" s="60">
        <f t="shared" si="134"/>
        <v>220.14563292254263</v>
      </c>
      <c r="L117" s="60">
        <f t="shared" si="135"/>
        <v>-34.954771772529952</v>
      </c>
      <c r="M117" s="61"/>
      <c r="N117" s="66">
        <f t="shared" si="136"/>
        <v>9.4400000000000546</v>
      </c>
      <c r="O117" s="66">
        <f t="shared" si="137"/>
        <v>-6.4577182323790989E-3</v>
      </c>
      <c r="P117" s="66">
        <f t="shared" si="138"/>
        <v>-4.7123889803846204E-3</v>
      </c>
      <c r="Q117" s="60">
        <f t="shared" si="139"/>
        <v>7.6650584725834747E-3</v>
      </c>
      <c r="R117" s="60">
        <f t="shared" si="140"/>
        <v>1.0000048961222154</v>
      </c>
      <c r="S117" s="60">
        <f t="shared" si="141"/>
        <v>4.548475123280344</v>
      </c>
      <c r="T117" s="60">
        <f t="shared" si="142"/>
        <v>-3.8547470471840626</v>
      </c>
      <c r="U117" s="60">
        <f t="shared" si="143"/>
        <v>7.31884300606783</v>
      </c>
      <c r="W117" s="75">
        <f t="shared" ref="W117" si="158">B117-0.001</f>
        <v>61.009</v>
      </c>
      <c r="X117" s="75">
        <f t="shared" ref="X117" si="159">C117-0.001</f>
        <v>117.639</v>
      </c>
    </row>
    <row r="118" spans="1:24" x14ac:dyDescent="0.35">
      <c r="A118">
        <v>2413.84</v>
      </c>
      <c r="B118">
        <v>61.41</v>
      </c>
      <c r="C118">
        <v>117.85</v>
      </c>
      <c r="D118" s="64">
        <f t="shared" si="127"/>
        <v>2053.0093269657059</v>
      </c>
      <c r="E118" s="64">
        <f t="shared" si="128"/>
        <v>-1990.669326965706</v>
      </c>
      <c r="F118" s="64">
        <f t="shared" si="129"/>
        <v>-155.53806803984963</v>
      </c>
      <c r="G118" s="64">
        <f t="shared" si="130"/>
        <v>-120.61667676812603</v>
      </c>
      <c r="H118" s="64">
        <f t="shared" si="131"/>
        <v>17998.91193196013</v>
      </c>
      <c r="I118" s="64">
        <f t="shared" si="132"/>
        <v>30869.163323231893</v>
      </c>
      <c r="J118" s="60">
        <f t="shared" si="133"/>
        <v>196.82599758201528</v>
      </c>
      <c r="K118" s="60">
        <f t="shared" si="134"/>
        <v>217.79286596164431</v>
      </c>
      <c r="L118" s="60">
        <f t="shared" si="135"/>
        <v>-26.688072181328675</v>
      </c>
      <c r="M118" s="61"/>
      <c r="N118" s="66">
        <f t="shared" si="136"/>
        <v>9.4400000000000546</v>
      </c>
      <c r="O118" s="66">
        <f t="shared" si="137"/>
        <v>6.9813170079772932E-3</v>
      </c>
      <c r="P118" s="66">
        <f t="shared" si="138"/>
        <v>3.6651914291879828E-3</v>
      </c>
      <c r="Q118" s="60">
        <f t="shared" si="139"/>
        <v>7.6848257688293398E-3</v>
      </c>
      <c r="R118" s="60">
        <f t="shared" si="140"/>
        <v>1.0000049214079889</v>
      </c>
      <c r="S118" s="60">
        <f t="shared" si="141"/>
        <v>4.5463054958578724</v>
      </c>
      <c r="T118" s="60">
        <f t="shared" si="142"/>
        <v>-3.8514646511227522</v>
      </c>
      <c r="U118" s="60">
        <f t="shared" si="143"/>
        <v>7.3219183154796124</v>
      </c>
      <c r="W118" s="75">
        <f t="shared" ref="W118" si="160">B118+0.001</f>
        <v>61.410999999999994</v>
      </c>
      <c r="X118" s="75">
        <f t="shared" ref="X118" si="161">C118+0.001</f>
        <v>117.851</v>
      </c>
    </row>
    <row r="119" spans="1:24" x14ac:dyDescent="0.35">
      <c r="A119">
        <v>2423.27</v>
      </c>
      <c r="B119">
        <v>61.83</v>
      </c>
      <c r="C119">
        <v>117.26</v>
      </c>
      <c r="D119" s="64">
        <f t="shared" si="127"/>
        <v>2057.4915880761732</v>
      </c>
      <c r="E119" s="64">
        <f t="shared" si="128"/>
        <v>-1995.1515880761733</v>
      </c>
      <c r="F119" s="64">
        <f t="shared" si="129"/>
        <v>-159.37598957488254</v>
      </c>
      <c r="G119" s="64">
        <f t="shared" si="130"/>
        <v>-113.2611627008945</v>
      </c>
      <c r="H119" s="64">
        <f t="shared" si="131"/>
        <v>17995.074010425098</v>
      </c>
      <c r="I119" s="64">
        <f t="shared" si="132"/>
        <v>30876.518837299125</v>
      </c>
      <c r="J119" s="60">
        <f t="shared" si="133"/>
        <v>195.5218581881104</v>
      </c>
      <c r="K119" s="60">
        <f t="shared" si="134"/>
        <v>215.39965181242056</v>
      </c>
      <c r="L119" s="60">
        <f t="shared" si="135"/>
        <v>-18.399049373695867</v>
      </c>
      <c r="M119" s="61"/>
      <c r="N119" s="66">
        <f t="shared" si="136"/>
        <v>9.4299999999998363</v>
      </c>
      <c r="O119" s="66">
        <f t="shared" si="137"/>
        <v>7.3303828583762137E-3</v>
      </c>
      <c r="P119" s="66">
        <f t="shared" si="138"/>
        <v>-1.0297442586766356E-2</v>
      </c>
      <c r="Q119" s="60">
        <f t="shared" si="139"/>
        <v>1.1653941645233257E-2</v>
      </c>
      <c r="R119" s="60">
        <f t="shared" si="140"/>
        <v>1.0000113180167041</v>
      </c>
      <c r="S119" s="60">
        <f t="shared" si="141"/>
        <v>4.4822611104673973</v>
      </c>
      <c r="T119" s="60">
        <f t="shared" si="142"/>
        <v>-3.8379215350329017</v>
      </c>
      <c r="U119" s="60">
        <f t="shared" si="143"/>
        <v>7.35551406723153</v>
      </c>
      <c r="W119" s="75">
        <f t="shared" ref="W119" si="162">B119-0.001</f>
        <v>61.829000000000001</v>
      </c>
      <c r="X119" s="75">
        <f t="shared" ref="X119" si="163">C119-0.001</f>
        <v>117.259</v>
      </c>
    </row>
    <row r="120" spans="1:24" x14ac:dyDescent="0.35">
      <c r="A120">
        <v>2432.7199999999998</v>
      </c>
      <c r="B120">
        <v>61.94</v>
      </c>
      <c r="C120">
        <v>117.91</v>
      </c>
      <c r="D120" s="64">
        <f t="shared" si="127"/>
        <v>2061.9448690580834</v>
      </c>
      <c r="E120" s="64">
        <f t="shared" si="128"/>
        <v>-1999.6048690580835</v>
      </c>
      <c r="F120" s="64">
        <f t="shared" si="129"/>
        <v>-163.23558824101605</v>
      </c>
      <c r="G120" s="64">
        <f t="shared" si="130"/>
        <v>-105.87377384386595</v>
      </c>
      <c r="H120" s="64">
        <f t="shared" si="131"/>
        <v>17991.214411758963</v>
      </c>
      <c r="I120" s="64">
        <f t="shared" si="132"/>
        <v>30883.906226156152</v>
      </c>
      <c r="J120" s="60">
        <f t="shared" si="133"/>
        <v>194.56390532761367</v>
      </c>
      <c r="K120" s="60">
        <f t="shared" si="134"/>
        <v>212.96723721768993</v>
      </c>
      <c r="L120" s="60">
        <f t="shared" si="135"/>
        <v>-10.071583622808316</v>
      </c>
      <c r="M120" s="61"/>
      <c r="N120" s="66">
        <f t="shared" si="136"/>
        <v>9.4499999999998181</v>
      </c>
      <c r="O120" s="66">
        <f t="shared" si="137"/>
        <v>1.9198621771937526E-3</v>
      </c>
      <c r="P120" s="66">
        <f t="shared" si="138"/>
        <v>1.1344640137962993E-2</v>
      </c>
      <c r="Q120" s="60">
        <f t="shared" si="139"/>
        <v>1.0188516243816004E-2</v>
      </c>
      <c r="R120" s="60">
        <f t="shared" si="140"/>
        <v>1.0000086505784023</v>
      </c>
      <c r="S120" s="60">
        <f t="shared" si="141"/>
        <v>4.4532809819100549</v>
      </c>
      <c r="T120" s="60">
        <f t="shared" si="142"/>
        <v>-3.8595986661335195</v>
      </c>
      <c r="U120" s="60">
        <f t="shared" si="143"/>
        <v>7.3873888570285491</v>
      </c>
      <c r="W120" s="75">
        <f t="shared" ref="W120" si="164">B120+0.001</f>
        <v>61.940999999999995</v>
      </c>
      <c r="X120" s="75">
        <f t="shared" ref="X120" si="165">C120+0.001</f>
        <v>117.911</v>
      </c>
    </row>
    <row r="121" spans="1:24" x14ac:dyDescent="0.35">
      <c r="A121">
        <v>2442.16</v>
      </c>
      <c r="B121">
        <v>62.81</v>
      </c>
      <c r="C121">
        <v>117.58</v>
      </c>
      <c r="D121" s="64">
        <f t="shared" si="127"/>
        <v>2066.322000913151</v>
      </c>
      <c r="E121" s="64">
        <f t="shared" si="128"/>
        <v>-2003.9820009131511</v>
      </c>
      <c r="F121" s="64">
        <f t="shared" si="129"/>
        <v>-167.12914374251989</v>
      </c>
      <c r="G121" s="64">
        <f t="shared" si="130"/>
        <v>-98.471568988808897</v>
      </c>
      <c r="H121" s="64">
        <f t="shared" si="131"/>
        <v>17987.320856257458</v>
      </c>
      <c r="I121" s="64">
        <f t="shared" si="132"/>
        <v>30891.30843101121</v>
      </c>
      <c r="J121" s="60">
        <f t="shared" si="133"/>
        <v>193.9814439249941</v>
      </c>
      <c r="K121" s="60">
        <f t="shared" si="134"/>
        <v>210.50635727862274</v>
      </c>
      <c r="L121" s="60">
        <f t="shared" si="135"/>
        <v>-1.7143084235604362</v>
      </c>
      <c r="M121" s="61"/>
      <c r="N121" s="66">
        <f t="shared" si="136"/>
        <v>9.4400000000000546</v>
      </c>
      <c r="O121" s="66">
        <f t="shared" si="137"/>
        <v>1.5184364492350746E-2</v>
      </c>
      <c r="P121" s="66">
        <f t="shared" si="138"/>
        <v>-5.7595865315812579E-3</v>
      </c>
      <c r="Q121" s="60">
        <f t="shared" si="139"/>
        <v>1.60188832775916E-2</v>
      </c>
      <c r="R121" s="60">
        <f t="shared" si="140"/>
        <v>1.0000213842671855</v>
      </c>
      <c r="S121" s="60">
        <f t="shared" si="141"/>
        <v>4.3771318550674714</v>
      </c>
      <c r="T121" s="60">
        <f t="shared" si="142"/>
        <v>-3.8935555015038457</v>
      </c>
      <c r="U121" s="60">
        <f t="shared" si="143"/>
        <v>7.4022048550570485</v>
      </c>
      <c r="W121" s="75">
        <f t="shared" ref="W121" si="166">B121-0.001</f>
        <v>62.809000000000005</v>
      </c>
      <c r="X121" s="75">
        <f t="shared" ref="X121" si="167">C121-0.001</f>
        <v>117.57899999999999</v>
      </c>
    </row>
    <row r="122" spans="1:24" x14ac:dyDescent="0.35">
      <c r="A122">
        <v>2451.59</v>
      </c>
      <c r="B122">
        <v>63.49</v>
      </c>
      <c r="C122">
        <v>118.46</v>
      </c>
      <c r="D122" s="64">
        <f t="shared" si="127"/>
        <v>2070.5811614435788</v>
      </c>
      <c r="E122" s="64">
        <f t="shared" si="128"/>
        <v>-2008.2411614435789</v>
      </c>
      <c r="F122" s="64">
        <f t="shared" si="129"/>
        <v>-171.08166829399212</v>
      </c>
      <c r="G122" s="64">
        <f t="shared" si="130"/>
        <v>-91.044620353783415</v>
      </c>
      <c r="H122" s="64">
        <f t="shared" si="131"/>
        <v>17983.368331705988</v>
      </c>
      <c r="I122" s="64">
        <f t="shared" si="132"/>
        <v>30898.735379646234</v>
      </c>
      <c r="J122" s="60">
        <f t="shared" si="133"/>
        <v>193.79901991914227</v>
      </c>
      <c r="K122" s="60">
        <f t="shared" si="134"/>
        <v>208.02059176017011</v>
      </c>
      <c r="L122" s="60">
        <f t="shared" si="135"/>
        <v>6.693880042709849</v>
      </c>
      <c r="M122" s="61"/>
      <c r="N122" s="66">
        <f t="shared" si="136"/>
        <v>9.430000000000291</v>
      </c>
      <c r="O122" s="66">
        <f t="shared" si="137"/>
        <v>1.1868238913561436E-2</v>
      </c>
      <c r="P122" s="66">
        <f t="shared" si="138"/>
        <v>1.535889741755002E-2</v>
      </c>
      <c r="Q122" s="60">
        <f t="shared" si="139"/>
        <v>1.8128016952921655E-2</v>
      </c>
      <c r="R122" s="60">
        <f t="shared" si="140"/>
        <v>1.000027386316537</v>
      </c>
      <c r="S122" s="60">
        <f t="shared" si="141"/>
        <v>4.2591605304279341</v>
      </c>
      <c r="T122" s="60">
        <f t="shared" si="142"/>
        <v>-3.9525245514722447</v>
      </c>
      <c r="U122" s="60">
        <f t="shared" si="143"/>
        <v>7.4269486350254823</v>
      </c>
      <c r="W122" s="75">
        <f t="shared" ref="W122" si="168">B122+0.001</f>
        <v>63.491</v>
      </c>
      <c r="X122" s="75">
        <f t="shared" ref="X122" si="169">C122+0.001</f>
        <v>118.461</v>
      </c>
    </row>
    <row r="123" spans="1:24" x14ac:dyDescent="0.35">
      <c r="A123">
        <v>2461.0100000000002</v>
      </c>
      <c r="B123">
        <v>63.87</v>
      </c>
      <c r="C123">
        <v>118.77</v>
      </c>
      <c r="D123" s="64">
        <f t="shared" si="127"/>
        <v>2074.7578401647006</v>
      </c>
      <c r="E123" s="64">
        <f t="shared" si="128"/>
        <v>-2012.4178401647007</v>
      </c>
      <c r="F123" s="64">
        <f t="shared" si="129"/>
        <v>-175.12543579261603</v>
      </c>
      <c r="G123" s="64">
        <f t="shared" si="130"/>
        <v>-83.632522128827873</v>
      </c>
      <c r="H123" s="64">
        <f t="shared" si="131"/>
        <v>17979.324564207363</v>
      </c>
      <c r="I123" s="64">
        <f t="shared" si="132"/>
        <v>30906.147477871189</v>
      </c>
      <c r="J123" s="60">
        <f t="shared" si="133"/>
        <v>194.0703919179393</v>
      </c>
      <c r="K123" s="60">
        <f t="shared" si="134"/>
        <v>205.52717324513375</v>
      </c>
      <c r="L123" s="60">
        <f t="shared" si="135"/>
        <v>15.134829150178888</v>
      </c>
      <c r="M123" s="61"/>
      <c r="N123" s="66">
        <f t="shared" si="136"/>
        <v>9.4200000000000728</v>
      </c>
      <c r="O123" s="66">
        <f t="shared" si="137"/>
        <v>6.6322511575783727E-3</v>
      </c>
      <c r="P123" s="66">
        <f t="shared" si="138"/>
        <v>5.4105206811824614E-3</v>
      </c>
      <c r="Q123" s="60">
        <f t="shared" si="139"/>
        <v>8.2161682797396995E-3</v>
      </c>
      <c r="R123" s="60">
        <f t="shared" si="140"/>
        <v>1.0000056254897418</v>
      </c>
      <c r="S123" s="60">
        <f t="shared" si="141"/>
        <v>4.1766787211216281</v>
      </c>
      <c r="T123" s="60">
        <f t="shared" si="142"/>
        <v>-4.0437674986239083</v>
      </c>
      <c r="U123" s="60">
        <f t="shared" si="143"/>
        <v>7.4120982249555487</v>
      </c>
      <c r="W123" s="75">
        <f t="shared" ref="W123" si="170">B123-0.001</f>
        <v>63.869</v>
      </c>
      <c r="X123" s="75">
        <f t="shared" ref="X123" si="171">C123-0.001</f>
        <v>118.76899999999999</v>
      </c>
    </row>
    <row r="124" spans="1:24" x14ac:dyDescent="0.35">
      <c r="A124">
        <v>2488.5500000000002</v>
      </c>
      <c r="B124">
        <v>65.64</v>
      </c>
      <c r="C124">
        <v>120.94</v>
      </c>
      <c r="D124" s="64">
        <f t="shared" si="127"/>
        <v>2086.5040511366283</v>
      </c>
      <c r="E124" s="64">
        <f t="shared" si="128"/>
        <v>-2024.1640511366284</v>
      </c>
      <c r="F124" s="64">
        <f t="shared" si="129"/>
        <v>-187.52713790595161</v>
      </c>
      <c r="G124" s="64">
        <f t="shared" si="130"/>
        <v>-62.032951648335597</v>
      </c>
      <c r="H124" s="64">
        <f t="shared" si="131"/>
        <v>17966.922862094027</v>
      </c>
      <c r="I124" s="64">
        <f t="shared" si="132"/>
        <v>30927.747048351681</v>
      </c>
      <c r="J124" s="60">
        <f t="shared" si="133"/>
        <v>197.5209217814724</v>
      </c>
      <c r="K124" s="60">
        <f t="shared" si="134"/>
        <v>198.30393287529489</v>
      </c>
      <c r="L124" s="60">
        <f t="shared" si="135"/>
        <v>40.04145695378535</v>
      </c>
      <c r="M124" s="61"/>
      <c r="N124" s="66">
        <f t="shared" si="136"/>
        <v>27.539999999999964</v>
      </c>
      <c r="O124" s="66">
        <f t="shared" si="137"/>
        <v>3.0892327760299688E-2</v>
      </c>
      <c r="P124" s="66">
        <f t="shared" si="138"/>
        <v>3.7873644768276982E-2</v>
      </c>
      <c r="Q124" s="60">
        <f t="shared" si="139"/>
        <v>4.6126535751277453E-2</v>
      </c>
      <c r="R124" s="60">
        <f t="shared" si="140"/>
        <v>1.0001773425075382</v>
      </c>
      <c r="S124" s="60">
        <f t="shared" si="141"/>
        <v>11.746210971927496</v>
      </c>
      <c r="T124" s="60">
        <f t="shared" si="142"/>
        <v>-12.40170211333557</v>
      </c>
      <c r="U124" s="60">
        <f t="shared" si="143"/>
        <v>21.599570480492279</v>
      </c>
      <c r="W124" s="75">
        <f t="shared" ref="W124" si="172">B124+0.001</f>
        <v>65.641000000000005</v>
      </c>
      <c r="X124" s="75">
        <f t="shared" ref="X124" si="173">C124+0.001</f>
        <v>120.941</v>
      </c>
    </row>
    <row r="125" spans="1:24" x14ac:dyDescent="0.35">
      <c r="A125">
        <v>2498.0100000000002</v>
      </c>
      <c r="B125">
        <v>67.5</v>
      </c>
      <c r="C125">
        <v>120.54</v>
      </c>
      <c r="D125" s="64">
        <f t="shared" si="127"/>
        <v>2090.2654632210019</v>
      </c>
      <c r="E125" s="64">
        <f t="shared" si="128"/>
        <v>-2027.925463221002</v>
      </c>
      <c r="F125" s="64">
        <f t="shared" si="129"/>
        <v>-191.96346509934872</v>
      </c>
      <c r="G125" s="64">
        <f t="shared" si="130"/>
        <v>-54.572776366377028</v>
      </c>
      <c r="H125" s="64">
        <f t="shared" si="131"/>
        <v>17962.486534900629</v>
      </c>
      <c r="I125" s="64">
        <f t="shared" si="132"/>
        <v>30935.207223633639</v>
      </c>
      <c r="J125" s="60">
        <f t="shared" si="133"/>
        <v>199.56993724828263</v>
      </c>
      <c r="K125" s="60">
        <f t="shared" si="134"/>
        <v>195.86977809244144</v>
      </c>
      <c r="L125" s="60">
        <f t="shared" si="135"/>
        <v>48.720321861344807</v>
      </c>
      <c r="M125" s="61"/>
      <c r="N125" s="66">
        <f t="shared" si="136"/>
        <v>9.4600000000000364</v>
      </c>
      <c r="O125" s="66">
        <f t="shared" si="137"/>
        <v>3.2463124087094522E-2</v>
      </c>
      <c r="P125" s="66">
        <f t="shared" si="138"/>
        <v>-6.9813170079771692E-3</v>
      </c>
      <c r="Q125" s="60">
        <f t="shared" si="139"/>
        <v>3.3088994309595998E-2</v>
      </c>
      <c r="R125" s="60">
        <f t="shared" si="140"/>
        <v>1.0000912501195218</v>
      </c>
      <c r="S125" s="60">
        <f t="shared" si="141"/>
        <v>3.7614120843735206</v>
      </c>
      <c r="T125" s="60">
        <f t="shared" si="142"/>
        <v>-4.43632719339712</v>
      </c>
      <c r="U125" s="60">
        <f t="shared" si="143"/>
        <v>7.4601752819585734</v>
      </c>
      <c r="W125" s="75">
        <f t="shared" ref="W125" si="174">B125-0.001</f>
        <v>67.498999999999995</v>
      </c>
      <c r="X125" s="75">
        <f t="shared" ref="X125" si="175">C125-0.001</f>
        <v>120.539</v>
      </c>
    </row>
    <row r="126" spans="1:24" x14ac:dyDescent="0.35">
      <c r="A126">
        <v>2507.4699999999998</v>
      </c>
      <c r="B126">
        <v>69.61</v>
      </c>
      <c r="C126">
        <v>120.02</v>
      </c>
      <c r="D126" s="64">
        <f t="shared" si="127"/>
        <v>2093.7239392844185</v>
      </c>
      <c r="E126" s="64">
        <f t="shared" si="128"/>
        <v>-2031.3839392844186</v>
      </c>
      <c r="F126" s="64">
        <f t="shared" si="129"/>
        <v>-196.40269459381682</v>
      </c>
      <c r="G126" s="64">
        <f t="shared" si="130"/>
        <v>-46.969281163683867</v>
      </c>
      <c r="H126" s="64">
        <f t="shared" si="131"/>
        <v>17958.047305406162</v>
      </c>
      <c r="I126" s="64">
        <f t="shared" si="132"/>
        <v>30942.810718836332</v>
      </c>
      <c r="J126" s="60">
        <f t="shared" si="133"/>
        <v>201.9409116963308</v>
      </c>
      <c r="K126" s="60">
        <f t="shared" si="134"/>
        <v>193.44955862297283</v>
      </c>
      <c r="L126" s="60">
        <f t="shared" si="135"/>
        <v>57.524756611664252</v>
      </c>
      <c r="M126" s="61"/>
      <c r="N126" s="66">
        <f t="shared" si="136"/>
        <v>9.4599999999995816</v>
      </c>
      <c r="O126" s="66">
        <f t="shared" si="137"/>
        <v>3.6826447217080345E-2</v>
      </c>
      <c r="P126" s="66">
        <f t="shared" si="138"/>
        <v>-9.0757121103706914E-3</v>
      </c>
      <c r="Q126" s="60">
        <f t="shared" si="139"/>
        <v>3.77827178350294E-2</v>
      </c>
      <c r="R126" s="60">
        <f t="shared" si="140"/>
        <v>1.0001189781318092</v>
      </c>
      <c r="S126" s="60">
        <f t="shared" si="141"/>
        <v>3.4584760634166516</v>
      </c>
      <c r="T126" s="60">
        <f t="shared" si="142"/>
        <v>-4.4392294944680826</v>
      </c>
      <c r="U126" s="60">
        <f t="shared" si="143"/>
        <v>7.6034952026931606</v>
      </c>
      <c r="W126" s="75">
        <f t="shared" ref="W126" si="176">B126+0.001</f>
        <v>69.611000000000004</v>
      </c>
      <c r="X126" s="75">
        <f t="shared" ref="X126" si="177">C126+0.001</f>
        <v>120.021</v>
      </c>
    </row>
    <row r="127" spans="1:24" x14ac:dyDescent="0.35">
      <c r="A127">
        <v>2516.92</v>
      </c>
      <c r="B127">
        <v>70.010000000000005</v>
      </c>
      <c r="C127">
        <v>119.37</v>
      </c>
      <c r="D127" s="64">
        <f t="shared" si="127"/>
        <v>2096.9854835149054</v>
      </c>
      <c r="E127" s="64">
        <f t="shared" si="128"/>
        <v>-2034.6454835149054</v>
      </c>
      <c r="F127" s="64">
        <f t="shared" si="129"/>
        <v>-200.79631372549184</v>
      </c>
      <c r="G127" s="64">
        <f t="shared" si="130"/>
        <v>-39.264754327129253</v>
      </c>
      <c r="H127" s="64">
        <f t="shared" si="131"/>
        <v>17953.653686274487</v>
      </c>
      <c r="I127" s="64">
        <f t="shared" si="132"/>
        <v>30950.515245672887</v>
      </c>
      <c r="J127" s="60">
        <f t="shared" si="133"/>
        <v>204.59931705192949</v>
      </c>
      <c r="K127" s="60">
        <f t="shared" si="134"/>
        <v>191.06429900294719</v>
      </c>
      <c r="L127" s="60">
        <f t="shared" si="135"/>
        <v>66.393882142096999</v>
      </c>
      <c r="M127" s="61"/>
      <c r="N127" s="66">
        <f t="shared" si="136"/>
        <v>9.4500000000002728</v>
      </c>
      <c r="O127" s="66">
        <f t="shared" si="137"/>
        <v>6.9813170079774172E-3</v>
      </c>
      <c r="P127" s="66">
        <f t="shared" si="138"/>
        <v>-1.1344640137962993E-2</v>
      </c>
      <c r="Q127" s="60">
        <f t="shared" si="139"/>
        <v>1.2732175694916581E-2</v>
      </c>
      <c r="R127" s="60">
        <f t="shared" si="140"/>
        <v>1.0000135092438232</v>
      </c>
      <c r="S127" s="60">
        <f t="shared" si="141"/>
        <v>3.2615442304870377</v>
      </c>
      <c r="T127" s="60">
        <f t="shared" si="142"/>
        <v>-4.3936191316750239</v>
      </c>
      <c r="U127" s="60">
        <f t="shared" si="143"/>
        <v>7.7045268365546153</v>
      </c>
      <c r="W127" s="75">
        <f t="shared" ref="W127" si="178">B127-0.001</f>
        <v>70.009</v>
      </c>
      <c r="X127" s="75">
        <f t="shared" ref="X127" si="179">C127-0.001</f>
        <v>119.369</v>
      </c>
    </row>
    <row r="128" spans="1:24" x14ac:dyDescent="0.35">
      <c r="A128">
        <v>2526.37</v>
      </c>
      <c r="B128">
        <v>70.989999999999995</v>
      </c>
      <c r="C128">
        <v>119.32</v>
      </c>
      <c r="D128" s="64">
        <f t="shared" si="127"/>
        <v>2100.1399200603514</v>
      </c>
      <c r="E128" s="64">
        <f t="shared" si="128"/>
        <v>-2037.7999200603515</v>
      </c>
      <c r="F128" s="64">
        <f t="shared" si="129"/>
        <v>-205.16175031961217</v>
      </c>
      <c r="G128" s="64">
        <f t="shared" si="130"/>
        <v>-31.499909753372201</v>
      </c>
      <c r="H128" s="64">
        <f t="shared" si="131"/>
        <v>17949.288249680365</v>
      </c>
      <c r="I128" s="64">
        <f t="shared" si="132"/>
        <v>30958.280090246644</v>
      </c>
      <c r="J128" s="60">
        <f t="shared" si="133"/>
        <v>207.56586450733531</v>
      </c>
      <c r="K128" s="60">
        <f t="shared" si="134"/>
        <v>188.72885509987415</v>
      </c>
      <c r="L128" s="60">
        <f t="shared" si="135"/>
        <v>75.301153096468582</v>
      </c>
      <c r="M128" s="61"/>
      <c r="N128" s="66">
        <f t="shared" si="136"/>
        <v>9.4499999999998181</v>
      </c>
      <c r="O128" s="66">
        <f t="shared" si="137"/>
        <v>1.710422666954425E-2</v>
      </c>
      <c r="P128" s="66">
        <f t="shared" si="138"/>
        <v>-8.726646259973632E-4</v>
      </c>
      <c r="Q128" s="60">
        <f t="shared" si="139"/>
        <v>1.7123995861838992E-2</v>
      </c>
      <c r="R128" s="60">
        <f t="shared" si="140"/>
        <v>1.0000244366527489</v>
      </c>
      <c r="S128" s="60">
        <f t="shared" si="141"/>
        <v>3.1544365454459702</v>
      </c>
      <c r="T128" s="60">
        <f t="shared" si="142"/>
        <v>-4.3654365941203395</v>
      </c>
      <c r="U128" s="60">
        <f t="shared" si="143"/>
        <v>7.7648445737570508</v>
      </c>
      <c r="W128" s="75">
        <f t="shared" ref="W128" si="180">B128+0.001</f>
        <v>70.991</v>
      </c>
      <c r="X128" s="75">
        <f t="shared" ref="X128" si="181">C128+0.001</f>
        <v>119.321</v>
      </c>
    </row>
    <row r="129" spans="1:24" x14ac:dyDescent="0.35">
      <c r="A129">
        <v>2535.83</v>
      </c>
      <c r="B129">
        <v>72.95</v>
      </c>
      <c r="C129">
        <v>119.03</v>
      </c>
      <c r="D129" s="64">
        <f t="shared" si="127"/>
        <v>2103.0677941283402</v>
      </c>
      <c r="E129" s="64">
        <f t="shared" si="128"/>
        <v>-2040.7277941283403</v>
      </c>
      <c r="F129" s="64">
        <f t="shared" si="129"/>
        <v>-209.54651701986717</v>
      </c>
      <c r="G129" s="64">
        <f t="shared" si="130"/>
        <v>-23.645988758457928</v>
      </c>
      <c r="H129" s="64">
        <f t="shared" si="131"/>
        <v>17944.903482980109</v>
      </c>
      <c r="I129" s="64">
        <f t="shared" si="132"/>
        <v>30966.13401124156</v>
      </c>
      <c r="J129" s="60">
        <f t="shared" si="133"/>
        <v>210.87644624168578</v>
      </c>
      <c r="K129" s="60">
        <f t="shared" si="134"/>
        <v>186.43822823063934</v>
      </c>
      <c r="L129" s="60">
        <f t="shared" si="135"/>
        <v>84.295231547507768</v>
      </c>
      <c r="M129" s="61"/>
      <c r="N129" s="66">
        <f t="shared" si="136"/>
        <v>9.4600000000000364</v>
      </c>
      <c r="O129" s="66">
        <f t="shared" si="137"/>
        <v>3.4208453339089E-2</v>
      </c>
      <c r="P129" s="66">
        <f t="shared" si="138"/>
        <v>-5.0614548307834168E-3</v>
      </c>
      <c r="Q129" s="60">
        <f t="shared" si="139"/>
        <v>3.4545323861043808E-2</v>
      </c>
      <c r="R129" s="60">
        <f t="shared" si="140"/>
        <v>1.0000994601527753</v>
      </c>
      <c r="S129" s="60">
        <f t="shared" si="141"/>
        <v>2.9278740679889901</v>
      </c>
      <c r="T129" s="60">
        <f t="shared" si="142"/>
        <v>-4.3847667002550104</v>
      </c>
      <c r="U129" s="60">
        <f t="shared" si="143"/>
        <v>7.8539209949142732</v>
      </c>
      <c r="W129" s="75">
        <f t="shared" ref="W129" si="182">B129-0.001</f>
        <v>72.948999999999998</v>
      </c>
      <c r="X129" s="75">
        <f t="shared" ref="X129" si="183">C129-0.001</f>
        <v>119.029</v>
      </c>
    </row>
    <row r="130" spans="1:24" x14ac:dyDescent="0.35">
      <c r="A130">
        <v>2545.2800000000002</v>
      </c>
      <c r="B130">
        <v>71.790000000000006</v>
      </c>
      <c r="C130">
        <v>118.17</v>
      </c>
      <c r="D130" s="64">
        <f t="shared" si="127"/>
        <v>2105.92990552419</v>
      </c>
      <c r="E130" s="64">
        <f t="shared" si="128"/>
        <v>-2043.58990552419</v>
      </c>
      <c r="F130" s="64">
        <f t="shared" si="129"/>
        <v>-213.85775921410098</v>
      </c>
      <c r="G130" s="64">
        <f t="shared" si="130"/>
        <v>-15.739065458689538</v>
      </c>
      <c r="H130" s="64">
        <f t="shared" si="131"/>
        <v>17940.592240785874</v>
      </c>
      <c r="I130" s="64">
        <f t="shared" si="132"/>
        <v>30974.040934541328</v>
      </c>
      <c r="J130" s="60">
        <f t="shared" si="133"/>
        <v>214.4361428434799</v>
      </c>
      <c r="K130" s="60">
        <f t="shared" si="134"/>
        <v>184.20914897676508</v>
      </c>
      <c r="L130" s="60">
        <f t="shared" si="135"/>
        <v>93.298449087999174</v>
      </c>
      <c r="M130" s="61"/>
      <c r="N130" s="66">
        <f t="shared" si="136"/>
        <v>9.4500000000002728</v>
      </c>
      <c r="O130" s="66">
        <f t="shared" si="137"/>
        <v>-2.0245819323134163E-2</v>
      </c>
      <c r="P130" s="66">
        <f t="shared" si="138"/>
        <v>-1.5009831567151225E-2</v>
      </c>
      <c r="Q130" s="60">
        <f t="shared" si="139"/>
        <v>2.4789363865582947E-2</v>
      </c>
      <c r="R130" s="60">
        <f t="shared" si="140"/>
        <v>1.0000512125271479</v>
      </c>
      <c r="S130" s="60">
        <f t="shared" si="141"/>
        <v>2.8621113958497104</v>
      </c>
      <c r="T130" s="60">
        <f t="shared" si="142"/>
        <v>-4.3112421942338122</v>
      </c>
      <c r="U130" s="60">
        <f t="shared" si="143"/>
        <v>7.9069232997683905</v>
      </c>
      <c r="W130" s="75">
        <f t="shared" ref="W130" si="184">B130+0.001</f>
        <v>71.791000000000011</v>
      </c>
      <c r="X130" s="75">
        <f t="shared" ref="X130" si="185">C130+0.001</f>
        <v>118.17100000000001</v>
      </c>
    </row>
    <row r="131" spans="1:24" x14ac:dyDescent="0.35">
      <c r="A131">
        <v>2554.73</v>
      </c>
      <c r="B131">
        <v>71.510000000000005</v>
      </c>
      <c r="C131">
        <v>117.5</v>
      </c>
      <c r="D131" s="64">
        <f t="shared" si="127"/>
        <v>2108.904990292328</v>
      </c>
      <c r="E131" s="64">
        <f t="shared" si="128"/>
        <v>-2046.564990292328</v>
      </c>
      <c r="F131" s="64">
        <f t="shared" si="129"/>
        <v>-218.04585469208141</v>
      </c>
      <c r="G131" s="64">
        <f t="shared" si="130"/>
        <v>-7.8074746719749228</v>
      </c>
      <c r="H131" s="64">
        <f t="shared" si="131"/>
        <v>17936.404145307893</v>
      </c>
      <c r="I131" s="64">
        <f t="shared" si="132"/>
        <v>30981.972525328041</v>
      </c>
      <c r="J131" s="60">
        <f t="shared" si="133"/>
        <v>218.18558937096145</v>
      </c>
      <c r="K131" s="60">
        <f t="shared" si="134"/>
        <v>182.05068937046576</v>
      </c>
      <c r="L131" s="60">
        <f t="shared" si="135"/>
        <v>102.26145594070684</v>
      </c>
      <c r="M131" s="61"/>
      <c r="N131" s="66">
        <f t="shared" si="136"/>
        <v>9.4499999999998181</v>
      </c>
      <c r="O131" s="66">
        <f t="shared" si="137"/>
        <v>-4.8869219055841422E-3</v>
      </c>
      <c r="P131" s="66">
        <f t="shared" si="138"/>
        <v>-1.1693705988362038E-2</v>
      </c>
      <c r="Q131" s="60">
        <f t="shared" si="139"/>
        <v>1.2127300915954153E-2</v>
      </c>
      <c r="R131" s="60">
        <f t="shared" si="140"/>
        <v>1.0000122561325449</v>
      </c>
      <c r="S131" s="60">
        <f t="shared" si="141"/>
        <v>2.9750847681379105</v>
      </c>
      <c r="T131" s="60">
        <f t="shared" si="142"/>
        <v>-4.1880954779804371</v>
      </c>
      <c r="U131" s="60">
        <f t="shared" si="143"/>
        <v>7.9315907867146151</v>
      </c>
      <c r="W131" s="75">
        <f t="shared" ref="W131" si="186">B131-0.001</f>
        <v>71.509</v>
      </c>
      <c r="X131" s="75">
        <f t="shared" ref="X131" si="187">C131-0.001</f>
        <v>117.499</v>
      </c>
    </row>
    <row r="132" spans="1:24" x14ac:dyDescent="0.35">
      <c r="A132">
        <v>2564.1999999999998</v>
      </c>
      <c r="B132">
        <v>73.099999999999994</v>
      </c>
      <c r="C132">
        <v>117.52</v>
      </c>
      <c r="D132" s="64">
        <f t="shared" si="127"/>
        <v>2111.7833037422897</v>
      </c>
      <c r="E132" s="64">
        <f t="shared" si="128"/>
        <v>-2049.4433037422896</v>
      </c>
      <c r="F132" s="64">
        <f t="shared" si="129"/>
        <v>-222.21299919971588</v>
      </c>
      <c r="G132" s="64">
        <f t="shared" si="130"/>
        <v>0.19411031858848915</v>
      </c>
      <c r="H132" s="64">
        <f t="shared" si="131"/>
        <v>17932.237000800258</v>
      </c>
      <c r="I132" s="64">
        <f t="shared" si="132"/>
        <v>30989.974110318606</v>
      </c>
      <c r="J132" s="60">
        <f t="shared" si="133"/>
        <v>222.21308398055393</v>
      </c>
      <c r="K132" s="60">
        <f t="shared" si="134"/>
        <v>179.94995027641824</v>
      </c>
      <c r="L132" s="60">
        <f t="shared" si="135"/>
        <v>111.27460406689225</v>
      </c>
      <c r="M132" s="61"/>
      <c r="N132" s="66">
        <f t="shared" si="136"/>
        <v>9.4699999999997999</v>
      </c>
      <c r="O132" s="66">
        <f t="shared" si="137"/>
        <v>2.775073510670965E-2</v>
      </c>
      <c r="P132" s="66">
        <f t="shared" si="138"/>
        <v>3.4906585039879649E-4</v>
      </c>
      <c r="Q132" s="60">
        <f t="shared" si="139"/>
        <v>2.7752727429315449E-2</v>
      </c>
      <c r="R132" s="60">
        <f t="shared" si="140"/>
        <v>1.0000641894339444</v>
      </c>
      <c r="S132" s="60">
        <f t="shared" si="141"/>
        <v>2.8783134499617082</v>
      </c>
      <c r="T132" s="60">
        <f t="shared" si="142"/>
        <v>-4.1671445076344638</v>
      </c>
      <c r="U132" s="60">
        <f t="shared" si="143"/>
        <v>8.001584990563412</v>
      </c>
      <c r="W132" s="75">
        <f t="shared" ref="W132" si="188">B132+0.001</f>
        <v>73.100999999999999</v>
      </c>
      <c r="X132" s="75">
        <f t="shared" ref="X132" si="189">C132+0.001</f>
        <v>117.521</v>
      </c>
    </row>
    <row r="133" spans="1:24" x14ac:dyDescent="0.35">
      <c r="A133">
        <v>2574.66</v>
      </c>
      <c r="B133">
        <v>75.739999999999995</v>
      </c>
      <c r="C133">
        <v>116.86</v>
      </c>
      <c r="D133" s="64">
        <f t="shared" si="127"/>
        <v>2114.5924684764204</v>
      </c>
      <c r="E133" s="64">
        <f t="shared" si="128"/>
        <v>-2052.2524684764203</v>
      </c>
      <c r="F133" s="64">
        <f t="shared" si="129"/>
        <v>-226.81623114272614</v>
      </c>
      <c r="G133" s="64">
        <f t="shared" si="130"/>
        <v>9.1556933874588839</v>
      </c>
      <c r="H133" s="64">
        <f t="shared" si="131"/>
        <v>17927.633768857249</v>
      </c>
      <c r="I133" s="64">
        <f t="shared" si="132"/>
        <v>30998.935693387477</v>
      </c>
      <c r="J133" s="60">
        <f t="shared" si="133"/>
        <v>227.00094588172036</v>
      </c>
      <c r="K133" s="60">
        <f t="shared" si="134"/>
        <v>177.68844609291384</v>
      </c>
      <c r="L133" s="60">
        <f t="shared" si="135"/>
        <v>121.33717863416364</v>
      </c>
      <c r="M133" s="61"/>
      <c r="N133" s="66">
        <f t="shared" si="136"/>
        <v>10.460000000000036</v>
      </c>
      <c r="O133" s="66">
        <f t="shared" si="137"/>
        <v>4.6076692252650313E-2</v>
      </c>
      <c r="P133" s="66">
        <f t="shared" si="138"/>
        <v>-1.1519173063162516E-2</v>
      </c>
      <c r="Q133" s="60">
        <f t="shared" si="139"/>
        <v>4.7393606937863764E-2</v>
      </c>
      <c r="R133" s="60">
        <f t="shared" si="140"/>
        <v>1.0001872215511707</v>
      </c>
      <c r="S133" s="60">
        <f t="shared" si="141"/>
        <v>2.8091647341306034</v>
      </c>
      <c r="T133" s="60">
        <f t="shared" si="142"/>
        <v>-4.6032319430102477</v>
      </c>
      <c r="U133" s="60">
        <f t="shared" si="143"/>
        <v>8.9615830688703948</v>
      </c>
      <c r="W133" s="75">
        <f t="shared" ref="W133" si="190">B133-0.001</f>
        <v>75.73899999999999</v>
      </c>
      <c r="X133" s="75">
        <f t="shared" ref="X133" si="191">C133-0.001</f>
        <v>116.85899999999999</v>
      </c>
    </row>
    <row r="134" spans="1:24" x14ac:dyDescent="0.35">
      <c r="A134">
        <v>2583.13</v>
      </c>
      <c r="B134">
        <v>77.11</v>
      </c>
      <c r="C134">
        <v>117.06</v>
      </c>
      <c r="D134" s="64">
        <f t="shared" si="127"/>
        <v>2116.5804844223994</v>
      </c>
      <c r="E134" s="64">
        <f t="shared" si="128"/>
        <v>-2054.2404844223993</v>
      </c>
      <c r="F134" s="64">
        <f t="shared" si="129"/>
        <v>-230.54893004635551</v>
      </c>
      <c r="G134" s="64">
        <f t="shared" si="130"/>
        <v>16.494096800960275</v>
      </c>
      <c r="H134" s="64">
        <f t="shared" si="131"/>
        <v>17923.901069953619</v>
      </c>
      <c r="I134" s="64">
        <f t="shared" si="132"/>
        <v>31006.274096800978</v>
      </c>
      <c r="J134" s="60">
        <f t="shared" si="133"/>
        <v>231.1381932411837</v>
      </c>
      <c r="K134" s="60">
        <f t="shared" si="134"/>
        <v>175.90787642545996</v>
      </c>
      <c r="L134" s="60">
        <f t="shared" si="135"/>
        <v>129.55877186528906</v>
      </c>
      <c r="M134" s="61"/>
      <c r="N134" s="66">
        <f t="shared" si="136"/>
        <v>8.4700000000002547</v>
      </c>
      <c r="O134" s="66">
        <f t="shared" si="137"/>
        <v>2.3911010752322395E-2</v>
      </c>
      <c r="P134" s="66">
        <f t="shared" si="138"/>
        <v>3.4906585039887086E-3</v>
      </c>
      <c r="Q134" s="60">
        <f t="shared" si="139"/>
        <v>2.4150552809085735E-2</v>
      </c>
      <c r="R134" s="60">
        <f t="shared" si="140"/>
        <v>1.0000486069350798</v>
      </c>
      <c r="S134" s="60">
        <f t="shared" si="141"/>
        <v>1.988015945978894</v>
      </c>
      <c r="T134" s="60">
        <f t="shared" si="142"/>
        <v>-3.7326989036293727</v>
      </c>
      <c r="U134" s="60">
        <f t="shared" si="143"/>
        <v>7.3384034135013909</v>
      </c>
      <c r="W134" s="75">
        <f t="shared" ref="W134" si="192">B134+0.001</f>
        <v>77.111000000000004</v>
      </c>
      <c r="X134" s="75">
        <f t="shared" ref="X134" si="193">C134+0.001</f>
        <v>117.06100000000001</v>
      </c>
    </row>
    <row r="135" spans="1:24" x14ac:dyDescent="0.35">
      <c r="A135">
        <v>2592.59</v>
      </c>
      <c r="B135">
        <v>78.55</v>
      </c>
      <c r="C135">
        <v>117.16</v>
      </c>
      <c r="D135" s="64">
        <f t="shared" si="127"/>
        <v>2118.5747233397533</v>
      </c>
      <c r="E135" s="64">
        <f t="shared" si="128"/>
        <v>-2056.2347233397531</v>
      </c>
      <c r="F135" s="64">
        <f t="shared" si="129"/>
        <v>-234.76288064134795</v>
      </c>
      <c r="G135" s="64">
        <f t="shared" si="130"/>
        <v>24.725287435869603</v>
      </c>
      <c r="H135" s="64">
        <f t="shared" si="131"/>
        <v>17919.687119358627</v>
      </c>
      <c r="I135" s="64">
        <f t="shared" si="132"/>
        <v>31014.505287435888</v>
      </c>
      <c r="J135" s="60">
        <f t="shared" si="133"/>
        <v>236.0613267051809</v>
      </c>
      <c r="K135" s="60">
        <f t="shared" si="134"/>
        <v>173.98775825271963</v>
      </c>
      <c r="L135" s="60">
        <f t="shared" si="135"/>
        <v>138.7941673560093</v>
      </c>
      <c r="M135" s="61"/>
      <c r="N135" s="66">
        <f t="shared" si="136"/>
        <v>9.4600000000000364</v>
      </c>
      <c r="O135" s="66">
        <f t="shared" si="137"/>
        <v>2.5132741228718305E-2</v>
      </c>
      <c r="P135" s="66">
        <f t="shared" si="138"/>
        <v>1.7453292519942303E-3</v>
      </c>
      <c r="Q135" s="60">
        <f t="shared" si="139"/>
        <v>2.5190579644020605E-2</v>
      </c>
      <c r="R135" s="60">
        <f t="shared" si="140"/>
        <v>1.0000528837977249</v>
      </c>
      <c r="S135" s="60">
        <f t="shared" si="141"/>
        <v>1.9942389173538764</v>
      </c>
      <c r="T135" s="60">
        <f t="shared" si="142"/>
        <v>-4.2139505949924274</v>
      </c>
      <c r="U135" s="60">
        <f t="shared" si="143"/>
        <v>8.2311906349093267</v>
      </c>
      <c r="W135" s="75">
        <f t="shared" ref="W135" si="194">B135-0.001</f>
        <v>78.548999999999992</v>
      </c>
      <c r="X135" s="75">
        <f t="shared" ref="X135" si="195">C135-0.001</f>
        <v>117.15899999999999</v>
      </c>
    </row>
    <row r="136" spans="1:24" x14ac:dyDescent="0.35">
      <c r="A136">
        <v>2602.04</v>
      </c>
      <c r="B136">
        <v>80.37</v>
      </c>
      <c r="C136">
        <v>117.19</v>
      </c>
      <c r="D136" s="64">
        <f t="shared" si="127"/>
        <v>2120.3032628711721</v>
      </c>
      <c r="E136" s="64">
        <f t="shared" si="128"/>
        <v>-2057.963262871172</v>
      </c>
      <c r="F136" s="64">
        <f t="shared" si="129"/>
        <v>-239.00579583539616</v>
      </c>
      <c r="G136" s="64">
        <f t="shared" si="130"/>
        <v>32.989959907526121</v>
      </c>
      <c r="H136" s="64">
        <f t="shared" si="131"/>
        <v>17915.444204164578</v>
      </c>
      <c r="I136" s="64">
        <f t="shared" si="132"/>
        <v>31022.769959907546</v>
      </c>
      <c r="J136" s="60">
        <f t="shared" si="133"/>
        <v>241.27185475643702</v>
      </c>
      <c r="K136" s="60">
        <f t="shared" si="134"/>
        <v>172.14112470347806</v>
      </c>
      <c r="L136" s="60">
        <f t="shared" si="135"/>
        <v>148.07304126744583</v>
      </c>
      <c r="M136" s="61"/>
      <c r="N136" s="66">
        <f t="shared" si="136"/>
        <v>9.4499999999998181</v>
      </c>
      <c r="O136" s="66">
        <f t="shared" si="137"/>
        <v>3.1764992386296924E-2</v>
      </c>
      <c r="P136" s="66">
        <f t="shared" si="138"/>
        <v>5.2359877559831865E-4</v>
      </c>
      <c r="Q136" s="60">
        <f t="shared" si="139"/>
        <v>3.1769162705628906E-2</v>
      </c>
      <c r="R136" s="60">
        <f t="shared" si="140"/>
        <v>1.0000841151311644</v>
      </c>
      <c r="S136" s="60">
        <f t="shared" si="141"/>
        <v>1.7285395314187459</v>
      </c>
      <c r="T136" s="60">
        <f t="shared" si="142"/>
        <v>-4.2429151940482148</v>
      </c>
      <c r="U136" s="60">
        <f t="shared" si="143"/>
        <v>8.2646724716565192</v>
      </c>
      <c r="W136" s="75">
        <f t="shared" ref="W136" si="196">B136+0.001</f>
        <v>80.371000000000009</v>
      </c>
      <c r="X136" s="75">
        <f t="shared" ref="X136" si="197">C136+0.001</f>
        <v>117.191</v>
      </c>
    </row>
    <row r="137" spans="1:24" x14ac:dyDescent="0.35">
      <c r="A137">
        <v>2611.5</v>
      </c>
      <c r="B137">
        <v>82.27</v>
      </c>
      <c r="C137">
        <v>118.17</v>
      </c>
      <c r="D137" s="64">
        <f t="shared" si="127"/>
        <v>2121.7308945752357</v>
      </c>
      <c r="E137" s="64">
        <f t="shared" si="128"/>
        <v>-2059.3908945752355</v>
      </c>
      <c r="F137" s="64">
        <f t="shared" si="129"/>
        <v>-243.3498708443542</v>
      </c>
      <c r="G137" s="64">
        <f t="shared" si="130"/>
        <v>41.270790042265844</v>
      </c>
      <c r="H137" s="64">
        <f t="shared" si="131"/>
        <v>17911.10012915562</v>
      </c>
      <c r="I137" s="64">
        <f t="shared" si="132"/>
        <v>31031.050790042285</v>
      </c>
      <c r="J137" s="60">
        <f t="shared" si="133"/>
        <v>246.82471057549458</v>
      </c>
      <c r="K137" s="60">
        <f t="shared" si="134"/>
        <v>170.37453925133858</v>
      </c>
      <c r="L137" s="60">
        <f t="shared" si="135"/>
        <v>157.4164880330332</v>
      </c>
      <c r="M137" s="61"/>
      <c r="N137" s="66">
        <f t="shared" si="136"/>
        <v>9.4600000000000364</v>
      </c>
      <c r="O137" s="66">
        <f t="shared" si="137"/>
        <v>3.3161255787892113E-2</v>
      </c>
      <c r="P137" s="66">
        <f t="shared" si="138"/>
        <v>1.71042266695445E-2</v>
      </c>
      <c r="Q137" s="60">
        <f t="shared" si="139"/>
        <v>3.7222737257993854E-2</v>
      </c>
      <c r="R137" s="60">
        <f t="shared" si="140"/>
        <v>1.0001154770138196</v>
      </c>
      <c r="S137" s="60">
        <f t="shared" si="141"/>
        <v>1.4276317040635969</v>
      </c>
      <c r="T137" s="60">
        <f t="shared" si="142"/>
        <v>-4.3440750089580433</v>
      </c>
      <c r="U137" s="60">
        <f t="shared" si="143"/>
        <v>8.2808301347397268</v>
      </c>
      <c r="W137" s="75">
        <f t="shared" ref="W137" si="198">B137-0.001</f>
        <v>82.268999999999991</v>
      </c>
      <c r="X137" s="75">
        <f t="shared" ref="X137" si="199">C137-0.001</f>
        <v>118.169</v>
      </c>
    </row>
    <row r="138" spans="1:24" x14ac:dyDescent="0.35">
      <c r="A138">
        <v>2620.96</v>
      </c>
      <c r="B138">
        <v>84.22</v>
      </c>
      <c r="C138">
        <v>118.52</v>
      </c>
      <c r="D138" s="64">
        <f t="shared" si="127"/>
        <v>2122.8435678792716</v>
      </c>
      <c r="E138" s="64">
        <f t="shared" si="128"/>
        <v>-2060.5035678792715</v>
      </c>
      <c r="F138" s="64">
        <f t="shared" si="129"/>
        <v>-247.80993574210848</v>
      </c>
      <c r="G138" s="64">
        <f t="shared" si="130"/>
        <v>49.538345118493467</v>
      </c>
      <c r="H138" s="64">
        <f t="shared" si="131"/>
        <v>17906.640064257866</v>
      </c>
      <c r="I138" s="64">
        <f t="shared" si="132"/>
        <v>31039.318345118514</v>
      </c>
      <c r="J138" s="60">
        <f t="shared" si="133"/>
        <v>252.71290408205692</v>
      </c>
      <c r="K138" s="60">
        <f t="shared" si="134"/>
        <v>168.69532362220744</v>
      </c>
      <c r="L138" s="60">
        <f t="shared" si="135"/>
        <v>166.80643320511044</v>
      </c>
      <c r="M138" s="61"/>
      <c r="N138" s="66">
        <f t="shared" si="136"/>
        <v>9.4600000000000364</v>
      </c>
      <c r="O138" s="66">
        <f t="shared" si="137"/>
        <v>3.4033920413889474E-2</v>
      </c>
      <c r="P138" s="66">
        <f t="shared" si="138"/>
        <v>6.1086523819800544E-3</v>
      </c>
      <c r="Q138" s="60">
        <f t="shared" si="139"/>
        <v>3.45702674559214E-2</v>
      </c>
      <c r="R138" s="60">
        <f t="shared" si="140"/>
        <v>1.0000996038530383</v>
      </c>
      <c r="S138" s="60">
        <f t="shared" si="141"/>
        <v>1.1126733040359265</v>
      </c>
      <c r="T138" s="60">
        <f t="shared" si="142"/>
        <v>-4.4600648977542869</v>
      </c>
      <c r="U138" s="60">
        <f t="shared" si="143"/>
        <v>8.2675550762276231</v>
      </c>
      <c r="W138" s="75">
        <f t="shared" ref="W138" si="200">B138+0.001</f>
        <v>84.221000000000004</v>
      </c>
      <c r="X138" s="75">
        <f t="shared" ref="X138" si="201">C138+0.001</f>
        <v>118.521</v>
      </c>
    </row>
    <row r="139" spans="1:24" x14ac:dyDescent="0.35">
      <c r="A139">
        <v>2630.42</v>
      </c>
      <c r="B139">
        <v>84.92</v>
      </c>
      <c r="C139">
        <v>119.27</v>
      </c>
      <c r="D139" s="64">
        <f t="shared" si="127"/>
        <v>2123.7387707634689</v>
      </c>
      <c r="E139" s="64">
        <f t="shared" si="128"/>
        <v>-2061.3987707634687</v>
      </c>
      <c r="F139" s="64">
        <f t="shared" si="129"/>
        <v>-252.36052160577634</v>
      </c>
      <c r="G139" s="64">
        <f t="shared" si="130"/>
        <v>57.783343638042581</v>
      </c>
      <c r="H139" s="64">
        <f t="shared" si="131"/>
        <v>17902.089478394199</v>
      </c>
      <c r="I139" s="64">
        <f t="shared" si="132"/>
        <v>31047.563343638063</v>
      </c>
      <c r="J139" s="60">
        <f t="shared" si="133"/>
        <v>258.89138198698623</v>
      </c>
      <c r="K139" s="60">
        <f t="shared" si="134"/>
        <v>167.10322112503854</v>
      </c>
      <c r="L139" s="60">
        <f t="shared" si="135"/>
        <v>176.22210430903903</v>
      </c>
      <c r="M139" s="61"/>
      <c r="N139" s="66">
        <f t="shared" si="136"/>
        <v>9.4600000000000364</v>
      </c>
      <c r="O139" s="66">
        <f t="shared" si="137"/>
        <v>1.2217304763960357E-2</v>
      </c>
      <c r="P139" s="66">
        <f t="shared" si="138"/>
        <v>1.3089969389957472E-2</v>
      </c>
      <c r="Q139" s="60">
        <f t="shared" si="139"/>
        <v>1.7862622141614937E-2</v>
      </c>
      <c r="R139" s="60">
        <f t="shared" si="140"/>
        <v>1.0000265902875733</v>
      </c>
      <c r="S139" s="60">
        <f t="shared" si="141"/>
        <v>0.89520288419744531</v>
      </c>
      <c r="T139" s="60">
        <f t="shared" si="142"/>
        <v>-4.5505858636678562</v>
      </c>
      <c r="U139" s="60">
        <f t="shared" si="143"/>
        <v>8.2449985195491173</v>
      </c>
      <c r="W139" s="75">
        <f t="shared" ref="W139" si="202">B139-0.001</f>
        <v>84.918999999999997</v>
      </c>
      <c r="X139" s="75">
        <f t="shared" ref="X139" si="203">C139-0.001</f>
        <v>119.26899999999999</v>
      </c>
    </row>
    <row r="140" spans="1:24" x14ac:dyDescent="0.35">
      <c r="A140">
        <v>2639.89</v>
      </c>
      <c r="B140">
        <v>85.94</v>
      </c>
      <c r="C140">
        <v>119.23</v>
      </c>
      <c r="D140" s="64">
        <f t="shared" si="127"/>
        <v>2124.4933020310937</v>
      </c>
      <c r="E140" s="64">
        <f t="shared" si="128"/>
        <v>-2062.1533020310935</v>
      </c>
      <c r="F140" s="64">
        <f t="shared" si="129"/>
        <v>-256.97299047594197</v>
      </c>
      <c r="G140" s="64">
        <f t="shared" si="130"/>
        <v>66.019504235772928</v>
      </c>
      <c r="H140" s="64">
        <f t="shared" si="131"/>
        <v>17897.477009524035</v>
      </c>
      <c r="I140" s="64">
        <f t="shared" si="132"/>
        <v>31055.799504235794</v>
      </c>
      <c r="J140" s="60">
        <f t="shared" si="133"/>
        <v>265.31809733541701</v>
      </c>
      <c r="K140" s="60">
        <f t="shared" si="134"/>
        <v>165.5916219323484</v>
      </c>
      <c r="L140" s="60">
        <f t="shared" si="135"/>
        <v>185.66106305140477</v>
      </c>
      <c r="M140" s="61"/>
      <c r="N140" s="66">
        <f t="shared" si="136"/>
        <v>9.4699999999997999</v>
      </c>
      <c r="O140" s="66">
        <f t="shared" si="137"/>
        <v>1.7802358370342091E-2</v>
      </c>
      <c r="P140" s="66">
        <f t="shared" si="138"/>
        <v>-6.9813170079759297E-4</v>
      </c>
      <c r="Q140" s="60">
        <f t="shared" si="139"/>
        <v>1.7815954766358555E-2</v>
      </c>
      <c r="R140" s="60">
        <f t="shared" si="140"/>
        <v>1.0000264515266133</v>
      </c>
      <c r="S140" s="60">
        <f t="shared" si="141"/>
        <v>0.75453126762469724</v>
      </c>
      <c r="T140" s="60">
        <f t="shared" si="142"/>
        <v>-4.6124688701656229</v>
      </c>
      <c r="U140" s="60">
        <f t="shared" si="143"/>
        <v>8.2361605977303505</v>
      </c>
      <c r="W140" s="75">
        <f t="shared" ref="W140" si="204">B140+0.001</f>
        <v>85.941000000000003</v>
      </c>
      <c r="X140" s="75">
        <f t="shared" ref="X140" si="205">C140+0.001</f>
        <v>119.23100000000001</v>
      </c>
    </row>
    <row r="141" spans="1:24" x14ac:dyDescent="0.35">
      <c r="A141">
        <v>2649.36</v>
      </c>
      <c r="B141">
        <v>87.45</v>
      </c>
      <c r="C141">
        <v>118.32</v>
      </c>
      <c r="D141" s="64">
        <f t="shared" si="127"/>
        <v>2125.0392540462763</v>
      </c>
      <c r="E141" s="64">
        <f t="shared" si="128"/>
        <v>-2062.6992540462761</v>
      </c>
      <c r="F141" s="64">
        <f t="shared" si="129"/>
        <v>-261.52376455855904</v>
      </c>
      <c r="G141" s="64">
        <f t="shared" si="130"/>
        <v>74.30601268825464</v>
      </c>
      <c r="H141" s="64">
        <f t="shared" si="131"/>
        <v>17892.926235441417</v>
      </c>
      <c r="I141" s="64">
        <f t="shared" si="132"/>
        <v>31064.086012688276</v>
      </c>
      <c r="J141" s="60">
        <f t="shared" si="133"/>
        <v>271.87508703540249</v>
      </c>
      <c r="K141" s="60">
        <f t="shared" si="134"/>
        <v>164.1387101799192</v>
      </c>
      <c r="L141" s="60">
        <f t="shared" si="135"/>
        <v>195.11277692123684</v>
      </c>
      <c r="M141" s="61"/>
      <c r="N141" s="66">
        <f t="shared" si="136"/>
        <v>9.4700000000002547</v>
      </c>
      <c r="O141" s="66">
        <f t="shared" si="137"/>
        <v>2.6354471705114464E-2</v>
      </c>
      <c r="P141" s="66">
        <f t="shared" si="138"/>
        <v>-1.5882496193148587E-2</v>
      </c>
      <c r="Q141" s="60">
        <f t="shared" si="139"/>
        <v>3.0756442328618849E-2</v>
      </c>
      <c r="R141" s="60">
        <f t="shared" si="140"/>
        <v>1.0000788373530896</v>
      </c>
      <c r="S141" s="60">
        <f t="shared" si="141"/>
        <v>0.54595201518256276</v>
      </c>
      <c r="T141" s="60">
        <f t="shared" si="142"/>
        <v>-4.5507740826170426</v>
      </c>
      <c r="U141" s="60">
        <f t="shared" si="143"/>
        <v>8.286508452481705</v>
      </c>
      <c r="W141" s="75">
        <f t="shared" ref="W141" si="206">B141-0.001</f>
        <v>87.448999999999998</v>
      </c>
      <c r="X141" s="75">
        <f t="shared" ref="X141" si="207">C141-0.001</f>
        <v>118.31899999999999</v>
      </c>
    </row>
    <row r="142" spans="1:24" x14ac:dyDescent="0.35">
      <c r="A142">
        <v>2658.81</v>
      </c>
      <c r="B142">
        <v>88.09</v>
      </c>
      <c r="C142">
        <v>119.86</v>
      </c>
      <c r="D142" s="64">
        <f t="shared" si="127"/>
        <v>2125.4069833469689</v>
      </c>
      <c r="E142" s="64">
        <f t="shared" si="128"/>
        <v>-2063.0669833469688</v>
      </c>
      <c r="F142" s="64">
        <f t="shared" si="129"/>
        <v>-266.114574877976</v>
      </c>
      <c r="G142" s="64">
        <f t="shared" si="130"/>
        <v>82.557402836316157</v>
      </c>
      <c r="H142" s="64">
        <f t="shared" si="131"/>
        <v>17888.335425122001</v>
      </c>
      <c r="I142" s="64">
        <f t="shared" si="132"/>
        <v>31072.337402836336</v>
      </c>
      <c r="J142" s="60">
        <f t="shared" si="133"/>
        <v>278.62643759263705</v>
      </c>
      <c r="K142" s="60">
        <f t="shared" si="134"/>
        <v>162.76440872437431</v>
      </c>
      <c r="L142" s="60">
        <f t="shared" si="135"/>
        <v>204.55409556570325</v>
      </c>
      <c r="M142" s="61"/>
      <c r="N142" s="66">
        <f t="shared" si="136"/>
        <v>9.4499999999998181</v>
      </c>
      <c r="O142" s="66">
        <f t="shared" si="137"/>
        <v>1.1170107212763718E-2</v>
      </c>
      <c r="P142" s="66">
        <f t="shared" si="138"/>
        <v>2.6878070480712783E-2</v>
      </c>
      <c r="Q142" s="60">
        <f t="shared" si="139"/>
        <v>2.9087807740597826E-2</v>
      </c>
      <c r="R142" s="60">
        <f t="shared" si="140"/>
        <v>1.0000705143461583</v>
      </c>
      <c r="S142" s="60">
        <f t="shared" si="141"/>
        <v>0.36772930069280652</v>
      </c>
      <c r="T142" s="60">
        <f t="shared" si="142"/>
        <v>-4.5908103194169358</v>
      </c>
      <c r="U142" s="60">
        <f t="shared" si="143"/>
        <v>8.251390148061521</v>
      </c>
      <c r="W142" s="75">
        <f t="shared" ref="W142" si="208">B142+0.001</f>
        <v>88.091000000000008</v>
      </c>
      <c r="X142" s="75">
        <f t="shared" ref="X142" si="209">C142+0.001</f>
        <v>119.861</v>
      </c>
    </row>
    <row r="143" spans="1:24" x14ac:dyDescent="0.35">
      <c r="A143">
        <v>2668.26</v>
      </c>
      <c r="B143">
        <v>89.7</v>
      </c>
      <c r="C143">
        <v>120.02</v>
      </c>
      <c r="D143" s="64">
        <f t="shared" si="127"/>
        <v>2125.5892178157942</v>
      </c>
      <c r="E143" s="64">
        <f t="shared" si="128"/>
        <v>-2063.2492178157941</v>
      </c>
      <c r="F143" s="64">
        <f t="shared" si="129"/>
        <v>-270.82997141209393</v>
      </c>
      <c r="G143" s="64">
        <f t="shared" si="130"/>
        <v>90.744489752832209</v>
      </c>
      <c r="H143" s="64">
        <f t="shared" si="131"/>
        <v>17883.620028587884</v>
      </c>
      <c r="I143" s="64">
        <f t="shared" si="132"/>
        <v>31080.524489752854</v>
      </c>
      <c r="J143" s="60">
        <f t="shared" si="133"/>
        <v>285.62814258328518</v>
      </c>
      <c r="K143" s="60">
        <f t="shared" si="134"/>
        <v>161.47602175339802</v>
      </c>
      <c r="L143" s="60">
        <f t="shared" si="135"/>
        <v>214.00201908545631</v>
      </c>
      <c r="M143" s="61"/>
      <c r="N143" s="66">
        <f t="shared" si="136"/>
        <v>9.4500000000002728</v>
      </c>
      <c r="O143" s="66">
        <f t="shared" si="137"/>
        <v>2.8099800957108696E-2</v>
      </c>
      <c r="P143" s="66">
        <f t="shared" si="138"/>
        <v>2.7925268031908676E-3</v>
      </c>
      <c r="Q143" s="60">
        <f t="shared" si="139"/>
        <v>2.8238158688484338E-2</v>
      </c>
      <c r="R143" s="60">
        <f t="shared" si="140"/>
        <v>1.0000664547662419</v>
      </c>
      <c r="S143" s="60">
        <f t="shared" si="141"/>
        <v>0.18223446882552188</v>
      </c>
      <c r="T143" s="60">
        <f t="shared" si="142"/>
        <v>-4.7153965341179074</v>
      </c>
      <c r="U143" s="60">
        <f t="shared" si="143"/>
        <v>8.1870869165160514</v>
      </c>
      <c r="W143" s="75">
        <f t="shared" ref="W143" si="210">B143-0.001</f>
        <v>89.698999999999998</v>
      </c>
      <c r="X143" s="75">
        <f t="shared" ref="X143" si="211">C143-0.001</f>
        <v>120.01899999999999</v>
      </c>
    </row>
    <row r="144" spans="1:24" x14ac:dyDescent="0.35">
      <c r="A144">
        <v>2677.72</v>
      </c>
      <c r="B144">
        <v>89.56</v>
      </c>
      <c r="C144">
        <v>119.85</v>
      </c>
      <c r="D144" s="64">
        <f t="shared" si="127"/>
        <v>2125.6503074352936</v>
      </c>
      <c r="E144" s="64">
        <f t="shared" si="128"/>
        <v>-2063.3103074352935</v>
      </c>
      <c r="F144" s="64">
        <f t="shared" si="129"/>
        <v>-275.55057291863915</v>
      </c>
      <c r="G144" s="64">
        <f t="shared" si="130"/>
        <v>98.942274776785069</v>
      </c>
      <c r="H144" s="64">
        <f t="shared" si="131"/>
        <v>17878.899427081338</v>
      </c>
      <c r="I144" s="64">
        <f t="shared" si="132"/>
        <v>31088.722274776806</v>
      </c>
      <c r="J144" s="60">
        <f t="shared" si="133"/>
        <v>292.7758391223482</v>
      </c>
      <c r="K144" s="60">
        <f t="shared" si="134"/>
        <v>160.24824836766379</v>
      </c>
      <c r="L144" s="60">
        <f t="shared" si="135"/>
        <v>223.46180992423575</v>
      </c>
      <c r="M144" s="61"/>
      <c r="N144" s="66">
        <f t="shared" si="136"/>
        <v>9.4599999999995816</v>
      </c>
      <c r="O144" s="66">
        <f t="shared" si="137"/>
        <v>-2.4434609527920711E-3</v>
      </c>
      <c r="P144" s="66">
        <f t="shared" si="138"/>
        <v>-2.9670597283903899E-3</v>
      </c>
      <c r="Q144" s="60">
        <f t="shared" si="139"/>
        <v>3.8436406389810163E-3</v>
      </c>
      <c r="R144" s="60">
        <f t="shared" si="140"/>
        <v>1.0000012311329323</v>
      </c>
      <c r="S144" s="60">
        <f t="shared" si="141"/>
        <v>6.1089619499373769E-2</v>
      </c>
      <c r="T144" s="60">
        <f t="shared" si="142"/>
        <v>-4.7206015065451972</v>
      </c>
      <c r="U144" s="60">
        <f t="shared" si="143"/>
        <v>8.1977850239528607</v>
      </c>
      <c r="W144" s="75">
        <f t="shared" ref="W144" si="212">B144+0.001</f>
        <v>89.561000000000007</v>
      </c>
      <c r="X144" s="75">
        <f t="shared" ref="X144" si="213">C144+0.001</f>
        <v>119.851</v>
      </c>
    </row>
    <row r="145" spans="1:24" x14ac:dyDescent="0.35">
      <c r="A145">
        <v>2687.18</v>
      </c>
      <c r="B145">
        <v>89.3</v>
      </c>
      <c r="C145">
        <v>119.71</v>
      </c>
      <c r="D145" s="64">
        <f t="shared" si="127"/>
        <v>2125.7444174929246</v>
      </c>
      <c r="E145" s="64">
        <f t="shared" si="128"/>
        <v>-2063.4044174929245</v>
      </c>
      <c r="F145" s="64">
        <f t="shared" si="129"/>
        <v>-280.24884332270977</v>
      </c>
      <c r="G145" s="64">
        <f t="shared" si="130"/>
        <v>107.15256103351959</v>
      </c>
      <c r="H145" s="64">
        <f t="shared" si="131"/>
        <v>17874.201156677267</v>
      </c>
      <c r="I145" s="64">
        <f t="shared" si="132"/>
        <v>31096.93256103354</v>
      </c>
      <c r="J145" s="60">
        <f t="shared" si="133"/>
        <v>300.03514047484316</v>
      </c>
      <c r="K145" s="60">
        <f t="shared" si="134"/>
        <v>159.07574948408126</v>
      </c>
      <c r="L145" s="60">
        <f t="shared" si="135"/>
        <v>232.92126159694539</v>
      </c>
      <c r="M145" s="61"/>
      <c r="N145" s="66">
        <f t="shared" si="136"/>
        <v>9.4600000000000364</v>
      </c>
      <c r="O145" s="66">
        <f t="shared" si="137"/>
        <v>-4.5378560551853457E-3</v>
      </c>
      <c r="P145" s="66">
        <f t="shared" si="138"/>
        <v>-2.4434609527920711E-3</v>
      </c>
      <c r="Q145" s="60">
        <f t="shared" si="139"/>
        <v>5.1538371991501908E-3</v>
      </c>
      <c r="R145" s="60">
        <f t="shared" si="140"/>
        <v>1.0000022135090358</v>
      </c>
      <c r="S145" s="60">
        <f t="shared" si="141"/>
        <v>9.411005763113342E-2</v>
      </c>
      <c r="T145" s="60">
        <f t="shared" si="142"/>
        <v>-4.6982704040706347</v>
      </c>
      <c r="U145" s="60">
        <f t="shared" si="143"/>
        <v>8.2102862567345145</v>
      </c>
      <c r="W145" s="75">
        <f t="shared" ref="W145" si="214">B145-0.001</f>
        <v>89.298999999999992</v>
      </c>
      <c r="X145" s="75">
        <f t="shared" ref="X145" si="215">C145-0.001</f>
        <v>119.70899999999999</v>
      </c>
    </row>
    <row r="146" spans="1:24" x14ac:dyDescent="0.35">
      <c r="A146">
        <v>2696.62</v>
      </c>
      <c r="B146">
        <v>88.93</v>
      </c>
      <c r="C146">
        <v>119.22</v>
      </c>
      <c r="D146" s="64">
        <f t="shared" si="127"/>
        <v>2125.8902241170777</v>
      </c>
      <c r="E146" s="64">
        <f t="shared" si="128"/>
        <v>-2063.5502241170775</v>
      </c>
      <c r="F146" s="64">
        <f t="shared" si="129"/>
        <v>-284.89172751114324</v>
      </c>
      <c r="G146" s="64">
        <f t="shared" si="130"/>
        <v>115.37053609754997</v>
      </c>
      <c r="H146" s="64">
        <f t="shared" si="131"/>
        <v>17869.558272488834</v>
      </c>
      <c r="I146" s="64">
        <f t="shared" si="132"/>
        <v>31105.150536097572</v>
      </c>
      <c r="J146" s="60">
        <f t="shared" si="133"/>
        <v>307.36567310569927</v>
      </c>
      <c r="K146" s="60">
        <f t="shared" si="134"/>
        <v>157.95388631359759</v>
      </c>
      <c r="L146" s="60">
        <f t="shared" si="135"/>
        <v>242.35967886427957</v>
      </c>
      <c r="M146" s="61"/>
      <c r="N146" s="66">
        <f t="shared" si="136"/>
        <v>9.4400000000000546</v>
      </c>
      <c r="O146" s="66">
        <f t="shared" si="137"/>
        <v>-6.4577182323788508E-3</v>
      </c>
      <c r="P146" s="66">
        <f t="shared" si="138"/>
        <v>-8.552113334772125E-3</v>
      </c>
      <c r="Q146" s="60">
        <f t="shared" si="139"/>
        <v>1.0715552460835331E-2</v>
      </c>
      <c r="R146" s="60">
        <f t="shared" si="140"/>
        <v>1.0000095686985826</v>
      </c>
      <c r="S146" s="60">
        <f t="shared" si="141"/>
        <v>0.1458066241529061</v>
      </c>
      <c r="T146" s="60">
        <f t="shared" si="142"/>
        <v>-4.6428841884334719</v>
      </c>
      <c r="U146" s="60">
        <f t="shared" si="143"/>
        <v>8.2179750640303872</v>
      </c>
      <c r="W146" s="75">
        <f t="shared" ref="W146" si="216">B146+0.001</f>
        <v>88.931000000000012</v>
      </c>
      <c r="X146" s="75">
        <f t="shared" ref="X146" si="217">C146+0.001</f>
        <v>119.221</v>
      </c>
    </row>
    <row r="147" spans="1:24" x14ac:dyDescent="0.35">
      <c r="A147">
        <v>2706.07</v>
      </c>
      <c r="B147">
        <v>88.59</v>
      </c>
      <c r="C147">
        <v>118.86</v>
      </c>
      <c r="D147" s="64">
        <f t="shared" si="127"/>
        <v>2126.094726206295</v>
      </c>
      <c r="E147" s="64">
        <f t="shared" si="128"/>
        <v>-2063.7547262062949</v>
      </c>
      <c r="F147" s="64">
        <f t="shared" si="129"/>
        <v>-289.47786062124254</v>
      </c>
      <c r="G147" s="64">
        <f t="shared" si="130"/>
        <v>123.63053042453609</v>
      </c>
      <c r="H147" s="64">
        <f t="shared" si="131"/>
        <v>17864.972139378733</v>
      </c>
      <c r="I147" s="64">
        <f t="shared" si="132"/>
        <v>31113.410530424557</v>
      </c>
      <c r="J147" s="60">
        <f t="shared" si="133"/>
        <v>314.77283847705741</v>
      </c>
      <c r="K147" s="60">
        <f t="shared" si="134"/>
        <v>156.87358661293985</v>
      </c>
      <c r="L147" s="60">
        <f t="shared" si="135"/>
        <v>251.80611034161447</v>
      </c>
      <c r="M147" s="61"/>
      <c r="N147" s="66">
        <f t="shared" si="136"/>
        <v>9.4500000000002728</v>
      </c>
      <c r="O147" s="66">
        <f t="shared" si="137"/>
        <v>-5.9341194567807797E-3</v>
      </c>
      <c r="P147" s="66">
        <f t="shared" si="138"/>
        <v>-6.2831853071795762E-3</v>
      </c>
      <c r="Q147" s="60">
        <f t="shared" si="139"/>
        <v>8.6413880429780932E-3</v>
      </c>
      <c r="R147" s="60">
        <f t="shared" si="140"/>
        <v>1.0000062228454105</v>
      </c>
      <c r="S147" s="60">
        <f t="shared" si="141"/>
        <v>0.20450208921730981</v>
      </c>
      <c r="T147" s="60">
        <f t="shared" si="142"/>
        <v>-4.5861331100992739</v>
      </c>
      <c r="U147" s="60">
        <f t="shared" si="143"/>
        <v>8.25999432698611</v>
      </c>
      <c r="W147" s="75">
        <f t="shared" ref="W147" si="218">B147-0.001</f>
        <v>88.588999999999999</v>
      </c>
      <c r="X147" s="75">
        <f t="shared" ref="X147" si="219">C147-0.001</f>
        <v>118.85899999999999</v>
      </c>
    </row>
    <row r="148" spans="1:24" x14ac:dyDescent="0.35">
      <c r="A148">
        <v>2715.54</v>
      </c>
      <c r="B148">
        <v>89.13</v>
      </c>
      <c r="C148">
        <v>118.86</v>
      </c>
      <c r="D148" s="64">
        <f t="shared" si="127"/>
        <v>2126.2831353324791</v>
      </c>
      <c r="E148" s="64">
        <f t="shared" si="128"/>
        <v>-2063.943135332479</v>
      </c>
      <c r="F148" s="64">
        <f t="shared" si="129"/>
        <v>-294.04783406195912</v>
      </c>
      <c r="G148" s="64">
        <f t="shared" si="130"/>
        <v>131.92270028037134</v>
      </c>
      <c r="H148" s="64">
        <f t="shared" si="131"/>
        <v>17860.402165938016</v>
      </c>
      <c r="I148" s="64">
        <f t="shared" si="132"/>
        <v>31121.702700280392</v>
      </c>
      <c r="J148" s="60">
        <f t="shared" si="133"/>
        <v>322.28516497939233</v>
      </c>
      <c r="K148" s="60">
        <f t="shared" si="134"/>
        <v>155.83691268587077</v>
      </c>
      <c r="L148" s="60">
        <f t="shared" si="135"/>
        <v>261.27232680962163</v>
      </c>
      <c r="M148" s="61"/>
      <c r="N148" s="66">
        <f t="shared" si="136"/>
        <v>9.4699999999997999</v>
      </c>
      <c r="O148" s="66">
        <f t="shared" si="137"/>
        <v>9.4247779607692407E-3</v>
      </c>
      <c r="P148" s="66">
        <f t="shared" si="138"/>
        <v>0</v>
      </c>
      <c r="Q148" s="60">
        <f t="shared" si="139"/>
        <v>9.4247779607670168E-3</v>
      </c>
      <c r="R148" s="60">
        <f t="shared" si="140"/>
        <v>1.0000074022690526</v>
      </c>
      <c r="S148" s="60">
        <f t="shared" si="141"/>
        <v>0.18840912618425018</v>
      </c>
      <c r="T148" s="60">
        <f t="shared" si="142"/>
        <v>-4.5699734407166064</v>
      </c>
      <c r="U148" s="60">
        <f t="shared" si="143"/>
        <v>8.292169855835267</v>
      </c>
      <c r="W148" s="75">
        <f t="shared" ref="W148" si="220">B148+0.001</f>
        <v>89.131</v>
      </c>
      <c r="X148" s="75">
        <f t="shared" ref="X148" si="221">C148+0.001</f>
        <v>118.861</v>
      </c>
    </row>
    <row r="149" spans="1:24" x14ac:dyDescent="0.35">
      <c r="A149">
        <v>2724.99</v>
      </c>
      <c r="B149">
        <v>90.07</v>
      </c>
      <c r="C149">
        <v>120.19</v>
      </c>
      <c r="D149" s="64">
        <f t="shared" si="127"/>
        <v>2126.349110464811</v>
      </c>
      <c r="E149" s="64">
        <f t="shared" si="128"/>
        <v>-2064.0091104648109</v>
      </c>
      <c r="F149" s="64">
        <f t="shared" si="129"/>
        <v>-298.70456022534984</v>
      </c>
      <c r="G149" s="64">
        <f t="shared" si="130"/>
        <v>140.14505007532088</v>
      </c>
      <c r="H149" s="64">
        <f t="shared" si="131"/>
        <v>17855.745439774626</v>
      </c>
      <c r="I149" s="64">
        <f t="shared" si="132"/>
        <v>31129.925050075341</v>
      </c>
      <c r="J149" s="60">
        <f t="shared" si="133"/>
        <v>329.94704023529874</v>
      </c>
      <c r="K149" s="60">
        <f t="shared" si="134"/>
        <v>154.86515116356293</v>
      </c>
      <c r="L149" s="60">
        <f t="shared" si="135"/>
        <v>270.72145369254508</v>
      </c>
      <c r="M149" s="61"/>
      <c r="N149" s="66">
        <f t="shared" si="136"/>
        <v>9.4499999999998181</v>
      </c>
      <c r="O149" s="66">
        <f t="shared" si="137"/>
        <v>1.6406094968746659E-2</v>
      </c>
      <c r="P149" s="66">
        <f t="shared" si="138"/>
        <v>2.3212879051524554E-2</v>
      </c>
      <c r="Q149" s="60">
        <f t="shared" si="139"/>
        <v>2.8424625863211483E-2</v>
      </c>
      <c r="R149" s="60">
        <f t="shared" si="140"/>
        <v>1.0000673353867193</v>
      </c>
      <c r="S149" s="60">
        <f t="shared" si="141"/>
        <v>6.5975132331961575E-2</v>
      </c>
      <c r="T149" s="60">
        <f t="shared" si="142"/>
        <v>-4.6567261633907151</v>
      </c>
      <c r="U149" s="60">
        <f t="shared" si="143"/>
        <v>8.2223497949495403</v>
      </c>
      <c r="W149" s="75">
        <f t="shared" ref="W149" si="222">B149-0.001</f>
        <v>90.068999999999988</v>
      </c>
      <c r="X149" s="75">
        <f t="shared" ref="X149" si="223">C149-0.001</f>
        <v>120.18899999999999</v>
      </c>
    </row>
    <row r="150" spans="1:24" x14ac:dyDescent="0.35">
      <c r="A150">
        <v>2728.99</v>
      </c>
      <c r="B150">
        <v>89.56</v>
      </c>
      <c r="C150">
        <v>120.08</v>
      </c>
      <c r="D150" s="64">
        <f t="shared" si="127"/>
        <v>2126.3620258401634</v>
      </c>
      <c r="E150" s="64">
        <f t="shared" si="128"/>
        <v>-2064.0220258401632</v>
      </c>
      <c r="F150" s="64">
        <f t="shared" si="129"/>
        <v>-300.71269940508785</v>
      </c>
      <c r="G150" s="64">
        <f t="shared" si="130"/>
        <v>143.60439967784072</v>
      </c>
      <c r="H150" s="64">
        <f t="shared" si="131"/>
        <v>17853.737300594887</v>
      </c>
      <c r="I150" s="64">
        <f t="shared" si="132"/>
        <v>31133.38439967786</v>
      </c>
      <c r="J150" s="60">
        <f t="shared" si="133"/>
        <v>333.24218098903344</v>
      </c>
      <c r="K150" s="60">
        <f t="shared" si="134"/>
        <v>154.47333919218295</v>
      </c>
      <c r="L150" s="60">
        <f t="shared" si="135"/>
        <v>274.7214079187678</v>
      </c>
      <c r="M150" s="61"/>
      <c r="N150" s="66">
        <f t="shared" si="136"/>
        <v>4</v>
      </c>
      <c r="O150" s="66">
        <f t="shared" si="137"/>
        <v>-8.9011791851709224E-3</v>
      </c>
      <c r="P150" s="66">
        <f t="shared" si="138"/>
        <v>-1.9198621771937526E-3</v>
      </c>
      <c r="Q150" s="60">
        <f t="shared" si="139"/>
        <v>9.1058661807739139E-3</v>
      </c>
      <c r="R150" s="60">
        <f t="shared" si="140"/>
        <v>1.0000069097905355</v>
      </c>
      <c r="S150" s="60">
        <f t="shared" si="141"/>
        <v>1.2915375352557304E-2</v>
      </c>
      <c r="T150" s="60">
        <f t="shared" si="142"/>
        <v>-2.0081391797380364</v>
      </c>
      <c r="U150" s="60">
        <f t="shared" si="143"/>
        <v>3.4593496025198496</v>
      </c>
      <c r="W150" s="75">
        <f t="shared" ref="W150" si="224">B150+0.001</f>
        <v>89.561000000000007</v>
      </c>
      <c r="X150" s="75">
        <f t="shared" ref="X150" si="225">C150+0.001</f>
        <v>120.081</v>
      </c>
    </row>
    <row r="151" spans="1:24" x14ac:dyDescent="0.35">
      <c r="A151">
        <v>2734.45</v>
      </c>
      <c r="B151">
        <v>88.96</v>
      </c>
      <c r="C151">
        <v>118.46</v>
      </c>
      <c r="D151" s="64">
        <f t="shared" si="127"/>
        <v>2126.4325465379352</v>
      </c>
      <c r="E151" s="64">
        <f t="shared" si="128"/>
        <v>-2064.092546537935</v>
      </c>
      <c r="F151" s="64">
        <f t="shared" si="129"/>
        <v>-303.38191487784553</v>
      </c>
      <c r="G151" s="64">
        <f t="shared" si="130"/>
        <v>148.36671608179239</v>
      </c>
      <c r="H151" s="64">
        <f t="shared" si="131"/>
        <v>17851.06808512213</v>
      </c>
      <c r="I151" s="64">
        <f t="shared" si="132"/>
        <v>31138.14671608181</v>
      </c>
      <c r="J151" s="60">
        <f t="shared" si="133"/>
        <v>337.71773526991961</v>
      </c>
      <c r="K151" s="60">
        <f t="shared" si="134"/>
        <v>153.93939161007742</v>
      </c>
      <c r="L151" s="60">
        <f t="shared" si="135"/>
        <v>280.18030264182818</v>
      </c>
      <c r="M151" s="61"/>
      <c r="N151" s="66">
        <f t="shared" si="136"/>
        <v>5.4600000000000364</v>
      </c>
      <c r="O151" s="66">
        <f t="shared" si="137"/>
        <v>-1.0471975511966125E-2</v>
      </c>
      <c r="P151" s="66">
        <f t="shared" si="138"/>
        <v>-2.8274333882308218E-2</v>
      </c>
      <c r="Q151" s="60">
        <f t="shared" si="139"/>
        <v>3.0148956281567552E-2</v>
      </c>
      <c r="R151" s="60">
        <f t="shared" si="140"/>
        <v>1.0000757535161013</v>
      </c>
      <c r="S151" s="60">
        <f t="shared" si="141"/>
        <v>7.0520697771623203E-2</v>
      </c>
      <c r="T151" s="60">
        <f t="shared" si="142"/>
        <v>-2.6692154727576884</v>
      </c>
      <c r="U151" s="60">
        <f t="shared" si="143"/>
        <v>4.7623164039516821</v>
      </c>
      <c r="W151" s="75">
        <f t="shared" ref="W151" si="226">B151-0.001</f>
        <v>88.958999999999989</v>
      </c>
      <c r="X151" s="75">
        <f t="shared" ref="X151" si="227">C151-0.001</f>
        <v>118.45899999999999</v>
      </c>
    </row>
    <row r="152" spans="1:24" x14ac:dyDescent="0.35">
      <c r="A152">
        <v>2743.91</v>
      </c>
      <c r="B152">
        <v>87.79</v>
      </c>
      <c r="C152">
        <v>119.29</v>
      </c>
      <c r="D152" s="64">
        <f t="shared" si="127"/>
        <v>2126.7008113359734</v>
      </c>
      <c r="E152" s="64">
        <f t="shared" si="128"/>
        <v>-2064.3608113359733</v>
      </c>
      <c r="F152" s="64">
        <f t="shared" si="129"/>
        <v>-307.94817825108294</v>
      </c>
      <c r="G152" s="64">
        <f t="shared" si="130"/>
        <v>156.64706628327758</v>
      </c>
      <c r="H152" s="64">
        <f t="shared" si="131"/>
        <v>17846.501821748891</v>
      </c>
      <c r="I152" s="64">
        <f t="shared" si="132"/>
        <v>31146.427066283297</v>
      </c>
      <c r="J152" s="60">
        <f t="shared" si="133"/>
        <v>345.50019372399532</v>
      </c>
      <c r="K152" s="60">
        <f t="shared" si="134"/>
        <v>153.03847178133964</v>
      </c>
      <c r="L152" s="60">
        <f t="shared" si="135"/>
        <v>289.63442795516465</v>
      </c>
      <c r="M152" s="61"/>
      <c r="N152" s="66">
        <f t="shared" si="136"/>
        <v>9.4600000000000364</v>
      </c>
      <c r="O152" s="66">
        <f t="shared" si="137"/>
        <v>-2.0420352248333436E-2</v>
      </c>
      <c r="P152" s="66">
        <f t="shared" si="138"/>
        <v>1.4486232791553153E-2</v>
      </c>
      <c r="Q152" s="60">
        <f t="shared" si="139"/>
        <v>2.5033291130034163E-2</v>
      </c>
      <c r="R152" s="60">
        <f t="shared" si="140"/>
        <v>1.0000522254115232</v>
      </c>
      <c r="S152" s="60">
        <f t="shared" si="141"/>
        <v>0.26826479803834363</v>
      </c>
      <c r="T152" s="60">
        <f t="shared" si="142"/>
        <v>-4.5662633732374047</v>
      </c>
      <c r="U152" s="60">
        <f t="shared" si="143"/>
        <v>8.280350201485188</v>
      </c>
      <c r="W152" s="75">
        <f t="shared" ref="W152" si="228">B152+0.001</f>
        <v>87.791000000000011</v>
      </c>
      <c r="X152" s="75">
        <f t="shared" ref="X152" si="229">C152+0.001</f>
        <v>119.29100000000001</v>
      </c>
    </row>
    <row r="153" spans="1:24" x14ac:dyDescent="0.35">
      <c r="A153">
        <v>2753.38</v>
      </c>
      <c r="B153">
        <v>87.79</v>
      </c>
      <c r="C153">
        <v>119.54</v>
      </c>
      <c r="D153" s="64">
        <f t="shared" si="127"/>
        <v>2127.0659960695393</v>
      </c>
      <c r="E153" s="64">
        <f t="shared" si="128"/>
        <v>-2064.7259960695392</v>
      </c>
      <c r="F153" s="64">
        <f t="shared" si="129"/>
        <v>-312.59573346742741</v>
      </c>
      <c r="G153" s="64">
        <f t="shared" si="130"/>
        <v>164.89010143726841</v>
      </c>
      <c r="H153" s="64">
        <f t="shared" si="131"/>
        <v>17841.854266532548</v>
      </c>
      <c r="I153" s="64">
        <f t="shared" si="132"/>
        <v>31154.670101437288</v>
      </c>
      <c r="J153" s="60">
        <f t="shared" si="133"/>
        <v>353.41878576843021</v>
      </c>
      <c r="K153" s="60">
        <f t="shared" si="134"/>
        <v>152.1889479144026</v>
      </c>
      <c r="L153" s="60">
        <f t="shared" si="135"/>
        <v>299.09688341098115</v>
      </c>
      <c r="M153" s="61"/>
      <c r="N153" s="66">
        <f t="shared" si="136"/>
        <v>9.4700000000002547</v>
      </c>
      <c r="O153" s="66">
        <f t="shared" si="137"/>
        <v>0</v>
      </c>
      <c r="P153" s="66">
        <f t="shared" si="138"/>
        <v>4.3633231299858239E-3</v>
      </c>
      <c r="Q153" s="60">
        <f t="shared" si="139"/>
        <v>4.3600776905594607E-3</v>
      </c>
      <c r="R153" s="60">
        <f t="shared" si="140"/>
        <v>1.0000015841928005</v>
      </c>
      <c r="S153" s="60">
        <f t="shared" si="141"/>
        <v>0.36518473356575631</v>
      </c>
      <c r="T153" s="60">
        <f t="shared" si="142"/>
        <v>-4.6475552163444558</v>
      </c>
      <c r="U153" s="60">
        <f t="shared" si="143"/>
        <v>8.2430351539908351</v>
      </c>
      <c r="W153" s="75">
        <f t="shared" ref="W153" si="230">B153-0.001</f>
        <v>87.789000000000001</v>
      </c>
      <c r="X153" s="75">
        <f t="shared" ref="X153" si="231">C153-0.001</f>
        <v>119.539</v>
      </c>
    </row>
    <row r="154" spans="1:24" x14ac:dyDescent="0.35">
      <c r="A154">
        <v>2762.83</v>
      </c>
      <c r="B154">
        <v>89.43</v>
      </c>
      <c r="C154">
        <v>120.85</v>
      </c>
      <c r="D154" s="64">
        <f t="shared" si="127"/>
        <v>2127.2952334610573</v>
      </c>
      <c r="E154" s="64">
        <f t="shared" si="128"/>
        <v>-2064.9552334610571</v>
      </c>
      <c r="F154" s="64">
        <f t="shared" si="129"/>
        <v>-317.34692724629969</v>
      </c>
      <c r="G154" s="64">
        <f t="shared" si="130"/>
        <v>173.0550339847706</v>
      </c>
      <c r="H154" s="64">
        <f t="shared" si="131"/>
        <v>17837.103072753674</v>
      </c>
      <c r="I154" s="64">
        <f t="shared" si="132"/>
        <v>31162.835033984789</v>
      </c>
      <c r="J154" s="60">
        <f t="shared" si="133"/>
        <v>361.46523625396998</v>
      </c>
      <c r="K154" s="60">
        <f t="shared" si="134"/>
        <v>151.3955643514528</v>
      </c>
      <c r="L154" s="60">
        <f t="shared" si="135"/>
        <v>308.54351930674056</v>
      </c>
      <c r="M154" s="61"/>
      <c r="N154" s="66">
        <f t="shared" si="136"/>
        <v>9.4499999999998181</v>
      </c>
      <c r="O154" s="66">
        <f t="shared" si="137"/>
        <v>2.8623399732707014E-2</v>
      </c>
      <c r="P154" s="66">
        <f t="shared" si="138"/>
        <v>2.2863813201125509E-2</v>
      </c>
      <c r="Q154" s="60">
        <f t="shared" si="139"/>
        <v>3.6629354512427659E-2</v>
      </c>
      <c r="R154" s="60">
        <f t="shared" si="140"/>
        <v>1.0001118241379092</v>
      </c>
      <c r="S154" s="60">
        <f t="shared" si="141"/>
        <v>0.22923739151778755</v>
      </c>
      <c r="T154" s="60">
        <f t="shared" si="142"/>
        <v>-4.7511937788723007</v>
      </c>
      <c r="U154" s="60">
        <f t="shared" si="143"/>
        <v>8.164932547502195</v>
      </c>
      <c r="W154" s="75">
        <f t="shared" ref="W154" si="232">B154+0.001</f>
        <v>89.431000000000012</v>
      </c>
      <c r="X154" s="75">
        <f t="shared" ref="X154" si="233">C154+0.001</f>
        <v>120.851</v>
      </c>
    </row>
    <row r="155" spans="1:24" x14ac:dyDescent="0.35">
      <c r="A155">
        <v>2772.29</v>
      </c>
      <c r="B155">
        <v>90.23</v>
      </c>
      <c r="C155">
        <v>122.32</v>
      </c>
      <c r="D155" s="64">
        <f t="shared" si="127"/>
        <v>2127.3233031166483</v>
      </c>
      <c r="E155" s="64">
        <f t="shared" si="128"/>
        <v>-2064.9833031166481</v>
      </c>
      <c r="F155" s="64">
        <f t="shared" si="129"/>
        <v>-322.30152853172785</v>
      </c>
      <c r="G155" s="64">
        <f t="shared" si="130"/>
        <v>181.11334495085862</v>
      </c>
      <c r="H155" s="64">
        <f t="shared" si="131"/>
        <v>17832.148471468245</v>
      </c>
      <c r="I155" s="64">
        <f t="shared" si="132"/>
        <v>31170.893344950877</v>
      </c>
      <c r="J155" s="60">
        <f t="shared" si="133"/>
        <v>369.70301461196783</v>
      </c>
      <c r="K155" s="60">
        <f t="shared" si="134"/>
        <v>150.66673079022092</v>
      </c>
      <c r="L155" s="60">
        <f t="shared" si="135"/>
        <v>317.99952195768157</v>
      </c>
      <c r="M155" s="61"/>
      <c r="N155" s="66">
        <f t="shared" si="136"/>
        <v>9.4600000000000364</v>
      </c>
      <c r="O155" s="66">
        <f t="shared" si="137"/>
        <v>1.3962634015954586E-2</v>
      </c>
      <c r="P155" s="66">
        <f t="shared" si="138"/>
        <v>2.5656340004316623E-2</v>
      </c>
      <c r="Q155" s="60">
        <f t="shared" si="139"/>
        <v>2.9209355376762947E-2</v>
      </c>
      <c r="R155" s="60">
        <f t="shared" si="140"/>
        <v>1.0000711049367101</v>
      </c>
      <c r="S155" s="60">
        <f t="shared" si="141"/>
        <v>2.8069655590952928E-2</v>
      </c>
      <c r="T155" s="60">
        <f t="shared" si="142"/>
        <v>-4.9546012854281658</v>
      </c>
      <c r="U155" s="60">
        <f t="shared" si="143"/>
        <v>8.0583109660880208</v>
      </c>
      <c r="W155" s="75">
        <f t="shared" ref="W155" si="234">B155-0.001</f>
        <v>90.228999999999999</v>
      </c>
      <c r="X155" s="75">
        <f t="shared" ref="X155" si="235">C155-0.001</f>
        <v>122.31899999999999</v>
      </c>
    </row>
    <row r="156" spans="1:24" x14ac:dyDescent="0.35">
      <c r="A156">
        <v>2781.74</v>
      </c>
      <c r="B156">
        <v>90.07</v>
      </c>
      <c r="C156">
        <v>121.92</v>
      </c>
      <c r="D156" s="64">
        <f t="shared" si="127"/>
        <v>2127.298563010318</v>
      </c>
      <c r="E156" s="64">
        <f t="shared" si="128"/>
        <v>-2064.9585630103179</v>
      </c>
      <c r="F156" s="64">
        <f t="shared" si="129"/>
        <v>-327.32601002257672</v>
      </c>
      <c r="G156" s="64">
        <f t="shared" si="130"/>
        <v>189.11684749271686</v>
      </c>
      <c r="H156" s="64">
        <f t="shared" si="131"/>
        <v>17827.123989977397</v>
      </c>
      <c r="I156" s="64">
        <f t="shared" si="132"/>
        <v>31178.896847492735</v>
      </c>
      <c r="J156" s="60">
        <f t="shared" si="133"/>
        <v>378.03108184762203</v>
      </c>
      <c r="K156" s="60">
        <f t="shared" si="134"/>
        <v>149.98226868663295</v>
      </c>
      <c r="L156" s="60">
        <f t="shared" si="135"/>
        <v>327.44299922360858</v>
      </c>
      <c r="M156" s="61"/>
      <c r="N156" s="66">
        <f t="shared" si="136"/>
        <v>9.4499999999998181</v>
      </c>
      <c r="O156" s="66">
        <f t="shared" si="137"/>
        <v>-2.7925268031911156E-3</v>
      </c>
      <c r="P156" s="66">
        <f t="shared" si="138"/>
        <v>-6.9813170079771692E-3</v>
      </c>
      <c r="Q156" s="60">
        <f t="shared" si="139"/>
        <v>7.5190842120642642E-3</v>
      </c>
      <c r="R156" s="60">
        <f t="shared" si="140"/>
        <v>1.0000047114122526</v>
      </c>
      <c r="S156" s="60">
        <f t="shared" si="141"/>
        <v>-2.4740106330428963E-2</v>
      </c>
      <c r="T156" s="60">
        <f t="shared" si="142"/>
        <v>-5.0244814908488751</v>
      </c>
      <c r="U156" s="60">
        <f t="shared" si="143"/>
        <v>8.0035025418582446</v>
      </c>
      <c r="W156" s="75">
        <f t="shared" ref="W156" si="236">B156+0.001</f>
        <v>90.070999999999998</v>
      </c>
      <c r="X156" s="75">
        <f t="shared" ref="X156" si="237">C156+0.001</f>
        <v>121.92100000000001</v>
      </c>
    </row>
    <row r="157" spans="1:24" x14ac:dyDescent="0.35">
      <c r="A157">
        <v>2791.2</v>
      </c>
      <c r="B157">
        <v>89.8</v>
      </c>
      <c r="C157">
        <v>122.12</v>
      </c>
      <c r="D157" s="64">
        <f t="shared" si="127"/>
        <v>2127.3092950385535</v>
      </c>
      <c r="E157" s="64">
        <f t="shared" si="128"/>
        <v>-2064.9692950385534</v>
      </c>
      <c r="F157" s="64">
        <f t="shared" si="129"/>
        <v>-332.34183589707891</v>
      </c>
      <c r="G157" s="64">
        <f t="shared" si="130"/>
        <v>197.13761548232165</v>
      </c>
      <c r="H157" s="64">
        <f t="shared" si="131"/>
        <v>17822.108164102894</v>
      </c>
      <c r="I157" s="64">
        <f t="shared" si="132"/>
        <v>31186.91761548234</v>
      </c>
      <c r="J157" s="60">
        <f t="shared" si="133"/>
        <v>386.41213144193159</v>
      </c>
      <c r="K157" s="60">
        <f t="shared" si="134"/>
        <v>149.32454628317075</v>
      </c>
      <c r="L157" s="60">
        <f t="shared" si="135"/>
        <v>336.89710099771844</v>
      </c>
      <c r="M157" s="61"/>
      <c r="N157" s="66">
        <f t="shared" si="136"/>
        <v>9.4600000000000364</v>
      </c>
      <c r="O157" s="66">
        <f t="shared" si="137"/>
        <v>-4.7123889803846204E-3</v>
      </c>
      <c r="P157" s="66">
        <f t="shared" si="138"/>
        <v>3.4906585039887086E-3</v>
      </c>
      <c r="Q157" s="60">
        <f t="shared" si="139"/>
        <v>5.8644069148980904E-3</v>
      </c>
      <c r="R157" s="60">
        <f t="shared" si="140"/>
        <v>1.0000028659488951</v>
      </c>
      <c r="S157" s="60">
        <f t="shared" si="141"/>
        <v>1.0732028235605781E-2</v>
      </c>
      <c r="T157" s="60">
        <f t="shared" si="142"/>
        <v>-5.0158258745021884</v>
      </c>
      <c r="U157" s="60">
        <f t="shared" si="143"/>
        <v>8.0207679896047956</v>
      </c>
      <c r="W157" s="75">
        <f t="shared" ref="W157" si="238">B157-0.001</f>
        <v>89.798999999999992</v>
      </c>
      <c r="X157" s="75">
        <f t="shared" ref="X157" si="239">C157-0.001</f>
        <v>122.119</v>
      </c>
    </row>
    <row r="158" spans="1:24" x14ac:dyDescent="0.35">
      <c r="A158">
        <v>2800.66</v>
      </c>
      <c r="B158">
        <v>90.07</v>
      </c>
      <c r="C158">
        <v>121.68</v>
      </c>
      <c r="D158" s="64">
        <f t="shared" si="127"/>
        <v>2127.3200271086348</v>
      </c>
      <c r="E158" s="64">
        <f t="shared" si="128"/>
        <v>-2064.9800271086347</v>
      </c>
      <c r="F158" s="64">
        <f t="shared" si="129"/>
        <v>-337.34084233492564</v>
      </c>
      <c r="G158" s="64">
        <f t="shared" si="130"/>
        <v>205.16885536451537</v>
      </c>
      <c r="H158" s="64">
        <f t="shared" si="131"/>
        <v>17817.109157665047</v>
      </c>
      <c r="I158" s="64">
        <f t="shared" si="132"/>
        <v>31194.948855364535</v>
      </c>
      <c r="J158" s="60">
        <f t="shared" si="133"/>
        <v>394.83300662282858</v>
      </c>
      <c r="K158" s="60">
        <f t="shared" si="134"/>
        <v>148.69226175127181</v>
      </c>
      <c r="L158" s="60">
        <f t="shared" si="135"/>
        <v>346.35186197850834</v>
      </c>
      <c r="M158" s="61"/>
      <c r="N158" s="66">
        <f t="shared" si="136"/>
        <v>9.4600000000000364</v>
      </c>
      <c r="O158" s="66">
        <f t="shared" si="137"/>
        <v>4.7123889803846204E-3</v>
      </c>
      <c r="P158" s="66">
        <f t="shared" si="138"/>
        <v>-7.6794487087750102E-3</v>
      </c>
      <c r="Q158" s="60">
        <f t="shared" si="139"/>
        <v>9.0100142806874839E-3</v>
      </c>
      <c r="R158" s="60">
        <f t="shared" si="140"/>
        <v>1.0000067650846975</v>
      </c>
      <c r="S158" s="60">
        <f t="shared" si="141"/>
        <v>1.073207008112138E-2</v>
      </c>
      <c r="T158" s="60">
        <f t="shared" si="142"/>
        <v>-4.999006437846738</v>
      </c>
      <c r="U158" s="60">
        <f t="shared" si="143"/>
        <v>8.0312398821937023</v>
      </c>
      <c r="W158" s="75">
        <f t="shared" ref="W158" si="240">B158+0.001</f>
        <v>90.070999999999998</v>
      </c>
      <c r="X158" s="75">
        <f t="shared" ref="X158" si="241">C158+0.001</f>
        <v>121.68100000000001</v>
      </c>
    </row>
    <row r="159" spans="1:24" x14ac:dyDescent="0.35">
      <c r="A159">
        <v>2810.13</v>
      </c>
      <c r="B159">
        <v>90.64</v>
      </c>
      <c r="C159">
        <v>120.69</v>
      </c>
      <c r="D159" s="64">
        <f t="shared" si="127"/>
        <v>2127.2613509147577</v>
      </c>
      <c r="E159" s="64">
        <f t="shared" si="128"/>
        <v>-2064.9213509147576</v>
      </c>
      <c r="F159" s="64">
        <f t="shared" si="129"/>
        <v>-342.24426410328266</v>
      </c>
      <c r="G159" s="64">
        <f t="shared" si="130"/>
        <v>213.27014793651762</v>
      </c>
      <c r="H159" s="64">
        <f t="shared" si="131"/>
        <v>17812.205735896689</v>
      </c>
      <c r="I159" s="64">
        <f t="shared" si="132"/>
        <v>31203.050147936538</v>
      </c>
      <c r="J159" s="60">
        <f t="shared" si="133"/>
        <v>403.25586457293042</v>
      </c>
      <c r="K159" s="60">
        <f t="shared" si="134"/>
        <v>148.07082633229567</v>
      </c>
      <c r="L159" s="60">
        <f t="shared" si="135"/>
        <v>355.81949803353092</v>
      </c>
      <c r="M159" s="61"/>
      <c r="N159" s="66">
        <f t="shared" si="136"/>
        <v>9.4700000000002547</v>
      </c>
      <c r="O159" s="66">
        <f t="shared" si="137"/>
        <v>9.9483767363678071E-3</v>
      </c>
      <c r="P159" s="66">
        <f t="shared" si="138"/>
        <v>-1.7278759594744023E-2</v>
      </c>
      <c r="Q159" s="60">
        <f t="shared" si="139"/>
        <v>1.9937698181214047E-2</v>
      </c>
      <c r="R159" s="60">
        <f t="shared" si="140"/>
        <v>1.0000331273009138</v>
      </c>
      <c r="S159" s="60">
        <f t="shared" si="141"/>
        <v>-5.8676193876977534E-2</v>
      </c>
      <c r="T159" s="60">
        <f t="shared" si="142"/>
        <v>-4.9034217683570374</v>
      </c>
      <c r="U159" s="60">
        <f t="shared" si="143"/>
        <v>8.1012925720022384</v>
      </c>
      <c r="W159" s="75">
        <f t="shared" ref="W159" si="242">B159-0.001</f>
        <v>90.638999999999996</v>
      </c>
      <c r="X159" s="75">
        <f t="shared" ref="X159" si="243">C159-0.001</f>
        <v>120.68899999999999</v>
      </c>
    </row>
    <row r="160" spans="1:24" x14ac:dyDescent="0.35">
      <c r="A160">
        <v>2819.6</v>
      </c>
      <c r="B160">
        <v>90.6</v>
      </c>
      <c r="C160">
        <v>121.65</v>
      </c>
      <c r="D160" s="64">
        <f t="shared" si="127"/>
        <v>2127.158875257905</v>
      </c>
      <c r="E160" s="64">
        <f t="shared" si="128"/>
        <v>-2064.8188752579049</v>
      </c>
      <c r="F160" s="64">
        <f t="shared" si="129"/>
        <v>-347.14539374972753</v>
      </c>
      <c r="G160" s="64">
        <f t="shared" si="130"/>
        <v>221.37244548110988</v>
      </c>
      <c r="H160" s="64">
        <f t="shared" si="131"/>
        <v>17807.304606250244</v>
      </c>
      <c r="I160" s="64">
        <f t="shared" si="132"/>
        <v>31211.15244548113</v>
      </c>
      <c r="J160" s="60">
        <f t="shared" si="133"/>
        <v>411.72282426401904</v>
      </c>
      <c r="K160" s="60">
        <f t="shared" si="134"/>
        <v>147.47459715798152</v>
      </c>
      <c r="L160" s="60">
        <f t="shared" si="135"/>
        <v>365.28685835939052</v>
      </c>
      <c r="M160" s="61"/>
      <c r="N160" s="66">
        <f t="shared" si="136"/>
        <v>9.4699999999997999</v>
      </c>
      <c r="O160" s="66">
        <f t="shared" si="137"/>
        <v>-6.9813170079784093E-4</v>
      </c>
      <c r="P160" s="66">
        <f t="shared" si="138"/>
        <v>1.6755160819145704E-2</v>
      </c>
      <c r="Q160" s="60">
        <f t="shared" si="139"/>
        <v>1.6768718447183639E-2</v>
      </c>
      <c r="R160" s="60">
        <f t="shared" si="140"/>
        <v>1.0000234331521136</v>
      </c>
      <c r="S160" s="60">
        <f t="shared" si="141"/>
        <v>-0.10247565685262069</v>
      </c>
      <c r="T160" s="60">
        <f t="shared" si="142"/>
        <v>-4.9011296464448533</v>
      </c>
      <c r="U160" s="60">
        <f t="shared" si="143"/>
        <v>8.1022975445922629</v>
      </c>
      <c r="W160" s="75">
        <f t="shared" ref="W160" si="244">B160+0.001</f>
        <v>90.600999999999999</v>
      </c>
      <c r="X160" s="75">
        <f t="shared" ref="X160" si="245">C160+0.001</f>
        <v>121.65100000000001</v>
      </c>
    </row>
    <row r="161" spans="1:24" x14ac:dyDescent="0.35">
      <c r="A161">
        <v>2829.06</v>
      </c>
      <c r="B161">
        <v>90.84</v>
      </c>
      <c r="C161">
        <v>121.9</v>
      </c>
      <c r="D161" s="64">
        <f t="shared" si="127"/>
        <v>2127.0400004189446</v>
      </c>
      <c r="E161" s="64">
        <f t="shared" si="128"/>
        <v>-2064.7000004189445</v>
      </c>
      <c r="F161" s="64">
        <f t="shared" si="129"/>
        <v>-352.12648562176634</v>
      </c>
      <c r="G161" s="64">
        <f t="shared" si="130"/>
        <v>229.41395775951599</v>
      </c>
      <c r="H161" s="64">
        <f t="shared" si="131"/>
        <v>17802.323514378204</v>
      </c>
      <c r="I161" s="64">
        <f t="shared" si="132"/>
        <v>31219.193957759537</v>
      </c>
      <c r="J161" s="60">
        <f t="shared" si="133"/>
        <v>420.26637492335857</v>
      </c>
      <c r="K161" s="60">
        <f t="shared" si="134"/>
        <v>146.91535072454161</v>
      </c>
      <c r="L161" s="60">
        <f t="shared" si="135"/>
        <v>374.7415582133541</v>
      </c>
      <c r="M161" s="61"/>
      <c r="N161" s="66">
        <f t="shared" si="136"/>
        <v>9.4600000000000364</v>
      </c>
      <c r="O161" s="66">
        <f t="shared" si="137"/>
        <v>4.1887902047865492E-3</v>
      </c>
      <c r="P161" s="66">
        <f t="shared" si="138"/>
        <v>4.3633231299858239E-3</v>
      </c>
      <c r="Q161" s="60">
        <f t="shared" si="139"/>
        <v>6.0482656993603445E-3</v>
      </c>
      <c r="R161" s="60">
        <f t="shared" si="140"/>
        <v>1.0000030484709825</v>
      </c>
      <c r="S161" s="60">
        <f t="shared" si="141"/>
        <v>-0.11887483896053085</v>
      </c>
      <c r="T161" s="60">
        <f t="shared" si="142"/>
        <v>-4.9810918720388084</v>
      </c>
      <c r="U161" s="60">
        <f t="shared" si="143"/>
        <v>8.041512278406131</v>
      </c>
      <c r="W161" s="75">
        <f t="shared" ref="W161" si="246">B161-0.001</f>
        <v>90.838999999999999</v>
      </c>
      <c r="X161" s="75">
        <f t="shared" ref="X161" si="247">C161-0.001</f>
        <v>121.899</v>
      </c>
    </row>
    <row r="162" spans="1:24" x14ac:dyDescent="0.35">
      <c r="A162">
        <v>2838.53</v>
      </c>
      <c r="B162">
        <v>90.84</v>
      </c>
      <c r="C162">
        <v>122.33</v>
      </c>
      <c r="D162" s="64">
        <f t="shared" si="127"/>
        <v>2126.9011672896345</v>
      </c>
      <c r="E162" s="64">
        <f t="shared" si="128"/>
        <v>-2064.5611672896343</v>
      </c>
      <c r="F162" s="64">
        <f t="shared" si="129"/>
        <v>-357.16037736012998</v>
      </c>
      <c r="G162" s="64">
        <f t="shared" si="130"/>
        <v>237.43400379987256</v>
      </c>
      <c r="H162" s="64">
        <f t="shared" si="131"/>
        <v>17797.289622639841</v>
      </c>
      <c r="I162" s="64">
        <f t="shared" si="132"/>
        <v>31227.214003799894</v>
      </c>
      <c r="J162" s="60">
        <f t="shared" si="133"/>
        <v>428.88045107753322</v>
      </c>
      <c r="K162" s="60">
        <f t="shared" si="134"/>
        <v>146.38473149806683</v>
      </c>
      <c r="L162" s="60">
        <f t="shared" si="135"/>
        <v>384.20406769300558</v>
      </c>
      <c r="M162" s="61"/>
      <c r="N162" s="66">
        <f t="shared" si="136"/>
        <v>9.4700000000002547</v>
      </c>
      <c r="O162" s="66">
        <f t="shared" si="137"/>
        <v>0</v>
      </c>
      <c r="P162" s="66">
        <f t="shared" si="138"/>
        <v>7.5049157835754884E-3</v>
      </c>
      <c r="Q162" s="60">
        <f t="shared" si="139"/>
        <v>7.504109248243962E-3</v>
      </c>
      <c r="R162" s="60">
        <f t="shared" si="140"/>
        <v>1.0000046926643926</v>
      </c>
      <c r="S162" s="60">
        <f t="shared" si="141"/>
        <v>-0.13883312931011671</v>
      </c>
      <c r="T162" s="60">
        <f t="shared" si="142"/>
        <v>-5.0338917383636348</v>
      </c>
      <c r="U162" s="60">
        <f t="shared" si="143"/>
        <v>8.020046040356549</v>
      </c>
      <c r="W162" s="75">
        <f t="shared" ref="W162" si="248">B162+0.001</f>
        <v>90.841000000000008</v>
      </c>
      <c r="X162" s="75">
        <f t="shared" ref="X162" si="249">C162+0.001</f>
        <v>122.331</v>
      </c>
    </row>
    <row r="163" spans="1:24" x14ac:dyDescent="0.35">
      <c r="A163">
        <v>2847.99</v>
      </c>
      <c r="B163">
        <v>89.46</v>
      </c>
      <c r="C163">
        <v>120.1</v>
      </c>
      <c r="D163" s="64">
        <f t="shared" si="127"/>
        <v>2126.8763985676464</v>
      </c>
      <c r="E163" s="64">
        <f t="shared" si="128"/>
        <v>-2064.5363985676463</v>
      </c>
      <c r="F163" s="64">
        <f t="shared" si="129"/>
        <v>-362.06258142326777</v>
      </c>
      <c r="G163" s="64">
        <f t="shared" si="130"/>
        <v>245.52373557624946</v>
      </c>
      <c r="H163" s="64">
        <f t="shared" si="131"/>
        <v>17792.387418576702</v>
      </c>
      <c r="I163" s="64">
        <f t="shared" si="132"/>
        <v>31235.303735576272</v>
      </c>
      <c r="J163" s="60">
        <f t="shared" si="133"/>
        <v>437.45996113724107</v>
      </c>
      <c r="K163" s="60">
        <f t="shared" si="134"/>
        <v>145.85781792681877</v>
      </c>
      <c r="L163" s="60">
        <f t="shared" si="135"/>
        <v>393.66108295271908</v>
      </c>
      <c r="M163" s="61"/>
      <c r="N163" s="66">
        <f t="shared" si="136"/>
        <v>9.4599999999995816</v>
      </c>
      <c r="O163" s="66">
        <f t="shared" si="137"/>
        <v>-2.4085543677521918E-2</v>
      </c>
      <c r="P163" s="66">
        <f t="shared" si="138"/>
        <v>-3.8920842319473618E-2</v>
      </c>
      <c r="Q163" s="60">
        <f t="shared" si="139"/>
        <v>4.5769659847556543E-2</v>
      </c>
      <c r="R163" s="60">
        <f t="shared" si="140"/>
        <v>1.0001746083916823</v>
      </c>
      <c r="S163" s="60">
        <f t="shared" si="141"/>
        <v>-2.4768721988213865E-2</v>
      </c>
      <c r="T163" s="60">
        <f t="shared" si="142"/>
        <v>-4.9022040631378108</v>
      </c>
      <c r="U163" s="60">
        <f t="shared" si="143"/>
        <v>8.0897317763769063</v>
      </c>
      <c r="W163" s="75">
        <f t="shared" ref="W163" si="250">B163-0.001</f>
        <v>89.458999999999989</v>
      </c>
      <c r="X163" s="75">
        <f t="shared" ref="X163" si="251">C163-0.001</f>
        <v>120.09899999999999</v>
      </c>
    </row>
    <row r="164" spans="1:24" x14ac:dyDescent="0.35">
      <c r="A164">
        <v>2857.45</v>
      </c>
      <c r="B164">
        <v>89.6</v>
      </c>
      <c r="C164">
        <v>120.63</v>
      </c>
      <c r="D164" s="64">
        <f t="shared" si="127"/>
        <v>2126.9539990605545</v>
      </c>
      <c r="E164" s="64">
        <f t="shared" si="128"/>
        <v>-2064.6139990605543</v>
      </c>
      <c r="F164" s="64">
        <f t="shared" si="129"/>
        <v>-366.8444969026599</v>
      </c>
      <c r="G164" s="64">
        <f t="shared" si="130"/>
        <v>253.6857316497244</v>
      </c>
      <c r="H164" s="64">
        <f t="shared" si="131"/>
        <v>17787.605503097311</v>
      </c>
      <c r="I164" s="64">
        <f t="shared" si="132"/>
        <v>31243.465731649747</v>
      </c>
      <c r="J164" s="60">
        <f t="shared" si="133"/>
        <v>446.01719176554349</v>
      </c>
      <c r="K164" s="60">
        <f t="shared" si="134"/>
        <v>145.33479336009799</v>
      </c>
      <c r="L164" s="60">
        <f t="shared" si="135"/>
        <v>403.12053663763328</v>
      </c>
      <c r="M164" s="61"/>
      <c r="N164" s="66">
        <f t="shared" si="136"/>
        <v>9.4600000000000364</v>
      </c>
      <c r="O164" s="66">
        <f t="shared" si="137"/>
        <v>2.4434609527920711E-3</v>
      </c>
      <c r="P164" s="66">
        <f t="shared" si="138"/>
        <v>9.2502450355699661E-3</v>
      </c>
      <c r="Q164" s="60">
        <f t="shared" si="139"/>
        <v>9.5672218721147839E-3</v>
      </c>
      <c r="R164" s="60">
        <f t="shared" si="140"/>
        <v>1.0000076277143468</v>
      </c>
      <c r="S164" s="60">
        <f t="shared" si="141"/>
        <v>7.7600492908008759E-2</v>
      </c>
      <c r="T164" s="60">
        <f t="shared" si="142"/>
        <v>-4.7819154793921523</v>
      </c>
      <c r="U164" s="60">
        <f t="shared" si="143"/>
        <v>8.1619960734749384</v>
      </c>
      <c r="W164" s="75">
        <f t="shared" ref="W164" si="252">B164+0.001</f>
        <v>89.600999999999999</v>
      </c>
      <c r="X164" s="75">
        <f t="shared" ref="X164" si="253">C164+0.001</f>
        <v>120.631</v>
      </c>
    </row>
    <row r="165" spans="1:24" x14ac:dyDescent="0.35">
      <c r="A165">
        <v>2866.9</v>
      </c>
      <c r="B165">
        <v>89.93</v>
      </c>
      <c r="C165">
        <v>122.06</v>
      </c>
      <c r="D165" s="64">
        <f t="shared" si="127"/>
        <v>2126.992760309734</v>
      </c>
      <c r="E165" s="64">
        <f t="shared" si="128"/>
        <v>-2064.6527603097338</v>
      </c>
      <c r="F165" s="64">
        <f t="shared" si="129"/>
        <v>-371.76011825682366</v>
      </c>
      <c r="G165" s="64">
        <f t="shared" si="130"/>
        <v>261.75621998458251</v>
      </c>
      <c r="H165" s="64">
        <f t="shared" si="131"/>
        <v>17782.689881743147</v>
      </c>
      <c r="I165" s="64">
        <f t="shared" si="132"/>
        <v>31251.536219984606</v>
      </c>
      <c r="J165" s="60">
        <f t="shared" si="133"/>
        <v>454.66680572364709</v>
      </c>
      <c r="K165" s="60">
        <f t="shared" si="134"/>
        <v>144.85063193437878</v>
      </c>
      <c r="L165" s="60">
        <f t="shared" si="135"/>
        <v>412.56759523364826</v>
      </c>
      <c r="M165" s="61"/>
      <c r="N165" s="66">
        <f t="shared" si="136"/>
        <v>9.4500000000002728</v>
      </c>
      <c r="O165" s="66">
        <f t="shared" si="137"/>
        <v>5.7595865315815059E-3</v>
      </c>
      <c r="P165" s="66">
        <f t="shared" si="138"/>
        <v>2.4958208303519032E-2</v>
      </c>
      <c r="Q165" s="60">
        <f t="shared" si="139"/>
        <v>2.5613918037979744E-2</v>
      </c>
      <c r="R165" s="60">
        <f t="shared" si="140"/>
        <v>1.0000546763202722</v>
      </c>
      <c r="S165" s="60">
        <f t="shared" si="141"/>
        <v>3.8761249179371043E-2</v>
      </c>
      <c r="T165" s="60">
        <f t="shared" si="142"/>
        <v>-4.9156213541637417</v>
      </c>
      <c r="U165" s="60">
        <f t="shared" si="143"/>
        <v>8.0704883348581351</v>
      </c>
      <c r="W165" s="75">
        <f t="shared" ref="W165" si="254">B165-0.001</f>
        <v>89.929000000000002</v>
      </c>
      <c r="X165" s="75">
        <f t="shared" ref="X165" si="255">C165-0.001</f>
        <v>122.059</v>
      </c>
    </row>
    <row r="166" spans="1:24" x14ac:dyDescent="0.35">
      <c r="A166">
        <v>2876.35</v>
      </c>
      <c r="B166">
        <v>89.53</v>
      </c>
      <c r="C166">
        <v>121.68</v>
      </c>
      <c r="D166" s="64">
        <f t="shared" si="127"/>
        <v>2127.037292293578</v>
      </c>
      <c r="E166" s="64">
        <f t="shared" si="128"/>
        <v>-2064.6972922935779</v>
      </c>
      <c r="F166" s="64">
        <f t="shared" si="129"/>
        <v>-376.74958487647797</v>
      </c>
      <c r="G166" s="64">
        <f t="shared" si="130"/>
        <v>269.7814956628755</v>
      </c>
      <c r="H166" s="64">
        <f t="shared" si="131"/>
        <v>17777.700415123491</v>
      </c>
      <c r="I166" s="64">
        <f t="shared" si="132"/>
        <v>31259.5614956629</v>
      </c>
      <c r="J166" s="60">
        <f t="shared" si="133"/>
        <v>463.38138191633959</v>
      </c>
      <c r="K166" s="60">
        <f t="shared" si="134"/>
        <v>144.39444180341167</v>
      </c>
      <c r="L166" s="60">
        <f t="shared" si="135"/>
        <v>422.01242115325056</v>
      </c>
      <c r="M166" s="61"/>
      <c r="N166" s="66">
        <f t="shared" si="136"/>
        <v>9.4499999999998181</v>
      </c>
      <c r="O166" s="66">
        <f t="shared" si="137"/>
        <v>-6.9813170079774172E-3</v>
      </c>
      <c r="P166" s="66">
        <f t="shared" si="138"/>
        <v>-6.6322511575783727E-3</v>
      </c>
      <c r="Q166" s="60">
        <f t="shared" si="139"/>
        <v>9.6293502961954935E-3</v>
      </c>
      <c r="R166" s="60">
        <f t="shared" si="140"/>
        <v>1.0000077271039096</v>
      </c>
      <c r="S166" s="60">
        <f t="shared" si="141"/>
        <v>4.453198384404411E-2</v>
      </c>
      <c r="T166" s="60">
        <f t="shared" si="142"/>
        <v>-4.9894666196543023</v>
      </c>
      <c r="U166" s="60">
        <f t="shared" si="143"/>
        <v>8.0252756782930064</v>
      </c>
      <c r="W166" s="75">
        <f t="shared" ref="W166" si="256">B166+0.001</f>
        <v>89.531000000000006</v>
      </c>
      <c r="X166" s="75">
        <f t="shared" ref="X166" si="257">C166+0.001</f>
        <v>121.68100000000001</v>
      </c>
    </row>
    <row r="167" spans="1:24" x14ac:dyDescent="0.35">
      <c r="A167">
        <v>2885.79</v>
      </c>
      <c r="B167">
        <v>89.23</v>
      </c>
      <c r="C167">
        <v>120.77</v>
      </c>
      <c r="D167" s="64">
        <f t="shared" si="127"/>
        <v>2127.139442960894</v>
      </c>
      <c r="E167" s="64">
        <f t="shared" si="128"/>
        <v>-2064.7994429608939</v>
      </c>
      <c r="F167" s="64">
        <f t="shared" si="129"/>
        <v>-381.64294087624211</v>
      </c>
      <c r="G167" s="64">
        <f t="shared" si="130"/>
        <v>277.85343196605345</v>
      </c>
      <c r="H167" s="64">
        <f t="shared" si="131"/>
        <v>17772.807059123727</v>
      </c>
      <c r="I167" s="64">
        <f t="shared" si="132"/>
        <v>31267.633431966078</v>
      </c>
      <c r="J167" s="60">
        <f t="shared" si="133"/>
        <v>472.07400264786997</v>
      </c>
      <c r="K167" s="60">
        <f t="shared" si="134"/>
        <v>143.94367734483404</v>
      </c>
      <c r="L167" s="60">
        <f t="shared" si="135"/>
        <v>431.44960104941458</v>
      </c>
      <c r="M167" s="61"/>
      <c r="N167" s="66">
        <f t="shared" si="136"/>
        <v>9.4400000000000546</v>
      </c>
      <c r="O167" s="66">
        <f t="shared" si="137"/>
        <v>-5.2359877559829387E-3</v>
      </c>
      <c r="P167" s="66">
        <f t="shared" si="138"/>
        <v>-1.5882496193148587E-2</v>
      </c>
      <c r="Q167" s="60">
        <f t="shared" si="139"/>
        <v>1.6722414286373111E-2</v>
      </c>
      <c r="R167" s="60">
        <f t="shared" si="140"/>
        <v>1.0000233039132993</v>
      </c>
      <c r="S167" s="60">
        <f t="shared" si="141"/>
        <v>0.10215066731596444</v>
      </c>
      <c r="T167" s="60">
        <f t="shared" si="142"/>
        <v>-4.8933559997641209</v>
      </c>
      <c r="U167" s="60">
        <f t="shared" si="143"/>
        <v>8.0719363031779228</v>
      </c>
      <c r="W167" s="75">
        <f t="shared" ref="W167" si="258">B167-0.001</f>
        <v>89.228999999999999</v>
      </c>
      <c r="X167" s="75">
        <f t="shared" ref="X167" si="259">C167-0.001</f>
        <v>120.76899999999999</v>
      </c>
    </row>
    <row r="168" spans="1:24" x14ac:dyDescent="0.35">
      <c r="A168">
        <v>2895.26</v>
      </c>
      <c r="B168">
        <v>90.03</v>
      </c>
      <c r="C168">
        <v>121.62</v>
      </c>
      <c r="D168" s="64">
        <f t="shared" si="127"/>
        <v>2127.2005977523218</v>
      </c>
      <c r="E168" s="64">
        <f t="shared" si="128"/>
        <v>-2064.8605977523216</v>
      </c>
      <c r="F168" s="64">
        <f t="shared" si="129"/>
        <v>-386.54776536154537</v>
      </c>
      <c r="G168" s="64">
        <f t="shared" si="130"/>
        <v>285.95384894454685</v>
      </c>
      <c r="H168" s="64">
        <f t="shared" si="131"/>
        <v>17767.902234638423</v>
      </c>
      <c r="I168" s="64">
        <f t="shared" si="132"/>
        <v>31275.733848944572</v>
      </c>
      <c r="J168" s="60">
        <f t="shared" si="133"/>
        <v>480.82094238105418</v>
      </c>
      <c r="K168" s="60">
        <f t="shared" si="134"/>
        <v>143.50732321028451</v>
      </c>
      <c r="L168" s="60">
        <f t="shared" si="135"/>
        <v>440.91718017668819</v>
      </c>
      <c r="M168" s="61"/>
      <c r="N168" s="66">
        <f t="shared" si="136"/>
        <v>9.4700000000002547</v>
      </c>
      <c r="O168" s="66">
        <f t="shared" si="137"/>
        <v>1.3962634015954586E-2</v>
      </c>
      <c r="P168" s="66">
        <f t="shared" si="138"/>
        <v>1.483529864195195E-2</v>
      </c>
      <c r="Q168" s="60">
        <f t="shared" si="139"/>
        <v>2.0372247800912069E-2</v>
      </c>
      <c r="R168" s="60">
        <f t="shared" si="140"/>
        <v>1.0000345871421707</v>
      </c>
      <c r="S168" s="60">
        <f t="shared" si="141"/>
        <v>6.1154791427856368E-2</v>
      </c>
      <c r="T168" s="60">
        <f t="shared" si="142"/>
        <v>-4.9048244853032719</v>
      </c>
      <c r="U168" s="60">
        <f t="shared" si="143"/>
        <v>8.1004169784934188</v>
      </c>
      <c r="W168" s="75">
        <f t="shared" ref="W168" si="260">B168+0.001</f>
        <v>90.031000000000006</v>
      </c>
      <c r="X168" s="75">
        <f t="shared" ref="X168" si="261">C168+0.001</f>
        <v>121.62100000000001</v>
      </c>
    </row>
    <row r="169" spans="1:24" x14ac:dyDescent="0.35">
      <c r="A169">
        <v>2904.72</v>
      </c>
      <c r="B169">
        <v>90.74</v>
      </c>
      <c r="C169">
        <v>121.38</v>
      </c>
      <c r="D169" s="64">
        <f t="shared" si="127"/>
        <v>2127.1370319077637</v>
      </c>
      <c r="E169" s="64">
        <f t="shared" si="128"/>
        <v>-2064.7970319077635</v>
      </c>
      <c r="F169" s="64">
        <f t="shared" si="129"/>
        <v>-391.49045565978167</v>
      </c>
      <c r="G169" s="64">
        <f t="shared" si="130"/>
        <v>294.01958486794729</v>
      </c>
      <c r="H169" s="64">
        <f t="shared" si="131"/>
        <v>17762.959544340185</v>
      </c>
      <c r="I169" s="64">
        <f t="shared" si="132"/>
        <v>31283.799584867971</v>
      </c>
      <c r="J169" s="60">
        <f t="shared" si="133"/>
        <v>489.60422093628193</v>
      </c>
      <c r="K169" s="60">
        <f t="shared" si="134"/>
        <v>143.09249126165065</v>
      </c>
      <c r="L169" s="60">
        <f t="shared" si="135"/>
        <v>450.37365753568793</v>
      </c>
      <c r="M169" s="61"/>
      <c r="N169" s="66">
        <f t="shared" si="136"/>
        <v>9.4599999999995816</v>
      </c>
      <c r="O169" s="66">
        <f t="shared" si="137"/>
        <v>1.2391837689159631E-2</v>
      </c>
      <c r="P169" s="66">
        <f t="shared" si="138"/>
        <v>-4.1887902047865492E-3</v>
      </c>
      <c r="Q169" s="60">
        <f t="shared" si="139"/>
        <v>1.308061878979272E-2</v>
      </c>
      <c r="R169" s="60">
        <f t="shared" si="140"/>
        <v>1.0000142587929655</v>
      </c>
      <c r="S169" s="60">
        <f t="shared" si="141"/>
        <v>-6.3565844558239548E-2</v>
      </c>
      <c r="T169" s="60">
        <f t="shared" si="142"/>
        <v>-4.9426902982363208</v>
      </c>
      <c r="U169" s="60">
        <f t="shared" si="143"/>
        <v>8.0657359234004673</v>
      </c>
      <c r="W169" s="75">
        <f t="shared" ref="W169" si="262">B169-0.001</f>
        <v>90.73899999999999</v>
      </c>
      <c r="X169" s="75">
        <f t="shared" ref="X169" si="263">C169-0.001</f>
        <v>121.37899999999999</v>
      </c>
    </row>
    <row r="170" spans="1:24" x14ac:dyDescent="0.35">
      <c r="A170">
        <v>2914.17</v>
      </c>
      <c r="B170">
        <v>90.74</v>
      </c>
      <c r="C170">
        <v>119.04</v>
      </c>
      <c r="D170" s="64">
        <f t="shared" si="127"/>
        <v>2127.0149674621066</v>
      </c>
      <c r="E170" s="64">
        <f t="shared" si="128"/>
        <v>-2064.6749674621065</v>
      </c>
      <c r="F170" s="64">
        <f t="shared" si="129"/>
        <v>-396.24469244551511</v>
      </c>
      <c r="G170" s="64">
        <f t="shared" si="130"/>
        <v>302.18490316203003</v>
      </c>
      <c r="H170" s="64">
        <f t="shared" si="131"/>
        <v>17758.20530755445</v>
      </c>
      <c r="I170" s="64">
        <f t="shared" si="132"/>
        <v>31291.964903162054</v>
      </c>
      <c r="J170" s="60">
        <f t="shared" si="133"/>
        <v>498.32275885241921</v>
      </c>
      <c r="K170" s="60">
        <f t="shared" si="134"/>
        <v>142.67006113147988</v>
      </c>
      <c r="L170" s="60">
        <f t="shared" si="135"/>
        <v>459.82214900121608</v>
      </c>
      <c r="M170" s="61"/>
      <c r="N170" s="66">
        <f t="shared" si="136"/>
        <v>9.4500000000002728</v>
      </c>
      <c r="O170" s="66">
        <f t="shared" si="137"/>
        <v>0</v>
      </c>
      <c r="P170" s="66">
        <f t="shared" si="138"/>
        <v>-4.0840704496667123E-2</v>
      </c>
      <c r="Q170" s="60">
        <f t="shared" si="139"/>
        <v>4.0837297782232218E-2</v>
      </c>
      <c r="R170" s="60">
        <f t="shared" si="140"/>
        <v>1.0001389969211989</v>
      </c>
      <c r="S170" s="60">
        <f t="shared" si="141"/>
        <v>-0.12206444565722464</v>
      </c>
      <c r="T170" s="60">
        <f t="shared" si="142"/>
        <v>-4.754236785733454</v>
      </c>
      <c r="U170" s="60">
        <f t="shared" si="143"/>
        <v>8.1653182940827644</v>
      </c>
      <c r="W170" s="75">
        <f t="shared" ref="W170" si="264">B170+0.001</f>
        <v>90.741</v>
      </c>
      <c r="X170" s="75">
        <f t="shared" ref="X170" si="265">C170+0.001</f>
        <v>119.04100000000001</v>
      </c>
    </row>
    <row r="171" spans="1:24" x14ac:dyDescent="0.35">
      <c r="A171">
        <v>2923.62</v>
      </c>
      <c r="B171">
        <v>91.01</v>
      </c>
      <c r="C171">
        <v>117.74</v>
      </c>
      <c r="D171" s="64">
        <f t="shared" si="127"/>
        <v>2126.8706501028382</v>
      </c>
      <c r="E171" s="64">
        <f t="shared" si="128"/>
        <v>-2064.5306501028381</v>
      </c>
      <c r="F171" s="64">
        <f t="shared" si="129"/>
        <v>-400.73726919293432</v>
      </c>
      <c r="G171" s="64">
        <f t="shared" si="130"/>
        <v>310.49720917653423</v>
      </c>
      <c r="H171" s="64">
        <f t="shared" si="131"/>
        <v>17753.71273080703</v>
      </c>
      <c r="I171" s="64">
        <f t="shared" si="132"/>
        <v>31300.277209176558</v>
      </c>
      <c r="J171" s="60">
        <f t="shared" si="133"/>
        <v>506.95056546632509</v>
      </c>
      <c r="K171" s="60">
        <f t="shared" si="134"/>
        <v>142.23094192465888</v>
      </c>
      <c r="L171" s="60">
        <f t="shared" si="135"/>
        <v>469.26710554751651</v>
      </c>
      <c r="M171" s="61"/>
      <c r="N171" s="66">
        <f t="shared" si="136"/>
        <v>9.4499999999998181</v>
      </c>
      <c r="O171" s="66">
        <f t="shared" si="137"/>
        <v>4.7123889803848684E-3</v>
      </c>
      <c r="P171" s="66">
        <f t="shared" si="138"/>
        <v>-2.2689280275926482E-2</v>
      </c>
      <c r="Q171" s="60">
        <f t="shared" si="139"/>
        <v>2.3170866115640454E-2</v>
      </c>
      <c r="R171" s="60">
        <f t="shared" si="140"/>
        <v>1.0000447431552582</v>
      </c>
      <c r="S171" s="60">
        <f t="shared" si="141"/>
        <v>-0.14431735926826345</v>
      </c>
      <c r="T171" s="60">
        <f t="shared" si="142"/>
        <v>-4.4925767474192293</v>
      </c>
      <c r="U171" s="60">
        <f t="shared" si="143"/>
        <v>8.3123060145042089</v>
      </c>
      <c r="W171" s="75">
        <f t="shared" ref="W171" si="266">B171-0.001</f>
        <v>91.009</v>
      </c>
      <c r="X171" s="75">
        <f t="shared" ref="X171" si="267">C171-0.001</f>
        <v>117.73899999999999</v>
      </c>
    </row>
    <row r="172" spans="1:24" x14ac:dyDescent="0.35">
      <c r="A172">
        <v>2933.07</v>
      </c>
      <c r="B172">
        <v>90.67</v>
      </c>
      <c r="C172">
        <v>116.55</v>
      </c>
      <c r="D172" s="64">
        <f t="shared" si="127"/>
        <v>2126.7321060538347</v>
      </c>
      <c r="E172" s="64">
        <f t="shared" si="128"/>
        <v>-2064.3921060538346</v>
      </c>
      <c r="F172" s="64">
        <f t="shared" si="129"/>
        <v>-405.04822342173168</v>
      </c>
      <c r="G172" s="64">
        <f t="shared" si="130"/>
        <v>318.90527124150628</v>
      </c>
      <c r="H172" s="64">
        <f t="shared" si="131"/>
        <v>17749.401776578234</v>
      </c>
      <c r="I172" s="64">
        <f t="shared" si="132"/>
        <v>31308.685271241531</v>
      </c>
      <c r="J172" s="60">
        <f t="shared" si="133"/>
        <v>515.52365156481403</v>
      </c>
      <c r="K172" s="60">
        <f t="shared" si="134"/>
        <v>141.78569796379</v>
      </c>
      <c r="L172" s="60">
        <f t="shared" si="135"/>
        <v>478.70417800677728</v>
      </c>
      <c r="M172" s="61"/>
      <c r="N172" s="66">
        <f t="shared" si="136"/>
        <v>9.4500000000002728</v>
      </c>
      <c r="O172" s="66">
        <f t="shared" si="137"/>
        <v>-5.9341194567807797E-3</v>
      </c>
      <c r="P172" s="66">
        <f t="shared" si="138"/>
        <v>-2.0769418098732482E-2</v>
      </c>
      <c r="Q172" s="60">
        <f t="shared" si="139"/>
        <v>2.159834533584748E-2</v>
      </c>
      <c r="R172" s="60">
        <f t="shared" si="140"/>
        <v>1.0000388758569523</v>
      </c>
      <c r="S172" s="60">
        <f t="shared" si="141"/>
        <v>-0.13854404900367112</v>
      </c>
      <c r="T172" s="60">
        <f t="shared" si="142"/>
        <v>-4.3109542287973559</v>
      </c>
      <c r="U172" s="60">
        <f t="shared" si="143"/>
        <v>8.4080620649720359</v>
      </c>
      <c r="W172" s="75">
        <f t="shared" ref="W172" si="268">B172+0.001</f>
        <v>90.671000000000006</v>
      </c>
      <c r="X172" s="75">
        <f t="shared" ref="X172" si="269">C172+0.001</f>
        <v>116.551</v>
      </c>
    </row>
    <row r="173" spans="1:24" x14ac:dyDescent="0.35">
      <c r="A173">
        <v>2942.52</v>
      </c>
      <c r="B173">
        <v>90.03</v>
      </c>
      <c r="C173">
        <v>115.69</v>
      </c>
      <c r="D173" s="64">
        <f t="shared" si="127"/>
        <v>2126.6743788641784</v>
      </c>
      <c r="E173" s="64">
        <f t="shared" si="128"/>
        <v>-2064.3343788641782</v>
      </c>
      <c r="F173" s="64">
        <f t="shared" si="129"/>
        <v>-409.20847014122779</v>
      </c>
      <c r="G173" s="64">
        <f t="shared" si="130"/>
        <v>327.38989909221095</v>
      </c>
      <c r="H173" s="64">
        <f t="shared" si="131"/>
        <v>17745.241529858737</v>
      </c>
      <c r="I173" s="64">
        <f t="shared" si="132"/>
        <v>31317.169899092234</v>
      </c>
      <c r="J173" s="60">
        <f t="shared" si="133"/>
        <v>524.05697978648482</v>
      </c>
      <c r="K173" s="60">
        <f t="shared" si="134"/>
        <v>141.33821766027648</v>
      </c>
      <c r="L173" s="60">
        <f t="shared" si="135"/>
        <v>488.13220462689247</v>
      </c>
      <c r="M173" s="61"/>
      <c r="N173" s="66">
        <f t="shared" si="136"/>
        <v>9.4499999999998181</v>
      </c>
      <c r="O173" s="66">
        <f t="shared" si="137"/>
        <v>-1.1170107212763718E-2</v>
      </c>
      <c r="P173" s="66">
        <f t="shared" si="138"/>
        <v>-1.5009831567151225E-2</v>
      </c>
      <c r="Q173" s="60">
        <f t="shared" si="139"/>
        <v>1.8709772553942017E-2</v>
      </c>
      <c r="R173" s="60">
        <f t="shared" si="140"/>
        <v>1.0000291723202788</v>
      </c>
      <c r="S173" s="60">
        <f t="shared" si="141"/>
        <v>-5.7727189656384417E-2</v>
      </c>
      <c r="T173" s="60">
        <f t="shared" si="142"/>
        <v>-4.1602467194961115</v>
      </c>
      <c r="U173" s="60">
        <f t="shared" si="143"/>
        <v>8.4846278507046726</v>
      </c>
      <c r="W173" s="75">
        <f t="shared" ref="W173" si="270">B173-0.001</f>
        <v>90.028999999999996</v>
      </c>
      <c r="X173" s="75">
        <f t="shared" ref="X173" si="271">C173-0.001</f>
        <v>115.68899999999999</v>
      </c>
    </row>
    <row r="174" spans="1:24" x14ac:dyDescent="0.35">
      <c r="A174">
        <v>2951.98</v>
      </c>
      <c r="B174">
        <v>90.4</v>
      </c>
      <c r="C174">
        <v>116.44</v>
      </c>
      <c r="D174" s="64">
        <f t="shared" ref="D174:D202" si="272">S174+D173</f>
        <v>2126.6388802506335</v>
      </c>
      <c r="E174" s="64">
        <f t="shared" ref="E174:E202" si="273">$D$1-D174</f>
        <v>-2064.2988802506334</v>
      </c>
      <c r="F174" s="64">
        <f t="shared" ref="F174:F202" si="274">T174+F173</f>
        <v>-413.36503756588445</v>
      </c>
      <c r="G174" s="64">
        <f t="shared" ref="G174:G202" si="275">U174+G173</f>
        <v>335.88764575129392</v>
      </c>
      <c r="H174" s="64">
        <f t="shared" ref="H174:H202" si="276">H173+T174</f>
        <v>17741.084962434081</v>
      </c>
      <c r="I174" s="64">
        <f t="shared" ref="I174:I202" si="277">I173+U174</f>
        <v>31325.667645751317</v>
      </c>
      <c r="J174" s="60">
        <f t="shared" ref="J174:J202" si="278">SQRT(F174^2+G174^2)</f>
        <v>532.62666554556938</v>
      </c>
      <c r="K174" s="60">
        <f t="shared" ref="K174:K202" si="279">IF(J174=0,0,IF(F174&lt;0,ATAN(G174/F174)*180/PI()+180,ATAN(G174/F174)*180/PI()))</f>
        <v>140.9037572970127</v>
      </c>
      <c r="L174" s="60">
        <f t="shared" ref="L174:L202" si="280">COS((K174-$B$1)*PI()/180)*J174</f>
        <v>497.56975282091105</v>
      </c>
      <c r="M174" s="61"/>
      <c r="N174" s="66">
        <f t="shared" ref="N174:N202" si="281">A174-A173</f>
        <v>9.4600000000000364</v>
      </c>
      <c r="O174" s="66">
        <f t="shared" ref="O174:O202" si="282">RADIANS(B174-B173)</f>
        <v>6.4577182323790989E-3</v>
      </c>
      <c r="P174" s="66">
        <f t="shared" ref="P174:P202" si="283">RADIANS(C174-C173)</f>
        <v>1.3089969389957472E-2</v>
      </c>
      <c r="Q174" s="60">
        <f t="shared" ref="Q174:Q202" si="284">ACOS(COS(O174)-SIN(RADIANS(B173))*SIN(RADIANS(B174))*(1-COS(P174)))</f>
        <v>1.4596109590006456E-2</v>
      </c>
      <c r="R174" s="60">
        <f t="shared" ref="R174:R202" si="285">2/Q174*TAN(Q174/2)</f>
        <v>1.0000177542461781</v>
      </c>
      <c r="S174" s="60">
        <f t="shared" ref="S174:S202" si="286">(N174/2)*(COS(RADIANS(B173))+COS(RADIANS(B174)))*R174</f>
        <v>-3.5498613544709678E-2</v>
      </c>
      <c r="T174" s="60">
        <f t="shared" ref="T174:T202" si="287">(N174/2)*(SIN(RADIANS(B173))*COS(RADIANS(C173))+SIN(RADIANS(B174))*COS(RADIANS(C174)))*R174</f>
        <v>-4.1565674246566342</v>
      </c>
      <c r="U174" s="60">
        <f t="shared" ref="U174:U202" si="288">(N174/2)*(SIN(RADIANS(B173))*SIN(RADIANS(C173))+SIN(RADIANS(B174))*SIN(RADIANS(C174)))*R174</f>
        <v>8.497746659082992</v>
      </c>
      <c r="W174" s="75">
        <f t="shared" ref="W174" si="289">B174+0.001</f>
        <v>90.40100000000001</v>
      </c>
      <c r="X174" s="75">
        <f t="shared" ref="X174" si="290">C174+0.001</f>
        <v>116.441</v>
      </c>
    </row>
    <row r="175" spans="1:24" x14ac:dyDescent="0.35">
      <c r="A175">
        <v>2961.44</v>
      </c>
      <c r="B175">
        <v>90.94</v>
      </c>
      <c r="C175">
        <v>116.27</v>
      </c>
      <c r="D175" s="64">
        <f t="shared" si="272"/>
        <v>2126.5282606413762</v>
      </c>
      <c r="E175" s="64">
        <f t="shared" si="273"/>
        <v>-2064.188260641376</v>
      </c>
      <c r="F175" s="64">
        <f t="shared" si="274"/>
        <v>-417.56432652694099</v>
      </c>
      <c r="G175" s="64">
        <f t="shared" si="275"/>
        <v>344.3637655857205</v>
      </c>
      <c r="H175" s="64">
        <f t="shared" si="276"/>
        <v>17736.885673473025</v>
      </c>
      <c r="I175" s="64">
        <f t="shared" si="277"/>
        <v>31334.143765585744</v>
      </c>
      <c r="J175" s="60">
        <f t="shared" si="278"/>
        <v>541.24520306075215</v>
      </c>
      <c r="K175" s="60">
        <f t="shared" si="279"/>
        <v>140.48772314054918</v>
      </c>
      <c r="L175" s="60">
        <f t="shared" si="280"/>
        <v>507.00993240357377</v>
      </c>
      <c r="M175" s="61"/>
      <c r="N175" s="66">
        <f t="shared" si="281"/>
        <v>9.4600000000000364</v>
      </c>
      <c r="O175" s="66">
        <f t="shared" si="282"/>
        <v>9.4247779607692407E-3</v>
      </c>
      <c r="P175" s="66">
        <f t="shared" si="283"/>
        <v>-2.9670597283903899E-3</v>
      </c>
      <c r="Q175" s="60">
        <f t="shared" si="284"/>
        <v>9.8807193111392078E-3</v>
      </c>
      <c r="R175" s="60">
        <f t="shared" si="285"/>
        <v>1.0000081357972708</v>
      </c>
      <c r="S175" s="60">
        <f t="shared" si="286"/>
        <v>-0.110619609257195</v>
      </c>
      <c r="T175" s="60">
        <f t="shared" si="287"/>
        <v>-4.1992889610565447</v>
      </c>
      <c r="U175" s="60">
        <f t="shared" si="288"/>
        <v>8.4761198344265765</v>
      </c>
      <c r="W175" s="75">
        <f t="shared" ref="W175" si="291">B175-0.001</f>
        <v>90.938999999999993</v>
      </c>
      <c r="X175" s="75">
        <f t="shared" ref="X175" si="292">C175-0.001</f>
        <v>116.26899999999999</v>
      </c>
    </row>
    <row r="176" spans="1:24" x14ac:dyDescent="0.35">
      <c r="A176">
        <v>2970.89</v>
      </c>
      <c r="B176">
        <v>90.7</v>
      </c>
      <c r="C176">
        <v>116.64</v>
      </c>
      <c r="D176" s="64">
        <f t="shared" si="272"/>
        <v>2126.3930193235119</v>
      </c>
      <c r="E176" s="64">
        <f t="shared" si="273"/>
        <v>-2064.0530193235118</v>
      </c>
      <c r="F176" s="64">
        <f t="shared" si="274"/>
        <v>-421.77381162968697</v>
      </c>
      <c r="G176" s="64">
        <f t="shared" si="275"/>
        <v>352.82331664376835</v>
      </c>
      <c r="H176" s="64">
        <f t="shared" si="276"/>
        <v>17732.676188370278</v>
      </c>
      <c r="I176" s="64">
        <f t="shared" si="277"/>
        <v>31342.603316643792</v>
      </c>
      <c r="J176" s="60">
        <f t="shared" si="278"/>
        <v>549.88857138891649</v>
      </c>
      <c r="K176" s="60">
        <f t="shared" si="279"/>
        <v>140.0867570746438</v>
      </c>
      <c r="L176" s="60">
        <f t="shared" si="280"/>
        <v>516.4408610758278</v>
      </c>
      <c r="M176" s="61"/>
      <c r="N176" s="66">
        <f t="shared" si="281"/>
        <v>9.4499999999998181</v>
      </c>
      <c r="O176" s="66">
        <f t="shared" si="282"/>
        <v>-4.188790204786302E-3</v>
      </c>
      <c r="P176" s="66">
        <f t="shared" si="283"/>
        <v>6.4577182323790989E-3</v>
      </c>
      <c r="Q176" s="60">
        <f t="shared" si="284"/>
        <v>7.6967191760062281E-3</v>
      </c>
      <c r="R176" s="60">
        <f t="shared" si="285"/>
        <v>1.0000049366530841</v>
      </c>
      <c r="S176" s="60">
        <f t="shared" si="286"/>
        <v>-0.13524131786414934</v>
      </c>
      <c r="T176" s="60">
        <f t="shared" si="287"/>
        <v>-4.2094851027459947</v>
      </c>
      <c r="U176" s="60">
        <f t="shared" si="288"/>
        <v>8.4595510580478557</v>
      </c>
      <c r="W176" s="75">
        <f t="shared" ref="W176" si="293">B176+0.001</f>
        <v>90.701000000000008</v>
      </c>
      <c r="X176" s="75">
        <f t="shared" ref="X176" si="294">C176+0.001</f>
        <v>116.64100000000001</v>
      </c>
    </row>
    <row r="177" spans="1:24" x14ac:dyDescent="0.35">
      <c r="A177">
        <v>2980.34</v>
      </c>
      <c r="B177">
        <v>91.28</v>
      </c>
      <c r="C177">
        <v>117.78</v>
      </c>
      <c r="D177" s="64">
        <f t="shared" si="272"/>
        <v>2126.2297384821754</v>
      </c>
      <c r="E177" s="64">
        <f t="shared" si="273"/>
        <v>-2063.8897384821753</v>
      </c>
      <c r="F177" s="64">
        <f t="shared" si="274"/>
        <v>-426.094111836477</v>
      </c>
      <c r="G177" s="64">
        <f t="shared" si="275"/>
        <v>361.22612199480585</v>
      </c>
      <c r="H177" s="64">
        <f t="shared" si="276"/>
        <v>17728.355888163489</v>
      </c>
      <c r="I177" s="64">
        <f t="shared" si="277"/>
        <v>31351.006121994829</v>
      </c>
      <c r="J177" s="60">
        <f t="shared" si="278"/>
        <v>558.60585689117374</v>
      </c>
      <c r="K177" s="60">
        <f t="shared" si="279"/>
        <v>139.710010095629</v>
      </c>
      <c r="L177" s="60">
        <f t="shared" si="280"/>
        <v>525.87805407627707</v>
      </c>
      <c r="M177" s="61"/>
      <c r="N177" s="66">
        <f t="shared" si="281"/>
        <v>9.4500000000002728</v>
      </c>
      <c r="O177" s="66">
        <f t="shared" si="282"/>
        <v>1.0122909661567082E-2</v>
      </c>
      <c r="P177" s="66">
        <f t="shared" si="283"/>
        <v>1.9896753472735368E-2</v>
      </c>
      <c r="Q177" s="60">
        <f t="shared" si="284"/>
        <v>2.2321122991119324E-2</v>
      </c>
      <c r="R177" s="60">
        <f t="shared" si="285"/>
        <v>1.0000415214463667</v>
      </c>
      <c r="S177" s="60">
        <f t="shared" si="286"/>
        <v>-0.16328084133639093</v>
      </c>
      <c r="T177" s="60">
        <f t="shared" si="287"/>
        <v>-4.3203002067900211</v>
      </c>
      <c r="U177" s="60">
        <f t="shared" si="288"/>
        <v>8.4028053510374807</v>
      </c>
      <c r="W177" s="75">
        <f t="shared" ref="W177" si="295">B177-0.001</f>
        <v>91.278999999999996</v>
      </c>
      <c r="X177" s="75">
        <f t="shared" ref="X177" si="296">C177-0.001</f>
        <v>117.779</v>
      </c>
    </row>
    <row r="178" spans="1:24" x14ac:dyDescent="0.35">
      <c r="A178">
        <v>2989.78</v>
      </c>
      <c r="B178">
        <v>91.48</v>
      </c>
      <c r="C178">
        <v>117.94</v>
      </c>
      <c r="D178" s="64">
        <f t="shared" si="272"/>
        <v>2126.0023929001486</v>
      </c>
      <c r="E178" s="64">
        <f t="shared" si="273"/>
        <v>-2063.6623929001485</v>
      </c>
      <c r="F178" s="64">
        <f t="shared" si="274"/>
        <v>-430.50426020352631</v>
      </c>
      <c r="G178" s="64">
        <f t="shared" si="275"/>
        <v>369.56952399908397</v>
      </c>
      <c r="H178" s="64">
        <f t="shared" si="276"/>
        <v>17723.94573979644</v>
      </c>
      <c r="I178" s="64">
        <f t="shared" si="277"/>
        <v>31359.349523999106</v>
      </c>
      <c r="J178" s="60">
        <f t="shared" si="278"/>
        <v>567.37602268891749</v>
      </c>
      <c r="K178" s="60">
        <f t="shared" si="279"/>
        <v>139.35531843893978</v>
      </c>
      <c r="L178" s="60">
        <f t="shared" si="280"/>
        <v>535.30872634949264</v>
      </c>
      <c r="M178" s="61"/>
      <c r="N178" s="66">
        <f t="shared" si="281"/>
        <v>9.4400000000000546</v>
      </c>
      <c r="O178" s="66">
        <f t="shared" si="282"/>
        <v>3.4906585039887086E-3</v>
      </c>
      <c r="P178" s="66">
        <f t="shared" si="283"/>
        <v>2.7925268031908676E-3</v>
      </c>
      <c r="Q178" s="60">
        <f t="shared" si="284"/>
        <v>4.469717198940959E-3</v>
      </c>
      <c r="R178" s="60">
        <f t="shared" si="285"/>
        <v>1.000001664867646</v>
      </c>
      <c r="S178" s="60">
        <f t="shared" si="286"/>
        <v>-0.22734558202687966</v>
      </c>
      <c r="T178" s="60">
        <f t="shared" si="287"/>
        <v>-4.4101483670493327</v>
      </c>
      <c r="U178" s="60">
        <f t="shared" si="288"/>
        <v>8.3434020042780954</v>
      </c>
      <c r="W178" s="75">
        <f t="shared" ref="W178" si="297">B178+0.001</f>
        <v>91.481000000000009</v>
      </c>
      <c r="X178" s="75">
        <f t="shared" ref="X178" si="298">C178+0.001</f>
        <v>117.941</v>
      </c>
    </row>
    <row r="179" spans="1:24" x14ac:dyDescent="0.35">
      <c r="A179">
        <v>2999.22</v>
      </c>
      <c r="B179">
        <v>91.51</v>
      </c>
      <c r="C179">
        <v>119.19</v>
      </c>
      <c r="D179" s="64">
        <f t="shared" si="272"/>
        <v>2125.756096262518</v>
      </c>
      <c r="E179" s="64">
        <f t="shared" si="273"/>
        <v>-2063.4160962625178</v>
      </c>
      <c r="F179" s="64">
        <f t="shared" si="274"/>
        <v>-435.01642080614783</v>
      </c>
      <c r="G179" s="64">
        <f t="shared" si="275"/>
        <v>377.85745561747893</v>
      </c>
      <c r="H179" s="64">
        <f t="shared" si="276"/>
        <v>17719.433579193817</v>
      </c>
      <c r="I179" s="64">
        <f t="shared" si="277"/>
        <v>31367.6374556175</v>
      </c>
      <c r="J179" s="60">
        <f t="shared" si="278"/>
        <v>576.20789923143764</v>
      </c>
      <c r="K179" s="60">
        <f t="shared" si="279"/>
        <v>139.02225465259627</v>
      </c>
      <c r="L179" s="60">
        <f t="shared" si="280"/>
        <v>544.74236597716174</v>
      </c>
      <c r="M179" s="61"/>
      <c r="N179" s="66">
        <f t="shared" si="281"/>
        <v>9.4399999999995998</v>
      </c>
      <c r="O179" s="66">
        <f t="shared" si="282"/>
        <v>5.2359877559831865E-4</v>
      </c>
      <c r="P179" s="66">
        <f t="shared" si="283"/>
        <v>2.1816615649929118E-2</v>
      </c>
      <c r="Q179" s="60">
        <f t="shared" si="284"/>
        <v>2.1815473270248686E-2</v>
      </c>
      <c r="R179" s="60">
        <f t="shared" si="285"/>
        <v>1.0000396614603828</v>
      </c>
      <c r="S179" s="60">
        <f t="shared" si="286"/>
        <v>-0.24629663763040205</v>
      </c>
      <c r="T179" s="60">
        <f t="shared" si="287"/>
        <v>-4.512160602621492</v>
      </c>
      <c r="U179" s="60">
        <f t="shared" si="288"/>
        <v>8.2879316183949516</v>
      </c>
      <c r="W179" s="75">
        <f t="shared" ref="W179" si="299">B179-0.001</f>
        <v>91.509</v>
      </c>
      <c r="X179" s="75">
        <f t="shared" ref="X179" si="300">C179-0.001</f>
        <v>119.18899999999999</v>
      </c>
    </row>
    <row r="180" spans="1:24" x14ac:dyDescent="0.35">
      <c r="A180">
        <v>3008.68</v>
      </c>
      <c r="B180">
        <v>90.64</v>
      </c>
      <c r="C180">
        <v>118.95</v>
      </c>
      <c r="D180" s="64">
        <f t="shared" si="272"/>
        <v>2125.5786168631853</v>
      </c>
      <c r="E180" s="64">
        <f t="shared" si="273"/>
        <v>-2063.2386168631851</v>
      </c>
      <c r="F180" s="64">
        <f t="shared" si="274"/>
        <v>-439.61196589186136</v>
      </c>
      <c r="G180" s="64">
        <f t="shared" si="275"/>
        <v>386.12420928332813</v>
      </c>
      <c r="H180" s="64">
        <f t="shared" si="276"/>
        <v>17714.838034108103</v>
      </c>
      <c r="I180" s="64">
        <f t="shared" si="277"/>
        <v>31375.904209283348</v>
      </c>
      <c r="J180" s="60">
        <f t="shared" si="278"/>
        <v>585.10732823131048</v>
      </c>
      <c r="K180" s="60">
        <f t="shared" si="279"/>
        <v>138.70620455602662</v>
      </c>
      <c r="L180" s="60">
        <f t="shared" si="280"/>
        <v>554.19935720147203</v>
      </c>
      <c r="M180" s="61"/>
      <c r="N180" s="66">
        <f t="shared" si="281"/>
        <v>9.4600000000000364</v>
      </c>
      <c r="O180" s="66">
        <f t="shared" si="282"/>
        <v>-1.5184364492350746E-2</v>
      </c>
      <c r="P180" s="66">
        <f t="shared" si="283"/>
        <v>-4.188790204786302E-3</v>
      </c>
      <c r="Q180" s="60">
        <f t="shared" si="284"/>
        <v>1.5751329314639406E-2</v>
      </c>
      <c r="R180" s="60">
        <f t="shared" si="285"/>
        <v>1.000020675877576</v>
      </c>
      <c r="S180" s="60">
        <f t="shared" si="286"/>
        <v>-0.17747939933284232</v>
      </c>
      <c r="T180" s="60">
        <f t="shared" si="287"/>
        <v>-4.5955450857135487</v>
      </c>
      <c r="U180" s="60">
        <f t="shared" si="288"/>
        <v>8.2667536658491692</v>
      </c>
      <c r="W180" s="75">
        <f t="shared" ref="W180" si="301">B180+0.001</f>
        <v>90.641000000000005</v>
      </c>
      <c r="X180" s="75">
        <f t="shared" ref="X180" si="302">C180+0.001</f>
        <v>118.95100000000001</v>
      </c>
    </row>
    <row r="181" spans="1:24" x14ac:dyDescent="0.35">
      <c r="A181">
        <v>3018.14</v>
      </c>
      <c r="B181">
        <v>90.17</v>
      </c>
      <c r="C181">
        <v>119.85</v>
      </c>
      <c r="D181" s="64">
        <f t="shared" si="272"/>
        <v>2125.511747432995</v>
      </c>
      <c r="E181" s="64">
        <f t="shared" si="273"/>
        <v>-2063.1717474329948</v>
      </c>
      <c r="F181" s="64">
        <f t="shared" si="274"/>
        <v>-444.25574049412086</v>
      </c>
      <c r="G181" s="64">
        <f t="shared" si="275"/>
        <v>394.36557713873668</v>
      </c>
      <c r="H181" s="64">
        <f t="shared" si="276"/>
        <v>17710.194259505843</v>
      </c>
      <c r="I181" s="64">
        <f t="shared" si="277"/>
        <v>31384.145577138755</v>
      </c>
      <c r="J181" s="60">
        <f t="shared" si="278"/>
        <v>594.04324034025387</v>
      </c>
      <c r="K181" s="60">
        <f t="shared" si="279"/>
        <v>138.40455301360743</v>
      </c>
      <c r="L181" s="60">
        <f t="shared" si="280"/>
        <v>563.65847842731819</v>
      </c>
      <c r="M181" s="61"/>
      <c r="N181" s="66">
        <f t="shared" si="281"/>
        <v>9.4600000000000364</v>
      </c>
      <c r="O181" s="66">
        <f t="shared" si="282"/>
        <v>-8.2030474843733294E-3</v>
      </c>
      <c r="P181" s="66">
        <f t="shared" si="283"/>
        <v>1.5707963267948818E-2</v>
      </c>
      <c r="Q181" s="60">
        <f t="shared" si="284"/>
        <v>1.7720507496443938E-2</v>
      </c>
      <c r="R181" s="60">
        <f t="shared" si="285"/>
        <v>1.0000261688539063</v>
      </c>
      <c r="S181" s="60">
        <f t="shared" si="286"/>
        <v>-6.6869430190483359E-2</v>
      </c>
      <c r="T181" s="60">
        <f t="shared" si="287"/>
        <v>-4.6437746022595094</v>
      </c>
      <c r="U181" s="60">
        <f t="shared" si="288"/>
        <v>8.2413678554085585</v>
      </c>
      <c r="W181" s="75">
        <f t="shared" ref="W181" si="303">B181-0.001</f>
        <v>90.168999999999997</v>
      </c>
      <c r="X181" s="75">
        <f t="shared" ref="X181" si="304">C181-0.001</f>
        <v>119.84899999999999</v>
      </c>
    </row>
    <row r="182" spans="1:24" x14ac:dyDescent="0.35">
      <c r="A182">
        <v>3034</v>
      </c>
      <c r="B182">
        <v>90</v>
      </c>
      <c r="C182">
        <v>120.07</v>
      </c>
      <c r="D182" s="64">
        <f t="shared" si="272"/>
        <v>2125.4882186377022</v>
      </c>
      <c r="E182" s="64">
        <f t="shared" si="273"/>
        <v>-2063.148218637702</v>
      </c>
      <c r="F182" s="64">
        <f t="shared" si="274"/>
        <v>-452.17613318107561</v>
      </c>
      <c r="G182" s="64">
        <f t="shared" si="275"/>
        <v>408.10624424406615</v>
      </c>
      <c r="H182" s="64">
        <f t="shared" si="276"/>
        <v>17702.273866818887</v>
      </c>
      <c r="I182" s="64">
        <f t="shared" si="277"/>
        <v>31397.886244244084</v>
      </c>
      <c r="J182" s="60">
        <f t="shared" si="278"/>
        <v>609.10915442930855</v>
      </c>
      <c r="K182" s="60">
        <f t="shared" si="279"/>
        <v>137.93254102852063</v>
      </c>
      <c r="L182" s="60">
        <f t="shared" si="280"/>
        <v>579.51844154895605</v>
      </c>
      <c r="M182" s="61"/>
      <c r="N182" s="66">
        <f t="shared" si="281"/>
        <v>15.860000000000127</v>
      </c>
      <c r="O182" s="66">
        <f t="shared" si="282"/>
        <v>-2.9670597283903899E-3</v>
      </c>
      <c r="P182" s="66">
        <f t="shared" si="283"/>
        <v>3.8397243543875051E-3</v>
      </c>
      <c r="Q182" s="60">
        <f t="shared" si="284"/>
        <v>4.8525130896264201E-3</v>
      </c>
      <c r="R182" s="60">
        <f t="shared" si="285"/>
        <v>1.0000019622448941</v>
      </c>
      <c r="S182" s="60">
        <f t="shared" si="286"/>
        <v>-2.3528795292932125E-2</v>
      </c>
      <c r="T182" s="60">
        <f t="shared" si="287"/>
        <v>-7.9203926869547452</v>
      </c>
      <c r="U182" s="60">
        <f t="shared" si="288"/>
        <v>13.740667105329482</v>
      </c>
      <c r="W182" s="75">
        <f t="shared" ref="W182" si="305">B182+0.001</f>
        <v>90.001000000000005</v>
      </c>
      <c r="X182" s="75">
        <f t="shared" ref="X182" si="306">C182+0.001</f>
        <v>120.071</v>
      </c>
    </row>
    <row r="183" spans="1:24" x14ac:dyDescent="0.35">
      <c r="A183">
        <v>3040</v>
      </c>
      <c r="B183">
        <v>89.4</v>
      </c>
      <c r="C183">
        <v>120.63</v>
      </c>
      <c r="D183" s="64">
        <f t="shared" si="272"/>
        <v>2125.5196345272298</v>
      </c>
      <c r="E183" s="64">
        <f t="shared" si="273"/>
        <v>-2063.1796345272296</v>
      </c>
      <c r="F183" s="64">
        <f t="shared" si="274"/>
        <v>-455.20775032815578</v>
      </c>
      <c r="G183" s="64">
        <f t="shared" si="275"/>
        <v>413.28385903846896</v>
      </c>
      <c r="H183" s="64">
        <f t="shared" si="276"/>
        <v>17699.242249671806</v>
      </c>
      <c r="I183" s="64">
        <f t="shared" si="277"/>
        <v>31403.063859038488</v>
      </c>
      <c r="J183" s="60">
        <f t="shared" si="278"/>
        <v>614.83139485597974</v>
      </c>
      <c r="K183" s="60">
        <f t="shared" si="279"/>
        <v>137.76364083870973</v>
      </c>
      <c r="L183" s="60">
        <f t="shared" si="280"/>
        <v>585.51819606545894</v>
      </c>
      <c r="M183" s="61"/>
      <c r="N183" s="66">
        <f t="shared" si="281"/>
        <v>6</v>
      </c>
      <c r="O183" s="66">
        <f t="shared" si="282"/>
        <v>-1.0471975511965877E-2</v>
      </c>
      <c r="P183" s="66">
        <f t="shared" si="283"/>
        <v>9.7738438111682844E-3</v>
      </c>
      <c r="Q183" s="60">
        <f t="shared" si="284"/>
        <v>1.4324342985999827E-2</v>
      </c>
      <c r="R183" s="60">
        <f t="shared" si="285"/>
        <v>1.0000170992510191</v>
      </c>
      <c r="S183" s="60">
        <f t="shared" si="286"/>
        <v>3.141588952773279E-2</v>
      </c>
      <c r="T183" s="60">
        <f t="shared" si="287"/>
        <v>-3.0316171470801687</v>
      </c>
      <c r="U183" s="60">
        <f t="shared" si="288"/>
        <v>5.1776147944028121</v>
      </c>
      <c r="W183" s="75">
        <f t="shared" ref="W183" si="307">B183-0.001</f>
        <v>89.399000000000001</v>
      </c>
      <c r="X183" s="75">
        <f t="shared" ref="X183" si="308">C183-0.001</f>
        <v>120.62899999999999</v>
      </c>
    </row>
    <row r="184" spans="1:24" x14ac:dyDescent="0.35">
      <c r="A184">
        <v>3050</v>
      </c>
      <c r="B184">
        <v>89</v>
      </c>
      <c r="C184">
        <v>121</v>
      </c>
      <c r="D184" s="64">
        <f t="shared" si="272"/>
        <v>2125.6592565321976</v>
      </c>
      <c r="E184" s="64">
        <f t="shared" si="273"/>
        <v>-2063.3192565321974</v>
      </c>
      <c r="F184" s="64">
        <f t="shared" si="274"/>
        <v>-460.32990755789393</v>
      </c>
      <c r="G184" s="64">
        <f t="shared" si="275"/>
        <v>421.87124847919739</v>
      </c>
      <c r="H184" s="64">
        <f t="shared" si="276"/>
        <v>17694.120092442066</v>
      </c>
      <c r="I184" s="64">
        <f t="shared" si="277"/>
        <v>31411.651248479215</v>
      </c>
      <c r="J184" s="60">
        <f t="shared" si="278"/>
        <v>624.40289404010286</v>
      </c>
      <c r="K184" s="60">
        <f t="shared" si="279"/>
        <v>137.49617056597748</v>
      </c>
      <c r="L184" s="60">
        <f t="shared" si="280"/>
        <v>595.51617208818914</v>
      </c>
      <c r="M184" s="61"/>
      <c r="N184" s="66">
        <f t="shared" si="281"/>
        <v>10</v>
      </c>
      <c r="O184" s="66">
        <f t="shared" si="282"/>
        <v>-6.9813170079774172E-3</v>
      </c>
      <c r="P184" s="66">
        <f t="shared" si="283"/>
        <v>6.4577182323790989E-3</v>
      </c>
      <c r="Q184" s="60">
        <f t="shared" si="284"/>
        <v>9.509606350875055E-3</v>
      </c>
      <c r="R184" s="60">
        <f t="shared" si="285"/>
        <v>1.0000075361192302</v>
      </c>
      <c r="S184" s="60">
        <f t="shared" si="286"/>
        <v>0.13962200496779331</v>
      </c>
      <c r="T184" s="60">
        <f t="shared" si="287"/>
        <v>-5.1221572297381526</v>
      </c>
      <c r="U184" s="60">
        <f t="shared" si="288"/>
        <v>8.5873894407284066</v>
      </c>
      <c r="W184" s="75">
        <f t="shared" ref="W184" si="309">B184+0.001</f>
        <v>89.001000000000005</v>
      </c>
      <c r="X184" s="75">
        <f t="shared" ref="X184" si="310">C184+0.001</f>
        <v>121.001</v>
      </c>
    </row>
    <row r="185" spans="1:24" x14ac:dyDescent="0.35">
      <c r="A185">
        <v>3060</v>
      </c>
      <c r="B185">
        <v>89</v>
      </c>
      <c r="C185">
        <v>120.999</v>
      </c>
      <c r="D185" s="64">
        <f t="shared" si="272"/>
        <v>2125.8337805965748</v>
      </c>
      <c r="E185" s="64">
        <f t="shared" si="273"/>
        <v>-2063.4937805965747</v>
      </c>
      <c r="F185" s="64">
        <f t="shared" si="274"/>
        <v>-465.47942908823296</v>
      </c>
      <c r="G185" s="64">
        <f t="shared" si="275"/>
        <v>430.44166091717199</v>
      </c>
      <c r="H185" s="64">
        <f t="shared" si="276"/>
        <v>17688.970570911726</v>
      </c>
      <c r="I185" s="64">
        <f t="shared" si="277"/>
        <v>31420.221660917188</v>
      </c>
      <c r="J185" s="60">
        <f t="shared" si="278"/>
        <v>633.99615326706908</v>
      </c>
      <c r="K185" s="60">
        <f t="shared" si="279"/>
        <v>137.2395875480936</v>
      </c>
      <c r="L185" s="60">
        <f t="shared" si="280"/>
        <v>605.5131277455547</v>
      </c>
      <c r="M185" s="61"/>
      <c r="N185" s="66">
        <f t="shared" si="281"/>
        <v>10</v>
      </c>
      <c r="O185" s="66">
        <f t="shared" si="282"/>
        <v>0</v>
      </c>
      <c r="P185" s="66">
        <f t="shared" si="283"/>
        <v>-1.7453292520026631E-5</v>
      </c>
      <c r="Q185" s="60">
        <f t="shared" si="284"/>
        <v>1.745063402114333E-5</v>
      </c>
      <c r="R185" s="60">
        <f t="shared" si="285"/>
        <v>1.000000000025377</v>
      </c>
      <c r="S185" s="60">
        <f t="shared" si="286"/>
        <v>0.17452406437726489</v>
      </c>
      <c r="T185" s="60">
        <f t="shared" si="287"/>
        <v>-5.1495215303390562</v>
      </c>
      <c r="U185" s="60">
        <f t="shared" si="288"/>
        <v>8.5704124379746194</v>
      </c>
      <c r="W185" s="75">
        <f t="shared" ref="W185" si="311">B185-0.001</f>
        <v>88.998999999999995</v>
      </c>
      <c r="X185" s="75">
        <f t="shared" ref="X185" si="312">C185-0.001</f>
        <v>120.99799999999999</v>
      </c>
    </row>
    <row r="186" spans="1:24" x14ac:dyDescent="0.35">
      <c r="A186">
        <v>3070</v>
      </c>
      <c r="B186">
        <v>89</v>
      </c>
      <c r="C186">
        <v>121.001</v>
      </c>
      <c r="D186" s="64">
        <f t="shared" si="272"/>
        <v>2126.0083046609652</v>
      </c>
      <c r="E186" s="64">
        <f t="shared" si="273"/>
        <v>-2063.6683046609651</v>
      </c>
      <c r="F186" s="64">
        <f t="shared" si="274"/>
        <v>-470.6290254091374</v>
      </c>
      <c r="G186" s="64">
        <f t="shared" si="275"/>
        <v>439.01202841644096</v>
      </c>
      <c r="H186" s="64">
        <f t="shared" si="276"/>
        <v>17683.820974590821</v>
      </c>
      <c r="I186" s="64">
        <f t="shared" si="277"/>
        <v>31428.792028416457</v>
      </c>
      <c r="J186" s="60">
        <f t="shared" si="278"/>
        <v>643.60177179050129</v>
      </c>
      <c r="K186" s="60">
        <f t="shared" si="279"/>
        <v>136.99066600272025</v>
      </c>
      <c r="L186" s="60">
        <f t="shared" si="280"/>
        <v>615.51008188014248</v>
      </c>
      <c r="M186" s="61"/>
      <c r="N186" s="66">
        <f t="shared" si="281"/>
        <v>10</v>
      </c>
      <c r="O186" s="66">
        <f t="shared" si="282"/>
        <v>0</v>
      </c>
      <c r="P186" s="66">
        <f t="shared" si="283"/>
        <v>3.4906585040053262E-5</v>
      </c>
      <c r="Q186" s="60">
        <f t="shared" si="284"/>
        <v>3.4901271224851982E-5</v>
      </c>
      <c r="R186" s="60">
        <f t="shared" si="285"/>
        <v>1.0000000001015081</v>
      </c>
      <c r="S186" s="60">
        <f t="shared" si="286"/>
        <v>0.1745240643905516</v>
      </c>
      <c r="T186" s="60">
        <f t="shared" si="287"/>
        <v>-5.1495963209044229</v>
      </c>
      <c r="U186" s="60">
        <f t="shared" si="288"/>
        <v>8.5703674992689436</v>
      </c>
      <c r="W186" s="75">
        <f t="shared" ref="W186" si="313">B186+0.001</f>
        <v>89.001000000000005</v>
      </c>
      <c r="X186" s="75">
        <f t="shared" ref="X186" si="314">C186+0.001</f>
        <v>121.00200000000001</v>
      </c>
    </row>
    <row r="187" spans="1:24" x14ac:dyDescent="0.35">
      <c r="A187">
        <v>3080</v>
      </c>
      <c r="B187">
        <v>89</v>
      </c>
      <c r="C187">
        <v>120.999</v>
      </c>
      <c r="D187" s="64">
        <f t="shared" si="272"/>
        <v>2126.1828287253556</v>
      </c>
      <c r="E187" s="64">
        <f t="shared" si="273"/>
        <v>-2063.8428287253555</v>
      </c>
      <c r="F187" s="64">
        <f t="shared" si="274"/>
        <v>-475.77862173004183</v>
      </c>
      <c r="G187" s="64">
        <f t="shared" si="275"/>
        <v>447.58239591570992</v>
      </c>
      <c r="H187" s="64">
        <f t="shared" si="276"/>
        <v>17678.671378269915</v>
      </c>
      <c r="I187" s="64">
        <f t="shared" si="277"/>
        <v>31437.362395915727</v>
      </c>
      <c r="J187" s="60">
        <f t="shared" si="278"/>
        <v>653.21918069587139</v>
      </c>
      <c r="K187" s="60">
        <f t="shared" si="279"/>
        <v>136.74906980024153</v>
      </c>
      <c r="L187" s="60">
        <f t="shared" si="280"/>
        <v>625.50703601473015</v>
      </c>
      <c r="M187" s="61"/>
      <c r="N187" s="66">
        <f t="shared" si="281"/>
        <v>10</v>
      </c>
      <c r="O187" s="66">
        <f t="shared" si="282"/>
        <v>0</v>
      </c>
      <c r="P187" s="66">
        <f t="shared" si="283"/>
        <v>-3.4906585040053262E-5</v>
      </c>
      <c r="Q187" s="60">
        <f t="shared" si="284"/>
        <v>3.4901271224851982E-5</v>
      </c>
      <c r="R187" s="60">
        <f t="shared" si="285"/>
        <v>1.0000000001015081</v>
      </c>
      <c r="S187" s="60">
        <f t="shared" si="286"/>
        <v>0.1745240643905516</v>
      </c>
      <c r="T187" s="60">
        <f t="shared" si="287"/>
        <v>-5.1495963209044229</v>
      </c>
      <c r="U187" s="60">
        <f t="shared" si="288"/>
        <v>8.5703674992689436</v>
      </c>
      <c r="W187" s="75">
        <f t="shared" ref="W187" si="315">B187-0.001</f>
        <v>88.998999999999995</v>
      </c>
      <c r="X187" s="75">
        <f t="shared" ref="X187" si="316">C187-0.001</f>
        <v>120.99799999999999</v>
      </c>
    </row>
    <row r="188" spans="1:24" x14ac:dyDescent="0.35">
      <c r="A188">
        <v>3090</v>
      </c>
      <c r="B188">
        <v>89.7</v>
      </c>
      <c r="C188">
        <v>121.001</v>
      </c>
      <c r="D188" s="64">
        <f t="shared" si="272"/>
        <v>2126.2962719877833</v>
      </c>
      <c r="E188" s="64">
        <f t="shared" si="273"/>
        <v>-2063.9562719877831</v>
      </c>
      <c r="F188" s="64">
        <f t="shared" si="274"/>
        <v>-480.92863903408795</v>
      </c>
      <c r="G188" s="64">
        <f t="shared" si="275"/>
        <v>456.15346402510022</v>
      </c>
      <c r="H188" s="64">
        <f t="shared" si="276"/>
        <v>17673.521360965868</v>
      </c>
      <c r="I188" s="64">
        <f t="shared" si="277"/>
        <v>31445.933464025118</v>
      </c>
      <c r="J188" s="60">
        <f t="shared" si="278"/>
        <v>662.84865435880499</v>
      </c>
      <c r="K188" s="60">
        <f t="shared" si="279"/>
        <v>136.51446959817585</v>
      </c>
      <c r="L188" s="60">
        <f t="shared" si="280"/>
        <v>635.50480738705187</v>
      </c>
      <c r="M188" s="61"/>
      <c r="N188" s="66">
        <f t="shared" si="281"/>
        <v>10</v>
      </c>
      <c r="O188" s="66">
        <f t="shared" si="282"/>
        <v>1.2217304763960357E-2</v>
      </c>
      <c r="P188" s="66">
        <f t="shared" si="283"/>
        <v>3.4906585040053262E-5</v>
      </c>
      <c r="Q188" s="60">
        <f t="shared" si="284"/>
        <v>1.2217354623375254E-2</v>
      </c>
      <c r="R188" s="60">
        <f t="shared" si="285"/>
        <v>1.0000124388318328</v>
      </c>
      <c r="S188" s="60">
        <f t="shared" si="286"/>
        <v>0.11344326242762733</v>
      </c>
      <c r="T188" s="60">
        <f t="shared" si="287"/>
        <v>-5.1500173040461084</v>
      </c>
      <c r="U188" s="60">
        <f t="shared" si="288"/>
        <v>8.5710681093903105</v>
      </c>
      <c r="W188" s="75">
        <f t="shared" ref="W188" si="317">B188+0.001</f>
        <v>89.701000000000008</v>
      </c>
      <c r="X188" s="75">
        <f t="shared" ref="X188" si="318">C188+0.001</f>
        <v>121.00200000000001</v>
      </c>
    </row>
    <row r="189" spans="1:24" x14ac:dyDescent="0.35">
      <c r="A189">
        <v>3100</v>
      </c>
      <c r="B189">
        <v>90.4</v>
      </c>
      <c r="C189">
        <v>120.999</v>
      </c>
      <c r="D189" s="64">
        <f t="shared" si="272"/>
        <v>2126.2875453969032</v>
      </c>
      <c r="E189" s="64">
        <f t="shared" si="273"/>
        <v>-2063.947545396903</v>
      </c>
      <c r="F189" s="64">
        <f t="shared" si="274"/>
        <v>-486.07898579105654</v>
      </c>
      <c r="G189" s="64">
        <f t="shared" si="275"/>
        <v>464.7250804579071</v>
      </c>
      <c r="H189" s="64">
        <f t="shared" si="276"/>
        <v>17668.3710142089</v>
      </c>
      <c r="I189" s="64">
        <f t="shared" si="277"/>
        <v>31454.505080457926</v>
      </c>
      <c r="J189" s="60">
        <f t="shared" si="278"/>
        <v>672.48953957237904</v>
      </c>
      <c r="K189" s="60">
        <f t="shared" si="279"/>
        <v>136.28657738153649</v>
      </c>
      <c r="L189" s="60">
        <f t="shared" si="280"/>
        <v>645.50321834784302</v>
      </c>
      <c r="M189" s="61"/>
      <c r="N189" s="66">
        <f t="shared" si="281"/>
        <v>10</v>
      </c>
      <c r="O189" s="66">
        <f t="shared" si="282"/>
        <v>1.2217304763960357E-2</v>
      </c>
      <c r="P189" s="66">
        <f t="shared" si="283"/>
        <v>-3.4906585040053262E-5</v>
      </c>
      <c r="Q189" s="60">
        <f t="shared" si="284"/>
        <v>1.2217354629754817E-2</v>
      </c>
      <c r="R189" s="60">
        <f t="shared" si="285"/>
        <v>1.0000124388318457</v>
      </c>
      <c r="S189" s="60">
        <f t="shared" si="286"/>
        <v>-8.7265908799572679E-3</v>
      </c>
      <c r="T189" s="60">
        <f t="shared" si="287"/>
        <v>-5.1503467569686112</v>
      </c>
      <c r="U189" s="60">
        <f t="shared" si="288"/>
        <v>8.5716164328069056</v>
      </c>
      <c r="W189" s="75">
        <f t="shared" ref="W189" si="319">B189-0.001</f>
        <v>90.399000000000001</v>
      </c>
      <c r="X189" s="75">
        <f t="shared" ref="X189" si="320">C189-0.001</f>
        <v>120.99799999999999</v>
      </c>
    </row>
    <row r="190" spans="1:24" x14ac:dyDescent="0.35">
      <c r="A190">
        <v>3110</v>
      </c>
      <c r="B190">
        <v>90.4</v>
      </c>
      <c r="C190">
        <v>120.92100000000001</v>
      </c>
      <c r="D190" s="64">
        <f t="shared" si="272"/>
        <v>2126.2177327831423</v>
      </c>
      <c r="E190" s="64">
        <f t="shared" si="273"/>
        <v>-2063.8777327831422</v>
      </c>
      <c r="F190" s="64">
        <f t="shared" si="274"/>
        <v>-491.22325536630416</v>
      </c>
      <c r="G190" s="64">
        <f t="shared" si="275"/>
        <v>473.30013738441153</v>
      </c>
      <c r="H190" s="64">
        <f t="shared" si="276"/>
        <v>17663.226744633652</v>
      </c>
      <c r="I190" s="64">
        <f t="shared" si="277"/>
        <v>31463.08013738443</v>
      </c>
      <c r="J190" s="60">
        <f t="shared" si="278"/>
        <v>682.13877375558423</v>
      </c>
      <c r="K190" s="60">
        <f t="shared" si="279"/>
        <v>136.0645681053804</v>
      </c>
      <c r="L190" s="60">
        <f t="shared" si="280"/>
        <v>655.50157027271746</v>
      </c>
      <c r="M190" s="61"/>
      <c r="N190" s="66">
        <f t="shared" si="281"/>
        <v>10</v>
      </c>
      <c r="O190" s="66">
        <f t="shared" si="282"/>
        <v>0</v>
      </c>
      <c r="P190" s="66">
        <f t="shared" si="283"/>
        <v>-1.3613568165553806E-3</v>
      </c>
      <c r="Q190" s="60">
        <f t="shared" si="284"/>
        <v>1.3613236412541863E-3</v>
      </c>
      <c r="R190" s="60">
        <f t="shared" si="285"/>
        <v>1.0000001544335333</v>
      </c>
      <c r="S190" s="60">
        <f t="shared" si="286"/>
        <v>-6.981261376102417E-2</v>
      </c>
      <c r="T190" s="60">
        <f t="shared" si="287"/>
        <v>-5.144269575247618</v>
      </c>
      <c r="U190" s="60">
        <f t="shared" si="288"/>
        <v>8.5750569265044518</v>
      </c>
      <c r="W190" s="75">
        <f t="shared" ref="W190" si="321">B190+0.001</f>
        <v>90.40100000000001</v>
      </c>
      <c r="X190" s="75">
        <f t="shared" ref="X190" si="322">C190+0.001</f>
        <v>120.92200000000001</v>
      </c>
    </row>
    <row r="191" spans="1:24" x14ac:dyDescent="0.35">
      <c r="A191">
        <v>3120</v>
      </c>
      <c r="B191">
        <v>90.4</v>
      </c>
      <c r="C191">
        <v>120.839</v>
      </c>
      <c r="D191" s="64">
        <f t="shared" si="272"/>
        <v>2126.1479201682473</v>
      </c>
      <c r="E191" s="64">
        <f t="shared" si="273"/>
        <v>-2063.8079201682472</v>
      </c>
      <c r="F191" s="64">
        <f t="shared" si="274"/>
        <v>-496.35554685108633</v>
      </c>
      <c r="G191" s="64">
        <f t="shared" si="275"/>
        <v>481.88236863544046</v>
      </c>
      <c r="H191" s="64">
        <f t="shared" si="276"/>
        <v>17658.094453148871</v>
      </c>
      <c r="I191" s="64">
        <f t="shared" si="277"/>
        <v>31471.662368635458</v>
      </c>
      <c r="J191" s="60">
        <f t="shared" si="278"/>
        <v>691.79436691226636</v>
      </c>
      <c r="K191" s="60">
        <f t="shared" si="279"/>
        <v>135.8476378965938</v>
      </c>
      <c r="L191" s="60">
        <f t="shared" si="280"/>
        <v>665.50014629965222</v>
      </c>
      <c r="M191" s="61"/>
      <c r="N191" s="66">
        <f t="shared" si="281"/>
        <v>10</v>
      </c>
      <c r="O191" s="66">
        <f t="shared" si="282"/>
        <v>0</v>
      </c>
      <c r="P191" s="66">
        <f t="shared" si="283"/>
        <v>-1.4311699866354872E-3</v>
      </c>
      <c r="Q191" s="60">
        <f t="shared" si="284"/>
        <v>1.4311351099984826E-3</v>
      </c>
      <c r="R191" s="60">
        <f t="shared" si="285"/>
        <v>1.0000001706790103</v>
      </c>
      <c r="S191" s="60">
        <f t="shared" si="286"/>
        <v>-6.9812614895163203E-2</v>
      </c>
      <c r="T191" s="60">
        <f t="shared" si="287"/>
        <v>-5.1322914847821579</v>
      </c>
      <c r="U191" s="60">
        <f t="shared" si="288"/>
        <v>8.5822312510289347</v>
      </c>
      <c r="W191" s="75">
        <f t="shared" ref="W191" si="323">B191-0.001</f>
        <v>90.399000000000001</v>
      </c>
      <c r="X191" s="75">
        <f t="shared" ref="X191" si="324">C191-0.001</f>
        <v>120.83799999999999</v>
      </c>
    </row>
    <row r="192" spans="1:24" x14ac:dyDescent="0.35">
      <c r="A192">
        <v>3130</v>
      </c>
      <c r="B192">
        <v>90.4</v>
      </c>
      <c r="C192">
        <v>120.76100000000001</v>
      </c>
      <c r="D192" s="64">
        <f t="shared" si="272"/>
        <v>2126.0781075544865</v>
      </c>
      <c r="E192" s="64">
        <f t="shared" si="273"/>
        <v>-2063.7381075544863</v>
      </c>
      <c r="F192" s="64">
        <f t="shared" si="274"/>
        <v>-501.47585032312674</v>
      </c>
      <c r="G192" s="64">
        <f t="shared" si="275"/>
        <v>490.47175761893754</v>
      </c>
      <c r="H192" s="64">
        <f t="shared" si="276"/>
        <v>17652.974149676829</v>
      </c>
      <c r="I192" s="64">
        <f t="shared" si="277"/>
        <v>31480.251757618957</v>
      </c>
      <c r="J192" s="60">
        <f t="shared" si="278"/>
        <v>701.45603816569485</v>
      </c>
      <c r="K192" s="60">
        <f t="shared" si="279"/>
        <v>135.63558014830835</v>
      </c>
      <c r="L192" s="60">
        <f t="shared" si="280"/>
        <v>675.49892709836706</v>
      </c>
      <c r="M192" s="61"/>
      <c r="N192" s="66">
        <f t="shared" si="281"/>
        <v>10</v>
      </c>
      <c r="O192" s="66">
        <f t="shared" si="282"/>
        <v>0</v>
      </c>
      <c r="P192" s="66">
        <f t="shared" si="283"/>
        <v>-1.3613568165553806E-3</v>
      </c>
      <c r="Q192" s="60">
        <f t="shared" si="284"/>
        <v>1.3613236412541863E-3</v>
      </c>
      <c r="R192" s="60">
        <f t="shared" si="285"/>
        <v>1.0000001544335333</v>
      </c>
      <c r="S192" s="60">
        <f t="shared" si="286"/>
        <v>-6.981261376102417E-2</v>
      </c>
      <c r="T192" s="60">
        <f t="shared" si="287"/>
        <v>-5.1203034720404315</v>
      </c>
      <c r="U192" s="60">
        <f t="shared" si="288"/>
        <v>8.5893889834970825</v>
      </c>
      <c r="W192" s="75">
        <f t="shared" ref="W192" si="325">B192+0.001</f>
        <v>90.40100000000001</v>
      </c>
      <c r="X192" s="75">
        <f t="shared" ref="X192" si="326">C192+0.001</f>
        <v>120.76200000000001</v>
      </c>
    </row>
    <row r="193" spans="1:24" x14ac:dyDescent="0.35">
      <c r="A193">
        <v>3140</v>
      </c>
      <c r="B193">
        <v>90.4</v>
      </c>
      <c r="C193">
        <v>120.68899999999999</v>
      </c>
      <c r="D193" s="64">
        <f t="shared" si="272"/>
        <v>2126.0082949423204</v>
      </c>
      <c r="E193" s="64">
        <f t="shared" si="273"/>
        <v>-2063.6682949423202</v>
      </c>
      <c r="F193" s="64">
        <f t="shared" si="274"/>
        <v>-506.5849059861078</v>
      </c>
      <c r="G193" s="64">
        <f t="shared" si="275"/>
        <v>499.06784180145416</v>
      </c>
      <c r="H193" s="64">
        <f t="shared" si="276"/>
        <v>17647.865094013847</v>
      </c>
      <c r="I193" s="64">
        <f t="shared" si="277"/>
        <v>31488.847841801475</v>
      </c>
      <c r="J193" s="60">
        <f t="shared" si="278"/>
        <v>711.12374288397586</v>
      </c>
      <c r="K193" s="60">
        <f t="shared" si="279"/>
        <v>135.42826714482513</v>
      </c>
      <c r="L193" s="60">
        <f t="shared" si="280"/>
        <v>685.49788220498658</v>
      </c>
      <c r="M193" s="61"/>
      <c r="N193" s="66">
        <f t="shared" si="281"/>
        <v>10</v>
      </c>
      <c r="O193" s="66">
        <f t="shared" si="282"/>
        <v>0</v>
      </c>
      <c r="P193" s="66">
        <f t="shared" si="283"/>
        <v>-1.256637061436213E-3</v>
      </c>
      <c r="Q193" s="60">
        <f t="shared" si="284"/>
        <v>1.2566064380901132E-3</v>
      </c>
      <c r="R193" s="60">
        <f t="shared" si="285"/>
        <v>1.0000001315883325</v>
      </c>
      <c r="S193" s="60">
        <f t="shared" si="286"/>
        <v>-6.9812612166141236E-2</v>
      </c>
      <c r="T193" s="60">
        <f t="shared" si="287"/>
        <v>-5.109055662981091</v>
      </c>
      <c r="U193" s="60">
        <f t="shared" si="288"/>
        <v>8.5960841825166483</v>
      </c>
      <c r="W193" s="75">
        <f t="shared" ref="W193" si="327">B193-0.001</f>
        <v>90.399000000000001</v>
      </c>
      <c r="X193" s="75">
        <f t="shared" ref="X193" si="328">C193-0.001</f>
        <v>120.68799999999999</v>
      </c>
    </row>
    <row r="194" spans="1:24" x14ac:dyDescent="0.35">
      <c r="A194">
        <v>3150</v>
      </c>
      <c r="B194">
        <v>90.4</v>
      </c>
      <c r="C194">
        <v>120.611</v>
      </c>
      <c r="D194" s="64">
        <f t="shared" si="272"/>
        <v>2125.9384823285595</v>
      </c>
      <c r="E194" s="64">
        <f t="shared" si="273"/>
        <v>-2063.5984823285594</v>
      </c>
      <c r="F194" s="64">
        <f t="shared" si="274"/>
        <v>-511.68270496906763</v>
      </c>
      <c r="G194" s="64">
        <f t="shared" si="275"/>
        <v>507.6706062574267</v>
      </c>
      <c r="H194" s="64">
        <f t="shared" si="276"/>
        <v>17642.767295030888</v>
      </c>
      <c r="I194" s="64">
        <f t="shared" si="277"/>
        <v>31497.450606257447</v>
      </c>
      <c r="J194" s="60">
        <f t="shared" si="278"/>
        <v>720.79722184692491</v>
      </c>
      <c r="K194" s="60">
        <f t="shared" si="279"/>
        <v>135.22551075628292</v>
      </c>
      <c r="L194" s="60">
        <f t="shared" si="280"/>
        <v>695.49699425811252</v>
      </c>
      <c r="M194" s="61"/>
      <c r="N194" s="66">
        <f t="shared" si="281"/>
        <v>10</v>
      </c>
      <c r="O194" s="66">
        <f t="shared" si="282"/>
        <v>0</v>
      </c>
      <c r="P194" s="66">
        <f t="shared" si="283"/>
        <v>-1.3613568165553806E-3</v>
      </c>
      <c r="Q194" s="60">
        <f t="shared" si="284"/>
        <v>1.3613236412541863E-3</v>
      </c>
      <c r="R194" s="60">
        <f t="shared" si="285"/>
        <v>1.0000001544335333</v>
      </c>
      <c r="S194" s="60">
        <f t="shared" si="286"/>
        <v>-6.981261376102417E-2</v>
      </c>
      <c r="T194" s="60">
        <f t="shared" si="287"/>
        <v>-5.0977989829598069</v>
      </c>
      <c r="U194" s="60">
        <f t="shared" si="288"/>
        <v>8.6027644559725278</v>
      </c>
      <c r="W194" s="75">
        <f t="shared" ref="W194" si="329">B194+0.001</f>
        <v>90.40100000000001</v>
      </c>
      <c r="X194" s="75">
        <f t="shared" ref="X194" si="330">C194+0.001</f>
        <v>120.61200000000001</v>
      </c>
    </row>
    <row r="195" spans="1:24" x14ac:dyDescent="0.35">
      <c r="A195">
        <v>3160</v>
      </c>
      <c r="B195">
        <v>90.4</v>
      </c>
      <c r="C195">
        <v>120.529</v>
      </c>
      <c r="D195" s="64">
        <f t="shared" si="272"/>
        <v>2125.8686697136645</v>
      </c>
      <c r="E195" s="64">
        <f t="shared" si="273"/>
        <v>-2063.5286697136644</v>
      </c>
      <c r="F195" s="64">
        <f t="shared" si="274"/>
        <v>-516.76848722024147</v>
      </c>
      <c r="G195" s="64">
        <f t="shared" si="275"/>
        <v>516.28048012552438</v>
      </c>
      <c r="H195" s="64">
        <f t="shared" si="276"/>
        <v>17637.681512779713</v>
      </c>
      <c r="I195" s="64">
        <f t="shared" si="277"/>
        <v>31506.060480125547</v>
      </c>
      <c r="J195" s="60">
        <f t="shared" si="278"/>
        <v>730.47601161334444</v>
      </c>
      <c r="K195" s="60">
        <f t="shared" si="279"/>
        <v>135.02706623374465</v>
      </c>
      <c r="L195" s="60">
        <f t="shared" si="280"/>
        <v>705.49625487685194</v>
      </c>
      <c r="M195" s="61"/>
      <c r="N195" s="66">
        <f t="shared" si="281"/>
        <v>10</v>
      </c>
      <c r="O195" s="66">
        <f t="shared" si="282"/>
        <v>0</v>
      </c>
      <c r="P195" s="66">
        <f t="shared" si="283"/>
        <v>-1.4311699866354872E-3</v>
      </c>
      <c r="Q195" s="60">
        <f t="shared" si="284"/>
        <v>1.4311351099984826E-3</v>
      </c>
      <c r="R195" s="60">
        <f t="shared" si="285"/>
        <v>1.0000001706790103</v>
      </c>
      <c r="S195" s="60">
        <f t="shared" si="286"/>
        <v>-6.9812614895163203E-2</v>
      </c>
      <c r="T195" s="60">
        <f t="shared" si="287"/>
        <v>-5.0857822511738089</v>
      </c>
      <c r="U195" s="60">
        <f t="shared" si="288"/>
        <v>8.6098738680976403</v>
      </c>
      <c r="W195" s="75">
        <f t="shared" ref="W195" si="331">B195-0.001</f>
        <v>90.399000000000001</v>
      </c>
      <c r="X195" s="75">
        <f t="shared" ref="X195" si="332">C195-0.001</f>
        <v>120.52799999999999</v>
      </c>
    </row>
    <row r="196" spans="1:24" x14ac:dyDescent="0.35">
      <c r="A196">
        <v>3170</v>
      </c>
      <c r="B196">
        <v>90.4</v>
      </c>
      <c r="C196">
        <v>120.45100000000001</v>
      </c>
      <c r="D196" s="64">
        <f t="shared" si="272"/>
        <v>2125.7988570999037</v>
      </c>
      <c r="E196" s="64">
        <f t="shared" si="273"/>
        <v>-2063.4588570999035</v>
      </c>
      <c r="F196" s="64">
        <f t="shared" si="274"/>
        <v>-521.84224290726945</v>
      </c>
      <c r="G196" s="64">
        <f t="shared" si="275"/>
        <v>524.89744676024918</v>
      </c>
      <c r="H196" s="64">
        <f t="shared" si="276"/>
        <v>17632.607757092686</v>
      </c>
      <c r="I196" s="64">
        <f t="shared" si="277"/>
        <v>31514.67744676027</v>
      </c>
      <c r="J196" s="60">
        <f t="shared" si="278"/>
        <v>740.15988549631516</v>
      </c>
      <c r="K196" s="60">
        <f t="shared" si="279"/>
        <v>134.83276664584577</v>
      </c>
      <c r="L196" s="60">
        <f t="shared" si="280"/>
        <v>715.49564472960049</v>
      </c>
      <c r="M196" s="61"/>
      <c r="N196" s="66">
        <f t="shared" si="281"/>
        <v>10</v>
      </c>
      <c r="O196" s="66">
        <f t="shared" si="282"/>
        <v>0</v>
      </c>
      <c r="P196" s="66">
        <f t="shared" si="283"/>
        <v>-1.3613568165553806E-3</v>
      </c>
      <c r="Q196" s="60">
        <f t="shared" si="284"/>
        <v>1.3613236412541863E-3</v>
      </c>
      <c r="R196" s="60">
        <f t="shared" si="285"/>
        <v>1.0000001544335333</v>
      </c>
      <c r="S196" s="60">
        <f t="shared" si="286"/>
        <v>-6.981261376102417E-2</v>
      </c>
      <c r="T196" s="60">
        <f t="shared" si="287"/>
        <v>-5.0737556870280018</v>
      </c>
      <c r="U196" s="60">
        <f t="shared" si="288"/>
        <v>8.6169666347248519</v>
      </c>
      <c r="W196" s="75">
        <f t="shared" ref="W196" si="333">B196+0.001</f>
        <v>90.40100000000001</v>
      </c>
      <c r="X196" s="75">
        <f t="shared" ref="X196" si="334">C196+0.001</f>
        <v>120.45200000000001</v>
      </c>
    </row>
    <row r="197" spans="1:24" x14ac:dyDescent="0.35">
      <c r="A197">
        <v>3180</v>
      </c>
      <c r="B197">
        <v>90.4</v>
      </c>
      <c r="C197">
        <v>120.369</v>
      </c>
      <c r="D197" s="64">
        <f t="shared" si="272"/>
        <v>2125.7290444850087</v>
      </c>
      <c r="E197" s="64">
        <f t="shared" si="273"/>
        <v>-2063.3890444850085</v>
      </c>
      <c r="F197" s="64">
        <f t="shared" si="274"/>
        <v>-526.90396205616776</v>
      </c>
      <c r="G197" s="64">
        <f t="shared" si="275"/>
        <v>533.52148922237689</v>
      </c>
      <c r="H197" s="64">
        <f t="shared" si="276"/>
        <v>17627.546037943786</v>
      </c>
      <c r="I197" s="64">
        <f t="shared" si="277"/>
        <v>31523.301489222398</v>
      </c>
      <c r="J197" s="60">
        <f t="shared" si="278"/>
        <v>749.84862785268217</v>
      </c>
      <c r="K197" s="60">
        <f t="shared" si="279"/>
        <v>134.64245345559581</v>
      </c>
      <c r="L197" s="60">
        <f t="shared" si="280"/>
        <v>725.49514415956787</v>
      </c>
      <c r="M197" s="61"/>
      <c r="N197" s="66">
        <f t="shared" si="281"/>
        <v>10</v>
      </c>
      <c r="O197" s="66">
        <f t="shared" si="282"/>
        <v>0</v>
      </c>
      <c r="P197" s="66">
        <f t="shared" si="283"/>
        <v>-1.4311699866354872E-3</v>
      </c>
      <c r="Q197" s="60">
        <f t="shared" si="284"/>
        <v>1.4311351099984826E-3</v>
      </c>
      <c r="R197" s="60">
        <f t="shared" si="285"/>
        <v>1.0000001706790103</v>
      </c>
      <c r="S197" s="60">
        <f t="shared" si="286"/>
        <v>-6.9812614895163203E-2</v>
      </c>
      <c r="T197" s="60">
        <f t="shared" si="287"/>
        <v>-5.0617191488983373</v>
      </c>
      <c r="U197" s="60">
        <f t="shared" si="288"/>
        <v>8.6240424621276688</v>
      </c>
      <c r="W197" s="75">
        <f t="shared" ref="W197" si="335">B197-0.001</f>
        <v>90.399000000000001</v>
      </c>
      <c r="X197" s="75">
        <f t="shared" ref="X197" si="336">C197-0.001</f>
        <v>120.36799999999999</v>
      </c>
    </row>
    <row r="198" spans="1:24" x14ac:dyDescent="0.35">
      <c r="A198">
        <v>3190</v>
      </c>
      <c r="B198">
        <v>90.4</v>
      </c>
      <c r="C198">
        <v>120.29100000000001</v>
      </c>
      <c r="D198" s="64">
        <f t="shared" si="272"/>
        <v>2125.6592318712478</v>
      </c>
      <c r="E198" s="64">
        <f t="shared" si="273"/>
        <v>-2063.3192318712477</v>
      </c>
      <c r="F198" s="64">
        <f t="shared" si="274"/>
        <v>-531.95363488109786</v>
      </c>
      <c r="G198" s="64">
        <f t="shared" si="275"/>
        <v>542.15259083901731</v>
      </c>
      <c r="H198" s="64">
        <f t="shared" si="276"/>
        <v>17622.496365118855</v>
      </c>
      <c r="I198" s="64">
        <f t="shared" si="277"/>
        <v>31531.932590839038</v>
      </c>
      <c r="J198" s="60">
        <f t="shared" si="278"/>
        <v>759.54203400251083</v>
      </c>
      <c r="K198" s="60">
        <f t="shared" si="279"/>
        <v>134.45597599494099</v>
      </c>
      <c r="L198" s="60">
        <f t="shared" si="280"/>
        <v>735.49473383468842</v>
      </c>
      <c r="M198" s="61"/>
      <c r="N198" s="66">
        <f t="shared" si="281"/>
        <v>10</v>
      </c>
      <c r="O198" s="66">
        <f t="shared" si="282"/>
        <v>0</v>
      </c>
      <c r="P198" s="66">
        <f t="shared" si="283"/>
        <v>-1.3613568165553806E-3</v>
      </c>
      <c r="Q198" s="60">
        <f t="shared" si="284"/>
        <v>1.3613236412541863E-3</v>
      </c>
      <c r="R198" s="60">
        <f t="shared" si="285"/>
        <v>1.0000001544335333</v>
      </c>
      <c r="S198" s="60">
        <f t="shared" si="286"/>
        <v>-6.981261376102417E-2</v>
      </c>
      <c r="T198" s="60">
        <f t="shared" si="287"/>
        <v>-5.0496728249301386</v>
      </c>
      <c r="U198" s="60">
        <f t="shared" si="288"/>
        <v>8.6311016166403931</v>
      </c>
      <c r="W198" s="75">
        <f t="shared" ref="W198" si="337">B198+0.001</f>
        <v>90.40100000000001</v>
      </c>
      <c r="X198" s="75">
        <f t="shared" ref="X198" si="338">C198+0.001</f>
        <v>120.29200000000002</v>
      </c>
    </row>
    <row r="199" spans="1:24" x14ac:dyDescent="0.35">
      <c r="A199">
        <v>3200</v>
      </c>
      <c r="B199">
        <v>90.4</v>
      </c>
      <c r="C199">
        <v>120.20899999999999</v>
      </c>
      <c r="D199" s="64">
        <f t="shared" si="272"/>
        <v>2125.5894192563528</v>
      </c>
      <c r="E199" s="64">
        <f t="shared" si="273"/>
        <v>-2063.2494192563527</v>
      </c>
      <c r="F199" s="64">
        <f t="shared" si="274"/>
        <v>-536.99125145541802</v>
      </c>
      <c r="G199" s="64">
        <f t="shared" si="275"/>
        <v>550.79073464315945</v>
      </c>
      <c r="H199" s="64">
        <f t="shared" si="276"/>
        <v>17617.458748544534</v>
      </c>
      <c r="I199" s="64">
        <f t="shared" si="277"/>
        <v>31540.570734643181</v>
      </c>
      <c r="J199" s="60">
        <f t="shared" si="278"/>
        <v>769.23990894155213</v>
      </c>
      <c r="K199" s="60">
        <f t="shared" si="279"/>
        <v>134.27319100093391</v>
      </c>
      <c r="L199" s="60">
        <f t="shared" si="280"/>
        <v>745.49439409777892</v>
      </c>
      <c r="M199" s="61"/>
      <c r="N199" s="66">
        <f t="shared" si="281"/>
        <v>10</v>
      </c>
      <c r="O199" s="66">
        <f t="shared" si="282"/>
        <v>0</v>
      </c>
      <c r="P199" s="66">
        <f t="shared" si="283"/>
        <v>-1.4311699866357351E-3</v>
      </c>
      <c r="Q199" s="60">
        <f t="shared" si="284"/>
        <v>1.4311351099984826E-3</v>
      </c>
      <c r="R199" s="60">
        <f t="shared" si="285"/>
        <v>1.0000001706790103</v>
      </c>
      <c r="S199" s="60">
        <f t="shared" si="286"/>
        <v>-6.9812614895163203E-2</v>
      </c>
      <c r="T199" s="60">
        <f t="shared" si="287"/>
        <v>-5.0376165743201486</v>
      </c>
      <c r="U199" s="60">
        <f t="shared" si="288"/>
        <v>8.6381438041421887</v>
      </c>
      <c r="W199" s="75">
        <f t="shared" ref="W199" si="339">B199-0.001</f>
        <v>90.399000000000001</v>
      </c>
      <c r="X199" s="75">
        <f t="shared" ref="X199" si="340">C199-0.001</f>
        <v>120.20799999999998</v>
      </c>
    </row>
    <row r="200" spans="1:24" x14ac:dyDescent="0.35">
      <c r="A200">
        <v>3210</v>
      </c>
      <c r="B200">
        <v>90.4</v>
      </c>
      <c r="C200">
        <v>120.131</v>
      </c>
      <c r="D200" s="64">
        <f t="shared" si="272"/>
        <v>2125.519606642592</v>
      </c>
      <c r="E200" s="64">
        <f t="shared" si="273"/>
        <v>-2063.1796066425918</v>
      </c>
      <c r="F200" s="64">
        <f t="shared" si="274"/>
        <v>-542.01680203988724</v>
      </c>
      <c r="G200" s="64">
        <f t="shared" si="275"/>
        <v>559.43590393465115</v>
      </c>
      <c r="H200" s="64">
        <f t="shared" si="276"/>
        <v>17612.433197960065</v>
      </c>
      <c r="I200" s="64">
        <f t="shared" si="277"/>
        <v>31549.215903934673</v>
      </c>
      <c r="J200" s="60">
        <f t="shared" si="278"/>
        <v>778.94206736106287</v>
      </c>
      <c r="K200" s="60">
        <f t="shared" si="279"/>
        <v>134.09396216104125</v>
      </c>
      <c r="L200" s="60">
        <f t="shared" si="280"/>
        <v>755.49410561646232</v>
      </c>
      <c r="M200" s="61"/>
      <c r="N200" s="66">
        <f t="shared" si="281"/>
        <v>10</v>
      </c>
      <c r="O200" s="66">
        <f t="shared" si="282"/>
        <v>0</v>
      </c>
      <c r="P200" s="66">
        <f t="shared" si="283"/>
        <v>-1.3613568165553806E-3</v>
      </c>
      <c r="Q200" s="60">
        <f t="shared" si="284"/>
        <v>1.3613236412541863E-3</v>
      </c>
      <c r="R200" s="60">
        <f t="shared" si="285"/>
        <v>1.0000001544335333</v>
      </c>
      <c r="S200" s="60">
        <f t="shared" si="286"/>
        <v>-6.981261376102417E-2</v>
      </c>
      <c r="T200" s="60">
        <f t="shared" si="287"/>
        <v>-5.0255505844692108</v>
      </c>
      <c r="U200" s="60">
        <f t="shared" si="288"/>
        <v>8.6451692914917242</v>
      </c>
      <c r="W200" s="75">
        <f t="shared" ref="W200" si="341">B200+0.001</f>
        <v>90.40100000000001</v>
      </c>
      <c r="X200" s="75">
        <f t="shared" ref="X200" si="342">C200+0.001</f>
        <v>120.13200000000001</v>
      </c>
    </row>
    <row r="201" spans="1:24" x14ac:dyDescent="0.35">
      <c r="A201">
        <v>3220</v>
      </c>
      <c r="B201">
        <v>90.4</v>
      </c>
      <c r="C201">
        <v>120.059</v>
      </c>
      <c r="D201" s="64">
        <f t="shared" si="272"/>
        <v>2125.4497940304259</v>
      </c>
      <c r="E201" s="64">
        <f t="shared" si="273"/>
        <v>-2063.1097940304257</v>
      </c>
      <c r="F201" s="64">
        <f t="shared" si="274"/>
        <v>-547.03103187916042</v>
      </c>
      <c r="G201" s="64">
        <f t="shared" si="275"/>
        <v>568.08764434680484</v>
      </c>
      <c r="H201" s="64">
        <f t="shared" si="276"/>
        <v>17607.41896812079</v>
      </c>
      <c r="I201" s="64">
        <f t="shared" si="277"/>
        <v>31557.867644346828</v>
      </c>
      <c r="J201" s="60">
        <f t="shared" si="278"/>
        <v>788.64854117552318</v>
      </c>
      <c r="K201" s="60">
        <f t="shared" si="279"/>
        <v>133.91822127124635</v>
      </c>
      <c r="L201" s="60">
        <f t="shared" si="280"/>
        <v>765.49384751997252</v>
      </c>
      <c r="M201" s="61"/>
      <c r="N201" s="66">
        <f t="shared" si="281"/>
        <v>10</v>
      </c>
      <c r="O201" s="66">
        <f t="shared" si="282"/>
        <v>0</v>
      </c>
      <c r="P201" s="66">
        <f t="shared" si="283"/>
        <v>-1.2566370614359649E-3</v>
      </c>
      <c r="Q201" s="60">
        <f t="shared" si="284"/>
        <v>1.2566064380901132E-3</v>
      </c>
      <c r="R201" s="60">
        <f t="shared" si="285"/>
        <v>1.0000001315883325</v>
      </c>
      <c r="S201" s="60">
        <f t="shared" si="286"/>
        <v>-6.9812612166141236E-2</v>
      </c>
      <c r="T201" s="60">
        <f t="shared" si="287"/>
        <v>-5.0142298392732307</v>
      </c>
      <c r="U201" s="60">
        <f t="shared" si="288"/>
        <v>8.65174041215373</v>
      </c>
      <c r="W201" s="75">
        <f t="shared" ref="W201" si="343">B201-0.001</f>
        <v>90.399000000000001</v>
      </c>
      <c r="X201" s="75">
        <f t="shared" ref="X201" si="344">C201-0.001</f>
        <v>120.05799999999999</v>
      </c>
    </row>
    <row r="202" spans="1:24" x14ac:dyDescent="0.35">
      <c r="A202">
        <v>3227</v>
      </c>
      <c r="B202">
        <v>90.4</v>
      </c>
      <c r="C202">
        <v>120.001</v>
      </c>
      <c r="D202" s="64">
        <f t="shared" si="272"/>
        <v>2125.4009252041674</v>
      </c>
      <c r="E202" s="64">
        <f t="shared" si="273"/>
        <v>-2063.0609252041672</v>
      </c>
      <c r="F202" s="64">
        <f t="shared" si="274"/>
        <v>-550.53412002867253</v>
      </c>
      <c r="G202" s="64">
        <f t="shared" si="275"/>
        <v>574.14784080157801</v>
      </c>
      <c r="H202" s="64">
        <f t="shared" si="276"/>
        <v>17603.915879971279</v>
      </c>
      <c r="I202" s="64">
        <f t="shared" si="277"/>
        <v>31563.927840801603</v>
      </c>
      <c r="J202" s="60">
        <f t="shared" si="278"/>
        <v>795.44551064976099</v>
      </c>
      <c r="K202" s="60">
        <f t="shared" si="279"/>
        <v>133.79719971515615</v>
      </c>
      <c r="L202" s="60">
        <f t="shared" si="280"/>
        <v>772.49367567648642</v>
      </c>
      <c r="M202" s="61"/>
      <c r="N202" s="66">
        <f t="shared" si="281"/>
        <v>7</v>
      </c>
      <c r="O202" s="66">
        <f t="shared" si="282"/>
        <v>0</v>
      </c>
      <c r="P202" s="66">
        <f t="shared" si="283"/>
        <v>-1.0122909661565841E-3</v>
      </c>
      <c r="Q202" s="60">
        <f t="shared" si="284"/>
        <v>1.0122662974048069E-3</v>
      </c>
      <c r="R202" s="60">
        <f t="shared" si="285"/>
        <v>1.0000000853902635</v>
      </c>
      <c r="S202" s="60">
        <f t="shared" si="286"/>
        <v>-4.8868826258653658E-2</v>
      </c>
      <c r="T202" s="60">
        <f t="shared" si="287"/>
        <v>-3.5030881495120889</v>
      </c>
      <c r="U202" s="60">
        <f t="shared" si="288"/>
        <v>6.0601964547732052</v>
      </c>
      <c r="W202" s="75">
        <f t="shared" ref="W202" si="345">B202+0.001</f>
        <v>90.40100000000001</v>
      </c>
      <c r="X202" s="75">
        <f t="shared" ref="X202" si="346">C202+0.001</f>
        <v>120.00200000000001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E13" sqref="E13"/>
    </sheetView>
  </sheetViews>
  <sheetFormatPr defaultRowHeight="14.5" x14ac:dyDescent="0.35"/>
  <sheetData>
    <row r="1" spans="1:21" ht="62.5" thickBot="1" x14ac:dyDescent="0.4">
      <c r="A1" s="71" t="s">
        <v>89</v>
      </c>
      <c r="B1" s="72">
        <f>Данные!BL3</f>
        <v>120</v>
      </c>
      <c r="C1" s="73" t="s">
        <v>0</v>
      </c>
      <c r="D1" s="72">
        <f>Данные!BJ3</f>
        <v>62.34</v>
      </c>
    </row>
    <row r="4" spans="1:21" ht="58.5" thickBot="1" x14ac:dyDescent="0.4">
      <c r="A4" s="97" t="s">
        <v>1</v>
      </c>
      <c r="B4" s="58" t="s">
        <v>2</v>
      </c>
      <c r="C4" s="81" t="s">
        <v>104</v>
      </c>
      <c r="D4" s="59" t="s">
        <v>4</v>
      </c>
      <c r="E4" s="59" t="s">
        <v>5</v>
      </c>
      <c r="F4" s="59" t="s">
        <v>6</v>
      </c>
      <c r="G4" s="59" t="s">
        <v>7</v>
      </c>
      <c r="H4" s="59" t="s">
        <v>8</v>
      </c>
      <c r="I4" s="59" t="s">
        <v>9</v>
      </c>
      <c r="J4" s="60" t="s">
        <v>10</v>
      </c>
      <c r="K4" s="60" t="s">
        <v>11</v>
      </c>
      <c r="L4" s="60" t="s">
        <v>12</v>
      </c>
      <c r="M4" s="61"/>
      <c r="N4" s="60" t="s">
        <v>13</v>
      </c>
      <c r="O4" s="60" t="s">
        <v>14</v>
      </c>
      <c r="P4" s="60" t="s">
        <v>15</v>
      </c>
      <c r="Q4" s="60" t="s">
        <v>16</v>
      </c>
      <c r="R4" s="60" t="s">
        <v>17</v>
      </c>
      <c r="S4" s="60" t="s">
        <v>18</v>
      </c>
      <c r="T4" s="60" t="s">
        <v>19</v>
      </c>
      <c r="U4" s="102" t="s">
        <v>20</v>
      </c>
    </row>
    <row r="5" spans="1:21" x14ac:dyDescent="0.35">
      <c r="A5" s="98">
        <v>0</v>
      </c>
      <c r="B5" s="62">
        <v>0</v>
      </c>
      <c r="C5" s="63">
        <v>217.62</v>
      </c>
      <c r="D5" s="64">
        <v>0</v>
      </c>
      <c r="E5" s="64">
        <f>$D$1-D5</f>
        <v>62.34</v>
      </c>
      <c r="F5" s="64">
        <v>0</v>
      </c>
      <c r="G5" s="64">
        <v>0</v>
      </c>
      <c r="H5" s="64">
        <v>18154.45</v>
      </c>
      <c r="I5" s="64">
        <v>30989.78</v>
      </c>
      <c r="J5" s="60">
        <f>SQRT(F5^2+G5^2)</f>
        <v>0</v>
      </c>
      <c r="K5" s="60">
        <f>IF(J5=0,0,IF(F5&lt;0,ATAN(G5/F5)*180/PI()+180,ATAN(G5/F5)*180/PI()))</f>
        <v>0</v>
      </c>
      <c r="L5" s="60">
        <f>COS((K5-$B$1)*PI()/180)*J5</f>
        <v>0</v>
      </c>
      <c r="M5" s="61"/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102">
        <v>0</v>
      </c>
    </row>
    <row r="6" spans="1:21" x14ac:dyDescent="0.35">
      <c r="A6" s="99">
        <v>70.209999999999994</v>
      </c>
      <c r="B6" s="65">
        <v>1.1499999999999999</v>
      </c>
      <c r="C6" s="65">
        <v>164.52</v>
      </c>
      <c r="D6" s="64">
        <f t="shared" ref="D6:D68" si="0">S6+D5</f>
        <v>70.205286002035947</v>
      </c>
      <c r="E6" s="64">
        <f t="shared" ref="E6:E68" si="1">$D$1-D6</f>
        <v>-7.8652860020359441</v>
      </c>
      <c r="F6" s="64">
        <f t="shared" ref="F6:G21" si="2">T6+F5</f>
        <v>-0.67901932563164857</v>
      </c>
      <c r="G6" s="64">
        <f t="shared" si="2"/>
        <v>0.18805349798983492</v>
      </c>
      <c r="H6" s="64">
        <f t="shared" ref="H6:I21" si="3">H5+T6</f>
        <v>18153.77098067437</v>
      </c>
      <c r="I6" s="64">
        <f t="shared" si="3"/>
        <v>30989.968053497989</v>
      </c>
      <c r="J6" s="60">
        <f t="shared" ref="J6:J68" si="4">SQRT(F6^2+G6^2)</f>
        <v>0.70457885483987648</v>
      </c>
      <c r="K6" s="60">
        <f t="shared" ref="K6:K68" si="5">IF(J6=0,0,IF(F6&lt;0,ATAN(G6/F6)*180/PI()+180,ATAN(G6/F6)*180/PI()))</f>
        <v>164.52</v>
      </c>
      <c r="L6" s="60">
        <f t="shared" ref="L6:L68" si="6">COS((K6-$B$1)*PI()/180)*J6</f>
        <v>0.50236876934554731</v>
      </c>
      <c r="M6" s="61"/>
      <c r="N6" s="66">
        <f t="shared" ref="N6:N68" si="7">A6-A5</f>
        <v>70.209999999999994</v>
      </c>
      <c r="O6" s="66">
        <f t="shared" ref="O6:P21" si="8">RADIANS(B6-B5)</f>
        <v>2.007128639793479E-2</v>
      </c>
      <c r="P6" s="66">
        <f t="shared" si="8"/>
        <v>-0.92676983280898884</v>
      </c>
      <c r="Q6" s="60">
        <f t="shared" ref="Q6:Q68" si="9">ACOS(COS(O6)-SIN(RADIANS(B5))*SIN(RADIANS(B6))*(1-COS(P6)))</f>
        <v>2.0071286397936206E-2</v>
      </c>
      <c r="R6" s="60">
        <f t="shared" ref="R6:R68" si="10">2/Q6*TAN(Q6/2)</f>
        <v>1.0000335727306389</v>
      </c>
      <c r="S6" s="60">
        <f t="shared" ref="S6:S68" si="11">(N6/2)*(COS(RADIANS(B5))+COS(RADIANS(B6)))*R6</f>
        <v>70.205286002035947</v>
      </c>
      <c r="T6" s="60">
        <f t="shared" ref="T6:T68" si="12">(N6/2)*(SIN(RADIANS(B5))*COS(RADIANS(C5))+SIN(RADIANS(B6))*COS(RADIANS(C6)))*R6</f>
        <v>-0.67901932563164857</v>
      </c>
      <c r="U6" s="102">
        <f t="shared" ref="U6:U68" si="13">(N6/2)*(SIN(RADIANS(B5))*SIN(RADIANS(C5))+SIN(RADIANS(B6))*SIN(RADIANS(C6)))*R6</f>
        <v>0.18805349798983492</v>
      </c>
    </row>
    <row r="7" spans="1:21" x14ac:dyDescent="0.35">
      <c r="A7" s="99">
        <v>95.01</v>
      </c>
      <c r="B7" s="65">
        <v>1.57</v>
      </c>
      <c r="C7" s="65">
        <v>162.54</v>
      </c>
      <c r="D7" s="64">
        <f>S7+D6</f>
        <v>94.998245764000913</v>
      </c>
      <c r="E7" s="64">
        <f t="shared" si="1"/>
        <v>-32.65824576400091</v>
      </c>
      <c r="F7" s="64">
        <f t="shared" si="2"/>
        <v>-1.2429464382139002</v>
      </c>
      <c r="G7" s="64">
        <f t="shared" si="2"/>
        <v>0.35641243431473718</v>
      </c>
      <c r="H7" s="64">
        <f t="shared" si="3"/>
        <v>18153.207053561786</v>
      </c>
      <c r="I7" s="64">
        <f t="shared" si="3"/>
        <v>30990.136412434313</v>
      </c>
      <c r="J7" s="60">
        <f t="shared" si="4"/>
        <v>1.293037382136641</v>
      </c>
      <c r="K7" s="60">
        <f t="shared" si="5"/>
        <v>163.99986035780697</v>
      </c>
      <c r="L7" s="60">
        <f t="shared" si="6"/>
        <v>0.93013544144816507</v>
      </c>
      <c r="M7" s="61"/>
      <c r="N7" s="66">
        <f t="shared" si="7"/>
        <v>24.800000000000011</v>
      </c>
      <c r="O7" s="66">
        <f t="shared" si="8"/>
        <v>7.3303828583761868E-3</v>
      </c>
      <c r="P7" s="66">
        <f t="shared" si="8"/>
        <v>-3.4557519189488045E-2</v>
      </c>
      <c r="Q7" s="60">
        <f t="shared" si="9"/>
        <v>7.3750344734393458E-3</v>
      </c>
      <c r="R7" s="60">
        <f t="shared" si="10"/>
        <v>1.0000045326191103</v>
      </c>
      <c r="S7" s="60">
        <f t="shared" si="11"/>
        <v>24.792959761964962</v>
      </c>
      <c r="T7" s="60">
        <f t="shared" si="12"/>
        <v>-0.56392711258225148</v>
      </c>
      <c r="U7" s="102">
        <f t="shared" si="13"/>
        <v>0.16835893632490226</v>
      </c>
    </row>
    <row r="8" spans="1:21" x14ac:dyDescent="0.35">
      <c r="A8" s="99">
        <v>119.83</v>
      </c>
      <c r="B8" s="65">
        <v>0.99</v>
      </c>
      <c r="C8" s="65">
        <v>162.44999999999999</v>
      </c>
      <c r="D8" s="64">
        <f t="shared" si="0"/>
        <v>119.81194642902608</v>
      </c>
      <c r="E8" s="64">
        <f t="shared" si="1"/>
        <v>-57.471946429026076</v>
      </c>
      <c r="F8" s="64">
        <f t="shared" si="2"/>
        <v>-1.771736055966068</v>
      </c>
      <c r="G8" s="64">
        <f t="shared" si="2"/>
        <v>0.5230864633285508</v>
      </c>
      <c r="H8" s="64">
        <f t="shared" si="3"/>
        <v>18152.678263944035</v>
      </c>
      <c r="I8" s="64">
        <f t="shared" si="3"/>
        <v>30990.303086463326</v>
      </c>
      <c r="J8" s="60">
        <f t="shared" si="4"/>
        <v>1.8473408186167948</v>
      </c>
      <c r="K8" s="60">
        <f t="shared" si="5"/>
        <v>163.55131795724776</v>
      </c>
      <c r="L8" s="60">
        <f t="shared" si="6"/>
        <v>1.338874193601316</v>
      </c>
      <c r="M8" s="61"/>
      <c r="N8" s="66">
        <f t="shared" si="7"/>
        <v>24.819999999999993</v>
      </c>
      <c r="O8" s="66">
        <f t="shared" si="8"/>
        <v>-1.0122909661567113E-2</v>
      </c>
      <c r="P8" s="66">
        <f t="shared" si="8"/>
        <v>-1.5707963267949561E-3</v>
      </c>
      <c r="Q8" s="60">
        <f t="shared" si="9"/>
        <v>1.0122967354702972E-2</v>
      </c>
      <c r="R8" s="60">
        <f t="shared" si="10"/>
        <v>1.0000085396265146</v>
      </c>
      <c r="S8" s="60">
        <f t="shared" si="11"/>
        <v>24.813700665025163</v>
      </c>
      <c r="T8" s="60">
        <f t="shared" si="12"/>
        <v>-0.52878961775216793</v>
      </c>
      <c r="U8" s="102">
        <f t="shared" si="13"/>
        <v>0.16667402901381359</v>
      </c>
    </row>
    <row r="9" spans="1:21" x14ac:dyDescent="0.35">
      <c r="A9" s="99">
        <v>144.63999999999999</v>
      </c>
      <c r="B9" s="65">
        <v>0.42</v>
      </c>
      <c r="C9" s="65">
        <v>349.97</v>
      </c>
      <c r="D9" s="64">
        <f t="shared" si="0"/>
        <v>144.62100895669568</v>
      </c>
      <c r="E9" s="64">
        <f t="shared" si="1"/>
        <v>-82.281008956695672</v>
      </c>
      <c r="F9" s="64">
        <f t="shared" si="2"/>
        <v>-1.8865550660314556</v>
      </c>
      <c r="G9" s="64">
        <f t="shared" si="2"/>
        <v>0.5718810914558593</v>
      </c>
      <c r="H9" s="64">
        <f t="shared" si="3"/>
        <v>18152.56344493397</v>
      </c>
      <c r="I9" s="64">
        <f t="shared" si="3"/>
        <v>30990.351881091454</v>
      </c>
      <c r="J9" s="60">
        <f t="shared" si="4"/>
        <v>1.9713289933275204</v>
      </c>
      <c r="K9" s="60">
        <f t="shared" si="5"/>
        <v>163.13610105201917</v>
      </c>
      <c r="L9" s="60">
        <f t="shared" si="6"/>
        <v>1.4385410861604739</v>
      </c>
      <c r="M9" s="61"/>
      <c r="N9" s="66">
        <f t="shared" si="7"/>
        <v>24.809999999999988</v>
      </c>
      <c r="O9" s="66">
        <f t="shared" si="8"/>
        <v>-9.9483767363676787E-3</v>
      </c>
      <c r="P9" s="66">
        <f t="shared" si="8"/>
        <v>3.2728414133397674</v>
      </c>
      <c r="Q9" s="60">
        <f t="shared" si="9"/>
        <v>2.4564833749906034E-2</v>
      </c>
      <c r="R9" s="60">
        <f t="shared" si="10"/>
        <v>1.0000502889560241</v>
      </c>
      <c r="S9" s="60">
        <f t="shared" si="11"/>
        <v>24.80906252766961</v>
      </c>
      <c r="T9" s="60">
        <f t="shared" si="12"/>
        <v>-0.11481901006538767</v>
      </c>
      <c r="U9" s="102">
        <f t="shared" si="13"/>
        <v>4.8794628127308511E-2</v>
      </c>
    </row>
    <row r="10" spans="1:21" x14ac:dyDescent="0.35">
      <c r="A10" s="99">
        <v>169.39</v>
      </c>
      <c r="B10" s="65">
        <v>0.6</v>
      </c>
      <c r="C10" s="65">
        <v>329.21</v>
      </c>
      <c r="D10" s="64">
        <f t="shared" si="0"/>
        <v>169.37003885975247</v>
      </c>
      <c r="E10" s="64">
        <f t="shared" si="1"/>
        <v>-107.03003885975247</v>
      </c>
      <c r="F10" s="64">
        <f t="shared" si="2"/>
        <v>-1.6859056916223343</v>
      </c>
      <c r="G10" s="64">
        <f t="shared" si="2"/>
        <v>0.48974674112316396</v>
      </c>
      <c r="H10" s="64">
        <f t="shared" si="3"/>
        <v>18152.764094308379</v>
      </c>
      <c r="I10" s="64">
        <f t="shared" si="3"/>
        <v>30990.26974674112</v>
      </c>
      <c r="J10" s="60">
        <f t="shared" si="4"/>
        <v>1.7555995760666327</v>
      </c>
      <c r="K10" s="60">
        <f t="shared" si="5"/>
        <v>163.80169676296737</v>
      </c>
      <c r="L10" s="60">
        <f t="shared" si="6"/>
        <v>1.2670859650444684</v>
      </c>
      <c r="M10" s="61"/>
      <c r="N10" s="66">
        <f t="shared" si="7"/>
        <v>24.75</v>
      </c>
      <c r="O10" s="66">
        <f t="shared" si="8"/>
        <v>3.1415926535897929E-3</v>
      </c>
      <c r="P10" s="66">
        <f t="shared" si="8"/>
        <v>-0.36233035271402364</v>
      </c>
      <c r="Q10" s="60">
        <f t="shared" si="9"/>
        <v>4.4539153048555047E-3</v>
      </c>
      <c r="R10" s="60">
        <f t="shared" si="10"/>
        <v>1.0000016531167411</v>
      </c>
      <c r="S10" s="60">
        <f t="shared" si="11"/>
        <v>24.749029903056787</v>
      </c>
      <c r="T10" s="60">
        <f t="shared" si="12"/>
        <v>0.20064937440912142</v>
      </c>
      <c r="U10" s="102">
        <f t="shared" si="13"/>
        <v>-8.2134350332695338E-2</v>
      </c>
    </row>
    <row r="11" spans="1:21" x14ac:dyDescent="0.35">
      <c r="A11" s="99">
        <v>194.14</v>
      </c>
      <c r="B11" s="65">
        <v>1.21</v>
      </c>
      <c r="C11" s="65">
        <v>339.39</v>
      </c>
      <c r="D11" s="64">
        <f t="shared" si="0"/>
        <v>194.11684897710887</v>
      </c>
      <c r="E11" s="64">
        <f t="shared" si="1"/>
        <v>-131.77684897710887</v>
      </c>
      <c r="F11" s="64">
        <f t="shared" si="2"/>
        <v>-1.3299826422055001</v>
      </c>
      <c r="G11" s="64">
        <f t="shared" si="2"/>
        <v>0.33142321415569181</v>
      </c>
      <c r="H11" s="64">
        <f t="shared" si="3"/>
        <v>18153.120017357796</v>
      </c>
      <c r="I11" s="64">
        <f t="shared" si="3"/>
        <v>30990.111423214152</v>
      </c>
      <c r="J11" s="60">
        <f t="shared" si="4"/>
        <v>1.3706550169350467</v>
      </c>
      <c r="K11" s="60">
        <f t="shared" si="5"/>
        <v>166.00724815746784</v>
      </c>
      <c r="L11" s="60">
        <f t="shared" si="6"/>
        <v>0.95201224396546957</v>
      </c>
      <c r="M11" s="61"/>
      <c r="N11" s="66">
        <f t="shared" si="7"/>
        <v>24.75</v>
      </c>
      <c r="O11" s="66">
        <f t="shared" si="8"/>
        <v>1.064650843716541E-2</v>
      </c>
      <c r="P11" s="66">
        <f t="shared" si="8"/>
        <v>0.17767451785302288</v>
      </c>
      <c r="Q11" s="60">
        <f t="shared" si="9"/>
        <v>1.0968622159431396E-2</v>
      </c>
      <c r="R11" s="60">
        <f t="shared" si="10"/>
        <v>1.0000100260099634</v>
      </c>
      <c r="S11" s="60">
        <f t="shared" si="11"/>
        <v>24.746810117356404</v>
      </c>
      <c r="T11" s="60">
        <f t="shared" si="12"/>
        <v>0.35592304941683428</v>
      </c>
      <c r="U11" s="102">
        <f t="shared" si="13"/>
        <v>-0.15832352696747215</v>
      </c>
    </row>
    <row r="12" spans="1:21" x14ac:dyDescent="0.35">
      <c r="A12" s="99">
        <v>218.88</v>
      </c>
      <c r="B12" s="65">
        <v>1.92</v>
      </c>
      <c r="C12" s="65">
        <v>334.25</v>
      </c>
      <c r="D12" s="64">
        <f t="shared" si="0"/>
        <v>218.84747407745502</v>
      </c>
      <c r="E12" s="64">
        <f t="shared" si="1"/>
        <v>-156.50747407745502</v>
      </c>
      <c r="F12" s="64">
        <f t="shared" si="2"/>
        <v>-0.71218657238808536</v>
      </c>
      <c r="G12" s="64">
        <f t="shared" si="2"/>
        <v>5.9416472462789138E-2</v>
      </c>
      <c r="H12" s="64">
        <f t="shared" si="3"/>
        <v>18153.737813427615</v>
      </c>
      <c r="I12" s="64">
        <f t="shared" si="3"/>
        <v>30989.83941647246</v>
      </c>
      <c r="J12" s="60">
        <f t="shared" si="4"/>
        <v>0.71466078043349412</v>
      </c>
      <c r="K12" s="60">
        <f t="shared" si="5"/>
        <v>175.23095808786454</v>
      </c>
      <c r="L12" s="60">
        <f t="shared" si="6"/>
        <v>0.40754946075007675</v>
      </c>
      <c r="M12" s="61"/>
      <c r="N12" s="66">
        <f t="shared" si="7"/>
        <v>24.740000000000009</v>
      </c>
      <c r="O12" s="66">
        <f t="shared" si="8"/>
        <v>1.2391837689159739E-2</v>
      </c>
      <c r="P12" s="66">
        <f t="shared" si="8"/>
        <v>-8.97099235525083E-2</v>
      </c>
      <c r="Q12" s="60">
        <f t="shared" si="9"/>
        <v>1.2619344581814129E-2</v>
      </c>
      <c r="R12" s="60">
        <f t="shared" si="10"/>
        <v>1.000013270866142</v>
      </c>
      <c r="S12" s="60">
        <f t="shared" si="11"/>
        <v>24.730625100346153</v>
      </c>
      <c r="T12" s="60">
        <f t="shared" si="12"/>
        <v>0.61779606981741475</v>
      </c>
      <c r="U12" s="102">
        <f t="shared" si="13"/>
        <v>-0.27200674169290268</v>
      </c>
    </row>
    <row r="13" spans="1:21" x14ac:dyDescent="0.35">
      <c r="A13" s="100">
        <v>243.64</v>
      </c>
      <c r="B13" s="65">
        <v>1.07</v>
      </c>
      <c r="C13" s="67">
        <v>293.14</v>
      </c>
      <c r="D13" s="64">
        <f t="shared" si="0"/>
        <v>243.59945534714322</v>
      </c>
      <c r="E13" s="64">
        <f t="shared" si="1"/>
        <v>-181.25945534714322</v>
      </c>
      <c r="F13" s="64">
        <f t="shared" si="2"/>
        <v>-0.24772412644214842</v>
      </c>
      <c r="G13" s="64">
        <f t="shared" si="2"/>
        <v>-0.33338413515063903</v>
      </c>
      <c r="H13" s="64">
        <f t="shared" si="3"/>
        <v>18154.202275873562</v>
      </c>
      <c r="I13" s="64">
        <f t="shared" si="3"/>
        <v>30989.446615864847</v>
      </c>
      <c r="J13" s="60">
        <f t="shared" si="4"/>
        <v>0.41534590932337961</v>
      </c>
      <c r="K13" s="60">
        <f t="shared" si="5"/>
        <v>233.38546817398537</v>
      </c>
      <c r="L13" s="60">
        <f t="shared" si="6"/>
        <v>-0.16485706703808378</v>
      </c>
      <c r="M13" s="61"/>
      <c r="N13" s="66">
        <f t="shared" si="7"/>
        <v>24.759999999999991</v>
      </c>
      <c r="O13" s="66">
        <f t="shared" si="8"/>
        <v>-1.4835298641951799E-2</v>
      </c>
      <c r="P13" s="66">
        <f t="shared" si="8"/>
        <v>-0.71750485549486909</v>
      </c>
      <c r="Q13" s="60">
        <f t="shared" si="9"/>
        <v>2.2991657100673635E-2</v>
      </c>
      <c r="R13" s="60">
        <f t="shared" si="10"/>
        <v>1.0000440536867705</v>
      </c>
      <c r="S13" s="60">
        <f t="shared" si="11"/>
        <v>24.751981269688208</v>
      </c>
      <c r="T13" s="60">
        <f t="shared" si="12"/>
        <v>0.46446244594593694</v>
      </c>
      <c r="U13" s="102">
        <f t="shared" si="13"/>
        <v>-0.39280060761342817</v>
      </c>
    </row>
    <row r="14" spans="1:21" x14ac:dyDescent="0.35">
      <c r="A14" s="99">
        <v>268.42</v>
      </c>
      <c r="B14" s="65">
        <v>0</v>
      </c>
      <c r="C14" s="65">
        <v>345.58</v>
      </c>
      <c r="D14" s="64">
        <f t="shared" si="0"/>
        <v>268.37801500798128</v>
      </c>
      <c r="E14" s="64">
        <f t="shared" si="1"/>
        <v>-206.03801500798127</v>
      </c>
      <c r="F14" s="64">
        <f t="shared" si="2"/>
        <v>-0.15679785784318534</v>
      </c>
      <c r="G14" s="64">
        <f t="shared" si="2"/>
        <v>-0.5461460725840267</v>
      </c>
      <c r="H14" s="64">
        <f t="shared" si="3"/>
        <v>18154.293202142162</v>
      </c>
      <c r="I14" s="64">
        <f t="shared" si="3"/>
        <v>30989.233853927413</v>
      </c>
      <c r="J14" s="60">
        <f t="shared" si="4"/>
        <v>0.56820867718046042</v>
      </c>
      <c r="K14" s="60">
        <f t="shared" si="5"/>
        <v>253.98129340361814</v>
      </c>
      <c r="L14" s="60">
        <f t="shared" si="6"/>
        <v>-0.39457744411327439</v>
      </c>
      <c r="M14" s="61"/>
      <c r="N14" s="66">
        <f t="shared" si="7"/>
        <v>24.78000000000003</v>
      </c>
      <c r="O14" s="66">
        <f t="shared" si="8"/>
        <v>-1.8675022996339326E-2</v>
      </c>
      <c r="P14" s="66">
        <f t="shared" si="8"/>
        <v>0.91525065974582642</v>
      </c>
      <c r="Q14" s="60">
        <f t="shared" si="9"/>
        <v>1.867502299633661E-2</v>
      </c>
      <c r="R14" s="60">
        <f t="shared" si="10"/>
        <v>1.0000290640539542</v>
      </c>
      <c r="S14" s="60">
        <f t="shared" si="11"/>
        <v>24.778559660838077</v>
      </c>
      <c r="T14" s="60">
        <f t="shared" si="12"/>
        <v>9.0926268598963078E-2</v>
      </c>
      <c r="U14" s="102">
        <f t="shared" si="13"/>
        <v>-0.21276193743338764</v>
      </c>
    </row>
    <row r="15" spans="1:21" x14ac:dyDescent="0.35">
      <c r="A15" s="99">
        <v>295.5</v>
      </c>
      <c r="B15" s="65">
        <v>0.45</v>
      </c>
      <c r="C15" s="65">
        <v>1.17</v>
      </c>
      <c r="D15" s="64">
        <f t="shared" si="0"/>
        <v>295.45773660374914</v>
      </c>
      <c r="E15" s="64">
        <f t="shared" si="1"/>
        <v>-233.11773660374914</v>
      </c>
      <c r="F15" s="64">
        <f t="shared" si="2"/>
        <v>-5.0477664287832083E-2</v>
      </c>
      <c r="G15" s="64">
        <f t="shared" si="2"/>
        <v>-0.54397467495452334</v>
      </c>
      <c r="H15" s="64">
        <f t="shared" si="3"/>
        <v>18154.399522335716</v>
      </c>
      <c r="I15" s="64">
        <f t="shared" si="3"/>
        <v>30989.236025325044</v>
      </c>
      <c r="J15" s="60">
        <f t="shared" si="4"/>
        <v>0.54631167073734976</v>
      </c>
      <c r="K15" s="60">
        <f t="shared" si="5"/>
        <v>264.69846912928136</v>
      </c>
      <c r="L15" s="60">
        <f t="shared" si="6"/>
        <v>-0.44585705538208381</v>
      </c>
      <c r="M15" s="61"/>
      <c r="N15" s="66">
        <f t="shared" si="7"/>
        <v>27.079999999999984</v>
      </c>
      <c r="O15" s="66">
        <f t="shared" si="8"/>
        <v>7.8539816339744835E-3</v>
      </c>
      <c r="P15" s="66">
        <f t="shared" si="8"/>
        <v>-6.0110884767936694</v>
      </c>
      <c r="Q15" s="60">
        <f t="shared" si="9"/>
        <v>7.8539816339806556E-3</v>
      </c>
      <c r="R15" s="60">
        <f t="shared" si="10"/>
        <v>1.0000051404506678</v>
      </c>
      <c r="S15" s="60">
        <f t="shared" si="11"/>
        <v>27.079721595767843</v>
      </c>
      <c r="T15" s="60">
        <f t="shared" si="12"/>
        <v>0.10632019355535326</v>
      </c>
      <c r="U15" s="102">
        <f t="shared" si="13"/>
        <v>2.1713976295033807E-3</v>
      </c>
    </row>
    <row r="16" spans="1:21" x14ac:dyDescent="0.35">
      <c r="A16" s="99">
        <v>307.87</v>
      </c>
      <c r="B16" s="65">
        <v>0.46</v>
      </c>
      <c r="C16" s="65">
        <v>176.6</v>
      </c>
      <c r="D16" s="64">
        <f t="shared" si="0"/>
        <v>307.82760612798324</v>
      </c>
      <c r="E16" s="64">
        <f t="shared" si="1"/>
        <v>-245.48760612798324</v>
      </c>
      <c r="F16" s="64">
        <f t="shared" si="2"/>
        <v>-5.1479862219974179E-2</v>
      </c>
      <c r="G16" s="64">
        <f t="shared" si="2"/>
        <v>-0.54003780738557128</v>
      </c>
      <c r="H16" s="64">
        <f t="shared" si="3"/>
        <v>18154.398520137784</v>
      </c>
      <c r="I16" s="64">
        <f t="shared" si="3"/>
        <v>30989.239962192612</v>
      </c>
      <c r="J16" s="60">
        <f t="shared" si="4"/>
        <v>0.54248595338497274</v>
      </c>
      <c r="K16" s="60">
        <f t="shared" si="5"/>
        <v>264.55465377019351</v>
      </c>
      <c r="L16" s="60">
        <f t="shared" si="6"/>
        <v>-0.44194652908996501</v>
      </c>
      <c r="M16" s="61"/>
      <c r="N16" s="66">
        <f t="shared" si="7"/>
        <v>12.370000000000005</v>
      </c>
      <c r="O16" s="66">
        <f t="shared" si="8"/>
        <v>1.745329251994331E-4</v>
      </c>
      <c r="P16" s="66">
        <f t="shared" si="8"/>
        <v>3.0618311067736523</v>
      </c>
      <c r="Q16" s="60">
        <f t="shared" si="9"/>
        <v>1.5869868762409922E-2</v>
      </c>
      <c r="R16" s="60">
        <f t="shared" si="10"/>
        <v>1.000020988256473</v>
      </c>
      <c r="S16" s="60">
        <f t="shared" si="11"/>
        <v>12.369869524234105</v>
      </c>
      <c r="T16" s="60">
        <f t="shared" si="12"/>
        <v>-1.0021979321420981E-3</v>
      </c>
      <c r="U16" s="102">
        <f t="shared" si="13"/>
        <v>3.9368675689520358E-3</v>
      </c>
    </row>
    <row r="17" spans="1:21" x14ac:dyDescent="0.35">
      <c r="A17" s="99">
        <v>320.25</v>
      </c>
      <c r="B17" s="65">
        <v>2.27</v>
      </c>
      <c r="C17" s="65">
        <v>190.08</v>
      </c>
      <c r="D17" s="64">
        <f t="shared" si="0"/>
        <v>320.20359647866269</v>
      </c>
      <c r="E17" s="64">
        <f t="shared" si="1"/>
        <v>-257.86359647866266</v>
      </c>
      <c r="F17" s="64">
        <f t="shared" si="2"/>
        <v>-0.34250580976952144</v>
      </c>
      <c r="G17" s="64">
        <f t="shared" si="2"/>
        <v>-0.58000558223683263</v>
      </c>
      <c r="H17" s="64">
        <f t="shared" si="3"/>
        <v>18154.107494190233</v>
      </c>
      <c r="I17" s="64">
        <f t="shared" si="3"/>
        <v>30989.199994417762</v>
      </c>
      <c r="J17" s="60">
        <f t="shared" si="4"/>
        <v>0.67358496505768506</v>
      </c>
      <c r="K17" s="60">
        <f t="shared" si="5"/>
        <v>239.43723269301086</v>
      </c>
      <c r="L17" s="60">
        <f t="shared" si="6"/>
        <v>-0.33104666366912078</v>
      </c>
      <c r="M17" s="61"/>
      <c r="N17" s="66">
        <f t="shared" si="7"/>
        <v>12.379999999999995</v>
      </c>
      <c r="O17" s="66">
        <f t="shared" si="8"/>
        <v>3.1590459461097363E-2</v>
      </c>
      <c r="P17" s="66">
        <f t="shared" si="8"/>
        <v>0.23527038316883594</v>
      </c>
      <c r="Q17" s="60">
        <f t="shared" si="9"/>
        <v>3.186660837563271E-2</v>
      </c>
      <c r="R17" s="60">
        <f t="shared" si="10"/>
        <v>1.0000846319883396</v>
      </c>
      <c r="S17" s="60">
        <f t="shared" si="11"/>
        <v>12.375990350679468</v>
      </c>
      <c r="T17" s="60">
        <f t="shared" si="12"/>
        <v>-0.29102594754954725</v>
      </c>
      <c r="U17" s="102">
        <f t="shared" si="13"/>
        <v>-3.9967774851261344E-2</v>
      </c>
    </row>
    <row r="18" spans="1:21" x14ac:dyDescent="0.35">
      <c r="A18" s="99">
        <v>332.61</v>
      </c>
      <c r="B18" s="65">
        <v>2.69</v>
      </c>
      <c r="C18" s="65">
        <v>193.72</v>
      </c>
      <c r="D18" s="64">
        <f t="shared" si="0"/>
        <v>332.55200000966374</v>
      </c>
      <c r="E18" s="64">
        <f t="shared" si="1"/>
        <v>-270.21200000966371</v>
      </c>
      <c r="F18" s="64">
        <f t="shared" si="2"/>
        <v>-0.86527587047395182</v>
      </c>
      <c r="G18" s="64">
        <f t="shared" si="2"/>
        <v>-0.69163950793094942</v>
      </c>
      <c r="H18" s="64">
        <f t="shared" si="3"/>
        <v>18153.584724129531</v>
      </c>
      <c r="I18" s="64">
        <f t="shared" si="3"/>
        <v>30989.088360492067</v>
      </c>
      <c r="J18" s="60">
        <f t="shared" si="4"/>
        <v>1.1077308070805925</v>
      </c>
      <c r="K18" s="60">
        <f t="shared" si="5"/>
        <v>218.6363344508419</v>
      </c>
      <c r="L18" s="60">
        <f t="shared" si="6"/>
        <v>-0.16633944889219496</v>
      </c>
      <c r="M18" s="61"/>
      <c r="N18" s="66">
        <f t="shared" si="7"/>
        <v>12.360000000000014</v>
      </c>
      <c r="O18" s="66">
        <f t="shared" si="8"/>
        <v>7.3303828583761825E-3</v>
      </c>
      <c r="P18" s="66">
        <f t="shared" si="8"/>
        <v>6.3529984772593362E-2</v>
      </c>
      <c r="Q18" s="60">
        <f t="shared" si="9"/>
        <v>7.8252638865532465E-3</v>
      </c>
      <c r="R18" s="60">
        <f t="shared" si="10"/>
        <v>1.0000051029274888</v>
      </c>
      <c r="S18" s="60">
        <f t="shared" si="11"/>
        <v>12.348403531001049</v>
      </c>
      <c r="T18" s="60">
        <f t="shared" si="12"/>
        <v>-0.52277006070443033</v>
      </c>
      <c r="U18" s="102">
        <f t="shared" si="13"/>
        <v>-0.11163392569411683</v>
      </c>
    </row>
    <row r="19" spans="1:21" x14ac:dyDescent="0.35">
      <c r="A19" s="99">
        <v>344.99</v>
      </c>
      <c r="B19" s="65">
        <v>3.61</v>
      </c>
      <c r="C19" s="65">
        <v>191.98</v>
      </c>
      <c r="D19" s="64">
        <f t="shared" si="0"/>
        <v>344.91316504845599</v>
      </c>
      <c r="E19" s="64">
        <f t="shared" si="1"/>
        <v>-282.57316504845596</v>
      </c>
      <c r="F19" s="64">
        <f t="shared" si="2"/>
        <v>-1.5287735438296548</v>
      </c>
      <c r="G19" s="64">
        <f t="shared" si="2"/>
        <v>-0.841445892925205</v>
      </c>
      <c r="H19" s="64">
        <f t="shared" si="3"/>
        <v>18152.921226456176</v>
      </c>
      <c r="I19" s="64">
        <f t="shared" si="3"/>
        <v>30988.938554107073</v>
      </c>
      <c r="J19" s="60">
        <f t="shared" si="4"/>
        <v>1.7450443372688778</v>
      </c>
      <c r="K19" s="60">
        <f t="shared" si="5"/>
        <v>208.82864339565211</v>
      </c>
      <c r="L19" s="60">
        <f t="shared" si="6"/>
        <v>3.5673252731519521E-2</v>
      </c>
      <c r="M19" s="61"/>
      <c r="N19" s="66">
        <f t="shared" si="7"/>
        <v>12.379999999999995</v>
      </c>
      <c r="O19" s="66">
        <f t="shared" si="8"/>
        <v>1.6057029118347832E-2</v>
      </c>
      <c r="P19" s="66">
        <f t="shared" si="8"/>
        <v>-3.0368728984701492E-2</v>
      </c>
      <c r="Q19" s="60">
        <f t="shared" si="9"/>
        <v>1.614166754799129E-2</v>
      </c>
      <c r="R19" s="60">
        <f t="shared" si="10"/>
        <v>1.0000217133516847</v>
      </c>
      <c r="S19" s="60">
        <f t="shared" si="11"/>
        <v>12.361165038792246</v>
      </c>
      <c r="T19" s="60">
        <f t="shared" si="12"/>
        <v>-0.66349767335570298</v>
      </c>
      <c r="U19" s="102">
        <f t="shared" si="13"/>
        <v>-0.14980638499425555</v>
      </c>
    </row>
    <row r="20" spans="1:21" x14ac:dyDescent="0.35">
      <c r="A20" s="99">
        <v>357.37</v>
      </c>
      <c r="B20" s="65">
        <v>4.4000000000000004</v>
      </c>
      <c r="C20" s="65">
        <v>189.74</v>
      </c>
      <c r="D20" s="64">
        <f t="shared" si="0"/>
        <v>357.26284235327677</v>
      </c>
      <c r="E20" s="64">
        <f t="shared" si="1"/>
        <v>-294.92284235327679</v>
      </c>
      <c r="F20" s="64">
        <f t="shared" si="2"/>
        <v>-2.3780958344868619</v>
      </c>
      <c r="G20" s="64">
        <f t="shared" si="2"/>
        <v>-1.00269019736301</v>
      </c>
      <c r="H20" s="64">
        <f t="shared" si="3"/>
        <v>18152.071904165517</v>
      </c>
      <c r="I20" s="64">
        <f t="shared" si="3"/>
        <v>30988.777309802634</v>
      </c>
      <c r="J20" s="60">
        <f t="shared" si="4"/>
        <v>2.5808385129433491</v>
      </c>
      <c r="K20" s="60">
        <f t="shared" si="5"/>
        <v>202.86202681777652</v>
      </c>
      <c r="L20" s="60">
        <f t="shared" si="6"/>
        <v>0.32069273420143168</v>
      </c>
      <c r="M20" s="61"/>
      <c r="N20" s="66">
        <f t="shared" si="7"/>
        <v>12.379999999999995</v>
      </c>
      <c r="O20" s="66">
        <f t="shared" si="8"/>
        <v>1.3788101090755211E-2</v>
      </c>
      <c r="P20" s="66">
        <f t="shared" si="8"/>
        <v>-3.9095375244672645E-2</v>
      </c>
      <c r="Q20" s="60">
        <f t="shared" si="9"/>
        <v>1.4053267908339162E-2</v>
      </c>
      <c r="R20" s="60">
        <f t="shared" si="10"/>
        <v>1.0000164581866151</v>
      </c>
      <c r="S20" s="60">
        <f t="shared" si="11"/>
        <v>12.34967730482075</v>
      </c>
      <c r="T20" s="60">
        <f t="shared" si="12"/>
        <v>-0.8493222906572071</v>
      </c>
      <c r="U20" s="102">
        <f t="shared" si="13"/>
        <v>-0.16124430443780507</v>
      </c>
    </row>
    <row r="21" spans="1:21" x14ac:dyDescent="0.35">
      <c r="A21" s="99">
        <v>369.75</v>
      </c>
      <c r="B21" s="65">
        <v>4.7699999999999996</v>
      </c>
      <c r="C21" s="65">
        <v>187.77</v>
      </c>
      <c r="D21" s="64">
        <f t="shared" si="0"/>
        <v>369.60321068923429</v>
      </c>
      <c r="E21" s="64">
        <f t="shared" si="1"/>
        <v>-307.26321068923426</v>
      </c>
      <c r="F21" s="64">
        <f t="shared" si="2"/>
        <v>-3.3561555241148509</v>
      </c>
      <c r="G21" s="64">
        <f t="shared" si="2"/>
        <v>-1.1526223124004145</v>
      </c>
      <c r="H21" s="64">
        <f t="shared" si="3"/>
        <v>18151.09384447589</v>
      </c>
      <c r="I21" s="64">
        <f t="shared" si="3"/>
        <v>30988.627377687597</v>
      </c>
      <c r="J21" s="60">
        <f t="shared" si="4"/>
        <v>3.5485656393943046</v>
      </c>
      <c r="K21" s="60">
        <f t="shared" si="5"/>
        <v>198.95428123024101</v>
      </c>
      <c r="L21" s="60">
        <f t="shared" si="6"/>
        <v>0.67987755854990273</v>
      </c>
      <c r="M21" s="61"/>
      <c r="N21" s="66">
        <f t="shared" si="7"/>
        <v>12.379999999999995</v>
      </c>
      <c r="O21" s="66">
        <f t="shared" si="8"/>
        <v>6.4577182323790061E-3</v>
      </c>
      <c r="P21" s="66">
        <f t="shared" si="8"/>
        <v>-3.4382986264288269E-2</v>
      </c>
      <c r="Q21" s="60">
        <f t="shared" si="9"/>
        <v>7.0173641133155495E-3</v>
      </c>
      <c r="R21" s="60">
        <f t="shared" si="10"/>
        <v>1.0000041036367993</v>
      </c>
      <c r="S21" s="60">
        <f t="shared" si="11"/>
        <v>12.34036833595751</v>
      </c>
      <c r="T21" s="60">
        <f t="shared" si="12"/>
        <v>-0.97805968962798884</v>
      </c>
      <c r="U21" s="102">
        <f t="shared" si="13"/>
        <v>-0.14993211503740436</v>
      </c>
    </row>
    <row r="22" spans="1:21" x14ac:dyDescent="0.35">
      <c r="A22" s="99">
        <v>382.15</v>
      </c>
      <c r="B22" s="65">
        <v>5.52</v>
      </c>
      <c r="C22" s="65">
        <v>188.5</v>
      </c>
      <c r="D22" s="64">
        <f t="shared" si="0"/>
        <v>381.95316351895588</v>
      </c>
      <c r="E22" s="64">
        <f t="shared" si="1"/>
        <v>-319.61316351895584</v>
      </c>
      <c r="F22" s="64">
        <f t="shared" ref="F22:G37" si="14">T22+F21</f>
        <v>-4.456852401446846</v>
      </c>
      <c r="G22" s="64">
        <f t="shared" si="14"/>
        <v>-1.3104808956829748</v>
      </c>
      <c r="H22" s="64">
        <f t="shared" ref="H22:I37" si="15">H21+T22</f>
        <v>18149.993147598558</v>
      </c>
      <c r="I22" s="64">
        <f t="shared" si="15"/>
        <v>30988.469519104314</v>
      </c>
      <c r="J22" s="60">
        <f t="shared" si="4"/>
        <v>4.645524029238528</v>
      </c>
      <c r="K22" s="60">
        <f t="shared" si="5"/>
        <v>196.38530379953517</v>
      </c>
      <c r="L22" s="60">
        <f t="shared" si="6"/>
        <v>1.0935164538877822</v>
      </c>
      <c r="M22" s="61"/>
      <c r="N22" s="66">
        <f t="shared" si="7"/>
        <v>12.399999999999977</v>
      </c>
      <c r="O22" s="66">
        <f t="shared" ref="O22:P68" si="16">RADIANS(B22-B21)</f>
        <v>1.3089969389957472E-2</v>
      </c>
      <c r="P22" s="66">
        <f t="shared" si="16"/>
        <v>1.2740903539558427E-2</v>
      </c>
      <c r="Q22" s="60">
        <f t="shared" si="9"/>
        <v>1.3139475213082008E-2</v>
      </c>
      <c r="R22" s="60">
        <f t="shared" si="10"/>
        <v>1.0000143873991321</v>
      </c>
      <c r="S22" s="60">
        <f t="shared" si="11"/>
        <v>12.349952829721579</v>
      </c>
      <c r="T22" s="60">
        <f t="shared" si="12"/>
        <v>-1.1006968773319952</v>
      </c>
      <c r="U22" s="102">
        <f t="shared" si="13"/>
        <v>-0.15785858328256039</v>
      </c>
    </row>
    <row r="23" spans="1:21" x14ac:dyDescent="0.35">
      <c r="A23" s="99">
        <v>394.47</v>
      </c>
      <c r="B23" s="65">
        <v>6.33</v>
      </c>
      <c r="C23" s="65">
        <v>189.78</v>
      </c>
      <c r="D23" s="64">
        <f t="shared" si="0"/>
        <v>394.20725184541089</v>
      </c>
      <c r="E23" s="64">
        <f t="shared" si="1"/>
        <v>-331.86725184541092</v>
      </c>
      <c r="F23" s="64">
        <f t="shared" si="14"/>
        <v>-5.7122143175218305</v>
      </c>
      <c r="G23" s="64">
        <f t="shared" si="14"/>
        <v>-1.513436272697489</v>
      </c>
      <c r="H23" s="64">
        <f t="shared" si="15"/>
        <v>18148.737785682482</v>
      </c>
      <c r="I23" s="64">
        <f t="shared" si="15"/>
        <v>30988.266563727298</v>
      </c>
      <c r="J23" s="60">
        <f t="shared" si="4"/>
        <v>5.9093046765941812</v>
      </c>
      <c r="K23" s="60">
        <f t="shared" si="5"/>
        <v>194.83941046440253</v>
      </c>
      <c r="L23" s="60">
        <f t="shared" si="6"/>
        <v>1.5454328995960556</v>
      </c>
      <c r="M23" s="61"/>
      <c r="N23" s="66">
        <f t="shared" si="7"/>
        <v>12.32000000000005</v>
      </c>
      <c r="O23" s="66">
        <f t="shared" si="16"/>
        <v>1.4137166941154078E-2</v>
      </c>
      <c r="P23" s="66">
        <f t="shared" si="16"/>
        <v>2.2340214425527437E-2</v>
      </c>
      <c r="Q23" s="60">
        <f t="shared" si="9"/>
        <v>1.4323149910479893E-2</v>
      </c>
      <c r="R23" s="60">
        <f t="shared" si="10"/>
        <v>1.0000170964026838</v>
      </c>
      <c r="S23" s="60">
        <f t="shared" si="11"/>
        <v>12.254088326454994</v>
      </c>
      <c r="T23" s="60">
        <f t="shared" si="12"/>
        <v>-1.2553619160749847</v>
      </c>
      <c r="U23" s="102">
        <f t="shared" si="13"/>
        <v>-0.20295537701451435</v>
      </c>
    </row>
    <row r="24" spans="1:21" x14ac:dyDescent="0.35">
      <c r="A24" s="99">
        <v>406.87</v>
      </c>
      <c r="B24" s="65">
        <v>6.96</v>
      </c>
      <c r="C24" s="65">
        <v>190.16</v>
      </c>
      <c r="D24" s="64">
        <f t="shared" si="0"/>
        <v>406.52388953071147</v>
      </c>
      <c r="E24" s="64">
        <f t="shared" si="1"/>
        <v>-344.18388953071144</v>
      </c>
      <c r="F24" s="64">
        <f t="shared" si="14"/>
        <v>-7.1253862368751379</v>
      </c>
      <c r="G24" s="64">
        <f t="shared" si="14"/>
        <v>-1.7620817341166159</v>
      </c>
      <c r="H24" s="64">
        <f t="shared" si="15"/>
        <v>18147.324613763129</v>
      </c>
      <c r="I24" s="64">
        <f t="shared" si="15"/>
        <v>30988.017918265879</v>
      </c>
      <c r="J24" s="60">
        <f t="shared" si="4"/>
        <v>7.3400314074503159</v>
      </c>
      <c r="K24" s="60">
        <f t="shared" si="5"/>
        <v>193.89035338045485</v>
      </c>
      <c r="L24" s="60">
        <f t="shared" si="6"/>
        <v>2.0366855731480418</v>
      </c>
      <c r="M24" s="61"/>
      <c r="N24" s="66">
        <f t="shared" si="7"/>
        <v>12.399999999999977</v>
      </c>
      <c r="O24" s="66">
        <f t="shared" si="16"/>
        <v>1.0995574287564274E-2</v>
      </c>
      <c r="P24" s="66">
        <f t="shared" si="16"/>
        <v>6.6322511575783727E-3</v>
      </c>
      <c r="Q24" s="60">
        <f t="shared" si="9"/>
        <v>1.1022265582008917E-2</v>
      </c>
      <c r="R24" s="60">
        <f t="shared" si="10"/>
        <v>1.0000101243178807</v>
      </c>
      <c r="S24" s="60">
        <f t="shared" si="11"/>
        <v>12.316637685300552</v>
      </c>
      <c r="T24" s="60">
        <f t="shared" si="12"/>
        <v>-1.4131719193533077</v>
      </c>
      <c r="U24" s="102">
        <f t="shared" si="13"/>
        <v>-0.24864546141912683</v>
      </c>
    </row>
    <row r="25" spans="1:21" x14ac:dyDescent="0.35">
      <c r="A25" s="99">
        <v>419.27</v>
      </c>
      <c r="B25" s="65">
        <v>7.9</v>
      </c>
      <c r="C25" s="65">
        <v>192.16</v>
      </c>
      <c r="D25" s="64">
        <f t="shared" si="0"/>
        <v>418.81965693270206</v>
      </c>
      <c r="E25" s="64">
        <f t="shared" si="1"/>
        <v>-356.47965693270203</v>
      </c>
      <c r="F25" s="64">
        <f t="shared" si="14"/>
        <v>-8.6979732420895424</v>
      </c>
      <c r="G25" s="64">
        <f t="shared" si="14"/>
        <v>-2.0741158536129904</v>
      </c>
      <c r="H25" s="64">
        <f t="shared" si="15"/>
        <v>18145.752026757913</v>
      </c>
      <c r="I25" s="64">
        <f t="shared" si="15"/>
        <v>30987.705884146384</v>
      </c>
      <c r="J25" s="60">
        <f t="shared" si="4"/>
        <v>8.9418507644846326</v>
      </c>
      <c r="K25" s="60">
        <f t="shared" si="5"/>
        <v>193.41225650043998</v>
      </c>
      <c r="L25" s="60">
        <f t="shared" si="6"/>
        <v>2.5527496014238751</v>
      </c>
      <c r="M25" s="61"/>
      <c r="N25" s="66">
        <f t="shared" si="7"/>
        <v>12.399999999999977</v>
      </c>
      <c r="O25" s="66">
        <f t="shared" si="16"/>
        <v>1.6406094968746704E-2</v>
      </c>
      <c r="P25" s="66">
        <f t="shared" si="16"/>
        <v>3.4906585039886591E-2</v>
      </c>
      <c r="Q25" s="60">
        <f t="shared" si="9"/>
        <v>1.701330330546269E-2</v>
      </c>
      <c r="R25" s="60">
        <f t="shared" si="10"/>
        <v>1.0000241217389902</v>
      </c>
      <c r="S25" s="60">
        <f t="shared" si="11"/>
        <v>12.295767401990586</v>
      </c>
      <c r="T25" s="60">
        <f t="shared" si="12"/>
        <v>-1.5725870052144038</v>
      </c>
      <c r="U25" s="102">
        <f t="shared" si="13"/>
        <v>-0.31203411949637438</v>
      </c>
    </row>
    <row r="26" spans="1:21" x14ac:dyDescent="0.35">
      <c r="A26" s="101">
        <v>431.62</v>
      </c>
      <c r="B26" s="65">
        <v>9.0399999999999991</v>
      </c>
      <c r="C26" s="68">
        <v>192.53</v>
      </c>
      <c r="D26" s="64">
        <f t="shared" si="0"/>
        <v>431.03475639832288</v>
      </c>
      <c r="E26" s="64">
        <f t="shared" si="1"/>
        <v>-368.69475639832285</v>
      </c>
      <c r="F26" s="64">
        <f t="shared" si="14"/>
        <v>-10.474841310394405</v>
      </c>
      <c r="G26" s="64">
        <f t="shared" si="14"/>
        <v>-2.4633995607905255</v>
      </c>
      <c r="H26" s="64">
        <f t="shared" si="15"/>
        <v>18143.975158689609</v>
      </c>
      <c r="I26" s="64">
        <f t="shared" si="15"/>
        <v>30987.316600439208</v>
      </c>
      <c r="J26" s="60">
        <f t="shared" si="4"/>
        <v>10.760605832110389</v>
      </c>
      <c r="K26" s="60">
        <f t="shared" si="5"/>
        <v>193.23394272109013</v>
      </c>
      <c r="L26" s="60">
        <f t="shared" si="6"/>
        <v>3.1040540558811807</v>
      </c>
      <c r="M26" s="61"/>
      <c r="N26" s="66">
        <f t="shared" si="7"/>
        <v>12.350000000000023</v>
      </c>
      <c r="O26" s="66">
        <f t="shared" si="16"/>
        <v>1.9896753472735337E-2</v>
      </c>
      <c r="P26" s="66">
        <f t="shared" si="16"/>
        <v>6.4577182323790989E-3</v>
      </c>
      <c r="Q26" s="60">
        <f t="shared" si="9"/>
        <v>1.991937366458818E-2</v>
      </c>
      <c r="R26" s="60">
        <f t="shared" si="10"/>
        <v>1.0000330664326145</v>
      </c>
      <c r="S26" s="60">
        <f t="shared" si="11"/>
        <v>12.215099465620796</v>
      </c>
      <c r="T26" s="60">
        <f t="shared" si="12"/>
        <v>-1.7768680683048625</v>
      </c>
      <c r="U26" s="102">
        <f t="shared" si="13"/>
        <v>-0.38928370717753497</v>
      </c>
    </row>
    <row r="27" spans="1:21" x14ac:dyDescent="0.35">
      <c r="A27" s="99">
        <v>443.99</v>
      </c>
      <c r="B27" s="65">
        <v>10.02</v>
      </c>
      <c r="C27" s="65">
        <v>191.99</v>
      </c>
      <c r="D27" s="64">
        <f t="shared" si="0"/>
        <v>443.2338923802717</v>
      </c>
      <c r="E27" s="64">
        <f t="shared" si="1"/>
        <v>-380.89389238027172</v>
      </c>
      <c r="F27" s="64">
        <f t="shared" si="14"/>
        <v>-12.476219018533815</v>
      </c>
      <c r="G27" s="64">
        <f t="shared" si="14"/>
        <v>-2.8978039244203577</v>
      </c>
      <c r="H27" s="64">
        <f t="shared" si="15"/>
        <v>18141.973780981469</v>
      </c>
      <c r="I27" s="64">
        <f t="shared" si="15"/>
        <v>30986.882196075578</v>
      </c>
      <c r="J27" s="60">
        <f t="shared" si="4"/>
        <v>12.808329656235854</v>
      </c>
      <c r="K27" s="60">
        <f t="shared" si="5"/>
        <v>193.07602311936603</v>
      </c>
      <c r="L27" s="60">
        <f t="shared" si="6"/>
        <v>3.7285376955326357</v>
      </c>
      <c r="M27" s="61"/>
      <c r="N27" s="66">
        <f t="shared" si="7"/>
        <v>12.370000000000005</v>
      </c>
      <c r="O27" s="66">
        <f t="shared" si="16"/>
        <v>1.7104226669544437E-2</v>
      </c>
      <c r="P27" s="66">
        <f t="shared" si="16"/>
        <v>-9.4247779607692407E-3</v>
      </c>
      <c r="Q27" s="60">
        <f t="shared" si="9"/>
        <v>1.7175070156622452E-2</v>
      </c>
      <c r="R27" s="60">
        <f t="shared" si="10"/>
        <v>1.0000245826447203</v>
      </c>
      <c r="S27" s="60">
        <f t="shared" si="11"/>
        <v>12.199135981948809</v>
      </c>
      <c r="T27" s="60">
        <f t="shared" si="12"/>
        <v>-2.00137770813941</v>
      </c>
      <c r="U27" s="102">
        <f t="shared" si="13"/>
        <v>-0.43440436362983209</v>
      </c>
    </row>
    <row r="28" spans="1:21" x14ac:dyDescent="0.35">
      <c r="A28" s="99">
        <v>456.35</v>
      </c>
      <c r="B28" s="65">
        <v>11.65</v>
      </c>
      <c r="C28" s="65">
        <v>191.06</v>
      </c>
      <c r="D28" s="64">
        <f t="shared" si="0"/>
        <v>455.37314574178208</v>
      </c>
      <c r="E28" s="64">
        <f t="shared" si="1"/>
        <v>-393.03314574178205</v>
      </c>
      <c r="F28" s="64">
        <f t="shared" si="14"/>
        <v>-14.75295194691445</v>
      </c>
      <c r="G28" s="64">
        <f t="shared" si="14"/>
        <v>-3.3606147962711956</v>
      </c>
      <c r="H28" s="64">
        <f t="shared" si="15"/>
        <v>18139.697048053087</v>
      </c>
      <c r="I28" s="64">
        <f t="shared" si="15"/>
        <v>30986.419385203728</v>
      </c>
      <c r="J28" s="60">
        <f t="shared" si="4"/>
        <v>15.130873172321675</v>
      </c>
      <c r="K28" s="60">
        <f t="shared" si="5"/>
        <v>192.83259199463765</v>
      </c>
      <c r="L28" s="60">
        <f t="shared" si="6"/>
        <v>4.4660981875525003</v>
      </c>
      <c r="M28" s="61"/>
      <c r="N28" s="66">
        <f t="shared" si="7"/>
        <v>12.360000000000014</v>
      </c>
      <c r="O28" s="66">
        <f t="shared" si="16"/>
        <v>2.8448866807507585E-2</v>
      </c>
      <c r="P28" s="66">
        <f t="shared" si="16"/>
        <v>-1.6231562043547382E-2</v>
      </c>
      <c r="Q28" s="60">
        <f t="shared" si="9"/>
        <v>2.861111285605733E-2</v>
      </c>
      <c r="R28" s="60">
        <f t="shared" si="10"/>
        <v>1.0000682218995265</v>
      </c>
      <c r="S28" s="60">
        <f t="shared" si="11"/>
        <v>12.139253361510413</v>
      </c>
      <c r="T28" s="60">
        <f t="shared" si="12"/>
        <v>-2.2767329283806346</v>
      </c>
      <c r="U28" s="102">
        <f t="shared" si="13"/>
        <v>-0.46281087185083808</v>
      </c>
    </row>
    <row r="29" spans="1:21" x14ac:dyDescent="0.35">
      <c r="A29" s="99">
        <v>468.67</v>
      </c>
      <c r="B29" s="65">
        <v>13.18</v>
      </c>
      <c r="C29" s="65">
        <v>191.34</v>
      </c>
      <c r="D29" s="64">
        <f t="shared" si="0"/>
        <v>467.40469881631918</v>
      </c>
      <c r="E29" s="64">
        <f t="shared" si="1"/>
        <v>-405.06469881631915</v>
      </c>
      <c r="F29" s="64">
        <f t="shared" si="14"/>
        <v>-17.351036377745015</v>
      </c>
      <c r="G29" s="64">
        <f t="shared" si="14"/>
        <v>-3.8754495343641793</v>
      </c>
      <c r="H29" s="64">
        <f t="shared" si="15"/>
        <v>18137.098963622258</v>
      </c>
      <c r="I29" s="64">
        <f t="shared" si="15"/>
        <v>30985.904550465635</v>
      </c>
      <c r="J29" s="60">
        <f t="shared" si="4"/>
        <v>17.778570597076538</v>
      </c>
      <c r="K29" s="60">
        <f t="shared" si="5"/>
        <v>192.59066965241101</v>
      </c>
      <c r="L29" s="60">
        <f t="shared" si="6"/>
        <v>5.3192804410285541</v>
      </c>
      <c r="M29" s="61"/>
      <c r="N29" s="66">
        <f t="shared" si="7"/>
        <v>12.319999999999993</v>
      </c>
      <c r="O29" s="66">
        <f t="shared" si="16"/>
        <v>2.6703537555513232E-2</v>
      </c>
      <c r="P29" s="66">
        <f t="shared" si="16"/>
        <v>4.8869219055841422E-3</v>
      </c>
      <c r="Q29" s="60">
        <f t="shared" si="9"/>
        <v>2.6724120992373868E-2</v>
      </c>
      <c r="R29" s="60">
        <f t="shared" si="10"/>
        <v>1.0000595191376345</v>
      </c>
      <c r="S29" s="60">
        <f t="shared" si="11"/>
        <v>12.031553074537078</v>
      </c>
      <c r="T29" s="60">
        <f t="shared" si="12"/>
        <v>-2.5980844308305655</v>
      </c>
      <c r="U29" s="102">
        <f t="shared" si="13"/>
        <v>-0.51483473809298341</v>
      </c>
    </row>
    <row r="30" spans="1:21" x14ac:dyDescent="0.35">
      <c r="A30" s="99">
        <v>480.99</v>
      </c>
      <c r="B30" s="65">
        <v>14.44</v>
      </c>
      <c r="C30" s="65">
        <v>192.48</v>
      </c>
      <c r="D30" s="64">
        <f t="shared" si="0"/>
        <v>479.36834142467268</v>
      </c>
      <c r="E30" s="64">
        <f t="shared" si="1"/>
        <v>-417.0283414246727</v>
      </c>
      <c r="F30" s="64">
        <f t="shared" si="14"/>
        <v>-20.228084551462182</v>
      </c>
      <c r="G30" s="64">
        <f t="shared" si="14"/>
        <v>-4.4836006405034974</v>
      </c>
      <c r="H30" s="64">
        <f t="shared" si="15"/>
        <v>18134.221915448543</v>
      </c>
      <c r="I30" s="64">
        <f t="shared" si="15"/>
        <v>30985.296399359497</v>
      </c>
      <c r="J30" s="60">
        <f t="shared" si="4"/>
        <v>20.719026987883055</v>
      </c>
      <c r="K30" s="60">
        <f t="shared" si="5"/>
        <v>192.4976842563799</v>
      </c>
      <c r="L30" s="60">
        <f t="shared" si="6"/>
        <v>6.2311302206308783</v>
      </c>
      <c r="M30" s="61"/>
      <c r="N30" s="66">
        <f t="shared" si="7"/>
        <v>12.319999999999993</v>
      </c>
      <c r="O30" s="66">
        <f t="shared" si="16"/>
        <v>2.1991148575128548E-2</v>
      </c>
      <c r="P30" s="66">
        <f t="shared" si="16"/>
        <v>1.9896753472735118E-2</v>
      </c>
      <c r="Q30" s="60">
        <f t="shared" si="9"/>
        <v>2.2497128689302315E-2</v>
      </c>
      <c r="R30" s="60">
        <f t="shared" si="10"/>
        <v>1.0000421788680336</v>
      </c>
      <c r="S30" s="60">
        <f t="shared" si="11"/>
        <v>11.963642608353521</v>
      </c>
      <c r="T30" s="60">
        <f t="shared" si="12"/>
        <v>-2.8770481737171663</v>
      </c>
      <c r="U30" s="102">
        <f t="shared" si="13"/>
        <v>-0.60815110613931844</v>
      </c>
    </row>
    <row r="31" spans="1:21" x14ac:dyDescent="0.35">
      <c r="A31" s="99">
        <v>493.3</v>
      </c>
      <c r="B31" s="65">
        <v>15.9</v>
      </c>
      <c r="C31" s="65">
        <v>190.9</v>
      </c>
      <c r="D31" s="64">
        <f t="shared" si="0"/>
        <v>491.24911278463634</v>
      </c>
      <c r="E31" s="64">
        <f t="shared" si="1"/>
        <v>-428.90911278463636</v>
      </c>
      <c r="F31" s="64">
        <f t="shared" si="14"/>
        <v>-23.382648065286226</v>
      </c>
      <c r="G31" s="64">
        <f t="shared" si="14"/>
        <v>-5.1341737874123883</v>
      </c>
      <c r="H31" s="64">
        <f t="shared" si="15"/>
        <v>18131.067351934718</v>
      </c>
      <c r="I31" s="64">
        <f t="shared" si="15"/>
        <v>30984.645826212589</v>
      </c>
      <c r="J31" s="60">
        <f t="shared" si="4"/>
        <v>23.939673578066728</v>
      </c>
      <c r="K31" s="60">
        <f t="shared" si="5"/>
        <v>192.38402356461125</v>
      </c>
      <c r="L31" s="60">
        <f t="shared" si="6"/>
        <v>7.2449991052998133</v>
      </c>
      <c r="M31" s="61"/>
      <c r="N31" s="66">
        <f t="shared" si="7"/>
        <v>12.310000000000002</v>
      </c>
      <c r="O31" s="66">
        <f t="shared" si="16"/>
        <v>2.5481807079117225E-2</v>
      </c>
      <c r="P31" s="66">
        <f t="shared" si="16"/>
        <v>-2.7576202181510127E-2</v>
      </c>
      <c r="Q31" s="60">
        <f t="shared" si="9"/>
        <v>2.6481613086566602E-2</v>
      </c>
      <c r="R31" s="60">
        <f t="shared" si="10"/>
        <v>1.0000584437511613</v>
      </c>
      <c r="S31" s="60">
        <f t="shared" si="11"/>
        <v>11.880771359963644</v>
      </c>
      <c r="T31" s="60">
        <f t="shared" si="12"/>
        <v>-3.1545635138240433</v>
      </c>
      <c r="U31" s="102">
        <f t="shared" si="13"/>
        <v>-0.65057314690889112</v>
      </c>
    </row>
    <row r="32" spans="1:21" x14ac:dyDescent="0.35">
      <c r="A32" s="99">
        <v>505.62</v>
      </c>
      <c r="B32" s="65">
        <v>16.89</v>
      </c>
      <c r="C32" s="65">
        <v>192.04</v>
      </c>
      <c r="D32" s="64">
        <f t="shared" si="0"/>
        <v>503.06804846776038</v>
      </c>
      <c r="E32" s="64">
        <f t="shared" si="1"/>
        <v>-440.72804846776035</v>
      </c>
      <c r="F32" s="64">
        <f t="shared" si="14"/>
        <v>-26.79021172925923</v>
      </c>
      <c r="G32" s="64">
        <f t="shared" si="14"/>
        <v>-5.8266291194074133</v>
      </c>
      <c r="H32" s="64">
        <f t="shared" si="15"/>
        <v>18127.659788270747</v>
      </c>
      <c r="I32" s="64">
        <f t="shared" si="15"/>
        <v>30983.953370880594</v>
      </c>
      <c r="J32" s="60">
        <f t="shared" si="4"/>
        <v>27.416510561952723</v>
      </c>
      <c r="K32" s="60">
        <f t="shared" si="5"/>
        <v>192.27022631294494</v>
      </c>
      <c r="L32" s="60">
        <f t="shared" si="6"/>
        <v>8.3490970287926469</v>
      </c>
      <c r="M32" s="61"/>
      <c r="N32" s="66">
        <f t="shared" si="7"/>
        <v>12.319999999999993</v>
      </c>
      <c r="O32" s="66">
        <f t="shared" si="16"/>
        <v>1.7278759594743866E-2</v>
      </c>
      <c r="P32" s="66">
        <f t="shared" si="16"/>
        <v>1.9896753472735118E-2</v>
      </c>
      <c r="Q32" s="60">
        <f t="shared" si="9"/>
        <v>1.8167723995662577E-2</v>
      </c>
      <c r="R32" s="60">
        <f t="shared" si="10"/>
        <v>1.0000275064241595</v>
      </c>
      <c r="S32" s="60">
        <f t="shared" si="11"/>
        <v>11.818935683124037</v>
      </c>
      <c r="T32" s="60">
        <f t="shared" si="12"/>
        <v>-3.4075636639730029</v>
      </c>
      <c r="U32" s="102">
        <f t="shared" si="13"/>
        <v>-0.69245533199502518</v>
      </c>
    </row>
    <row r="33" spans="1:21" x14ac:dyDescent="0.35">
      <c r="A33" s="99">
        <v>517.98</v>
      </c>
      <c r="B33" s="65">
        <v>18.34</v>
      </c>
      <c r="C33" s="65">
        <v>189.62</v>
      </c>
      <c r="D33" s="64">
        <f t="shared" si="0"/>
        <v>514.84835203831597</v>
      </c>
      <c r="E33" s="64">
        <f t="shared" si="1"/>
        <v>-452.50835203831593</v>
      </c>
      <c r="F33" s="64">
        <f t="shared" si="14"/>
        <v>-30.46369218616946</v>
      </c>
      <c r="G33" s="64">
        <f t="shared" si="14"/>
        <v>-6.5261715983160675</v>
      </c>
      <c r="H33" s="64">
        <f t="shared" si="15"/>
        <v>18123.986307813837</v>
      </c>
      <c r="I33" s="64">
        <f t="shared" si="15"/>
        <v>30983.253828401685</v>
      </c>
      <c r="J33" s="60">
        <f t="shared" si="4"/>
        <v>31.154894596906431</v>
      </c>
      <c r="K33" s="60">
        <f t="shared" si="5"/>
        <v>192.09158778554686</v>
      </c>
      <c r="L33" s="60">
        <f t="shared" si="6"/>
        <v>9.5800156994865215</v>
      </c>
      <c r="M33" s="61"/>
      <c r="N33" s="66">
        <f t="shared" si="7"/>
        <v>12.360000000000014</v>
      </c>
      <c r="O33" s="66">
        <f t="shared" si="16"/>
        <v>2.5307274153917765E-2</v>
      </c>
      <c r="P33" s="66">
        <f t="shared" si="16"/>
        <v>-4.2236967898262555E-2</v>
      </c>
      <c r="Q33" s="60">
        <f t="shared" si="9"/>
        <v>2.8346788632054754E-2</v>
      </c>
      <c r="R33" s="60">
        <f t="shared" si="10"/>
        <v>1.000066967083227</v>
      </c>
      <c r="S33" s="60">
        <f t="shared" si="11"/>
        <v>11.780303570555592</v>
      </c>
      <c r="T33" s="60">
        <f t="shared" si="12"/>
        <v>-3.673480456910232</v>
      </c>
      <c r="U33" s="102">
        <f t="shared" si="13"/>
        <v>-0.69954247890865395</v>
      </c>
    </row>
    <row r="34" spans="1:21" x14ac:dyDescent="0.35">
      <c r="A34" s="99">
        <v>530.32000000000005</v>
      </c>
      <c r="B34" s="65">
        <v>20.09</v>
      </c>
      <c r="C34" s="65">
        <v>187.36</v>
      </c>
      <c r="D34" s="64">
        <f t="shared" si="0"/>
        <v>526.50060398897074</v>
      </c>
      <c r="E34" s="64">
        <f t="shared" si="1"/>
        <v>-464.16060398897071</v>
      </c>
      <c r="F34" s="64">
        <f t="shared" si="14"/>
        <v>-34.480089755013331</v>
      </c>
      <c r="G34" s="64">
        <f t="shared" si="14"/>
        <v>-7.1221611266533706</v>
      </c>
      <c r="H34" s="64">
        <f t="shared" si="15"/>
        <v>18119.969910244992</v>
      </c>
      <c r="I34" s="64">
        <f t="shared" si="15"/>
        <v>30982.657838873347</v>
      </c>
      <c r="J34" s="60">
        <f t="shared" si="4"/>
        <v>35.207978763737458</v>
      </c>
      <c r="K34" s="60">
        <f t="shared" si="5"/>
        <v>191.6708028458275</v>
      </c>
      <c r="L34" s="60">
        <f t="shared" si="6"/>
        <v>11.072072411978853</v>
      </c>
      <c r="M34" s="61"/>
      <c r="N34" s="66">
        <f t="shared" si="7"/>
        <v>12.340000000000032</v>
      </c>
      <c r="O34" s="66">
        <f t="shared" si="16"/>
        <v>3.0543261909900768E-2</v>
      </c>
      <c r="P34" s="66">
        <f t="shared" si="16"/>
        <v>-3.944444109507169E-2</v>
      </c>
      <c r="Q34" s="60">
        <f t="shared" si="9"/>
        <v>3.3182217831528638E-2</v>
      </c>
      <c r="R34" s="60">
        <f t="shared" si="10"/>
        <v>1.0000917650689123</v>
      </c>
      <c r="S34" s="60">
        <f t="shared" si="11"/>
        <v>11.652251950654801</v>
      </c>
      <c r="T34" s="60">
        <f t="shared" si="12"/>
        <v>-4.0163975688438702</v>
      </c>
      <c r="U34" s="102">
        <f t="shared" si="13"/>
        <v>-0.59598952833730268</v>
      </c>
    </row>
    <row r="35" spans="1:21" x14ac:dyDescent="0.35">
      <c r="A35" s="99">
        <v>542.70000000000005</v>
      </c>
      <c r="B35" s="65">
        <v>21.35</v>
      </c>
      <c r="C35" s="65">
        <v>186.51</v>
      </c>
      <c r="D35" s="64">
        <f t="shared" si="0"/>
        <v>538.07966610104495</v>
      </c>
      <c r="E35" s="64">
        <f t="shared" si="1"/>
        <v>-475.73966610104492</v>
      </c>
      <c r="F35" s="64">
        <f t="shared" si="14"/>
        <v>-38.828021759018277</v>
      </c>
      <c r="G35" s="64">
        <f t="shared" si="14"/>
        <v>-7.6500624141641955</v>
      </c>
      <c r="H35" s="64">
        <f t="shared" si="15"/>
        <v>18115.621978240986</v>
      </c>
      <c r="I35" s="64">
        <f t="shared" si="15"/>
        <v>30982.129937585836</v>
      </c>
      <c r="J35" s="60">
        <f t="shared" si="4"/>
        <v>39.574470668088594</v>
      </c>
      <c r="K35" s="60">
        <f t="shared" si="5"/>
        <v>191.14589952689545</v>
      </c>
      <c r="L35" s="60">
        <f t="shared" si="6"/>
        <v>12.788862488306428</v>
      </c>
      <c r="M35" s="61"/>
      <c r="N35" s="66">
        <f t="shared" si="7"/>
        <v>12.379999999999995</v>
      </c>
      <c r="O35" s="66">
        <f t="shared" si="16"/>
        <v>2.1991148575128579E-2</v>
      </c>
      <c r="P35" s="66">
        <f t="shared" si="16"/>
        <v>-1.4835298641952198E-2</v>
      </c>
      <c r="Q35" s="60">
        <f t="shared" si="9"/>
        <v>2.260829820956034E-2</v>
      </c>
      <c r="R35" s="60">
        <f t="shared" si="10"/>
        <v>1.0000425967729332</v>
      </c>
      <c r="S35" s="60">
        <f t="shared" si="11"/>
        <v>11.579062112074217</v>
      </c>
      <c r="T35" s="60">
        <f t="shared" si="12"/>
        <v>-4.3479320040049467</v>
      </c>
      <c r="U35" s="102">
        <f t="shared" si="13"/>
        <v>-0.52790128751082499</v>
      </c>
    </row>
    <row r="36" spans="1:21" x14ac:dyDescent="0.35">
      <c r="A36" s="99">
        <v>555.05999999999995</v>
      </c>
      <c r="B36" s="65">
        <v>22.44</v>
      </c>
      <c r="C36" s="65">
        <v>184.43</v>
      </c>
      <c r="D36" s="64">
        <f t="shared" si="0"/>
        <v>549.54812655984938</v>
      </c>
      <c r="E36" s="64">
        <f t="shared" si="1"/>
        <v>-487.20812655984935</v>
      </c>
      <c r="F36" s="64">
        <f t="shared" si="14"/>
        <v>-43.415594894798375</v>
      </c>
      <c r="G36" s="64">
        <f t="shared" si="14"/>
        <v>-8.0873821477969905</v>
      </c>
      <c r="H36" s="64">
        <f t="shared" si="15"/>
        <v>18111.034405105205</v>
      </c>
      <c r="I36" s="64">
        <f t="shared" si="15"/>
        <v>30981.692617852204</v>
      </c>
      <c r="J36" s="60">
        <f t="shared" si="4"/>
        <v>44.162423281266484</v>
      </c>
      <c r="K36" s="60">
        <f t="shared" si="5"/>
        <v>190.55201803042709</v>
      </c>
      <c r="L36" s="60">
        <f t="shared" si="6"/>
        <v>14.703919057294234</v>
      </c>
      <c r="M36" s="61"/>
      <c r="N36" s="66">
        <f t="shared" si="7"/>
        <v>12.3599999999999</v>
      </c>
      <c r="O36" s="66">
        <f t="shared" si="16"/>
        <v>1.9024088846738188E-2</v>
      </c>
      <c r="P36" s="66">
        <f t="shared" si="16"/>
        <v>-3.6302848441481773E-2</v>
      </c>
      <c r="Q36" s="60">
        <f t="shared" si="9"/>
        <v>2.3346445229466939E-2</v>
      </c>
      <c r="R36" s="60">
        <f t="shared" si="10"/>
        <v>1.0000454238512626</v>
      </c>
      <c r="S36" s="60">
        <f t="shared" si="11"/>
        <v>11.468460458804403</v>
      </c>
      <c r="T36" s="60">
        <f t="shared" si="12"/>
        <v>-4.5875731357800991</v>
      </c>
      <c r="U36" s="102">
        <f t="shared" si="13"/>
        <v>-0.43731973363279558</v>
      </c>
    </row>
    <row r="37" spans="1:21" x14ac:dyDescent="0.35">
      <c r="A37" s="99">
        <v>567.41999999999996</v>
      </c>
      <c r="B37" s="65">
        <v>23.53</v>
      </c>
      <c r="C37" s="65">
        <v>182.01</v>
      </c>
      <c r="D37" s="64">
        <f t="shared" si="0"/>
        <v>560.92691669712576</v>
      </c>
      <c r="E37" s="64">
        <f t="shared" si="1"/>
        <v>-498.58691669712573</v>
      </c>
      <c r="F37" s="64">
        <f t="shared" si="14"/>
        <v>-48.233523289014812</v>
      </c>
      <c r="G37" s="64">
        <f t="shared" si="14"/>
        <v>-8.3561439436617917</v>
      </c>
      <c r="H37" s="64">
        <f t="shared" si="15"/>
        <v>18106.21647671099</v>
      </c>
      <c r="I37" s="64">
        <f t="shared" si="15"/>
        <v>30981.423856056339</v>
      </c>
      <c r="J37" s="60">
        <f t="shared" si="4"/>
        <v>48.951995980543323</v>
      </c>
      <c r="K37" s="60">
        <f t="shared" si="5"/>
        <v>189.82856643116057</v>
      </c>
      <c r="L37" s="60">
        <f t="shared" si="6"/>
        <v>16.880128711616816</v>
      </c>
      <c r="M37" s="61"/>
      <c r="N37" s="66">
        <f t="shared" si="7"/>
        <v>12.360000000000014</v>
      </c>
      <c r="O37" s="66">
        <f t="shared" si="16"/>
        <v>1.9024088846738188E-2</v>
      </c>
      <c r="P37" s="66">
        <f t="shared" si="16"/>
        <v>-4.2236967898263054E-2</v>
      </c>
      <c r="Q37" s="60">
        <f t="shared" si="9"/>
        <v>2.5174583722272104E-2</v>
      </c>
      <c r="R37" s="60">
        <f t="shared" si="10"/>
        <v>1.0000528166527747</v>
      </c>
      <c r="S37" s="60">
        <f t="shared" si="11"/>
        <v>11.378790137276411</v>
      </c>
      <c r="T37" s="60">
        <f t="shared" si="12"/>
        <v>-4.8179283942164401</v>
      </c>
      <c r="U37" s="102">
        <f t="shared" si="13"/>
        <v>-0.26876179586480092</v>
      </c>
    </row>
    <row r="38" spans="1:21" x14ac:dyDescent="0.35">
      <c r="A38" s="99">
        <v>579.79999999999995</v>
      </c>
      <c r="B38" s="65">
        <v>24.94</v>
      </c>
      <c r="C38" s="65">
        <v>181.66</v>
      </c>
      <c r="D38" s="64">
        <f t="shared" si="0"/>
        <v>572.2155826311938</v>
      </c>
      <c r="E38" s="64">
        <f t="shared" si="1"/>
        <v>-509.87558263119377</v>
      </c>
      <c r="F38" s="64">
        <f t="shared" ref="F38:G53" si="17">T38+F37</f>
        <v>-53.312525820380444</v>
      </c>
      <c r="G38" s="64">
        <f t="shared" si="17"/>
        <v>-8.5184392476446984</v>
      </c>
      <c r="H38" s="64">
        <f t="shared" ref="H38:I53" si="18">H37+T38</f>
        <v>18101.137474179624</v>
      </c>
      <c r="I38" s="64">
        <f t="shared" si="18"/>
        <v>30981.261560752355</v>
      </c>
      <c r="J38" s="60">
        <f t="shared" si="4"/>
        <v>53.988787878267324</v>
      </c>
      <c r="K38" s="60">
        <f t="shared" si="5"/>
        <v>189.07815779431169</v>
      </c>
      <c r="L38" s="60">
        <f t="shared" si="6"/>
        <v>19.279078121135512</v>
      </c>
      <c r="M38" s="61"/>
      <c r="N38" s="66">
        <f t="shared" si="7"/>
        <v>12.379999999999995</v>
      </c>
      <c r="O38" s="66">
        <f t="shared" si="16"/>
        <v>2.4609142453120049E-2</v>
      </c>
      <c r="P38" s="66">
        <f t="shared" si="16"/>
        <v>-6.1086523819800544E-3</v>
      </c>
      <c r="Q38" s="60">
        <f t="shared" si="9"/>
        <v>2.4736457287013902E-2</v>
      </c>
      <c r="R38" s="60">
        <f t="shared" si="10"/>
        <v>1.0000509941468876</v>
      </c>
      <c r="S38" s="60">
        <f t="shared" si="11"/>
        <v>11.288665934068064</v>
      </c>
      <c r="T38" s="60">
        <f t="shared" si="12"/>
        <v>-5.0790025313656315</v>
      </c>
      <c r="U38" s="102">
        <f t="shared" si="13"/>
        <v>-0.16229530398290731</v>
      </c>
    </row>
    <row r="39" spans="1:21" x14ac:dyDescent="0.35">
      <c r="A39" s="99">
        <v>592.17999999999995</v>
      </c>
      <c r="B39" s="65">
        <v>26.67</v>
      </c>
      <c r="C39" s="65">
        <v>179.88</v>
      </c>
      <c r="D39" s="64">
        <f t="shared" si="0"/>
        <v>583.36080508591397</v>
      </c>
      <c r="E39" s="64">
        <f t="shared" si="1"/>
        <v>-521.02080508591393</v>
      </c>
      <c r="F39" s="64">
        <f t="shared" si="17"/>
        <v>-58.700435218659301</v>
      </c>
      <c r="G39" s="64">
        <f t="shared" si="17"/>
        <v>-8.5882379188710338</v>
      </c>
      <c r="H39" s="64">
        <f t="shared" si="18"/>
        <v>18095.749564781345</v>
      </c>
      <c r="I39" s="64">
        <f t="shared" si="18"/>
        <v>30981.191762081129</v>
      </c>
      <c r="J39" s="60">
        <f t="shared" si="4"/>
        <v>59.325364941238682</v>
      </c>
      <c r="K39" s="60">
        <f t="shared" si="5"/>
        <v>188.32367252807575</v>
      </c>
      <c r="L39" s="60">
        <f t="shared" si="6"/>
        <v>21.912585397842548</v>
      </c>
      <c r="M39" s="61"/>
      <c r="N39" s="66">
        <f t="shared" si="7"/>
        <v>12.379999999999995</v>
      </c>
      <c r="O39" s="66">
        <f t="shared" si="16"/>
        <v>3.019419605950191E-2</v>
      </c>
      <c r="P39" s="66">
        <f t="shared" si="16"/>
        <v>-3.1066860685499086E-2</v>
      </c>
      <c r="Q39" s="60">
        <f t="shared" si="9"/>
        <v>3.3081353504899491E-2</v>
      </c>
      <c r="R39" s="60">
        <f t="shared" si="10"/>
        <v>1.0000912079774045</v>
      </c>
      <c r="S39" s="60">
        <f t="shared" si="11"/>
        <v>11.145222454720184</v>
      </c>
      <c r="T39" s="60">
        <f t="shared" si="12"/>
        <v>-5.3879093982788557</v>
      </c>
      <c r="U39" s="102">
        <f t="shared" si="13"/>
        <v>-6.9798671226334957E-2</v>
      </c>
    </row>
    <row r="40" spans="1:21" x14ac:dyDescent="0.35">
      <c r="A40" s="99">
        <v>604.54999999999995</v>
      </c>
      <c r="B40" s="65">
        <v>28.33</v>
      </c>
      <c r="C40" s="65">
        <v>180.93</v>
      </c>
      <c r="D40" s="64">
        <f t="shared" si="0"/>
        <v>594.33281075841444</v>
      </c>
      <c r="E40" s="64">
        <f t="shared" si="1"/>
        <v>-531.99281075841441</v>
      </c>
      <c r="F40" s="64">
        <f t="shared" si="17"/>
        <v>-64.4117070958944</v>
      </c>
      <c r="G40" s="64">
        <f t="shared" si="17"/>
        <v>-8.6300657026951768</v>
      </c>
      <c r="H40" s="64">
        <f t="shared" si="18"/>
        <v>18090.038292904108</v>
      </c>
      <c r="I40" s="64">
        <f t="shared" si="18"/>
        <v>30981.149934297304</v>
      </c>
      <c r="J40" s="60">
        <f t="shared" si="4"/>
        <v>64.987276024158206</v>
      </c>
      <c r="K40" s="60">
        <f t="shared" si="5"/>
        <v>187.63120618948128</v>
      </c>
      <c r="L40" s="60">
        <f t="shared" si="6"/>
        <v>24.731997413084382</v>
      </c>
      <c r="M40" s="61"/>
      <c r="N40" s="66">
        <f t="shared" si="7"/>
        <v>12.370000000000005</v>
      </c>
      <c r="O40" s="66">
        <f t="shared" si="16"/>
        <v>2.8972465583105809E-2</v>
      </c>
      <c r="P40" s="66">
        <f t="shared" si="16"/>
        <v>1.8325957145940659E-2</v>
      </c>
      <c r="Q40" s="60">
        <f t="shared" si="9"/>
        <v>3.0181897200242114E-2</v>
      </c>
      <c r="R40" s="60">
        <f t="shared" si="10"/>
        <v>1.0000759191590569</v>
      </c>
      <c r="S40" s="60">
        <f t="shared" si="11"/>
        <v>10.972005672500512</v>
      </c>
      <c r="T40" s="60">
        <f t="shared" si="12"/>
        <v>-5.7112718772350926</v>
      </c>
      <c r="U40" s="102">
        <f t="shared" si="13"/>
        <v>-4.1827783824142359E-2</v>
      </c>
    </row>
    <row r="41" spans="1:21" x14ac:dyDescent="0.35">
      <c r="A41" s="99">
        <v>616.91</v>
      </c>
      <c r="B41" s="65">
        <v>29.84</v>
      </c>
      <c r="C41" s="65">
        <v>180</v>
      </c>
      <c r="D41" s="64">
        <f t="shared" si="0"/>
        <v>605.13395218537948</v>
      </c>
      <c r="E41" s="64">
        <f t="shared" si="1"/>
        <v>-542.79395218537945</v>
      </c>
      <c r="F41" s="64">
        <f t="shared" si="17"/>
        <v>-70.4194557324399</v>
      </c>
      <c r="G41" s="64">
        <f t="shared" si="17"/>
        <v>-8.677669140829936</v>
      </c>
      <c r="H41" s="64">
        <f t="shared" si="18"/>
        <v>18084.030544267564</v>
      </c>
      <c r="I41" s="64">
        <f t="shared" si="18"/>
        <v>30981.102330859168</v>
      </c>
      <c r="J41" s="60">
        <f t="shared" si="4"/>
        <v>70.952108406803347</v>
      </c>
      <c r="K41" s="60">
        <f t="shared" si="5"/>
        <v>187.02504488343007</v>
      </c>
      <c r="L41" s="60">
        <f t="shared" si="6"/>
        <v>27.694645944624938</v>
      </c>
      <c r="M41" s="61"/>
      <c r="N41" s="66">
        <f t="shared" si="7"/>
        <v>12.360000000000014</v>
      </c>
      <c r="O41" s="66">
        <f t="shared" si="16"/>
        <v>2.6354471705114402E-2</v>
      </c>
      <c r="P41" s="66">
        <f t="shared" si="16"/>
        <v>-1.6231562043547382E-2</v>
      </c>
      <c r="Q41" s="60">
        <f t="shared" si="9"/>
        <v>2.7509542835299827E-2</v>
      </c>
      <c r="R41" s="60">
        <f t="shared" si="10"/>
        <v>1.0000630693518522</v>
      </c>
      <c r="S41" s="60">
        <f t="shared" si="11"/>
        <v>10.801141426965005</v>
      </c>
      <c r="T41" s="60">
        <f t="shared" si="12"/>
        <v>-6.0077486365455046</v>
      </c>
      <c r="U41" s="102">
        <f t="shared" si="13"/>
        <v>-4.760343813475966E-2</v>
      </c>
    </row>
    <row r="42" spans="1:21" x14ac:dyDescent="0.35">
      <c r="A42" s="99">
        <v>629.28</v>
      </c>
      <c r="B42" s="65">
        <v>30.91</v>
      </c>
      <c r="C42" s="65">
        <v>178.87</v>
      </c>
      <c r="D42" s="64">
        <f t="shared" si="0"/>
        <v>615.80590988428014</v>
      </c>
      <c r="E42" s="64">
        <f t="shared" si="1"/>
        <v>-553.46590988428011</v>
      </c>
      <c r="F42" s="64">
        <f t="shared" si="17"/>
        <v>-76.673780463275946</v>
      </c>
      <c r="G42" s="64">
        <f t="shared" si="17"/>
        <v>-8.6150098403884794</v>
      </c>
      <c r="H42" s="64">
        <f t="shared" si="18"/>
        <v>18077.776219536729</v>
      </c>
      <c r="I42" s="64">
        <f t="shared" si="18"/>
        <v>30981.16499015961</v>
      </c>
      <c r="J42" s="60">
        <f t="shared" si="4"/>
        <v>77.156250589829895</v>
      </c>
      <c r="K42" s="60">
        <f t="shared" si="5"/>
        <v>186.41082402711766</v>
      </c>
      <c r="L42" s="60">
        <f t="shared" si="6"/>
        <v>30.87607285600863</v>
      </c>
      <c r="M42" s="61"/>
      <c r="N42" s="66">
        <f t="shared" si="7"/>
        <v>12.370000000000005</v>
      </c>
      <c r="O42" s="66">
        <f t="shared" si="16"/>
        <v>1.867502299633933E-2</v>
      </c>
      <c r="P42" s="66">
        <f t="shared" si="16"/>
        <v>-1.9722220547535845E-2</v>
      </c>
      <c r="Q42" s="60">
        <f t="shared" si="9"/>
        <v>2.1170272136083579E-2</v>
      </c>
      <c r="R42" s="60">
        <f t="shared" si="10"/>
        <v>1.0000373500424831</v>
      </c>
      <c r="S42" s="60">
        <f t="shared" si="11"/>
        <v>10.671957698900682</v>
      </c>
      <c r="T42" s="60">
        <f t="shared" si="12"/>
        <v>-6.2543247308360526</v>
      </c>
      <c r="U42" s="102">
        <f t="shared" si="13"/>
        <v>6.2659300441456831E-2</v>
      </c>
    </row>
    <row r="43" spans="1:21" x14ac:dyDescent="0.35">
      <c r="A43" s="99">
        <v>641.65</v>
      </c>
      <c r="B43" s="65">
        <v>31.48</v>
      </c>
      <c r="C43" s="65">
        <v>180.04</v>
      </c>
      <c r="D43" s="64">
        <f t="shared" si="0"/>
        <v>626.38737994539508</v>
      </c>
      <c r="E43" s="64">
        <f t="shared" si="1"/>
        <v>-564.04737994539505</v>
      </c>
      <c r="F43" s="64">
        <f t="shared" si="17"/>
        <v>-83.080265808550081</v>
      </c>
      <c r="G43" s="64">
        <f t="shared" si="17"/>
        <v>-8.5546066533452993</v>
      </c>
      <c r="H43" s="64">
        <f t="shared" si="18"/>
        <v>18071.369734191456</v>
      </c>
      <c r="I43" s="64">
        <f t="shared" si="18"/>
        <v>30981.225393346653</v>
      </c>
      <c r="J43" s="60">
        <f t="shared" si="4"/>
        <v>83.519529822747415</v>
      </c>
      <c r="K43" s="60">
        <f t="shared" si="5"/>
        <v>185.87891189063177</v>
      </c>
      <c r="L43" s="60">
        <f t="shared" si="6"/>
        <v>34.131626223094635</v>
      </c>
      <c r="M43" s="61"/>
      <c r="N43" s="66">
        <f t="shared" si="7"/>
        <v>12.370000000000005</v>
      </c>
      <c r="O43" s="66">
        <f t="shared" si="16"/>
        <v>9.9483767363676839E-3</v>
      </c>
      <c r="P43" s="66">
        <f t="shared" si="16"/>
        <v>2.0420352248333436E-2</v>
      </c>
      <c r="Q43" s="60">
        <f t="shared" si="9"/>
        <v>1.4519880865966339E-2</v>
      </c>
      <c r="R43" s="60">
        <f t="shared" si="10"/>
        <v>1.0000175692821047</v>
      </c>
      <c r="S43" s="60">
        <f t="shared" si="11"/>
        <v>10.58147006111491</v>
      </c>
      <c r="T43" s="60">
        <f t="shared" si="12"/>
        <v>-6.4064853452741275</v>
      </c>
      <c r="U43" s="102">
        <f t="shared" si="13"/>
        <v>6.0403187043179277E-2</v>
      </c>
    </row>
    <row r="44" spans="1:21" x14ac:dyDescent="0.35">
      <c r="A44" s="99">
        <v>654.02</v>
      </c>
      <c r="B44" s="65">
        <v>32.630000000000003</v>
      </c>
      <c r="C44" s="65">
        <v>179.76</v>
      </c>
      <c r="D44" s="64">
        <f t="shared" si="0"/>
        <v>636.87126751146093</v>
      </c>
      <c r="E44" s="64">
        <f t="shared" si="1"/>
        <v>-574.5312675114609</v>
      </c>
      <c r="F44" s="64">
        <f t="shared" si="17"/>
        <v>-89.645297536134436</v>
      </c>
      <c r="G44" s="64">
        <f t="shared" si="17"/>
        <v>-8.5428914082598784</v>
      </c>
      <c r="H44" s="64">
        <f t="shared" si="18"/>
        <v>18064.804702463873</v>
      </c>
      <c r="I44" s="64">
        <f t="shared" si="18"/>
        <v>30981.237108591737</v>
      </c>
      <c r="J44" s="60">
        <f t="shared" si="4"/>
        <v>90.051431770713066</v>
      </c>
      <c r="K44" s="60">
        <f t="shared" si="5"/>
        <v>185.44365354402552</v>
      </c>
      <c r="L44" s="60">
        <f t="shared" si="6"/>
        <v>37.42428778674234</v>
      </c>
      <c r="M44" s="61"/>
      <c r="N44" s="66">
        <f t="shared" si="7"/>
        <v>12.370000000000005</v>
      </c>
      <c r="O44" s="66">
        <f t="shared" si="16"/>
        <v>2.0071286397934828E-2</v>
      </c>
      <c r="P44" s="66">
        <f t="shared" si="16"/>
        <v>-4.8869219055841422E-3</v>
      </c>
      <c r="Q44" s="60">
        <f t="shared" si="9"/>
        <v>2.0238122460060737E-2</v>
      </c>
      <c r="R44" s="60">
        <f t="shared" si="10"/>
        <v>1.0000341331980926</v>
      </c>
      <c r="S44" s="60">
        <f t="shared" si="11"/>
        <v>10.483887566065896</v>
      </c>
      <c r="T44" s="60">
        <f t="shared" si="12"/>
        <v>-6.5650317275843566</v>
      </c>
      <c r="U44" s="102">
        <f t="shared" si="13"/>
        <v>1.1715245085420831E-2</v>
      </c>
    </row>
    <row r="45" spans="1:21" x14ac:dyDescent="0.35">
      <c r="A45" s="99">
        <v>666.38</v>
      </c>
      <c r="B45" s="65">
        <v>33.74</v>
      </c>
      <c r="C45" s="65">
        <v>179.96</v>
      </c>
      <c r="D45" s="64">
        <f t="shared" si="0"/>
        <v>647.2152872799735</v>
      </c>
      <c r="E45" s="64">
        <f t="shared" si="1"/>
        <v>-584.87528727997346</v>
      </c>
      <c r="F45" s="64">
        <f t="shared" si="17"/>
        <v>-96.41033730113719</v>
      </c>
      <c r="G45" s="64">
        <f t="shared" si="17"/>
        <v>-8.526536149513321</v>
      </c>
      <c r="H45" s="64">
        <f t="shared" si="18"/>
        <v>18058.03966269887</v>
      </c>
      <c r="I45" s="64">
        <f t="shared" si="18"/>
        <v>30981.253463850484</v>
      </c>
      <c r="J45" s="60">
        <f t="shared" si="4"/>
        <v>96.786646585301241</v>
      </c>
      <c r="K45" s="60">
        <f t="shared" si="5"/>
        <v>185.05409252497412</v>
      </c>
      <c r="L45" s="60">
        <f t="shared" si="6"/>
        <v>40.820971738803735</v>
      </c>
      <c r="M45" s="61"/>
      <c r="N45" s="66">
        <f t="shared" si="7"/>
        <v>12.360000000000014</v>
      </c>
      <c r="O45" s="66">
        <f t="shared" si="16"/>
        <v>1.937315469713705E-2</v>
      </c>
      <c r="P45" s="66">
        <f t="shared" si="16"/>
        <v>3.4906585039889567E-3</v>
      </c>
      <c r="Q45" s="60">
        <f t="shared" si="9"/>
        <v>1.9467114967253396E-2</v>
      </c>
      <c r="R45" s="60">
        <f t="shared" si="10"/>
        <v>1.000031581910618</v>
      </c>
      <c r="S45" s="60">
        <f t="shared" si="11"/>
        <v>10.344019768512579</v>
      </c>
      <c r="T45" s="60">
        <f t="shared" si="12"/>
        <v>-6.7650397650027472</v>
      </c>
      <c r="U45" s="102">
        <f t="shared" si="13"/>
        <v>1.6355258746557043E-2</v>
      </c>
    </row>
    <row r="46" spans="1:21" x14ac:dyDescent="0.35">
      <c r="A46" s="99">
        <v>678.78</v>
      </c>
      <c r="B46" s="65">
        <v>35.15</v>
      </c>
      <c r="C46" s="65">
        <v>177.23</v>
      </c>
      <c r="D46" s="64">
        <f t="shared" si="0"/>
        <v>657.44154998321642</v>
      </c>
      <c r="E46" s="64">
        <f t="shared" si="1"/>
        <v>-595.10154998321639</v>
      </c>
      <c r="F46" s="64">
        <f t="shared" si="17"/>
        <v>-103.42003713969876</v>
      </c>
      <c r="G46" s="64">
        <f t="shared" si="17"/>
        <v>-8.3516121914247829</v>
      </c>
      <c r="H46" s="64">
        <f t="shared" si="18"/>
        <v>18051.02996286031</v>
      </c>
      <c r="I46" s="64">
        <f t="shared" si="18"/>
        <v>30981.428387808573</v>
      </c>
      <c r="J46" s="60">
        <f t="shared" si="4"/>
        <v>103.7567034372846</v>
      </c>
      <c r="K46" s="60">
        <f t="shared" si="5"/>
        <v>184.61686176325838</v>
      </c>
      <c r="L46" s="60">
        <f t="shared" si="6"/>
        <v>44.477310249519675</v>
      </c>
      <c r="M46" s="61"/>
      <c r="N46" s="66">
        <f t="shared" si="7"/>
        <v>12.399999999999977</v>
      </c>
      <c r="O46" s="66">
        <f t="shared" si="16"/>
        <v>2.4609142453119986E-2</v>
      </c>
      <c r="P46" s="66">
        <f t="shared" si="16"/>
        <v>-4.7647488579445514E-2</v>
      </c>
      <c r="Q46" s="60">
        <f t="shared" si="9"/>
        <v>3.6490484218425268E-2</v>
      </c>
      <c r="R46" s="60">
        <f t="shared" si="10"/>
        <v>1.0001109777305315</v>
      </c>
      <c r="S46" s="60">
        <f t="shared" si="11"/>
        <v>10.226262703242947</v>
      </c>
      <c r="T46" s="60">
        <f t="shared" si="12"/>
        <v>-7.0096998385615743</v>
      </c>
      <c r="U46" s="102">
        <f t="shared" si="13"/>
        <v>0.1749239580885372</v>
      </c>
    </row>
    <row r="47" spans="1:21" x14ac:dyDescent="0.35">
      <c r="A47" s="99">
        <v>691.18</v>
      </c>
      <c r="B47" s="65">
        <v>35.67</v>
      </c>
      <c r="C47" s="65">
        <v>177.77</v>
      </c>
      <c r="D47" s="64">
        <f t="shared" si="0"/>
        <v>667.54787124076904</v>
      </c>
      <c r="E47" s="64">
        <f t="shared" si="1"/>
        <v>-605.20787124076901</v>
      </c>
      <c r="F47" s="64">
        <f t="shared" si="17"/>
        <v>-110.59797221798405</v>
      </c>
      <c r="G47" s="64">
        <f t="shared" si="17"/>
        <v>-8.0384330993622033</v>
      </c>
      <c r="H47" s="64">
        <f t="shared" si="18"/>
        <v>18043.852027782024</v>
      </c>
      <c r="I47" s="64">
        <f t="shared" si="18"/>
        <v>30981.741566900637</v>
      </c>
      <c r="J47" s="60">
        <f t="shared" si="4"/>
        <v>110.88971036765717</v>
      </c>
      <c r="K47" s="60">
        <f t="shared" si="5"/>
        <v>184.15703689123228</v>
      </c>
      <c r="L47" s="60">
        <f t="shared" si="6"/>
        <v>48.337498838322666</v>
      </c>
      <c r="M47" s="61"/>
      <c r="N47" s="66">
        <f t="shared" si="7"/>
        <v>12.399999999999977</v>
      </c>
      <c r="O47" s="66">
        <f t="shared" si="16"/>
        <v>9.0757121103705683E-3</v>
      </c>
      <c r="P47" s="66">
        <f t="shared" si="16"/>
        <v>9.4247779607697368E-3</v>
      </c>
      <c r="Q47" s="60">
        <f t="shared" si="9"/>
        <v>1.0591922335653203E-2</v>
      </c>
      <c r="R47" s="60">
        <f t="shared" si="10"/>
        <v>1.0000093491731177</v>
      </c>
      <c r="S47" s="60">
        <f t="shared" si="11"/>
        <v>10.106321257552647</v>
      </c>
      <c r="T47" s="60">
        <f t="shared" si="12"/>
        <v>-7.17793507828529</v>
      </c>
      <c r="U47" s="102">
        <f t="shared" si="13"/>
        <v>0.31317909206257938</v>
      </c>
    </row>
    <row r="48" spans="1:21" x14ac:dyDescent="0.35">
      <c r="A48" s="99">
        <v>703.58</v>
      </c>
      <c r="B48" s="65">
        <v>36.04</v>
      </c>
      <c r="C48" s="65">
        <v>179.24</v>
      </c>
      <c r="D48" s="64">
        <f t="shared" si="0"/>
        <v>677.59826679964476</v>
      </c>
      <c r="E48" s="64">
        <f t="shared" si="1"/>
        <v>-615.25826679964473</v>
      </c>
      <c r="F48" s="64">
        <f t="shared" si="17"/>
        <v>-117.85816339463615</v>
      </c>
      <c r="G48" s="64">
        <f t="shared" si="17"/>
        <v>-7.8493687295445858</v>
      </c>
      <c r="H48" s="64">
        <f t="shared" si="18"/>
        <v>18036.591836605374</v>
      </c>
      <c r="I48" s="64">
        <f t="shared" si="18"/>
        <v>30981.930631270454</v>
      </c>
      <c r="J48" s="60">
        <f t="shared" si="4"/>
        <v>118.11925866770882</v>
      </c>
      <c r="K48" s="60">
        <f t="shared" si="5"/>
        <v>183.81027928314128</v>
      </c>
      <c r="L48" s="60">
        <f t="shared" si="6"/>
        <v>52.131328973861287</v>
      </c>
      <c r="M48" s="61"/>
      <c r="N48" s="66">
        <f t="shared" si="7"/>
        <v>12.400000000000091</v>
      </c>
      <c r="O48" s="66">
        <f t="shared" si="16"/>
        <v>6.4577182323789749E-3</v>
      </c>
      <c r="P48" s="66">
        <f t="shared" si="16"/>
        <v>2.5656340004316623E-2</v>
      </c>
      <c r="Q48" s="60">
        <f t="shared" si="9"/>
        <v>1.6356182490733673E-2</v>
      </c>
      <c r="R48" s="60">
        <f t="shared" si="10"/>
        <v>1.0000222943219008</v>
      </c>
      <c r="S48" s="60">
        <f t="shared" si="11"/>
        <v>10.050395558875778</v>
      </c>
      <c r="T48" s="60">
        <f t="shared" si="12"/>
        <v>-7.2601911766521043</v>
      </c>
      <c r="U48" s="102">
        <f t="shared" si="13"/>
        <v>0.18906436981761762</v>
      </c>
    </row>
    <row r="49" spans="1:21" x14ac:dyDescent="0.35">
      <c r="A49" s="99">
        <v>715.95</v>
      </c>
      <c r="B49" s="65">
        <v>37.03</v>
      </c>
      <c r="C49" s="65">
        <v>179.33</v>
      </c>
      <c r="D49" s="64">
        <f t="shared" si="0"/>
        <v>687.53735667246895</v>
      </c>
      <c r="E49" s="64">
        <f t="shared" si="1"/>
        <v>-625.19735667246891</v>
      </c>
      <c r="F49" s="64">
        <f t="shared" si="17"/>
        <v>-125.22152828168002</v>
      </c>
      <c r="G49" s="64">
        <f t="shared" si="17"/>
        <v>-7.7575432092145009</v>
      </c>
      <c r="H49" s="64">
        <f t="shared" si="18"/>
        <v>18029.228471718328</v>
      </c>
      <c r="I49" s="64">
        <f t="shared" si="18"/>
        <v>30982.022456790783</v>
      </c>
      <c r="J49" s="60">
        <f t="shared" si="4"/>
        <v>125.46159022522558</v>
      </c>
      <c r="K49" s="60">
        <f t="shared" si="5"/>
        <v>183.54497493514162</v>
      </c>
      <c r="L49" s="60">
        <f t="shared" si="6"/>
        <v>55.89253465070481</v>
      </c>
      <c r="M49" s="61"/>
      <c r="N49" s="66">
        <f t="shared" si="7"/>
        <v>12.370000000000005</v>
      </c>
      <c r="O49" s="66">
        <f t="shared" si="16"/>
        <v>1.7278759594743898E-2</v>
      </c>
      <c r="P49" s="66">
        <f t="shared" si="16"/>
        <v>1.5707963267949561E-3</v>
      </c>
      <c r="Q49" s="60">
        <f t="shared" si="9"/>
        <v>1.7304041014672089E-2</v>
      </c>
      <c r="R49" s="60">
        <f t="shared" si="10"/>
        <v>1.0000249532334611</v>
      </c>
      <c r="S49" s="60">
        <f t="shared" si="11"/>
        <v>9.9390898728241481</v>
      </c>
      <c r="T49" s="60">
        <f t="shared" si="12"/>
        <v>-7.3633648870438719</v>
      </c>
      <c r="U49" s="102">
        <f t="shared" si="13"/>
        <v>9.1825520330084662E-2</v>
      </c>
    </row>
    <row r="50" spans="1:21" x14ac:dyDescent="0.35">
      <c r="A50" s="99">
        <v>728.31</v>
      </c>
      <c r="B50" s="65">
        <v>38.18</v>
      </c>
      <c r="C50" s="65">
        <v>175.81</v>
      </c>
      <c r="D50" s="64">
        <f t="shared" si="0"/>
        <v>697.33038071123474</v>
      </c>
      <c r="E50" s="64">
        <f t="shared" si="1"/>
        <v>-634.99038071123471</v>
      </c>
      <c r="F50" s="64">
        <f t="shared" si="17"/>
        <v>-132.75406743442346</v>
      </c>
      <c r="G50" s="64">
        <f t="shared" si="17"/>
        <v>-7.4348639690722536</v>
      </c>
      <c r="H50" s="64">
        <f t="shared" si="18"/>
        <v>18021.695932565584</v>
      </c>
      <c r="I50" s="64">
        <f t="shared" si="18"/>
        <v>30982.345136030926</v>
      </c>
      <c r="J50" s="60">
        <f t="shared" si="4"/>
        <v>132.96209844396282</v>
      </c>
      <c r="K50" s="60">
        <f t="shared" si="5"/>
        <v>183.20548964915051</v>
      </c>
      <c r="L50" s="60">
        <f t="shared" si="6"/>
        <v>59.938252646313579</v>
      </c>
      <c r="M50" s="61"/>
      <c r="N50" s="66">
        <f t="shared" si="7"/>
        <v>12.3599999999999</v>
      </c>
      <c r="O50" s="66">
        <f t="shared" si="16"/>
        <v>2.0071286397934766E-2</v>
      </c>
      <c r="P50" s="66">
        <f t="shared" si="16"/>
        <v>-6.1435589670200581E-2</v>
      </c>
      <c r="Q50" s="60">
        <f t="shared" si="9"/>
        <v>4.2517162597435654E-2</v>
      </c>
      <c r="R50" s="60">
        <f t="shared" si="10"/>
        <v>1.0001506696630291</v>
      </c>
      <c r="S50" s="60">
        <f t="shared" si="11"/>
        <v>9.7930240387657772</v>
      </c>
      <c r="T50" s="60">
        <f t="shared" si="12"/>
        <v>-7.5325391527434462</v>
      </c>
      <c r="U50" s="102">
        <f t="shared" si="13"/>
        <v>0.32267924014224697</v>
      </c>
    </row>
    <row r="51" spans="1:21" x14ac:dyDescent="0.35">
      <c r="A51" s="99">
        <v>740.63</v>
      </c>
      <c r="B51" s="65">
        <v>39.03</v>
      </c>
      <c r="C51" s="65">
        <v>175.46</v>
      </c>
      <c r="D51" s="64">
        <f t="shared" si="0"/>
        <v>706.95796551408853</v>
      </c>
      <c r="E51" s="64">
        <f t="shared" si="1"/>
        <v>-644.6179655140885</v>
      </c>
      <c r="F51" s="64">
        <f t="shared" si="17"/>
        <v>-140.41869412555482</v>
      </c>
      <c r="G51" s="64">
        <f t="shared" si="17"/>
        <v>-6.8495938810066406</v>
      </c>
      <c r="H51" s="64">
        <f t="shared" si="18"/>
        <v>18014.031305874454</v>
      </c>
      <c r="I51" s="64">
        <f t="shared" si="18"/>
        <v>30982.930406118991</v>
      </c>
      <c r="J51" s="60">
        <f t="shared" si="4"/>
        <v>140.58565572724996</v>
      </c>
      <c r="K51" s="60">
        <f t="shared" si="5"/>
        <v>182.7926622633947</v>
      </c>
      <c r="L51" s="60">
        <f t="shared" si="6"/>
        <v>64.277424756219247</v>
      </c>
      <c r="M51" s="61"/>
      <c r="N51" s="66">
        <f t="shared" si="7"/>
        <v>12.32000000000005</v>
      </c>
      <c r="O51" s="66">
        <f t="shared" si="16"/>
        <v>1.4835298641951825E-2</v>
      </c>
      <c r="P51" s="66">
        <f t="shared" si="16"/>
        <v>-6.1086523819800544E-3</v>
      </c>
      <c r="Q51" s="60">
        <f t="shared" si="9"/>
        <v>1.5317046682999713E-2</v>
      </c>
      <c r="R51" s="60">
        <f t="shared" si="10"/>
        <v>1.0000195514519581</v>
      </c>
      <c r="S51" s="60">
        <f t="shared" si="11"/>
        <v>9.6275848028538</v>
      </c>
      <c r="T51" s="60">
        <f t="shared" si="12"/>
        <v>-7.6646266911313718</v>
      </c>
      <c r="U51" s="102">
        <f t="shared" si="13"/>
        <v>0.58527008806561287</v>
      </c>
    </row>
    <row r="52" spans="1:21" x14ac:dyDescent="0.35">
      <c r="A52" s="99">
        <v>752.99</v>
      </c>
      <c r="B52" s="65">
        <v>39.53</v>
      </c>
      <c r="C52" s="65">
        <v>174.58</v>
      </c>
      <c r="D52" s="64">
        <f t="shared" si="0"/>
        <v>716.52540764171192</v>
      </c>
      <c r="E52" s="64">
        <f t="shared" si="1"/>
        <v>-654.18540764171189</v>
      </c>
      <c r="F52" s="64">
        <f t="shared" si="17"/>
        <v>-148.21418168381885</v>
      </c>
      <c r="G52" s="64">
        <f t="shared" si="17"/>
        <v>-6.1699971774866844</v>
      </c>
      <c r="H52" s="64">
        <f t="shared" si="18"/>
        <v>18006.235818316189</v>
      </c>
      <c r="I52" s="64">
        <f t="shared" si="18"/>
        <v>30983.610002822512</v>
      </c>
      <c r="J52" s="60">
        <f t="shared" si="4"/>
        <v>148.34255127027529</v>
      </c>
      <c r="K52" s="60">
        <f t="shared" si="5"/>
        <v>182.38378538445858</v>
      </c>
      <c r="L52" s="60">
        <f t="shared" si="6"/>
        <v>68.763716544927703</v>
      </c>
      <c r="M52" s="61"/>
      <c r="N52" s="66">
        <f t="shared" si="7"/>
        <v>12.360000000000014</v>
      </c>
      <c r="O52" s="66">
        <f t="shared" si="16"/>
        <v>8.7266462599716477E-3</v>
      </c>
      <c r="P52" s="66">
        <f t="shared" si="16"/>
        <v>-1.535889741755002E-2</v>
      </c>
      <c r="Q52" s="60">
        <f t="shared" si="9"/>
        <v>1.3065367999529842E-2</v>
      </c>
      <c r="R52" s="60">
        <f t="shared" si="10"/>
        <v>1.0000142255629161</v>
      </c>
      <c r="S52" s="60">
        <f t="shared" si="11"/>
        <v>9.5674421276234103</v>
      </c>
      <c r="T52" s="60">
        <f t="shared" si="12"/>
        <v>-7.7954875582640222</v>
      </c>
      <c r="U52" s="102">
        <f t="shared" si="13"/>
        <v>0.67959670351995616</v>
      </c>
    </row>
    <row r="53" spans="1:21" x14ac:dyDescent="0.35">
      <c r="A53" s="99">
        <v>765.4</v>
      </c>
      <c r="B53" s="65">
        <v>40.520000000000003</v>
      </c>
      <c r="C53" s="65">
        <v>173.96</v>
      </c>
      <c r="D53" s="64">
        <f t="shared" si="0"/>
        <v>726.02845778864651</v>
      </c>
      <c r="E53" s="64">
        <f t="shared" si="1"/>
        <v>-663.68845778864647</v>
      </c>
      <c r="F53" s="64">
        <f t="shared" si="17"/>
        <v>-156.15521754365585</v>
      </c>
      <c r="G53" s="64">
        <f t="shared" si="17"/>
        <v>-5.3727304189653688</v>
      </c>
      <c r="H53" s="64">
        <f t="shared" si="18"/>
        <v>17998.294782456353</v>
      </c>
      <c r="I53" s="64">
        <f t="shared" si="18"/>
        <v>30984.407269581032</v>
      </c>
      <c r="J53" s="60">
        <f t="shared" si="4"/>
        <v>156.24761821628309</v>
      </c>
      <c r="K53" s="60">
        <f t="shared" si="5"/>
        <v>181.97056106902056</v>
      </c>
      <c r="L53" s="60">
        <f t="shared" si="6"/>
        <v>73.424687741318493</v>
      </c>
      <c r="M53" s="61"/>
      <c r="N53" s="66">
        <f t="shared" si="7"/>
        <v>12.409999999999968</v>
      </c>
      <c r="O53" s="66">
        <f t="shared" si="16"/>
        <v>1.7278759594743898E-2</v>
      </c>
      <c r="P53" s="66">
        <f t="shared" si="16"/>
        <v>-1.0821041362364923E-2</v>
      </c>
      <c r="Q53" s="60">
        <f t="shared" si="9"/>
        <v>1.8627400593169252E-2</v>
      </c>
      <c r="R53" s="60">
        <f t="shared" si="10"/>
        <v>1.0000289160077331</v>
      </c>
      <c r="S53" s="60">
        <f t="shared" si="11"/>
        <v>9.5030501469346085</v>
      </c>
      <c r="T53" s="60">
        <f t="shared" si="12"/>
        <v>-7.9410358598370001</v>
      </c>
      <c r="U53" s="102">
        <f t="shared" si="13"/>
        <v>0.79726675852131534</v>
      </c>
    </row>
    <row r="54" spans="1:21" x14ac:dyDescent="0.35">
      <c r="A54" s="99">
        <v>777.82</v>
      </c>
      <c r="B54" s="65">
        <v>41.44</v>
      </c>
      <c r="C54" s="65">
        <v>177.38</v>
      </c>
      <c r="D54" s="64">
        <f t="shared" si="0"/>
        <v>735.4058909088177</v>
      </c>
      <c r="E54" s="64">
        <f t="shared" si="1"/>
        <v>-673.06589090881766</v>
      </c>
      <c r="F54" s="64">
        <f t="shared" ref="F54:G68" si="19">T54+F53</f>
        <v>-164.27445236036129</v>
      </c>
      <c r="G54" s="64">
        <f t="shared" si="19"/>
        <v>-4.7602197533868775</v>
      </c>
      <c r="H54" s="64">
        <f t="shared" ref="H54:I68" si="20">H53+T54</f>
        <v>17990.175547639647</v>
      </c>
      <c r="I54" s="64">
        <f t="shared" si="20"/>
        <v>30985.01978024661</v>
      </c>
      <c r="J54" s="60">
        <f t="shared" si="4"/>
        <v>164.34340689664779</v>
      </c>
      <c r="K54" s="60">
        <f t="shared" si="5"/>
        <v>181.65980892141391</v>
      </c>
      <c r="L54" s="60">
        <f t="shared" si="6"/>
        <v>78.014754946151129</v>
      </c>
      <c r="M54" s="61"/>
      <c r="N54" s="66">
        <f t="shared" si="7"/>
        <v>12.420000000000073</v>
      </c>
      <c r="O54" s="66">
        <f t="shared" si="16"/>
        <v>1.6057029118347738E-2</v>
      </c>
      <c r="P54" s="66">
        <f t="shared" si="16"/>
        <v>5.9690260418205854E-2</v>
      </c>
      <c r="Q54" s="60">
        <f t="shared" si="9"/>
        <v>4.2304908862104362E-2</v>
      </c>
      <c r="R54" s="60">
        <f t="shared" si="10"/>
        <v>1.0001491688063633</v>
      </c>
      <c r="S54" s="60">
        <f t="shared" si="11"/>
        <v>9.3774331201711991</v>
      </c>
      <c r="T54" s="60">
        <f t="shared" si="12"/>
        <v>-8.1192348167054433</v>
      </c>
      <c r="U54" s="102">
        <f t="shared" si="13"/>
        <v>0.61251066557849176</v>
      </c>
    </row>
    <row r="55" spans="1:21" x14ac:dyDescent="0.35">
      <c r="A55" s="99">
        <v>790.16</v>
      </c>
      <c r="B55" s="65">
        <v>42.84</v>
      </c>
      <c r="C55" s="65">
        <v>176.24</v>
      </c>
      <c r="D55" s="64">
        <f t="shared" si="0"/>
        <v>744.55600310273041</v>
      </c>
      <c r="E55" s="64">
        <f t="shared" si="1"/>
        <v>-682.21600310273038</v>
      </c>
      <c r="F55" s="64">
        <f t="shared" si="19"/>
        <v>-172.54052395970882</v>
      </c>
      <c r="G55" s="64">
        <f t="shared" si="19"/>
        <v>-4.2984079110617763</v>
      </c>
      <c r="H55" s="64">
        <f t="shared" si="20"/>
        <v>17981.909476040299</v>
      </c>
      <c r="I55" s="64">
        <f t="shared" si="20"/>
        <v>30985.481592088934</v>
      </c>
      <c r="J55" s="60">
        <f t="shared" si="4"/>
        <v>172.59405760008289</v>
      </c>
      <c r="K55" s="60">
        <f t="shared" si="5"/>
        <v>181.42708330481241</v>
      </c>
      <c r="L55" s="60">
        <f t="shared" si="6"/>
        <v>82.547731533046928</v>
      </c>
      <c r="M55" s="61"/>
      <c r="N55" s="66">
        <f t="shared" si="7"/>
        <v>12.339999999999918</v>
      </c>
      <c r="O55" s="66">
        <f t="shared" si="16"/>
        <v>2.4434609527920714E-2</v>
      </c>
      <c r="P55" s="66">
        <f t="shared" si="16"/>
        <v>-1.9896753472735118E-2</v>
      </c>
      <c r="Q55" s="60">
        <f t="shared" si="9"/>
        <v>2.7842733507420059E-2</v>
      </c>
      <c r="R55" s="60">
        <f t="shared" si="10"/>
        <v>1.0000646064925121</v>
      </c>
      <c r="S55" s="60">
        <f t="shared" si="11"/>
        <v>9.1501121939127508</v>
      </c>
      <c r="T55" s="60">
        <f t="shared" si="12"/>
        <v>-8.2660715993475407</v>
      </c>
      <c r="U55" s="102">
        <f t="shared" si="13"/>
        <v>0.46181184232510136</v>
      </c>
    </row>
    <row r="56" spans="1:21" x14ac:dyDescent="0.35">
      <c r="A56" s="99">
        <v>802.52</v>
      </c>
      <c r="B56" s="65">
        <v>44.64</v>
      </c>
      <c r="C56" s="65">
        <v>176.9</v>
      </c>
      <c r="D56" s="64">
        <f t="shared" si="0"/>
        <v>753.48559325297026</v>
      </c>
      <c r="E56" s="64">
        <f t="shared" si="1"/>
        <v>-691.14559325297023</v>
      </c>
      <c r="F56" s="64">
        <f t="shared" si="19"/>
        <v>-181.07035988377862</v>
      </c>
      <c r="G56" s="64">
        <f t="shared" si="19"/>
        <v>-3.7879695489722853</v>
      </c>
      <c r="H56" s="64">
        <f t="shared" si="20"/>
        <v>17973.379640116229</v>
      </c>
      <c r="I56" s="64">
        <f t="shared" si="20"/>
        <v>30985.992030451023</v>
      </c>
      <c r="J56" s="60">
        <f t="shared" si="4"/>
        <v>181.10997747707066</v>
      </c>
      <c r="K56" s="60">
        <f t="shared" si="5"/>
        <v>181.19844581644574</v>
      </c>
      <c r="L56" s="60">
        <f t="shared" si="6"/>
        <v>87.254702083717433</v>
      </c>
      <c r="M56" s="61"/>
      <c r="N56" s="66">
        <f t="shared" si="7"/>
        <v>12.360000000000014</v>
      </c>
      <c r="O56" s="66">
        <f t="shared" si="16"/>
        <v>3.1415926535897885E-2</v>
      </c>
      <c r="P56" s="66">
        <f t="shared" si="16"/>
        <v>1.1519173063162516E-2</v>
      </c>
      <c r="Q56" s="60">
        <f t="shared" si="9"/>
        <v>3.2409355831837905E-2</v>
      </c>
      <c r="R56" s="60">
        <f t="shared" si="10"/>
        <v>1.0000875397236757</v>
      </c>
      <c r="S56" s="60">
        <f t="shared" si="11"/>
        <v>8.9295901502398287</v>
      </c>
      <c r="T56" s="60">
        <f t="shared" si="12"/>
        <v>-8.5298359240698023</v>
      </c>
      <c r="U56" s="102">
        <f t="shared" si="13"/>
        <v>0.51043836208949112</v>
      </c>
    </row>
    <row r="57" spans="1:21" x14ac:dyDescent="0.35">
      <c r="A57" s="99">
        <v>814.95</v>
      </c>
      <c r="B57" s="65">
        <v>45.68</v>
      </c>
      <c r="C57" s="65">
        <v>175.36</v>
      </c>
      <c r="D57" s="64">
        <f t="shared" si="0"/>
        <v>762.25049680491986</v>
      </c>
      <c r="E57" s="64">
        <f t="shared" si="1"/>
        <v>-699.91049680491983</v>
      </c>
      <c r="F57" s="64">
        <f t="shared" si="19"/>
        <v>-189.86338877473312</v>
      </c>
      <c r="G57" s="64">
        <f t="shared" si="19"/>
        <v>-3.1920747440914607</v>
      </c>
      <c r="H57" s="64">
        <f t="shared" si="20"/>
        <v>17964.586611225273</v>
      </c>
      <c r="I57" s="64">
        <f t="shared" si="20"/>
        <v>30986.587925255903</v>
      </c>
      <c r="J57" s="60">
        <f t="shared" si="4"/>
        <v>189.890220227892</v>
      </c>
      <c r="K57" s="60">
        <f t="shared" si="5"/>
        <v>180.96319349788243</v>
      </c>
      <c r="L57" s="60">
        <f t="shared" si="6"/>
        <v>92.16727656820467</v>
      </c>
      <c r="M57" s="61"/>
      <c r="N57" s="66">
        <f t="shared" si="7"/>
        <v>12.430000000000064</v>
      </c>
      <c r="O57" s="66">
        <f t="shared" si="16"/>
        <v>1.8151424220741012E-2</v>
      </c>
      <c r="P57" s="66">
        <f t="shared" si="16"/>
        <v>-2.6878070480712536E-2</v>
      </c>
      <c r="Q57" s="60">
        <f t="shared" si="9"/>
        <v>2.6318368128506853E-2</v>
      </c>
      <c r="R57" s="60">
        <f t="shared" si="10"/>
        <v>1.0000577253734677</v>
      </c>
      <c r="S57" s="60">
        <f t="shared" si="11"/>
        <v>8.7649035519496206</v>
      </c>
      <c r="T57" s="60">
        <f t="shared" si="12"/>
        <v>-8.793028890954508</v>
      </c>
      <c r="U57" s="102">
        <f t="shared" si="13"/>
        <v>0.59589480488082469</v>
      </c>
    </row>
    <row r="58" spans="1:21" x14ac:dyDescent="0.35">
      <c r="A58" s="99">
        <v>827.3</v>
      </c>
      <c r="B58" s="65">
        <v>47.15</v>
      </c>
      <c r="C58" s="65">
        <v>176.69</v>
      </c>
      <c r="D58" s="64">
        <f t="shared" si="0"/>
        <v>770.7649235170511</v>
      </c>
      <c r="E58" s="64">
        <f t="shared" si="1"/>
        <v>-708.42492351705107</v>
      </c>
      <c r="F58" s="64">
        <f t="shared" si="19"/>
        <v>-198.78707294423279</v>
      </c>
      <c r="G58" s="64">
        <f t="shared" si="19"/>
        <v>-2.5732533770145229</v>
      </c>
      <c r="H58" s="64">
        <f t="shared" si="20"/>
        <v>17955.662927055775</v>
      </c>
      <c r="I58" s="64">
        <f t="shared" si="20"/>
        <v>30987.206746622978</v>
      </c>
      <c r="J58" s="60">
        <f t="shared" si="4"/>
        <v>198.80372733597841</v>
      </c>
      <c r="K58" s="60">
        <f t="shared" si="5"/>
        <v>180.74163939129198</v>
      </c>
      <c r="L58" s="60">
        <f t="shared" si="6"/>
        <v>97.165033677247735</v>
      </c>
      <c r="M58" s="61"/>
      <c r="N58" s="66">
        <f t="shared" si="7"/>
        <v>12.349999999999909</v>
      </c>
      <c r="O58" s="66">
        <f t="shared" si="16"/>
        <v>2.5656340004316623E-2</v>
      </c>
      <c r="P58" s="66">
        <f t="shared" si="16"/>
        <v>2.3212879051524304E-2</v>
      </c>
      <c r="Q58" s="60">
        <f t="shared" si="9"/>
        <v>3.0674173413482775E-2</v>
      </c>
      <c r="R58" s="60">
        <f t="shared" si="10"/>
        <v>1.0000784161211029</v>
      </c>
      <c r="S58" s="60">
        <f t="shared" si="11"/>
        <v>8.5144267121312627</v>
      </c>
      <c r="T58" s="60">
        <f t="shared" si="12"/>
        <v>-8.9236841694996567</v>
      </c>
      <c r="U58" s="102">
        <f t="shared" si="13"/>
        <v>0.61882136707693802</v>
      </c>
    </row>
    <row r="59" spans="1:21" x14ac:dyDescent="0.35">
      <c r="A59" s="99">
        <v>839.68</v>
      </c>
      <c r="B59" s="65">
        <v>48.54</v>
      </c>
      <c r="C59" s="65">
        <v>175.16</v>
      </c>
      <c r="D59" s="64">
        <f t="shared" si="0"/>
        <v>779.07368639325023</v>
      </c>
      <c r="E59" s="64">
        <f t="shared" si="1"/>
        <v>-716.7336863932502</v>
      </c>
      <c r="F59" s="64">
        <f t="shared" si="19"/>
        <v>-207.94072288079266</v>
      </c>
      <c r="G59" s="64">
        <f t="shared" si="19"/>
        <v>-1.9197769179702768</v>
      </c>
      <c r="H59" s="64">
        <f t="shared" si="20"/>
        <v>17946.509277119214</v>
      </c>
      <c r="I59" s="64">
        <f t="shared" si="20"/>
        <v>30987.860223082022</v>
      </c>
      <c r="J59" s="60">
        <f t="shared" si="4"/>
        <v>207.94958469687163</v>
      </c>
      <c r="K59" s="60">
        <f t="shared" si="5"/>
        <v>180.52895838999518</v>
      </c>
      <c r="L59" s="60">
        <f t="shared" si="6"/>
        <v>102.30778585983506</v>
      </c>
      <c r="M59" s="61"/>
      <c r="N59" s="66">
        <f t="shared" si="7"/>
        <v>12.379999999999995</v>
      </c>
      <c r="O59" s="66">
        <f t="shared" si="16"/>
        <v>2.4260076602721191E-2</v>
      </c>
      <c r="P59" s="66">
        <f t="shared" si="16"/>
        <v>-2.6703537555513263E-2</v>
      </c>
      <c r="Q59" s="60">
        <f t="shared" si="9"/>
        <v>3.1310753634840038E-2</v>
      </c>
      <c r="R59" s="60">
        <f t="shared" si="10"/>
        <v>1.0000817049511612</v>
      </c>
      <c r="S59" s="60">
        <f t="shared" si="11"/>
        <v>8.3087628761990899</v>
      </c>
      <c r="T59" s="60">
        <f t="shared" si="12"/>
        <v>-9.1536499365598853</v>
      </c>
      <c r="U59" s="102">
        <f t="shared" si="13"/>
        <v>0.65347645904424623</v>
      </c>
    </row>
    <row r="60" spans="1:21" x14ac:dyDescent="0.35">
      <c r="A60" s="99">
        <v>852.07</v>
      </c>
      <c r="B60" s="65">
        <v>49.46</v>
      </c>
      <c r="C60" s="65">
        <v>175.23</v>
      </c>
      <c r="D60" s="64">
        <f t="shared" si="0"/>
        <v>787.20217101464027</v>
      </c>
      <c r="E60" s="64">
        <f t="shared" si="1"/>
        <v>-724.86217101464024</v>
      </c>
      <c r="F60" s="64">
        <f t="shared" si="19"/>
        <v>-217.25861366839999</v>
      </c>
      <c r="G60" s="64">
        <f t="shared" si="19"/>
        <v>-1.1365528943889953</v>
      </c>
      <c r="H60" s="64">
        <f t="shared" si="20"/>
        <v>17937.191386331608</v>
      </c>
      <c r="I60" s="64">
        <f t="shared" si="20"/>
        <v>30988.643447105602</v>
      </c>
      <c r="J60" s="60">
        <f t="shared" si="4"/>
        <v>217.26158649332564</v>
      </c>
      <c r="K60" s="60">
        <f t="shared" si="5"/>
        <v>180.29973076285086</v>
      </c>
      <c r="L60" s="60">
        <f t="shared" si="6"/>
        <v>107.64502315491441</v>
      </c>
      <c r="M60" s="61"/>
      <c r="N60" s="66">
        <f t="shared" si="7"/>
        <v>12.3900000000001</v>
      </c>
      <c r="O60" s="66">
        <f t="shared" si="16"/>
        <v>1.6057029118347863E-2</v>
      </c>
      <c r="P60" s="66">
        <f t="shared" si="16"/>
        <v>1.2217304763959117E-3</v>
      </c>
      <c r="Q60" s="60">
        <f t="shared" si="9"/>
        <v>1.6083479216642882E-2</v>
      </c>
      <c r="R60" s="60">
        <f t="shared" si="10"/>
        <v>1.0000215570829445</v>
      </c>
      <c r="S60" s="60">
        <f t="shared" si="11"/>
        <v>8.1284846213900774</v>
      </c>
      <c r="T60" s="60">
        <f t="shared" si="12"/>
        <v>-9.31789078760732</v>
      </c>
      <c r="U60" s="102">
        <f t="shared" si="13"/>
        <v>0.78322402358128163</v>
      </c>
    </row>
    <row r="61" spans="1:21" x14ac:dyDescent="0.35">
      <c r="A61" s="99">
        <v>864.45</v>
      </c>
      <c r="B61" s="65">
        <v>49.41</v>
      </c>
      <c r="C61" s="65">
        <v>174.19</v>
      </c>
      <c r="D61" s="64">
        <f t="shared" si="0"/>
        <v>795.25313963344445</v>
      </c>
      <c r="E61" s="64">
        <f t="shared" si="1"/>
        <v>-732.91313963344442</v>
      </c>
      <c r="F61" s="64">
        <f t="shared" si="19"/>
        <v>-226.62302108462089</v>
      </c>
      <c r="G61" s="64">
        <f t="shared" si="19"/>
        <v>-0.26952353758248759</v>
      </c>
      <c r="H61" s="64">
        <f t="shared" si="20"/>
        <v>17927.826978915386</v>
      </c>
      <c r="I61" s="64">
        <f t="shared" si="20"/>
        <v>30989.510476462408</v>
      </c>
      <c r="J61" s="60">
        <f t="shared" si="4"/>
        <v>226.62318135719883</v>
      </c>
      <c r="K61" s="60">
        <f t="shared" si="5"/>
        <v>180.06814203529783</v>
      </c>
      <c r="L61" s="60">
        <f t="shared" si="6"/>
        <v>113.07809631184611</v>
      </c>
      <c r="M61" s="61"/>
      <c r="N61" s="66">
        <f t="shared" si="7"/>
        <v>12.379999999999995</v>
      </c>
      <c r="O61" s="66">
        <f t="shared" si="16"/>
        <v>-8.7266462599723917E-4</v>
      </c>
      <c r="P61" s="66">
        <f t="shared" si="16"/>
        <v>-1.8151424220740887E-2</v>
      </c>
      <c r="Q61" s="60">
        <f t="shared" si="9"/>
        <v>1.3816574002396553E-2</v>
      </c>
      <c r="R61" s="60">
        <f t="shared" si="10"/>
        <v>1.0000159084467857</v>
      </c>
      <c r="S61" s="60">
        <f t="shared" si="11"/>
        <v>8.0509686188042302</v>
      </c>
      <c r="T61" s="60">
        <f t="shared" si="12"/>
        <v>-9.364407416220887</v>
      </c>
      <c r="U61" s="102">
        <f t="shared" si="13"/>
        <v>0.86702935680650772</v>
      </c>
    </row>
    <row r="62" spans="1:21" x14ac:dyDescent="0.35">
      <c r="A62" s="99">
        <v>876.88</v>
      </c>
      <c r="B62" s="65">
        <v>49.55</v>
      </c>
      <c r="C62" s="65">
        <v>174.06</v>
      </c>
      <c r="D62" s="64">
        <f t="shared" si="0"/>
        <v>803.32907769206031</v>
      </c>
      <c r="E62" s="64">
        <f t="shared" si="1"/>
        <v>-740.98907769206028</v>
      </c>
      <c r="F62" s="64">
        <f t="shared" si="19"/>
        <v>-236.02241125869378</v>
      </c>
      <c r="G62" s="64">
        <f t="shared" si="19"/>
        <v>0.69767533196488185</v>
      </c>
      <c r="H62" s="64">
        <f t="shared" si="20"/>
        <v>17918.427588741313</v>
      </c>
      <c r="I62" s="64">
        <f t="shared" si="20"/>
        <v>30990.477675331957</v>
      </c>
      <c r="J62" s="60">
        <f t="shared" si="4"/>
        <v>236.02344241036062</v>
      </c>
      <c r="K62" s="60">
        <f t="shared" si="5"/>
        <v>179.83063584787536</v>
      </c>
      <c r="L62" s="60">
        <f t="shared" si="6"/>
        <v>118.61541019042225</v>
      </c>
      <c r="M62" s="61"/>
      <c r="N62" s="66">
        <f t="shared" si="7"/>
        <v>12.42999999999995</v>
      </c>
      <c r="O62" s="66">
        <f t="shared" si="16"/>
        <v>2.4434609527920711E-3</v>
      </c>
      <c r="P62" s="66">
        <f t="shared" si="16"/>
        <v>-2.2689280275925493E-3</v>
      </c>
      <c r="Q62" s="60">
        <f t="shared" si="9"/>
        <v>2.9908867228338742E-3</v>
      </c>
      <c r="R62" s="60">
        <f t="shared" si="10"/>
        <v>1.0000007454509492</v>
      </c>
      <c r="S62" s="60">
        <f t="shared" si="11"/>
        <v>8.0759380586158613</v>
      </c>
      <c r="T62" s="60">
        <f t="shared" si="12"/>
        <v>-9.3993901740728862</v>
      </c>
      <c r="U62" s="102">
        <f t="shared" si="13"/>
        <v>0.96719886954736944</v>
      </c>
    </row>
    <row r="63" spans="1:21" x14ac:dyDescent="0.35">
      <c r="A63" s="99">
        <v>901.64</v>
      </c>
      <c r="B63" s="65">
        <v>51.01</v>
      </c>
      <c r="C63" s="65">
        <v>176.09</v>
      </c>
      <c r="D63" s="64">
        <f t="shared" si="0"/>
        <v>819.15216880013486</v>
      </c>
      <c r="E63" s="64">
        <f t="shared" si="1"/>
        <v>-756.81216880013483</v>
      </c>
      <c r="F63" s="64">
        <f t="shared" si="19"/>
        <v>-254.99489766292155</v>
      </c>
      <c r="G63" s="64">
        <f t="shared" si="19"/>
        <v>2.3289460306948042</v>
      </c>
      <c r="H63" s="64">
        <f t="shared" si="20"/>
        <v>17899.455102337084</v>
      </c>
      <c r="I63" s="64">
        <f t="shared" si="20"/>
        <v>30992.108946030687</v>
      </c>
      <c r="J63" s="60">
        <f t="shared" si="4"/>
        <v>255.00553292769496</v>
      </c>
      <c r="K63" s="60">
        <f t="shared" si="5"/>
        <v>179.47671475266407</v>
      </c>
      <c r="L63" s="60">
        <f t="shared" si="6"/>
        <v>129.51437525808538</v>
      </c>
      <c r="M63" s="61"/>
      <c r="N63" s="66">
        <f t="shared" si="7"/>
        <v>24.759999999999991</v>
      </c>
      <c r="O63" s="66">
        <f t="shared" si="16"/>
        <v>2.5481807079117225E-2</v>
      </c>
      <c r="P63" s="66">
        <f t="shared" si="16"/>
        <v>3.5430183815484913E-2</v>
      </c>
      <c r="Q63" s="60">
        <f t="shared" si="9"/>
        <v>3.7307404933138555E-2</v>
      </c>
      <c r="R63" s="60">
        <f t="shared" si="10"/>
        <v>1.0001160030177232</v>
      </c>
      <c r="S63" s="60">
        <f t="shared" si="11"/>
        <v>15.823091108074577</v>
      </c>
      <c r="T63" s="60">
        <f t="shared" si="12"/>
        <v>-18.972486404227777</v>
      </c>
      <c r="U63" s="102">
        <f t="shared" si="13"/>
        <v>1.6312706987299221</v>
      </c>
    </row>
    <row r="64" spans="1:21" x14ac:dyDescent="0.35">
      <c r="A64" s="99">
        <v>926.4</v>
      </c>
      <c r="B64" s="65">
        <v>50.98</v>
      </c>
      <c r="C64" s="65">
        <v>177.27</v>
      </c>
      <c r="D64" s="64">
        <f t="shared" si="0"/>
        <v>834.73615326367121</v>
      </c>
      <c r="E64" s="64">
        <f t="shared" si="1"/>
        <v>-772.39615326367118</v>
      </c>
      <c r="F64" s="64">
        <f t="shared" si="19"/>
        <v>-274.20276821489637</v>
      </c>
      <c r="G64" s="64">
        <f t="shared" si="19"/>
        <v>3.4432341989135087</v>
      </c>
      <c r="H64" s="64">
        <f t="shared" si="20"/>
        <v>17880.24723178511</v>
      </c>
      <c r="I64" s="64">
        <f t="shared" si="20"/>
        <v>30993.223234198904</v>
      </c>
      <c r="J64" s="60">
        <f t="shared" si="4"/>
        <v>274.22438614838899</v>
      </c>
      <c r="K64" s="60">
        <f t="shared" si="5"/>
        <v>179.28056007512953</v>
      </c>
      <c r="L64" s="60">
        <f t="shared" si="6"/>
        <v>140.08331239488663</v>
      </c>
      <c r="M64" s="61"/>
      <c r="N64" s="66">
        <f t="shared" si="7"/>
        <v>24.759999999999991</v>
      </c>
      <c r="O64" s="66">
        <f t="shared" si="16"/>
        <v>-5.2359877559831865E-4</v>
      </c>
      <c r="P64" s="66">
        <f t="shared" si="16"/>
        <v>2.0594885173533209E-2</v>
      </c>
      <c r="Q64" s="60">
        <f t="shared" si="9"/>
        <v>1.6012551090001104E-2</v>
      </c>
      <c r="R64" s="60">
        <f t="shared" si="10"/>
        <v>1.0000213673638974</v>
      </c>
      <c r="S64" s="60">
        <f t="shared" si="11"/>
        <v>15.583984463536362</v>
      </c>
      <c r="T64" s="60">
        <f t="shared" si="12"/>
        <v>-19.207870551974803</v>
      </c>
      <c r="U64" s="102">
        <f t="shared" si="13"/>
        <v>1.1142881682187045</v>
      </c>
    </row>
    <row r="65" spans="1:21" x14ac:dyDescent="0.35">
      <c r="A65" s="99">
        <v>951.23</v>
      </c>
      <c r="B65" s="65">
        <v>50.61</v>
      </c>
      <c r="C65" s="65">
        <v>177.55</v>
      </c>
      <c r="D65" s="64">
        <f t="shared" si="0"/>
        <v>850.43111144317902</v>
      </c>
      <c r="E65" s="64">
        <f t="shared" si="1"/>
        <v>-788.09111144317899</v>
      </c>
      <c r="F65" s="64">
        <f t="shared" si="19"/>
        <v>-293.42354218146676</v>
      </c>
      <c r="G65" s="64">
        <f t="shared" si="19"/>
        <v>4.312806842404151</v>
      </c>
      <c r="H65" s="64">
        <f t="shared" si="20"/>
        <v>17861.026457818538</v>
      </c>
      <c r="I65" s="64">
        <f t="shared" si="20"/>
        <v>30994.092806842393</v>
      </c>
      <c r="J65" s="60">
        <f t="shared" si="4"/>
        <v>293.45523578423149</v>
      </c>
      <c r="K65" s="60">
        <f t="shared" si="5"/>
        <v>179.15791406626548</v>
      </c>
      <c r="L65" s="60">
        <f t="shared" si="6"/>
        <v>150.44677137787073</v>
      </c>
      <c r="M65" s="61"/>
      <c r="N65" s="66">
        <f t="shared" si="7"/>
        <v>24.830000000000041</v>
      </c>
      <c r="O65" s="66">
        <f t="shared" si="16"/>
        <v>-6.4577182323789749E-3</v>
      </c>
      <c r="P65" s="66">
        <f t="shared" si="16"/>
        <v>4.8869219055841422E-3</v>
      </c>
      <c r="Q65" s="60">
        <f t="shared" si="9"/>
        <v>7.4861203149536593E-3</v>
      </c>
      <c r="R65" s="60">
        <f t="shared" si="10"/>
        <v>1.0000046701926202</v>
      </c>
      <c r="S65" s="60">
        <f t="shared" si="11"/>
        <v>15.694958179507825</v>
      </c>
      <c r="T65" s="60">
        <f t="shared" si="12"/>
        <v>-19.220773966570416</v>
      </c>
      <c r="U65" s="102">
        <f t="shared" si="13"/>
        <v>0.86957264349064256</v>
      </c>
    </row>
    <row r="66" spans="1:21" x14ac:dyDescent="0.35">
      <c r="A66" s="99">
        <v>986.46</v>
      </c>
      <c r="B66" s="65">
        <v>51.1</v>
      </c>
      <c r="C66" s="65">
        <v>176.15</v>
      </c>
      <c r="D66" s="64">
        <f t="shared" si="0"/>
        <v>872.6718839482952</v>
      </c>
      <c r="E66" s="64">
        <f t="shared" si="1"/>
        <v>-810.33188394829517</v>
      </c>
      <c r="F66" s="64">
        <f t="shared" si="19"/>
        <v>-320.70354963940281</v>
      </c>
      <c r="G66" s="64">
        <f t="shared" si="19"/>
        <v>5.8152801290619349</v>
      </c>
      <c r="H66" s="64">
        <f t="shared" si="20"/>
        <v>17833.746450360602</v>
      </c>
      <c r="I66" s="64">
        <f t="shared" si="20"/>
        <v>30995.595280129051</v>
      </c>
      <c r="J66" s="60">
        <f t="shared" si="4"/>
        <v>320.75626920497183</v>
      </c>
      <c r="K66" s="60">
        <f t="shared" si="5"/>
        <v>178.96117614612834</v>
      </c>
      <c r="L66" s="60">
        <f t="shared" si="6"/>
        <v>165.38795514159187</v>
      </c>
      <c r="M66" s="61"/>
      <c r="N66" s="66">
        <f t="shared" si="7"/>
        <v>35.230000000000018</v>
      </c>
      <c r="O66" s="66">
        <f t="shared" si="16"/>
        <v>8.5521133347722499E-3</v>
      </c>
      <c r="P66" s="66">
        <f t="shared" si="16"/>
        <v>-2.4434609527920714E-2</v>
      </c>
      <c r="Q66" s="60">
        <f t="shared" si="9"/>
        <v>2.0790338250653795E-2</v>
      </c>
      <c r="R66" s="60">
        <f t="shared" si="10"/>
        <v>1.0000360214040314</v>
      </c>
      <c r="S66" s="60">
        <f t="shared" si="11"/>
        <v>22.240772505116151</v>
      </c>
      <c r="T66" s="60">
        <f t="shared" si="12"/>
        <v>-27.280007457936069</v>
      </c>
      <c r="U66" s="102">
        <f t="shared" si="13"/>
        <v>1.5024732866577839</v>
      </c>
    </row>
    <row r="67" spans="1:21" x14ac:dyDescent="0.35">
      <c r="A67" s="99">
        <v>998.76</v>
      </c>
      <c r="B67" s="65">
        <v>51.17</v>
      </c>
      <c r="C67" s="65">
        <v>176.06</v>
      </c>
      <c r="D67" s="64">
        <f t="shared" si="0"/>
        <v>880.38998115799052</v>
      </c>
      <c r="E67" s="64">
        <f t="shared" si="1"/>
        <v>-818.04998115799049</v>
      </c>
      <c r="F67" s="64">
        <f t="shared" si="19"/>
        <v>-330.25853316635704</v>
      </c>
      <c r="G67" s="64">
        <f t="shared" si="19"/>
        <v>6.4658395680780627</v>
      </c>
      <c r="H67" s="64">
        <f t="shared" si="20"/>
        <v>17824.191466833647</v>
      </c>
      <c r="I67" s="64">
        <f t="shared" si="20"/>
        <v>30996.245839568066</v>
      </c>
      <c r="J67" s="60">
        <f t="shared" si="4"/>
        <v>330.32182157785741</v>
      </c>
      <c r="K67" s="60">
        <f t="shared" si="5"/>
        <v>178.87839992459135</v>
      </c>
      <c r="L67" s="60">
        <f t="shared" si="6"/>
        <v>170.72884790592877</v>
      </c>
      <c r="M67" s="61"/>
      <c r="N67" s="66">
        <f t="shared" si="7"/>
        <v>12.299999999999955</v>
      </c>
      <c r="O67" s="66">
        <f t="shared" si="16"/>
        <v>1.2217304763960355E-3</v>
      </c>
      <c r="P67" s="66">
        <f t="shared" si="16"/>
        <v>-1.5707963267949561E-3</v>
      </c>
      <c r="Q67" s="60">
        <f t="shared" si="9"/>
        <v>1.7287306816344827E-3</v>
      </c>
      <c r="R67" s="60">
        <f t="shared" si="10"/>
        <v>1.0000002490425552</v>
      </c>
      <c r="S67" s="60">
        <f t="shared" si="11"/>
        <v>7.7180972096952685</v>
      </c>
      <c r="T67" s="60">
        <f t="shared" si="12"/>
        <v>-9.5549835269542367</v>
      </c>
      <c r="U67" s="102">
        <f t="shared" si="13"/>
        <v>0.65055943901612789</v>
      </c>
    </row>
    <row r="68" spans="1:21" x14ac:dyDescent="0.35">
      <c r="A68" s="99">
        <v>1011.23</v>
      </c>
      <c r="B68" s="65">
        <v>50.97</v>
      </c>
      <c r="C68" s="65">
        <v>176.26</v>
      </c>
      <c r="D68" s="64">
        <f t="shared" si="0"/>
        <v>888.22576161472193</v>
      </c>
      <c r="E68" s="64">
        <f t="shared" si="1"/>
        <v>-825.8857616147219</v>
      </c>
      <c r="F68" s="64">
        <f t="shared" si="19"/>
        <v>-339.93733020617719</v>
      </c>
      <c r="G68" s="64">
        <f t="shared" si="19"/>
        <v>7.1155156814443012</v>
      </c>
      <c r="H68" s="64">
        <f t="shared" si="20"/>
        <v>17814.512669793825</v>
      </c>
      <c r="I68" s="64">
        <f t="shared" si="20"/>
        <v>30996.895515681434</v>
      </c>
      <c r="J68" s="60">
        <f t="shared" si="4"/>
        <v>340.0117924883142</v>
      </c>
      <c r="K68" s="60">
        <f t="shared" si="5"/>
        <v>178.80086870397164</v>
      </c>
      <c r="L68" s="60">
        <f t="shared" si="6"/>
        <v>176.13088244424586</v>
      </c>
      <c r="M68" s="61"/>
      <c r="N68" s="66">
        <f t="shared" si="7"/>
        <v>12.470000000000027</v>
      </c>
      <c r="O68" s="66">
        <f t="shared" si="16"/>
        <v>-3.4906585039887086E-3</v>
      </c>
      <c r="P68" s="66">
        <f t="shared" si="16"/>
        <v>3.4906585039884606E-3</v>
      </c>
      <c r="Q68" s="60">
        <f t="shared" si="9"/>
        <v>4.4224707867945856E-3</v>
      </c>
      <c r="R68" s="60">
        <f t="shared" si="10"/>
        <v>1.0000016298571761</v>
      </c>
      <c r="S68" s="60">
        <f t="shared" si="11"/>
        <v>7.8357804567314213</v>
      </c>
      <c r="T68" s="60">
        <f t="shared" si="12"/>
        <v>-9.6787970398201431</v>
      </c>
      <c r="U68" s="102">
        <f t="shared" si="13"/>
        <v>0.64967611336623854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workbookViewId="0">
      <selection activeCell="C12" sqref="C12"/>
    </sheetView>
  </sheetViews>
  <sheetFormatPr defaultRowHeight="14.5" x14ac:dyDescent="0.35"/>
  <cols>
    <col min="1" max="1" width="14.90625" customWidth="1"/>
    <col min="2" max="2" width="11.90625" customWidth="1"/>
    <col min="3" max="3" width="12.6328125" customWidth="1"/>
    <col min="4" max="9" width="11.90625" customWidth="1"/>
    <col min="10" max="21" width="12.90625" customWidth="1"/>
  </cols>
  <sheetData>
    <row r="1" spans="1:24" ht="46.5" customHeight="1" thickBot="1" x14ac:dyDescent="0.4">
      <c r="A1" s="71" t="s">
        <v>89</v>
      </c>
      <c r="B1" s="72">
        <f>Данные!BL3</f>
        <v>120</v>
      </c>
      <c r="C1" s="73" t="s">
        <v>0</v>
      </c>
      <c r="D1" s="72">
        <f>Данные!BJ3</f>
        <v>62.34</v>
      </c>
      <c r="W1" s="45" t="s">
        <v>90</v>
      </c>
      <c r="X1" s="45" t="s">
        <v>62</v>
      </c>
    </row>
    <row r="2" spans="1:24" x14ac:dyDescent="0.35">
      <c r="W2" s="74" t="str">
        <f>("+""-")</f>
        <v>+"-</v>
      </c>
      <c r="X2" s="74" t="str">
        <f>("+""-")</f>
        <v>+"-</v>
      </c>
    </row>
    <row r="3" spans="1:24" ht="40.5" customHeight="1" x14ac:dyDescent="0.35"/>
    <row r="4" spans="1:24" ht="29.5" thickBot="1" x14ac:dyDescent="0.4">
      <c r="A4" s="97" t="s">
        <v>1</v>
      </c>
      <c r="B4" s="58" t="s">
        <v>2</v>
      </c>
      <c r="C4" s="81" t="s">
        <v>104</v>
      </c>
      <c r="D4" s="59" t="s">
        <v>4</v>
      </c>
      <c r="E4" s="59" t="s">
        <v>5</v>
      </c>
      <c r="F4" s="59" t="s">
        <v>6</v>
      </c>
      <c r="G4" s="59" t="s">
        <v>7</v>
      </c>
      <c r="H4" s="59" t="s">
        <v>8</v>
      </c>
      <c r="I4" s="59" t="s">
        <v>9</v>
      </c>
      <c r="J4" s="60" t="s">
        <v>10</v>
      </c>
      <c r="K4" s="60" t="s">
        <v>11</v>
      </c>
      <c r="L4" s="60" t="s">
        <v>12</v>
      </c>
      <c r="M4" s="61"/>
      <c r="N4" s="60" t="s">
        <v>13</v>
      </c>
      <c r="O4" s="60" t="s">
        <v>14</v>
      </c>
      <c r="P4" s="60" t="s">
        <v>15</v>
      </c>
      <c r="Q4" s="60" t="s">
        <v>16</v>
      </c>
      <c r="R4" s="60" t="s">
        <v>17</v>
      </c>
      <c r="S4" s="60" t="s">
        <v>18</v>
      </c>
      <c r="T4" s="60" t="s">
        <v>19</v>
      </c>
      <c r="U4" s="102" t="s">
        <v>20</v>
      </c>
    </row>
    <row r="5" spans="1:24" x14ac:dyDescent="0.35">
      <c r="A5" s="98">
        <v>0</v>
      </c>
      <c r="B5" s="62">
        <v>0</v>
      </c>
      <c r="C5" s="63">
        <v>217.62</v>
      </c>
      <c r="D5" s="64">
        <v>0</v>
      </c>
      <c r="E5" s="64">
        <f>$D$1-D5</f>
        <v>62.34</v>
      </c>
      <c r="F5" s="64">
        <v>0</v>
      </c>
      <c r="G5" s="64">
        <v>0</v>
      </c>
      <c r="H5" s="64">
        <v>18154.45</v>
      </c>
      <c r="I5" s="64">
        <v>30989.78</v>
      </c>
      <c r="J5" s="60">
        <f>SQRT(F5^2+G5^2)</f>
        <v>0</v>
      </c>
      <c r="K5" s="60">
        <f>IF(J5=0,0,IF(F5&lt;0,ATAN(G5/F5)*180/PI()+180,ATAN(G5/F5)*180/PI()))</f>
        <v>0</v>
      </c>
      <c r="L5" s="60">
        <f>COS((K5-$B$1)*PI()/180)*J5</f>
        <v>0</v>
      </c>
      <c r="M5" s="61"/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102">
        <v>0</v>
      </c>
      <c r="W5" s="75">
        <f>B6+0.001</f>
        <v>1.1509999999999998</v>
      </c>
      <c r="X5" s="75">
        <f>C6+0.001</f>
        <v>164.52100000000002</v>
      </c>
    </row>
    <row r="6" spans="1:24" x14ac:dyDescent="0.35">
      <c r="A6" s="99">
        <v>70.209999999999994</v>
      </c>
      <c r="B6" s="65">
        <v>1.1499999999999999</v>
      </c>
      <c r="C6" s="65">
        <v>164.52</v>
      </c>
      <c r="D6" s="64">
        <f t="shared" ref="D6:D9" si="0">S6+D5</f>
        <v>70.205286002035947</v>
      </c>
      <c r="E6" s="64">
        <f t="shared" ref="E6:E9" si="1">$D$1-D6</f>
        <v>-7.8652860020359441</v>
      </c>
      <c r="F6" s="64">
        <f t="shared" ref="F6:G9" si="2">T6+F5</f>
        <v>-0.67901932563164857</v>
      </c>
      <c r="G6" s="64">
        <f t="shared" si="2"/>
        <v>0.18805349798983492</v>
      </c>
      <c r="H6" s="64">
        <f t="shared" ref="H6:I9" si="3">H5+T6</f>
        <v>18153.77098067437</v>
      </c>
      <c r="I6" s="64">
        <f t="shared" si="3"/>
        <v>30989.968053497989</v>
      </c>
      <c r="J6" s="60">
        <f t="shared" ref="J6:J9" si="4">SQRT(F6^2+G6^2)</f>
        <v>0.70457885483987648</v>
      </c>
      <c r="K6" s="60">
        <f t="shared" ref="K6:K9" si="5">IF(J6=0,0,IF(F6&lt;0,ATAN(G6/F6)*180/PI()+180,ATAN(G6/F6)*180/PI()))</f>
        <v>164.52</v>
      </c>
      <c r="L6" s="60">
        <f t="shared" ref="L6:L9" si="6">COS((K6-$B$1)*PI()/180)*J6</f>
        <v>0.50236876934554731</v>
      </c>
      <c r="M6" s="61"/>
      <c r="N6" s="66">
        <f t="shared" ref="N6:N10" si="7">A6-A5</f>
        <v>70.209999999999994</v>
      </c>
      <c r="O6" s="66">
        <f t="shared" ref="O6:P10" si="8">RADIANS(B6-B5)</f>
        <v>2.007128639793479E-2</v>
      </c>
      <c r="P6" s="66">
        <f t="shared" si="8"/>
        <v>-0.92676983280898884</v>
      </c>
      <c r="Q6" s="60">
        <f t="shared" ref="Q6:Q10" si="9">ACOS(COS(O6)-SIN(RADIANS(B5))*SIN(RADIANS(B6))*(1-COS(P6)))</f>
        <v>2.0071286397936206E-2</v>
      </c>
      <c r="R6" s="60">
        <f t="shared" ref="R6:R10" si="10">2/Q6*TAN(Q6/2)</f>
        <v>1.0000335727306389</v>
      </c>
      <c r="S6" s="60">
        <f t="shared" ref="S6:S10" si="11">(N6/2)*(COS(RADIANS(B5))+COS(RADIANS(B6)))*R6</f>
        <v>70.205286002035947</v>
      </c>
      <c r="T6" s="60">
        <f t="shared" ref="T6:T10" si="12">(N6/2)*(SIN(RADIANS(B5))*COS(RADIANS(C5))+SIN(RADIANS(B6))*COS(RADIANS(C6)))*R6</f>
        <v>-0.67901932563164857</v>
      </c>
      <c r="U6" s="102">
        <f t="shared" ref="U6:U10" si="13">(N6/2)*(SIN(RADIANS(B5))*SIN(RADIANS(C5))+SIN(RADIANS(B6))*SIN(RADIANS(C6)))*R6</f>
        <v>0.18805349798983492</v>
      </c>
      <c r="W6" s="75">
        <f>W5+0.001</f>
        <v>1.1519999999999997</v>
      </c>
      <c r="X6" s="75">
        <f>X5+0.001</f>
        <v>164.52200000000002</v>
      </c>
    </row>
    <row r="7" spans="1:24" x14ac:dyDescent="0.35">
      <c r="A7" s="99">
        <v>95.01</v>
      </c>
      <c r="B7" s="65">
        <v>1.57</v>
      </c>
      <c r="C7" s="65">
        <v>162.54</v>
      </c>
      <c r="D7" s="64">
        <f>S7+D6</f>
        <v>94.998245764000913</v>
      </c>
      <c r="E7" s="64">
        <f t="shared" si="1"/>
        <v>-32.65824576400091</v>
      </c>
      <c r="F7" s="64">
        <f t="shared" si="2"/>
        <v>-1.2429464382139002</v>
      </c>
      <c r="G7" s="64">
        <f t="shared" si="2"/>
        <v>0.35641243431473718</v>
      </c>
      <c r="H7" s="64">
        <f t="shared" si="3"/>
        <v>18153.207053561786</v>
      </c>
      <c r="I7" s="64">
        <f t="shared" si="3"/>
        <v>30990.136412434313</v>
      </c>
      <c r="J7" s="60">
        <f t="shared" si="4"/>
        <v>1.293037382136641</v>
      </c>
      <c r="K7" s="60">
        <f t="shared" si="5"/>
        <v>163.99986035780697</v>
      </c>
      <c r="L7" s="60">
        <f t="shared" si="6"/>
        <v>0.93013544144816507</v>
      </c>
      <c r="M7" s="61"/>
      <c r="N7" s="66">
        <f t="shared" si="7"/>
        <v>24.800000000000011</v>
      </c>
      <c r="O7" s="66">
        <f t="shared" si="8"/>
        <v>7.3303828583761868E-3</v>
      </c>
      <c r="P7" s="66">
        <f t="shared" si="8"/>
        <v>-3.4557519189488045E-2</v>
      </c>
      <c r="Q7" s="60">
        <f t="shared" si="9"/>
        <v>7.3750344734393458E-3</v>
      </c>
      <c r="R7" s="60">
        <f t="shared" si="10"/>
        <v>1.0000045326191103</v>
      </c>
      <c r="S7" s="60">
        <f t="shared" si="11"/>
        <v>24.792959761964962</v>
      </c>
      <c r="T7" s="60">
        <f t="shared" si="12"/>
        <v>-0.56392711258225148</v>
      </c>
      <c r="U7" s="102">
        <f t="shared" si="13"/>
        <v>0.16835893632490226</v>
      </c>
      <c r="W7" s="75">
        <f>W6+0.001</f>
        <v>1.1529999999999996</v>
      </c>
      <c r="X7" s="75">
        <f>X6+0.001</f>
        <v>164.52300000000002</v>
      </c>
    </row>
    <row r="8" spans="1:24" x14ac:dyDescent="0.35">
      <c r="A8" s="99">
        <v>119.83</v>
      </c>
      <c r="B8" s="65">
        <v>0.99</v>
      </c>
      <c r="C8" s="65">
        <v>162.44999999999999</v>
      </c>
      <c r="D8" s="64">
        <f t="shared" si="0"/>
        <v>119.81194642902608</v>
      </c>
      <c r="E8" s="64">
        <f t="shared" si="1"/>
        <v>-57.471946429026076</v>
      </c>
      <c r="F8" s="64">
        <f t="shared" si="2"/>
        <v>-1.771736055966068</v>
      </c>
      <c r="G8" s="64">
        <f t="shared" si="2"/>
        <v>0.5230864633285508</v>
      </c>
      <c r="H8" s="64">
        <f t="shared" si="3"/>
        <v>18152.678263944035</v>
      </c>
      <c r="I8" s="64">
        <f t="shared" si="3"/>
        <v>30990.303086463326</v>
      </c>
      <c r="J8" s="60">
        <f t="shared" si="4"/>
        <v>1.8473408186167948</v>
      </c>
      <c r="K8" s="60">
        <f t="shared" si="5"/>
        <v>163.55131795724776</v>
      </c>
      <c r="L8" s="60">
        <f t="shared" si="6"/>
        <v>1.338874193601316</v>
      </c>
      <c r="M8" s="61"/>
      <c r="N8" s="66">
        <f t="shared" si="7"/>
        <v>24.819999999999993</v>
      </c>
      <c r="O8" s="66">
        <f t="shared" si="8"/>
        <v>-1.0122909661567113E-2</v>
      </c>
      <c r="P8" s="66">
        <f t="shared" si="8"/>
        <v>-1.5707963267949561E-3</v>
      </c>
      <c r="Q8" s="60">
        <f t="shared" si="9"/>
        <v>1.0122967354702972E-2</v>
      </c>
      <c r="R8" s="60">
        <f t="shared" si="10"/>
        <v>1.0000085396265146</v>
      </c>
      <c r="S8" s="60">
        <f t="shared" si="11"/>
        <v>24.813700665025163</v>
      </c>
      <c r="T8" s="60">
        <f t="shared" si="12"/>
        <v>-0.52878961775216793</v>
      </c>
      <c r="U8" s="102">
        <f t="shared" si="13"/>
        <v>0.16667402901381359</v>
      </c>
      <c r="W8" s="75">
        <f>B9+0.001</f>
        <v>0.42099999999999999</v>
      </c>
      <c r="X8" s="75">
        <f>C9+0.001</f>
        <v>349.971</v>
      </c>
    </row>
    <row r="9" spans="1:24" x14ac:dyDescent="0.35">
      <c r="A9" s="99">
        <v>144.63999999999999</v>
      </c>
      <c r="B9" s="65">
        <v>0.42</v>
      </c>
      <c r="C9" s="65">
        <v>349.97</v>
      </c>
      <c r="D9" s="64">
        <f t="shared" si="0"/>
        <v>144.62100895669568</v>
      </c>
      <c r="E9" s="64">
        <f t="shared" si="1"/>
        <v>-82.281008956695672</v>
      </c>
      <c r="F9" s="64">
        <f t="shared" si="2"/>
        <v>-1.8865550660314556</v>
      </c>
      <c r="G9" s="64">
        <f t="shared" si="2"/>
        <v>0.5718810914558593</v>
      </c>
      <c r="H9" s="64">
        <f t="shared" si="3"/>
        <v>18152.56344493397</v>
      </c>
      <c r="I9" s="64">
        <f t="shared" si="3"/>
        <v>30990.351881091454</v>
      </c>
      <c r="J9" s="60">
        <f t="shared" si="4"/>
        <v>1.9713289933275204</v>
      </c>
      <c r="K9" s="60">
        <f t="shared" si="5"/>
        <v>163.13610105201917</v>
      </c>
      <c r="L9" s="60">
        <f t="shared" si="6"/>
        <v>1.4385410861604739</v>
      </c>
      <c r="M9" s="61"/>
      <c r="N9" s="66">
        <f t="shared" si="7"/>
        <v>24.809999999999988</v>
      </c>
      <c r="O9" s="66">
        <f t="shared" si="8"/>
        <v>-9.9483767363676787E-3</v>
      </c>
      <c r="P9" s="66">
        <f t="shared" si="8"/>
        <v>3.2728414133397674</v>
      </c>
      <c r="Q9" s="60">
        <f t="shared" si="9"/>
        <v>2.4564833749906034E-2</v>
      </c>
      <c r="R9" s="60">
        <f t="shared" si="10"/>
        <v>1.0000502889560241</v>
      </c>
      <c r="S9" s="60">
        <f t="shared" si="11"/>
        <v>24.80906252766961</v>
      </c>
      <c r="T9" s="60">
        <f t="shared" si="12"/>
        <v>-0.11481901006538767</v>
      </c>
      <c r="U9" s="102">
        <f t="shared" si="13"/>
        <v>4.8794628127308511E-2</v>
      </c>
      <c r="W9" s="75">
        <f>W8+0.001</f>
        <v>0.42199999999999999</v>
      </c>
      <c r="X9" s="75">
        <f>X8+0.001</f>
        <v>349.97199999999998</v>
      </c>
    </row>
    <row r="10" spans="1:24" x14ac:dyDescent="0.35">
      <c r="A10" s="99">
        <v>169.39</v>
      </c>
      <c r="B10" s="65">
        <v>0.6</v>
      </c>
      <c r="C10" s="65">
        <v>329.21</v>
      </c>
      <c r="D10" s="64">
        <f t="shared" ref="D10:D67" si="14">S10+D9</f>
        <v>169.37003885975247</v>
      </c>
      <c r="E10" s="64">
        <f t="shared" ref="E10:E67" si="15">$D$1-D10</f>
        <v>-107.03003885975247</v>
      </c>
      <c r="F10" s="64">
        <f t="shared" ref="F10:F67" si="16">T10+F9</f>
        <v>-1.6859056916223343</v>
      </c>
      <c r="G10" s="64">
        <f t="shared" ref="G10:G67" si="17">U10+G9</f>
        <v>0.48974674112316396</v>
      </c>
      <c r="H10" s="64">
        <f t="shared" ref="H10:H67" si="18">H9+T10</f>
        <v>18152.764094308379</v>
      </c>
      <c r="I10" s="64">
        <f t="shared" ref="I10:I67" si="19">I9+U10</f>
        <v>30990.26974674112</v>
      </c>
      <c r="J10" s="60">
        <f t="shared" ref="J10:J67" si="20">SQRT(F10^2+G10^2)</f>
        <v>1.7555995760666327</v>
      </c>
      <c r="K10" s="60">
        <f t="shared" ref="K10:K67" si="21">IF(J10=0,0,IF(F10&lt;0,ATAN(G10/F10)*180/PI()+180,ATAN(G10/F10)*180/PI()))</f>
        <v>163.80169676296737</v>
      </c>
      <c r="L10" s="60">
        <f t="shared" ref="L10:L67" si="22">COS((K10-$B$1)*PI()/180)*J10</f>
        <v>1.2670859650444684</v>
      </c>
      <c r="M10" s="61"/>
      <c r="N10" s="66">
        <f t="shared" si="7"/>
        <v>24.75</v>
      </c>
      <c r="O10" s="66">
        <f t="shared" si="8"/>
        <v>3.1415926535897929E-3</v>
      </c>
      <c r="P10" s="66">
        <f t="shared" si="8"/>
        <v>-0.36233035271402364</v>
      </c>
      <c r="Q10" s="60">
        <f t="shared" si="9"/>
        <v>4.4539153048555047E-3</v>
      </c>
      <c r="R10" s="60">
        <f t="shared" si="10"/>
        <v>1.0000016531167411</v>
      </c>
      <c r="S10" s="60">
        <f t="shared" si="11"/>
        <v>24.749029903056787</v>
      </c>
      <c r="T10" s="60">
        <f t="shared" si="12"/>
        <v>0.20064937440912142</v>
      </c>
      <c r="U10" s="102">
        <f t="shared" si="13"/>
        <v>-8.2134350332695338E-2</v>
      </c>
      <c r="W10" s="75">
        <f>W9+0.001</f>
        <v>0.42299999999999999</v>
      </c>
      <c r="X10" s="75">
        <f>X9+0.001</f>
        <v>349.97299999999996</v>
      </c>
    </row>
    <row r="11" spans="1:24" x14ac:dyDescent="0.35">
      <c r="A11" s="99">
        <v>194.14</v>
      </c>
      <c r="B11" s="65">
        <v>1.21</v>
      </c>
      <c r="C11" s="65">
        <v>339.39</v>
      </c>
      <c r="D11" s="64">
        <f t="shared" si="14"/>
        <v>194.11684897710887</v>
      </c>
      <c r="E11" s="64">
        <f t="shared" si="15"/>
        <v>-131.77684897710887</v>
      </c>
      <c r="F11" s="64">
        <f t="shared" si="16"/>
        <v>-1.3299826422055001</v>
      </c>
      <c r="G11" s="64">
        <f t="shared" si="17"/>
        <v>0.33142321415569181</v>
      </c>
      <c r="H11" s="64">
        <f t="shared" si="18"/>
        <v>18153.120017357796</v>
      </c>
      <c r="I11" s="64">
        <f t="shared" si="19"/>
        <v>30990.111423214152</v>
      </c>
      <c r="J11" s="60">
        <f t="shared" si="20"/>
        <v>1.3706550169350467</v>
      </c>
      <c r="K11" s="60">
        <f t="shared" si="21"/>
        <v>166.00724815746784</v>
      </c>
      <c r="L11" s="60">
        <f t="shared" si="22"/>
        <v>0.95201224396546957</v>
      </c>
      <c r="M11" s="61"/>
      <c r="N11" s="66">
        <f t="shared" ref="N11:N67" si="23">A11-A10</f>
        <v>24.75</v>
      </c>
      <c r="O11" s="66">
        <f t="shared" ref="O11:O67" si="24">RADIANS(B11-B10)</f>
        <v>1.064650843716541E-2</v>
      </c>
      <c r="P11" s="66">
        <f t="shared" ref="P11:P67" si="25">RADIANS(C11-C10)</f>
        <v>0.17767451785302288</v>
      </c>
      <c r="Q11" s="60">
        <f t="shared" ref="Q11:Q67" si="26">ACOS(COS(O11)-SIN(RADIANS(B10))*SIN(RADIANS(B11))*(1-COS(P11)))</f>
        <v>1.0968622159431396E-2</v>
      </c>
      <c r="R11" s="60">
        <f t="shared" ref="R11:R67" si="27">2/Q11*TAN(Q11/2)</f>
        <v>1.0000100260099634</v>
      </c>
      <c r="S11" s="60">
        <f t="shared" ref="S11:S67" si="28">(N11/2)*(COS(RADIANS(B10))+COS(RADIANS(B11)))*R11</f>
        <v>24.746810117356404</v>
      </c>
      <c r="T11" s="60">
        <f t="shared" ref="T11:T67" si="29">(N11/2)*(SIN(RADIANS(B10))*COS(RADIANS(C10))+SIN(RADIANS(B11))*COS(RADIANS(C11)))*R11</f>
        <v>0.35592304941683428</v>
      </c>
      <c r="U11" s="102">
        <f t="shared" ref="U11:U67" si="30">(N11/2)*(SIN(RADIANS(B10))*SIN(RADIANS(C10))+SIN(RADIANS(B11))*SIN(RADIANS(C11)))*R11</f>
        <v>-0.15832352696747215</v>
      </c>
      <c r="W11" s="75">
        <f>B12+0.001</f>
        <v>1.9209999999999998</v>
      </c>
      <c r="X11" s="75">
        <f>C12+0.001</f>
        <v>334.25099999999998</v>
      </c>
    </row>
    <row r="12" spans="1:24" x14ac:dyDescent="0.35">
      <c r="A12" s="99">
        <v>218.88</v>
      </c>
      <c r="B12" s="65">
        <v>1.92</v>
      </c>
      <c r="C12" s="65">
        <v>334.25</v>
      </c>
      <c r="D12" s="64">
        <f t="shared" si="14"/>
        <v>218.84747407745502</v>
      </c>
      <c r="E12" s="64">
        <f t="shared" si="15"/>
        <v>-156.50747407745502</v>
      </c>
      <c r="F12" s="64">
        <f t="shared" si="16"/>
        <v>-0.71218657238808536</v>
      </c>
      <c r="G12" s="64">
        <f t="shared" si="17"/>
        <v>5.9416472462789138E-2</v>
      </c>
      <c r="H12" s="64">
        <f t="shared" si="18"/>
        <v>18153.737813427615</v>
      </c>
      <c r="I12" s="64">
        <f t="shared" si="19"/>
        <v>30989.83941647246</v>
      </c>
      <c r="J12" s="60">
        <f t="shared" si="20"/>
        <v>0.71466078043349412</v>
      </c>
      <c r="K12" s="60">
        <f t="shared" si="21"/>
        <v>175.23095808786454</v>
      </c>
      <c r="L12" s="60">
        <f t="shared" si="22"/>
        <v>0.40754946075007675</v>
      </c>
      <c r="M12" s="61"/>
      <c r="N12" s="66">
        <f t="shared" si="23"/>
        <v>24.740000000000009</v>
      </c>
      <c r="O12" s="66">
        <f t="shared" si="24"/>
        <v>1.2391837689159739E-2</v>
      </c>
      <c r="P12" s="66">
        <f t="shared" si="25"/>
        <v>-8.97099235525083E-2</v>
      </c>
      <c r="Q12" s="60">
        <f t="shared" si="26"/>
        <v>1.2619344581814129E-2</v>
      </c>
      <c r="R12" s="60">
        <f t="shared" si="27"/>
        <v>1.000013270866142</v>
      </c>
      <c r="S12" s="60">
        <f t="shared" si="28"/>
        <v>24.730625100346153</v>
      </c>
      <c r="T12" s="60">
        <f t="shared" si="29"/>
        <v>0.61779606981741475</v>
      </c>
      <c r="U12" s="102">
        <f t="shared" si="30"/>
        <v>-0.27200674169290268</v>
      </c>
      <c r="W12" s="75">
        <f>W11+0.001</f>
        <v>1.9219999999999997</v>
      </c>
      <c r="X12" s="75">
        <f>X11+0.001</f>
        <v>334.25199999999995</v>
      </c>
    </row>
    <row r="13" spans="1:24" x14ac:dyDescent="0.35">
      <c r="A13" s="100">
        <v>243.64</v>
      </c>
      <c r="B13" s="65">
        <v>1.07</v>
      </c>
      <c r="C13" s="67">
        <v>293.14</v>
      </c>
      <c r="D13" s="64">
        <f t="shared" si="14"/>
        <v>243.59945534714322</v>
      </c>
      <c r="E13" s="64">
        <f t="shared" si="15"/>
        <v>-181.25945534714322</v>
      </c>
      <c r="F13" s="64">
        <f t="shared" si="16"/>
        <v>-0.24772412644214842</v>
      </c>
      <c r="G13" s="64">
        <f t="shared" si="17"/>
        <v>-0.33338413515063903</v>
      </c>
      <c r="H13" s="64">
        <f t="shared" si="18"/>
        <v>18154.202275873562</v>
      </c>
      <c r="I13" s="64">
        <f t="shared" si="19"/>
        <v>30989.446615864847</v>
      </c>
      <c r="J13" s="60">
        <f t="shared" si="20"/>
        <v>0.41534590932337961</v>
      </c>
      <c r="K13" s="60">
        <f t="shared" si="21"/>
        <v>233.38546817398537</v>
      </c>
      <c r="L13" s="60">
        <f t="shared" si="22"/>
        <v>-0.16485706703808378</v>
      </c>
      <c r="M13" s="61"/>
      <c r="N13" s="66">
        <f t="shared" si="23"/>
        <v>24.759999999999991</v>
      </c>
      <c r="O13" s="66">
        <f t="shared" si="24"/>
        <v>-1.4835298641951799E-2</v>
      </c>
      <c r="P13" s="66">
        <f t="shared" si="25"/>
        <v>-0.71750485549486909</v>
      </c>
      <c r="Q13" s="60">
        <f t="shared" si="26"/>
        <v>2.2991657100673635E-2</v>
      </c>
      <c r="R13" s="60">
        <f t="shared" si="27"/>
        <v>1.0000440536867705</v>
      </c>
      <c r="S13" s="60">
        <f t="shared" si="28"/>
        <v>24.751981269688208</v>
      </c>
      <c r="T13" s="60">
        <f t="shared" si="29"/>
        <v>0.46446244594593694</v>
      </c>
      <c r="U13" s="102">
        <f t="shared" si="30"/>
        <v>-0.39280060761342817</v>
      </c>
      <c r="W13" s="75">
        <f>W12+0.001</f>
        <v>1.9229999999999996</v>
      </c>
      <c r="X13" s="75">
        <f>X12+0.001</f>
        <v>334.25299999999993</v>
      </c>
    </row>
    <row r="14" spans="1:24" x14ac:dyDescent="0.35">
      <c r="A14" s="99">
        <v>268.42</v>
      </c>
      <c r="B14" s="65">
        <v>0</v>
      </c>
      <c r="C14" s="65">
        <v>345.58</v>
      </c>
      <c r="D14" s="64">
        <f t="shared" si="14"/>
        <v>268.37801500798128</v>
      </c>
      <c r="E14" s="64">
        <f t="shared" si="15"/>
        <v>-206.03801500798127</v>
      </c>
      <c r="F14" s="64">
        <f t="shared" si="16"/>
        <v>-0.15679785784318534</v>
      </c>
      <c r="G14" s="64">
        <f t="shared" si="17"/>
        <v>-0.5461460725840267</v>
      </c>
      <c r="H14" s="64">
        <f t="shared" si="18"/>
        <v>18154.293202142162</v>
      </c>
      <c r="I14" s="64">
        <f t="shared" si="19"/>
        <v>30989.233853927413</v>
      </c>
      <c r="J14" s="60">
        <f t="shared" si="20"/>
        <v>0.56820867718046042</v>
      </c>
      <c r="K14" s="60">
        <f t="shared" si="21"/>
        <v>253.98129340361814</v>
      </c>
      <c r="L14" s="60">
        <f t="shared" si="22"/>
        <v>-0.39457744411327439</v>
      </c>
      <c r="M14" s="61"/>
      <c r="N14" s="66">
        <f t="shared" si="23"/>
        <v>24.78000000000003</v>
      </c>
      <c r="O14" s="66">
        <f t="shared" si="24"/>
        <v>-1.8675022996339326E-2</v>
      </c>
      <c r="P14" s="66">
        <f t="shared" si="25"/>
        <v>0.91525065974582642</v>
      </c>
      <c r="Q14" s="60">
        <f t="shared" si="26"/>
        <v>1.867502299633661E-2</v>
      </c>
      <c r="R14" s="60">
        <f t="shared" si="27"/>
        <v>1.0000290640539542</v>
      </c>
      <c r="S14" s="60">
        <f t="shared" si="28"/>
        <v>24.778559660838077</v>
      </c>
      <c r="T14" s="60">
        <f t="shared" si="29"/>
        <v>9.0926268598963078E-2</v>
      </c>
      <c r="U14" s="102">
        <f t="shared" si="30"/>
        <v>-0.21276193743338764</v>
      </c>
      <c r="W14" s="75">
        <f>B15+0.001</f>
        <v>0.45100000000000001</v>
      </c>
      <c r="X14" s="75">
        <f>C15+0.001</f>
        <v>1.1709999999999998</v>
      </c>
    </row>
    <row r="15" spans="1:24" x14ac:dyDescent="0.35">
      <c r="A15" s="99">
        <v>295.5</v>
      </c>
      <c r="B15" s="65">
        <v>0.45</v>
      </c>
      <c r="C15" s="65">
        <v>1.17</v>
      </c>
      <c r="D15" s="64">
        <f t="shared" si="14"/>
        <v>295.45773660374914</v>
      </c>
      <c r="E15" s="64">
        <f t="shared" si="15"/>
        <v>-233.11773660374914</v>
      </c>
      <c r="F15" s="64">
        <f t="shared" si="16"/>
        <v>-5.0477664287832083E-2</v>
      </c>
      <c r="G15" s="64">
        <f t="shared" si="17"/>
        <v>-0.54397467495452334</v>
      </c>
      <c r="H15" s="64">
        <f t="shared" si="18"/>
        <v>18154.399522335716</v>
      </c>
      <c r="I15" s="64">
        <f t="shared" si="19"/>
        <v>30989.236025325044</v>
      </c>
      <c r="J15" s="60">
        <f t="shared" si="20"/>
        <v>0.54631167073734976</v>
      </c>
      <c r="K15" s="60">
        <f t="shared" si="21"/>
        <v>264.69846912928136</v>
      </c>
      <c r="L15" s="60">
        <f t="shared" si="22"/>
        <v>-0.44585705538208381</v>
      </c>
      <c r="M15" s="61"/>
      <c r="N15" s="66">
        <f t="shared" si="23"/>
        <v>27.079999999999984</v>
      </c>
      <c r="O15" s="66">
        <f t="shared" si="24"/>
        <v>7.8539816339744835E-3</v>
      </c>
      <c r="P15" s="66">
        <f t="shared" si="25"/>
        <v>-6.0110884767936694</v>
      </c>
      <c r="Q15" s="60">
        <f t="shared" si="26"/>
        <v>7.8539816339806556E-3</v>
      </c>
      <c r="R15" s="60">
        <f t="shared" si="27"/>
        <v>1.0000051404506678</v>
      </c>
      <c r="S15" s="60">
        <f t="shared" si="28"/>
        <v>27.079721595767843</v>
      </c>
      <c r="T15" s="60">
        <f t="shared" si="29"/>
        <v>0.10632019355535326</v>
      </c>
      <c r="U15" s="102">
        <f t="shared" si="30"/>
        <v>2.1713976295033807E-3</v>
      </c>
      <c r="W15" s="75">
        <f>W14+0.001</f>
        <v>0.45200000000000001</v>
      </c>
      <c r="X15" s="75">
        <f>X14+0.001</f>
        <v>1.1719999999999997</v>
      </c>
    </row>
    <row r="16" spans="1:24" x14ac:dyDescent="0.35">
      <c r="A16" s="99">
        <v>307.87</v>
      </c>
      <c r="B16" s="65">
        <v>0.46</v>
      </c>
      <c r="C16" s="65">
        <v>176.6</v>
      </c>
      <c r="D16" s="64">
        <f t="shared" si="14"/>
        <v>307.82760612798324</v>
      </c>
      <c r="E16" s="64">
        <f t="shared" si="15"/>
        <v>-245.48760612798324</v>
      </c>
      <c r="F16" s="64">
        <f t="shared" si="16"/>
        <v>-5.1479862219974179E-2</v>
      </c>
      <c r="G16" s="64">
        <f t="shared" si="17"/>
        <v>-0.54003780738557128</v>
      </c>
      <c r="H16" s="64">
        <f t="shared" si="18"/>
        <v>18154.398520137784</v>
      </c>
      <c r="I16" s="64">
        <f t="shared" si="19"/>
        <v>30989.239962192612</v>
      </c>
      <c r="J16" s="60">
        <f t="shared" si="20"/>
        <v>0.54248595338497274</v>
      </c>
      <c r="K16" s="60">
        <f t="shared" si="21"/>
        <v>264.55465377019351</v>
      </c>
      <c r="L16" s="60">
        <f t="shared" si="22"/>
        <v>-0.44194652908996501</v>
      </c>
      <c r="M16" s="61"/>
      <c r="N16" s="66">
        <f t="shared" si="23"/>
        <v>12.370000000000005</v>
      </c>
      <c r="O16" s="66">
        <f t="shared" si="24"/>
        <v>1.745329251994331E-4</v>
      </c>
      <c r="P16" s="66">
        <f t="shared" si="25"/>
        <v>3.0618311067736523</v>
      </c>
      <c r="Q16" s="60">
        <f t="shared" si="26"/>
        <v>1.5869868762409922E-2</v>
      </c>
      <c r="R16" s="60">
        <f t="shared" si="27"/>
        <v>1.000020988256473</v>
      </c>
      <c r="S16" s="60">
        <f t="shared" si="28"/>
        <v>12.369869524234105</v>
      </c>
      <c r="T16" s="60">
        <f t="shared" si="29"/>
        <v>-1.0021979321420981E-3</v>
      </c>
      <c r="U16" s="102">
        <f t="shared" si="30"/>
        <v>3.9368675689520358E-3</v>
      </c>
      <c r="W16" s="75">
        <f>W15+0.001</f>
        <v>0.45300000000000001</v>
      </c>
      <c r="X16" s="75">
        <f>X15+0.001</f>
        <v>1.1729999999999996</v>
      </c>
    </row>
    <row r="17" spans="1:24" x14ac:dyDescent="0.35">
      <c r="A17" s="99">
        <v>320.25</v>
      </c>
      <c r="B17" s="65">
        <v>2.27</v>
      </c>
      <c r="C17" s="65">
        <v>190.08</v>
      </c>
      <c r="D17" s="64">
        <f t="shared" si="14"/>
        <v>320.20359647866269</v>
      </c>
      <c r="E17" s="64">
        <f t="shared" si="15"/>
        <v>-257.86359647866266</v>
      </c>
      <c r="F17" s="64">
        <f t="shared" si="16"/>
        <v>-0.34250580976952144</v>
      </c>
      <c r="G17" s="64">
        <f t="shared" si="17"/>
        <v>-0.58000558223683263</v>
      </c>
      <c r="H17" s="64">
        <f t="shared" si="18"/>
        <v>18154.107494190233</v>
      </c>
      <c r="I17" s="64">
        <f t="shared" si="19"/>
        <v>30989.199994417762</v>
      </c>
      <c r="J17" s="60">
        <f t="shared" si="20"/>
        <v>0.67358496505768506</v>
      </c>
      <c r="K17" s="60">
        <f t="shared" si="21"/>
        <v>239.43723269301086</v>
      </c>
      <c r="L17" s="60">
        <f t="shared" si="22"/>
        <v>-0.33104666366912078</v>
      </c>
      <c r="M17" s="61"/>
      <c r="N17" s="66">
        <f t="shared" si="23"/>
        <v>12.379999999999995</v>
      </c>
      <c r="O17" s="66">
        <f t="shared" si="24"/>
        <v>3.1590459461097363E-2</v>
      </c>
      <c r="P17" s="66">
        <f t="shared" si="25"/>
        <v>0.23527038316883594</v>
      </c>
      <c r="Q17" s="60">
        <f t="shared" si="26"/>
        <v>3.186660837563271E-2</v>
      </c>
      <c r="R17" s="60">
        <f t="shared" si="27"/>
        <v>1.0000846319883396</v>
      </c>
      <c r="S17" s="60">
        <f t="shared" si="28"/>
        <v>12.375990350679468</v>
      </c>
      <c r="T17" s="60">
        <f t="shared" si="29"/>
        <v>-0.29102594754954725</v>
      </c>
      <c r="U17" s="102">
        <f t="shared" si="30"/>
        <v>-3.9967774851261344E-2</v>
      </c>
      <c r="W17" s="75">
        <f>B18+0.001</f>
        <v>2.6909999999999998</v>
      </c>
      <c r="X17" s="75">
        <f>C18+0.001</f>
        <v>193.721</v>
      </c>
    </row>
    <row r="18" spans="1:24" x14ac:dyDescent="0.35">
      <c r="A18" s="99">
        <v>332.61</v>
      </c>
      <c r="B18" s="65">
        <v>2.69</v>
      </c>
      <c r="C18" s="65">
        <v>193.72</v>
      </c>
      <c r="D18" s="64">
        <f t="shared" si="14"/>
        <v>332.55200000966374</v>
      </c>
      <c r="E18" s="64">
        <f t="shared" si="15"/>
        <v>-270.21200000966371</v>
      </c>
      <c r="F18" s="64">
        <f t="shared" si="16"/>
        <v>-0.86527587047395182</v>
      </c>
      <c r="G18" s="64">
        <f t="shared" si="17"/>
        <v>-0.69163950793094942</v>
      </c>
      <c r="H18" s="64">
        <f t="shared" si="18"/>
        <v>18153.584724129531</v>
      </c>
      <c r="I18" s="64">
        <f t="shared" si="19"/>
        <v>30989.088360492067</v>
      </c>
      <c r="J18" s="60">
        <f t="shared" si="20"/>
        <v>1.1077308070805925</v>
      </c>
      <c r="K18" s="60">
        <f t="shared" si="21"/>
        <v>218.6363344508419</v>
      </c>
      <c r="L18" s="60">
        <f t="shared" si="22"/>
        <v>-0.16633944889219496</v>
      </c>
      <c r="M18" s="61"/>
      <c r="N18" s="66">
        <f t="shared" si="23"/>
        <v>12.360000000000014</v>
      </c>
      <c r="O18" s="66">
        <f t="shared" si="24"/>
        <v>7.3303828583761825E-3</v>
      </c>
      <c r="P18" s="66">
        <f t="shared" si="25"/>
        <v>6.3529984772593362E-2</v>
      </c>
      <c r="Q18" s="60">
        <f t="shared" si="26"/>
        <v>7.8252638865532465E-3</v>
      </c>
      <c r="R18" s="60">
        <f t="shared" si="27"/>
        <v>1.0000051029274888</v>
      </c>
      <c r="S18" s="60">
        <f t="shared" si="28"/>
        <v>12.348403531001049</v>
      </c>
      <c r="T18" s="60">
        <f t="shared" si="29"/>
        <v>-0.52277006070443033</v>
      </c>
      <c r="U18" s="102">
        <f t="shared" si="30"/>
        <v>-0.11163392569411683</v>
      </c>
      <c r="W18" s="75">
        <f>W17+0.001</f>
        <v>2.6919999999999997</v>
      </c>
      <c r="X18" s="75">
        <f>X17+0.001</f>
        <v>193.72200000000001</v>
      </c>
    </row>
    <row r="19" spans="1:24" x14ac:dyDescent="0.35">
      <c r="A19" s="99">
        <v>344.99</v>
      </c>
      <c r="B19" s="65">
        <v>3.61</v>
      </c>
      <c r="C19" s="65">
        <v>191.98</v>
      </c>
      <c r="D19" s="64">
        <f t="shared" si="14"/>
        <v>344.91316504845599</v>
      </c>
      <c r="E19" s="64">
        <f t="shared" si="15"/>
        <v>-282.57316504845596</v>
      </c>
      <c r="F19" s="64">
        <f t="shared" si="16"/>
        <v>-1.5287735438296548</v>
      </c>
      <c r="G19" s="64">
        <f t="shared" si="17"/>
        <v>-0.841445892925205</v>
      </c>
      <c r="H19" s="64">
        <f t="shared" si="18"/>
        <v>18152.921226456176</v>
      </c>
      <c r="I19" s="64">
        <f t="shared" si="19"/>
        <v>30988.938554107073</v>
      </c>
      <c r="J19" s="60">
        <f t="shared" si="20"/>
        <v>1.7450443372688778</v>
      </c>
      <c r="K19" s="60">
        <f t="shared" si="21"/>
        <v>208.82864339565211</v>
      </c>
      <c r="L19" s="60">
        <f t="shared" si="22"/>
        <v>3.5673252731519521E-2</v>
      </c>
      <c r="M19" s="61"/>
      <c r="N19" s="66">
        <f t="shared" si="23"/>
        <v>12.379999999999995</v>
      </c>
      <c r="O19" s="66">
        <f t="shared" si="24"/>
        <v>1.6057029118347832E-2</v>
      </c>
      <c r="P19" s="66">
        <f t="shared" si="25"/>
        <v>-3.0368728984701492E-2</v>
      </c>
      <c r="Q19" s="60">
        <f t="shared" si="26"/>
        <v>1.614166754799129E-2</v>
      </c>
      <c r="R19" s="60">
        <f t="shared" si="27"/>
        <v>1.0000217133516847</v>
      </c>
      <c r="S19" s="60">
        <f t="shared" si="28"/>
        <v>12.361165038792246</v>
      </c>
      <c r="T19" s="60">
        <f t="shared" si="29"/>
        <v>-0.66349767335570298</v>
      </c>
      <c r="U19" s="102">
        <f t="shared" si="30"/>
        <v>-0.14980638499425555</v>
      </c>
      <c r="W19" s="75">
        <f>W18+0.001</f>
        <v>2.6929999999999996</v>
      </c>
      <c r="X19" s="75">
        <f>X18+0.001</f>
        <v>193.72300000000001</v>
      </c>
    </row>
    <row r="20" spans="1:24" x14ac:dyDescent="0.35">
      <c r="A20" s="99">
        <v>357.37</v>
      </c>
      <c r="B20" s="65">
        <v>4.4000000000000004</v>
      </c>
      <c r="C20" s="65">
        <v>189.74</v>
      </c>
      <c r="D20" s="64">
        <f t="shared" si="14"/>
        <v>357.26284235327677</v>
      </c>
      <c r="E20" s="64">
        <f t="shared" si="15"/>
        <v>-294.92284235327679</v>
      </c>
      <c r="F20" s="64">
        <f t="shared" si="16"/>
        <v>-2.3780958344868619</v>
      </c>
      <c r="G20" s="64">
        <f t="shared" si="17"/>
        <v>-1.00269019736301</v>
      </c>
      <c r="H20" s="64">
        <f t="shared" si="18"/>
        <v>18152.071904165517</v>
      </c>
      <c r="I20" s="64">
        <f t="shared" si="19"/>
        <v>30988.777309802634</v>
      </c>
      <c r="J20" s="60">
        <f t="shared" si="20"/>
        <v>2.5808385129433491</v>
      </c>
      <c r="K20" s="60">
        <f t="shared" si="21"/>
        <v>202.86202681777652</v>
      </c>
      <c r="L20" s="60">
        <f t="shared" si="22"/>
        <v>0.32069273420143168</v>
      </c>
      <c r="M20" s="61"/>
      <c r="N20" s="66">
        <f t="shared" si="23"/>
        <v>12.379999999999995</v>
      </c>
      <c r="O20" s="66">
        <f t="shared" si="24"/>
        <v>1.3788101090755211E-2</v>
      </c>
      <c r="P20" s="66">
        <f t="shared" si="25"/>
        <v>-3.9095375244672645E-2</v>
      </c>
      <c r="Q20" s="60">
        <f t="shared" si="26"/>
        <v>1.4053267908339162E-2</v>
      </c>
      <c r="R20" s="60">
        <f t="shared" si="27"/>
        <v>1.0000164581866151</v>
      </c>
      <c r="S20" s="60">
        <f t="shared" si="28"/>
        <v>12.34967730482075</v>
      </c>
      <c r="T20" s="60">
        <f t="shared" si="29"/>
        <v>-0.8493222906572071</v>
      </c>
      <c r="U20" s="102">
        <f t="shared" si="30"/>
        <v>-0.16124430443780507</v>
      </c>
      <c r="W20" s="75">
        <f>B21+0.001</f>
        <v>4.7709999999999999</v>
      </c>
      <c r="X20" s="75">
        <f>C21+0.001</f>
        <v>187.77100000000002</v>
      </c>
    </row>
    <row r="21" spans="1:24" x14ac:dyDescent="0.35">
      <c r="A21" s="99">
        <v>369.75</v>
      </c>
      <c r="B21" s="65">
        <v>4.7699999999999996</v>
      </c>
      <c r="C21" s="65">
        <v>187.77</v>
      </c>
      <c r="D21" s="64">
        <f t="shared" si="14"/>
        <v>369.60321068923429</v>
      </c>
      <c r="E21" s="64">
        <f t="shared" si="15"/>
        <v>-307.26321068923426</v>
      </c>
      <c r="F21" s="64">
        <f t="shared" si="16"/>
        <v>-3.3561555241148509</v>
      </c>
      <c r="G21" s="64">
        <f t="shared" si="17"/>
        <v>-1.1526223124004145</v>
      </c>
      <c r="H21" s="64">
        <f t="shared" si="18"/>
        <v>18151.09384447589</v>
      </c>
      <c r="I21" s="64">
        <f t="shared" si="19"/>
        <v>30988.627377687597</v>
      </c>
      <c r="J21" s="60">
        <f t="shared" si="20"/>
        <v>3.5485656393943046</v>
      </c>
      <c r="K21" s="60">
        <f t="shared" si="21"/>
        <v>198.95428123024101</v>
      </c>
      <c r="L21" s="60">
        <f t="shared" si="22"/>
        <v>0.67987755854990273</v>
      </c>
      <c r="M21" s="61"/>
      <c r="N21" s="66">
        <f t="shared" si="23"/>
        <v>12.379999999999995</v>
      </c>
      <c r="O21" s="66">
        <f t="shared" si="24"/>
        <v>6.4577182323790061E-3</v>
      </c>
      <c r="P21" s="66">
        <f t="shared" si="25"/>
        <v>-3.4382986264288269E-2</v>
      </c>
      <c r="Q21" s="60">
        <f t="shared" si="26"/>
        <v>7.0173641133155495E-3</v>
      </c>
      <c r="R21" s="60">
        <f t="shared" si="27"/>
        <v>1.0000041036367993</v>
      </c>
      <c r="S21" s="60">
        <f t="shared" si="28"/>
        <v>12.34036833595751</v>
      </c>
      <c r="T21" s="60">
        <f t="shared" si="29"/>
        <v>-0.97805968962798884</v>
      </c>
      <c r="U21" s="102">
        <f t="shared" si="30"/>
        <v>-0.14993211503740436</v>
      </c>
      <c r="W21" s="75">
        <f>W20+0.001</f>
        <v>4.7720000000000002</v>
      </c>
      <c r="X21" s="75">
        <f>X20+0.001</f>
        <v>187.77200000000002</v>
      </c>
    </row>
    <row r="22" spans="1:24" x14ac:dyDescent="0.35">
      <c r="A22" s="99">
        <v>382.15</v>
      </c>
      <c r="B22" s="65">
        <v>5.52</v>
      </c>
      <c r="C22" s="65">
        <v>188.5</v>
      </c>
      <c r="D22" s="64">
        <f t="shared" si="14"/>
        <v>381.95316351895588</v>
      </c>
      <c r="E22" s="64">
        <f t="shared" si="15"/>
        <v>-319.61316351895584</v>
      </c>
      <c r="F22" s="64">
        <f t="shared" si="16"/>
        <v>-4.456852401446846</v>
      </c>
      <c r="G22" s="64">
        <f t="shared" si="17"/>
        <v>-1.3104808956829748</v>
      </c>
      <c r="H22" s="64">
        <f t="shared" si="18"/>
        <v>18149.993147598558</v>
      </c>
      <c r="I22" s="64">
        <f t="shared" si="19"/>
        <v>30988.469519104314</v>
      </c>
      <c r="J22" s="60">
        <f t="shared" si="20"/>
        <v>4.645524029238528</v>
      </c>
      <c r="K22" s="60">
        <f t="shared" si="21"/>
        <v>196.38530379953517</v>
      </c>
      <c r="L22" s="60">
        <f t="shared" si="22"/>
        <v>1.0935164538877822</v>
      </c>
      <c r="M22" s="61"/>
      <c r="N22" s="66">
        <f t="shared" si="23"/>
        <v>12.399999999999977</v>
      </c>
      <c r="O22" s="66">
        <f t="shared" si="24"/>
        <v>1.3089969389957472E-2</v>
      </c>
      <c r="P22" s="66">
        <f t="shared" si="25"/>
        <v>1.2740903539558427E-2</v>
      </c>
      <c r="Q22" s="60">
        <f t="shared" si="26"/>
        <v>1.3139475213082008E-2</v>
      </c>
      <c r="R22" s="60">
        <f t="shared" si="27"/>
        <v>1.0000143873991321</v>
      </c>
      <c r="S22" s="60">
        <f t="shared" si="28"/>
        <v>12.349952829721579</v>
      </c>
      <c r="T22" s="60">
        <f t="shared" si="29"/>
        <v>-1.1006968773319952</v>
      </c>
      <c r="U22" s="102">
        <f t="shared" si="30"/>
        <v>-0.15785858328256039</v>
      </c>
      <c r="W22" s="75">
        <f>W21+0.001</f>
        <v>4.7730000000000006</v>
      </c>
      <c r="X22" s="75">
        <f>X21+0.001</f>
        <v>187.77300000000002</v>
      </c>
    </row>
    <row r="23" spans="1:24" x14ac:dyDescent="0.35">
      <c r="A23" s="99">
        <v>394.47</v>
      </c>
      <c r="B23" s="65">
        <v>6.33</v>
      </c>
      <c r="C23" s="65">
        <v>189.78</v>
      </c>
      <c r="D23" s="64">
        <f t="shared" si="14"/>
        <v>394.20725184541089</v>
      </c>
      <c r="E23" s="64">
        <f t="shared" si="15"/>
        <v>-331.86725184541092</v>
      </c>
      <c r="F23" s="64">
        <f t="shared" si="16"/>
        <v>-5.7122143175218305</v>
      </c>
      <c r="G23" s="64">
        <f t="shared" si="17"/>
        <v>-1.513436272697489</v>
      </c>
      <c r="H23" s="64">
        <f t="shared" si="18"/>
        <v>18148.737785682482</v>
      </c>
      <c r="I23" s="64">
        <f t="shared" si="19"/>
        <v>30988.266563727298</v>
      </c>
      <c r="J23" s="60">
        <f t="shared" si="20"/>
        <v>5.9093046765941812</v>
      </c>
      <c r="K23" s="60">
        <f t="shared" si="21"/>
        <v>194.83941046440253</v>
      </c>
      <c r="L23" s="60">
        <f t="shared" si="22"/>
        <v>1.5454328995960556</v>
      </c>
      <c r="M23" s="61"/>
      <c r="N23" s="66">
        <f t="shared" si="23"/>
        <v>12.32000000000005</v>
      </c>
      <c r="O23" s="66">
        <f t="shared" si="24"/>
        <v>1.4137166941154078E-2</v>
      </c>
      <c r="P23" s="66">
        <f t="shared" si="25"/>
        <v>2.2340214425527437E-2</v>
      </c>
      <c r="Q23" s="60">
        <f t="shared" si="26"/>
        <v>1.4323149910479893E-2</v>
      </c>
      <c r="R23" s="60">
        <f t="shared" si="27"/>
        <v>1.0000170964026838</v>
      </c>
      <c r="S23" s="60">
        <f t="shared" si="28"/>
        <v>12.254088326454994</v>
      </c>
      <c r="T23" s="60">
        <f t="shared" si="29"/>
        <v>-1.2553619160749847</v>
      </c>
      <c r="U23" s="102">
        <f t="shared" si="30"/>
        <v>-0.20295537701451435</v>
      </c>
      <c r="W23" s="75">
        <f t="shared" ref="W23:X23" si="31">B24-0.001</f>
        <v>6.9589999999999996</v>
      </c>
      <c r="X23" s="75">
        <f t="shared" si="31"/>
        <v>190.15899999999999</v>
      </c>
    </row>
    <row r="24" spans="1:24" x14ac:dyDescent="0.35">
      <c r="A24" s="99">
        <v>406.87</v>
      </c>
      <c r="B24" s="65">
        <v>6.96</v>
      </c>
      <c r="C24" s="65">
        <v>190.16</v>
      </c>
      <c r="D24" s="64">
        <f t="shared" si="14"/>
        <v>406.52388953071147</v>
      </c>
      <c r="E24" s="64">
        <f t="shared" si="15"/>
        <v>-344.18388953071144</v>
      </c>
      <c r="F24" s="64">
        <f t="shared" si="16"/>
        <v>-7.1253862368751379</v>
      </c>
      <c r="G24" s="64">
        <f t="shared" si="17"/>
        <v>-1.7620817341166159</v>
      </c>
      <c r="H24" s="64">
        <f t="shared" si="18"/>
        <v>18147.324613763129</v>
      </c>
      <c r="I24" s="64">
        <f t="shared" si="19"/>
        <v>30988.017918265879</v>
      </c>
      <c r="J24" s="60">
        <f t="shared" si="20"/>
        <v>7.3400314074503159</v>
      </c>
      <c r="K24" s="60">
        <f t="shared" si="21"/>
        <v>193.89035338045485</v>
      </c>
      <c r="L24" s="60">
        <f t="shared" si="22"/>
        <v>2.0366855731480418</v>
      </c>
      <c r="M24" s="61"/>
      <c r="N24" s="66">
        <f t="shared" si="23"/>
        <v>12.399999999999977</v>
      </c>
      <c r="O24" s="66">
        <f t="shared" si="24"/>
        <v>1.0995574287564274E-2</v>
      </c>
      <c r="P24" s="66">
        <f t="shared" si="25"/>
        <v>6.6322511575783727E-3</v>
      </c>
      <c r="Q24" s="60">
        <f t="shared" si="26"/>
        <v>1.1022265582008917E-2</v>
      </c>
      <c r="R24" s="60">
        <f t="shared" si="27"/>
        <v>1.0000101243178807</v>
      </c>
      <c r="S24" s="60">
        <f t="shared" si="28"/>
        <v>12.316637685300552</v>
      </c>
      <c r="T24" s="60">
        <f t="shared" si="29"/>
        <v>-1.4131719193533077</v>
      </c>
      <c r="U24" s="102">
        <f t="shared" si="30"/>
        <v>-0.24864546141912683</v>
      </c>
      <c r="W24" s="75">
        <f t="shared" ref="W24:X24" si="32">B25+0.001</f>
        <v>7.9010000000000007</v>
      </c>
      <c r="X24" s="75">
        <f t="shared" si="32"/>
        <v>192.161</v>
      </c>
    </row>
    <row r="25" spans="1:24" x14ac:dyDescent="0.35">
      <c r="A25" s="99">
        <v>419.27</v>
      </c>
      <c r="B25" s="65">
        <v>7.9</v>
      </c>
      <c r="C25" s="65">
        <v>192.16</v>
      </c>
      <c r="D25" s="64">
        <f t="shared" si="14"/>
        <v>418.81965693270206</v>
      </c>
      <c r="E25" s="64">
        <f t="shared" si="15"/>
        <v>-356.47965693270203</v>
      </c>
      <c r="F25" s="64">
        <f t="shared" si="16"/>
        <v>-8.6979732420895424</v>
      </c>
      <c r="G25" s="64">
        <f t="shared" si="17"/>
        <v>-2.0741158536129904</v>
      </c>
      <c r="H25" s="64">
        <f t="shared" si="18"/>
        <v>18145.752026757913</v>
      </c>
      <c r="I25" s="64">
        <f t="shared" si="19"/>
        <v>30987.705884146384</v>
      </c>
      <c r="J25" s="60">
        <f t="shared" si="20"/>
        <v>8.9418507644846326</v>
      </c>
      <c r="K25" s="60">
        <f t="shared" si="21"/>
        <v>193.41225650043998</v>
      </c>
      <c r="L25" s="60">
        <f t="shared" si="22"/>
        <v>2.5527496014238751</v>
      </c>
      <c r="M25" s="61"/>
      <c r="N25" s="66">
        <f t="shared" si="23"/>
        <v>12.399999999999977</v>
      </c>
      <c r="O25" s="66">
        <f t="shared" si="24"/>
        <v>1.6406094968746704E-2</v>
      </c>
      <c r="P25" s="66">
        <f t="shared" si="25"/>
        <v>3.4906585039886591E-2</v>
      </c>
      <c r="Q25" s="60">
        <f t="shared" si="26"/>
        <v>1.701330330546269E-2</v>
      </c>
      <c r="R25" s="60">
        <f t="shared" si="27"/>
        <v>1.0000241217389902</v>
      </c>
      <c r="S25" s="60">
        <f t="shared" si="28"/>
        <v>12.295767401990586</v>
      </c>
      <c r="T25" s="60">
        <f t="shared" si="29"/>
        <v>-1.5725870052144038</v>
      </c>
      <c r="U25" s="102">
        <f t="shared" si="30"/>
        <v>-0.31203411949637438</v>
      </c>
      <c r="W25" s="75">
        <f t="shared" ref="W25:X25" si="33">B26-0.001</f>
        <v>9.0389999999999997</v>
      </c>
      <c r="X25" s="75">
        <f t="shared" si="33"/>
        <v>192.529</v>
      </c>
    </row>
    <row r="26" spans="1:24" x14ac:dyDescent="0.35">
      <c r="A26" s="101">
        <v>431.62</v>
      </c>
      <c r="B26" s="65">
        <v>9.0399999999999991</v>
      </c>
      <c r="C26" s="68">
        <v>192.53</v>
      </c>
      <c r="D26" s="64">
        <f t="shared" si="14"/>
        <v>431.03475639832288</v>
      </c>
      <c r="E26" s="64">
        <f t="shared" si="15"/>
        <v>-368.69475639832285</v>
      </c>
      <c r="F26" s="64">
        <f t="shared" si="16"/>
        <v>-10.474841310394405</v>
      </c>
      <c r="G26" s="64">
        <f t="shared" si="17"/>
        <v>-2.4633995607905255</v>
      </c>
      <c r="H26" s="64">
        <f t="shared" si="18"/>
        <v>18143.975158689609</v>
      </c>
      <c r="I26" s="64">
        <f t="shared" si="19"/>
        <v>30987.316600439208</v>
      </c>
      <c r="J26" s="60">
        <f t="shared" si="20"/>
        <v>10.760605832110389</v>
      </c>
      <c r="K26" s="60">
        <f t="shared" si="21"/>
        <v>193.23394272109013</v>
      </c>
      <c r="L26" s="60">
        <f t="shared" si="22"/>
        <v>3.1040540558811807</v>
      </c>
      <c r="M26" s="61"/>
      <c r="N26" s="66">
        <f t="shared" si="23"/>
        <v>12.350000000000023</v>
      </c>
      <c r="O26" s="66">
        <f t="shared" si="24"/>
        <v>1.9896753472735337E-2</v>
      </c>
      <c r="P26" s="66">
        <f t="shared" si="25"/>
        <v>6.4577182323790989E-3</v>
      </c>
      <c r="Q26" s="60">
        <f t="shared" si="26"/>
        <v>1.991937366458818E-2</v>
      </c>
      <c r="R26" s="60">
        <f t="shared" si="27"/>
        <v>1.0000330664326145</v>
      </c>
      <c r="S26" s="60">
        <f t="shared" si="28"/>
        <v>12.215099465620796</v>
      </c>
      <c r="T26" s="60">
        <f t="shared" si="29"/>
        <v>-1.7768680683048625</v>
      </c>
      <c r="U26" s="102">
        <f t="shared" si="30"/>
        <v>-0.38928370717753497</v>
      </c>
      <c r="W26" s="75">
        <f t="shared" ref="W26:X26" si="34">B27+0.001</f>
        <v>10.020999999999999</v>
      </c>
      <c r="X26" s="75">
        <f t="shared" si="34"/>
        <v>191.99100000000001</v>
      </c>
    </row>
    <row r="27" spans="1:24" x14ac:dyDescent="0.35">
      <c r="A27" s="99">
        <v>443.99</v>
      </c>
      <c r="B27" s="65">
        <v>10.02</v>
      </c>
      <c r="C27" s="65">
        <v>191.99</v>
      </c>
      <c r="D27" s="64">
        <f t="shared" si="14"/>
        <v>443.2338923802717</v>
      </c>
      <c r="E27" s="64">
        <f t="shared" si="15"/>
        <v>-380.89389238027172</v>
      </c>
      <c r="F27" s="64">
        <f t="shared" si="16"/>
        <v>-12.476219018533815</v>
      </c>
      <c r="G27" s="64">
        <f t="shared" si="17"/>
        <v>-2.8978039244203577</v>
      </c>
      <c r="H27" s="64">
        <f t="shared" si="18"/>
        <v>18141.973780981469</v>
      </c>
      <c r="I27" s="64">
        <f t="shared" si="19"/>
        <v>30986.882196075578</v>
      </c>
      <c r="J27" s="60">
        <f t="shared" si="20"/>
        <v>12.808329656235854</v>
      </c>
      <c r="K27" s="60">
        <f t="shared" si="21"/>
        <v>193.07602311936603</v>
      </c>
      <c r="L27" s="60">
        <f t="shared" si="22"/>
        <v>3.7285376955326357</v>
      </c>
      <c r="M27" s="61"/>
      <c r="N27" s="66">
        <f t="shared" si="23"/>
        <v>12.370000000000005</v>
      </c>
      <c r="O27" s="66">
        <f t="shared" si="24"/>
        <v>1.7104226669544437E-2</v>
      </c>
      <c r="P27" s="66">
        <f t="shared" si="25"/>
        <v>-9.4247779607692407E-3</v>
      </c>
      <c r="Q27" s="60">
        <f t="shared" si="26"/>
        <v>1.7175070156622452E-2</v>
      </c>
      <c r="R27" s="60">
        <f t="shared" si="27"/>
        <v>1.0000245826447203</v>
      </c>
      <c r="S27" s="60">
        <f t="shared" si="28"/>
        <v>12.199135981948809</v>
      </c>
      <c r="T27" s="60">
        <f t="shared" si="29"/>
        <v>-2.00137770813941</v>
      </c>
      <c r="U27" s="102">
        <f t="shared" si="30"/>
        <v>-0.43440436362983209</v>
      </c>
      <c r="W27" s="75">
        <f t="shared" ref="W27:X27" si="35">B28-0.001</f>
        <v>11.649000000000001</v>
      </c>
      <c r="X27" s="75">
        <f t="shared" si="35"/>
        <v>191.059</v>
      </c>
    </row>
    <row r="28" spans="1:24" x14ac:dyDescent="0.35">
      <c r="A28" s="99">
        <v>456.35</v>
      </c>
      <c r="B28" s="65">
        <v>11.65</v>
      </c>
      <c r="C28" s="65">
        <v>191.06</v>
      </c>
      <c r="D28" s="64">
        <f t="shared" si="14"/>
        <v>455.37314574178208</v>
      </c>
      <c r="E28" s="64">
        <f t="shared" si="15"/>
        <v>-393.03314574178205</v>
      </c>
      <c r="F28" s="64">
        <f t="shared" si="16"/>
        <v>-14.75295194691445</v>
      </c>
      <c r="G28" s="64">
        <f t="shared" si="17"/>
        <v>-3.3606147962711956</v>
      </c>
      <c r="H28" s="64">
        <f t="shared" si="18"/>
        <v>18139.697048053087</v>
      </c>
      <c r="I28" s="64">
        <f t="shared" si="19"/>
        <v>30986.419385203728</v>
      </c>
      <c r="J28" s="60">
        <f t="shared" si="20"/>
        <v>15.130873172321675</v>
      </c>
      <c r="K28" s="60">
        <f t="shared" si="21"/>
        <v>192.83259199463765</v>
      </c>
      <c r="L28" s="60">
        <f t="shared" si="22"/>
        <v>4.4660981875525003</v>
      </c>
      <c r="M28" s="61"/>
      <c r="N28" s="66">
        <f t="shared" si="23"/>
        <v>12.360000000000014</v>
      </c>
      <c r="O28" s="66">
        <f t="shared" si="24"/>
        <v>2.8448866807507585E-2</v>
      </c>
      <c r="P28" s="66">
        <f t="shared" si="25"/>
        <v>-1.6231562043547382E-2</v>
      </c>
      <c r="Q28" s="60">
        <f t="shared" si="26"/>
        <v>2.861111285605733E-2</v>
      </c>
      <c r="R28" s="60">
        <f t="shared" si="27"/>
        <v>1.0000682218995265</v>
      </c>
      <c r="S28" s="60">
        <f t="shared" si="28"/>
        <v>12.139253361510413</v>
      </c>
      <c r="T28" s="60">
        <f t="shared" si="29"/>
        <v>-2.2767329283806346</v>
      </c>
      <c r="U28" s="102">
        <f t="shared" si="30"/>
        <v>-0.46281087185083808</v>
      </c>
      <c r="W28" s="75">
        <f t="shared" ref="W28:X28" si="36">B29+0.001</f>
        <v>13.180999999999999</v>
      </c>
      <c r="X28" s="75">
        <f t="shared" si="36"/>
        <v>191.34100000000001</v>
      </c>
    </row>
    <row r="29" spans="1:24" x14ac:dyDescent="0.35">
      <c r="A29" s="99">
        <v>468.67</v>
      </c>
      <c r="B29" s="65">
        <v>13.18</v>
      </c>
      <c r="C29" s="65">
        <v>191.34</v>
      </c>
      <c r="D29" s="64">
        <f t="shared" si="14"/>
        <v>467.40469881631918</v>
      </c>
      <c r="E29" s="64">
        <f t="shared" si="15"/>
        <v>-405.06469881631915</v>
      </c>
      <c r="F29" s="64">
        <f t="shared" si="16"/>
        <v>-17.351036377745015</v>
      </c>
      <c r="G29" s="64">
        <f t="shared" si="17"/>
        <v>-3.8754495343641793</v>
      </c>
      <c r="H29" s="64">
        <f t="shared" si="18"/>
        <v>18137.098963622258</v>
      </c>
      <c r="I29" s="64">
        <f t="shared" si="19"/>
        <v>30985.904550465635</v>
      </c>
      <c r="J29" s="60">
        <f t="shared" si="20"/>
        <v>17.778570597076538</v>
      </c>
      <c r="K29" s="60">
        <f t="shared" si="21"/>
        <v>192.59066965241101</v>
      </c>
      <c r="L29" s="60">
        <f t="shared" si="22"/>
        <v>5.3192804410285541</v>
      </c>
      <c r="M29" s="61"/>
      <c r="N29" s="66">
        <f t="shared" si="23"/>
        <v>12.319999999999993</v>
      </c>
      <c r="O29" s="66">
        <f t="shared" si="24"/>
        <v>2.6703537555513232E-2</v>
      </c>
      <c r="P29" s="66">
        <f t="shared" si="25"/>
        <v>4.8869219055841422E-3</v>
      </c>
      <c r="Q29" s="60">
        <f t="shared" si="26"/>
        <v>2.6724120992373868E-2</v>
      </c>
      <c r="R29" s="60">
        <f t="shared" si="27"/>
        <v>1.0000595191376345</v>
      </c>
      <c r="S29" s="60">
        <f t="shared" si="28"/>
        <v>12.031553074537078</v>
      </c>
      <c r="T29" s="60">
        <f t="shared" si="29"/>
        <v>-2.5980844308305655</v>
      </c>
      <c r="U29" s="102">
        <f t="shared" si="30"/>
        <v>-0.51483473809298341</v>
      </c>
      <c r="W29" s="75">
        <f t="shared" ref="W29:X29" si="37">B30-0.001</f>
        <v>14.439</v>
      </c>
      <c r="X29" s="75">
        <f t="shared" si="37"/>
        <v>192.47899999999998</v>
      </c>
    </row>
    <row r="30" spans="1:24" x14ac:dyDescent="0.35">
      <c r="A30" s="99">
        <v>480.99</v>
      </c>
      <c r="B30" s="65">
        <v>14.44</v>
      </c>
      <c r="C30" s="65">
        <v>192.48</v>
      </c>
      <c r="D30" s="64">
        <f t="shared" si="14"/>
        <v>479.36834142467268</v>
      </c>
      <c r="E30" s="64">
        <f t="shared" si="15"/>
        <v>-417.0283414246727</v>
      </c>
      <c r="F30" s="64">
        <f t="shared" si="16"/>
        <v>-20.228084551462182</v>
      </c>
      <c r="G30" s="64">
        <f t="shared" si="17"/>
        <v>-4.4836006405034974</v>
      </c>
      <c r="H30" s="64">
        <f t="shared" si="18"/>
        <v>18134.221915448543</v>
      </c>
      <c r="I30" s="64">
        <f t="shared" si="19"/>
        <v>30985.296399359497</v>
      </c>
      <c r="J30" s="60">
        <f t="shared" si="20"/>
        <v>20.719026987883055</v>
      </c>
      <c r="K30" s="60">
        <f t="shared" si="21"/>
        <v>192.4976842563799</v>
      </c>
      <c r="L30" s="60">
        <f t="shared" si="22"/>
        <v>6.2311302206308783</v>
      </c>
      <c r="M30" s="61"/>
      <c r="N30" s="66">
        <f t="shared" si="23"/>
        <v>12.319999999999993</v>
      </c>
      <c r="O30" s="66">
        <f t="shared" si="24"/>
        <v>2.1991148575128548E-2</v>
      </c>
      <c r="P30" s="66">
        <f t="shared" si="25"/>
        <v>1.9896753472735118E-2</v>
      </c>
      <c r="Q30" s="60">
        <f t="shared" si="26"/>
        <v>2.2497128689302315E-2</v>
      </c>
      <c r="R30" s="60">
        <f t="shared" si="27"/>
        <v>1.0000421788680336</v>
      </c>
      <c r="S30" s="60">
        <f t="shared" si="28"/>
        <v>11.963642608353521</v>
      </c>
      <c r="T30" s="60">
        <f t="shared" si="29"/>
        <v>-2.8770481737171663</v>
      </c>
      <c r="U30" s="102">
        <f t="shared" si="30"/>
        <v>-0.60815110613931844</v>
      </c>
      <c r="W30" s="75">
        <f t="shared" ref="W30:X30" si="38">B31+0.001</f>
        <v>15.901</v>
      </c>
      <c r="X30" s="75">
        <f t="shared" si="38"/>
        <v>190.90100000000001</v>
      </c>
    </row>
    <row r="31" spans="1:24" x14ac:dyDescent="0.35">
      <c r="A31" s="99">
        <v>493.3</v>
      </c>
      <c r="B31" s="65">
        <v>15.9</v>
      </c>
      <c r="C31" s="65">
        <v>190.9</v>
      </c>
      <c r="D31" s="64">
        <f t="shared" si="14"/>
        <v>491.24911278463634</v>
      </c>
      <c r="E31" s="64">
        <f t="shared" si="15"/>
        <v>-428.90911278463636</v>
      </c>
      <c r="F31" s="64">
        <f t="shared" si="16"/>
        <v>-23.382648065286226</v>
      </c>
      <c r="G31" s="64">
        <f t="shared" si="17"/>
        <v>-5.1341737874123883</v>
      </c>
      <c r="H31" s="64">
        <f t="shared" si="18"/>
        <v>18131.067351934718</v>
      </c>
      <c r="I31" s="64">
        <f t="shared" si="19"/>
        <v>30984.645826212589</v>
      </c>
      <c r="J31" s="60">
        <f t="shared" si="20"/>
        <v>23.939673578066728</v>
      </c>
      <c r="K31" s="60">
        <f t="shared" si="21"/>
        <v>192.38402356461125</v>
      </c>
      <c r="L31" s="60">
        <f t="shared" si="22"/>
        <v>7.2449991052998133</v>
      </c>
      <c r="M31" s="61"/>
      <c r="N31" s="66">
        <f t="shared" si="23"/>
        <v>12.310000000000002</v>
      </c>
      <c r="O31" s="66">
        <f t="shared" si="24"/>
        <v>2.5481807079117225E-2</v>
      </c>
      <c r="P31" s="66">
        <f t="shared" si="25"/>
        <v>-2.7576202181510127E-2</v>
      </c>
      <c r="Q31" s="60">
        <f t="shared" si="26"/>
        <v>2.6481613086566602E-2</v>
      </c>
      <c r="R31" s="60">
        <f t="shared" si="27"/>
        <v>1.0000584437511613</v>
      </c>
      <c r="S31" s="60">
        <f t="shared" si="28"/>
        <v>11.880771359963644</v>
      </c>
      <c r="T31" s="60">
        <f t="shared" si="29"/>
        <v>-3.1545635138240433</v>
      </c>
      <c r="U31" s="102">
        <f t="shared" si="30"/>
        <v>-0.65057314690889112</v>
      </c>
      <c r="W31" s="75">
        <f t="shared" ref="W31:X31" si="39">B32-0.001</f>
        <v>16.888999999999999</v>
      </c>
      <c r="X31" s="75">
        <f t="shared" si="39"/>
        <v>192.03899999999999</v>
      </c>
    </row>
    <row r="32" spans="1:24" x14ac:dyDescent="0.35">
      <c r="A32" s="99">
        <v>505.62</v>
      </c>
      <c r="B32" s="65">
        <v>16.89</v>
      </c>
      <c r="C32" s="65">
        <v>192.04</v>
      </c>
      <c r="D32" s="64">
        <f t="shared" si="14"/>
        <v>503.06804846776038</v>
      </c>
      <c r="E32" s="64">
        <f t="shared" si="15"/>
        <v>-440.72804846776035</v>
      </c>
      <c r="F32" s="64">
        <f t="shared" si="16"/>
        <v>-26.79021172925923</v>
      </c>
      <c r="G32" s="64">
        <f t="shared" si="17"/>
        <v>-5.8266291194074133</v>
      </c>
      <c r="H32" s="64">
        <f t="shared" si="18"/>
        <v>18127.659788270747</v>
      </c>
      <c r="I32" s="64">
        <f t="shared" si="19"/>
        <v>30983.953370880594</v>
      </c>
      <c r="J32" s="60">
        <f t="shared" si="20"/>
        <v>27.416510561952723</v>
      </c>
      <c r="K32" s="60">
        <f t="shared" si="21"/>
        <v>192.27022631294494</v>
      </c>
      <c r="L32" s="60">
        <f t="shared" si="22"/>
        <v>8.3490970287926469</v>
      </c>
      <c r="M32" s="61"/>
      <c r="N32" s="66">
        <f t="shared" si="23"/>
        <v>12.319999999999993</v>
      </c>
      <c r="O32" s="66">
        <f t="shared" si="24"/>
        <v>1.7278759594743866E-2</v>
      </c>
      <c r="P32" s="66">
        <f t="shared" si="25"/>
        <v>1.9896753472735118E-2</v>
      </c>
      <c r="Q32" s="60">
        <f t="shared" si="26"/>
        <v>1.8167723995662577E-2</v>
      </c>
      <c r="R32" s="60">
        <f t="shared" si="27"/>
        <v>1.0000275064241595</v>
      </c>
      <c r="S32" s="60">
        <f t="shared" si="28"/>
        <v>11.818935683124037</v>
      </c>
      <c r="T32" s="60">
        <f t="shared" si="29"/>
        <v>-3.4075636639730029</v>
      </c>
      <c r="U32" s="102">
        <f t="shared" si="30"/>
        <v>-0.69245533199502518</v>
      </c>
      <c r="W32" s="75">
        <f t="shared" ref="W32:X32" si="40">B33+0.001</f>
        <v>18.341000000000001</v>
      </c>
      <c r="X32" s="75">
        <f t="shared" si="40"/>
        <v>189.62100000000001</v>
      </c>
    </row>
    <row r="33" spans="1:24" x14ac:dyDescent="0.35">
      <c r="A33" s="99">
        <v>517.98</v>
      </c>
      <c r="B33" s="65">
        <v>18.34</v>
      </c>
      <c r="C33" s="65">
        <v>189.62</v>
      </c>
      <c r="D33" s="64">
        <f t="shared" si="14"/>
        <v>514.84835203831597</v>
      </c>
      <c r="E33" s="64">
        <f t="shared" si="15"/>
        <v>-452.50835203831593</v>
      </c>
      <c r="F33" s="64">
        <f t="shared" si="16"/>
        <v>-30.46369218616946</v>
      </c>
      <c r="G33" s="64">
        <f t="shared" si="17"/>
        <v>-6.5261715983160675</v>
      </c>
      <c r="H33" s="64">
        <f t="shared" si="18"/>
        <v>18123.986307813837</v>
      </c>
      <c r="I33" s="64">
        <f t="shared" si="19"/>
        <v>30983.253828401685</v>
      </c>
      <c r="J33" s="60">
        <f t="shared" si="20"/>
        <v>31.154894596906431</v>
      </c>
      <c r="K33" s="60">
        <f t="shared" si="21"/>
        <v>192.09158778554686</v>
      </c>
      <c r="L33" s="60">
        <f t="shared" si="22"/>
        <v>9.5800156994865215</v>
      </c>
      <c r="M33" s="61"/>
      <c r="N33" s="66">
        <f t="shared" si="23"/>
        <v>12.360000000000014</v>
      </c>
      <c r="O33" s="66">
        <f t="shared" si="24"/>
        <v>2.5307274153917765E-2</v>
      </c>
      <c r="P33" s="66">
        <f t="shared" si="25"/>
        <v>-4.2236967898262555E-2</v>
      </c>
      <c r="Q33" s="60">
        <f t="shared" si="26"/>
        <v>2.8346788632054754E-2</v>
      </c>
      <c r="R33" s="60">
        <f t="shared" si="27"/>
        <v>1.000066967083227</v>
      </c>
      <c r="S33" s="60">
        <f t="shared" si="28"/>
        <v>11.780303570555592</v>
      </c>
      <c r="T33" s="60">
        <f t="shared" si="29"/>
        <v>-3.673480456910232</v>
      </c>
      <c r="U33" s="102">
        <f t="shared" si="30"/>
        <v>-0.69954247890865395</v>
      </c>
      <c r="W33" s="75">
        <f t="shared" ref="W33:X33" si="41">B34-0.001</f>
        <v>20.088999999999999</v>
      </c>
      <c r="X33" s="75">
        <f t="shared" si="41"/>
        <v>187.35900000000001</v>
      </c>
    </row>
    <row r="34" spans="1:24" x14ac:dyDescent="0.35">
      <c r="A34" s="99">
        <v>530.32000000000005</v>
      </c>
      <c r="B34" s="65">
        <v>20.09</v>
      </c>
      <c r="C34" s="65">
        <v>187.36</v>
      </c>
      <c r="D34" s="64">
        <f t="shared" si="14"/>
        <v>526.50060398897074</v>
      </c>
      <c r="E34" s="64">
        <f t="shared" si="15"/>
        <v>-464.16060398897071</v>
      </c>
      <c r="F34" s="64">
        <f t="shared" si="16"/>
        <v>-34.480089755013331</v>
      </c>
      <c r="G34" s="64">
        <f t="shared" si="17"/>
        <v>-7.1221611266533706</v>
      </c>
      <c r="H34" s="64">
        <f t="shared" si="18"/>
        <v>18119.969910244992</v>
      </c>
      <c r="I34" s="64">
        <f t="shared" si="19"/>
        <v>30982.657838873347</v>
      </c>
      <c r="J34" s="60">
        <f t="shared" si="20"/>
        <v>35.207978763737458</v>
      </c>
      <c r="K34" s="60">
        <f t="shared" si="21"/>
        <v>191.6708028458275</v>
      </c>
      <c r="L34" s="60">
        <f t="shared" si="22"/>
        <v>11.072072411978853</v>
      </c>
      <c r="M34" s="61"/>
      <c r="N34" s="66">
        <f t="shared" si="23"/>
        <v>12.340000000000032</v>
      </c>
      <c r="O34" s="66">
        <f t="shared" si="24"/>
        <v>3.0543261909900768E-2</v>
      </c>
      <c r="P34" s="66">
        <f t="shared" si="25"/>
        <v>-3.944444109507169E-2</v>
      </c>
      <c r="Q34" s="60">
        <f t="shared" si="26"/>
        <v>3.3182217831528638E-2</v>
      </c>
      <c r="R34" s="60">
        <f t="shared" si="27"/>
        <v>1.0000917650689123</v>
      </c>
      <c r="S34" s="60">
        <f t="shared" si="28"/>
        <v>11.652251950654801</v>
      </c>
      <c r="T34" s="60">
        <f t="shared" si="29"/>
        <v>-4.0163975688438702</v>
      </c>
      <c r="U34" s="102">
        <f t="shared" si="30"/>
        <v>-0.59598952833730268</v>
      </c>
      <c r="W34" s="75">
        <f t="shared" ref="W34:X34" si="42">B35+0.001</f>
        <v>21.351000000000003</v>
      </c>
      <c r="X34" s="75">
        <f t="shared" si="42"/>
        <v>186.511</v>
      </c>
    </row>
    <row r="35" spans="1:24" x14ac:dyDescent="0.35">
      <c r="A35" s="99">
        <v>542.70000000000005</v>
      </c>
      <c r="B35" s="65">
        <v>21.35</v>
      </c>
      <c r="C35" s="65">
        <v>186.51</v>
      </c>
      <c r="D35" s="64">
        <f t="shared" si="14"/>
        <v>538.07966610104495</v>
      </c>
      <c r="E35" s="64">
        <f t="shared" si="15"/>
        <v>-475.73966610104492</v>
      </c>
      <c r="F35" s="64">
        <f t="shared" si="16"/>
        <v>-38.828021759018277</v>
      </c>
      <c r="G35" s="64">
        <f t="shared" si="17"/>
        <v>-7.6500624141641955</v>
      </c>
      <c r="H35" s="64">
        <f t="shared" si="18"/>
        <v>18115.621978240986</v>
      </c>
      <c r="I35" s="64">
        <f t="shared" si="19"/>
        <v>30982.129937585836</v>
      </c>
      <c r="J35" s="60">
        <f t="shared" si="20"/>
        <v>39.574470668088594</v>
      </c>
      <c r="K35" s="60">
        <f t="shared" si="21"/>
        <v>191.14589952689545</v>
      </c>
      <c r="L35" s="60">
        <f t="shared" si="22"/>
        <v>12.788862488306428</v>
      </c>
      <c r="M35" s="61"/>
      <c r="N35" s="66">
        <f t="shared" si="23"/>
        <v>12.379999999999995</v>
      </c>
      <c r="O35" s="66">
        <f t="shared" si="24"/>
        <v>2.1991148575128579E-2</v>
      </c>
      <c r="P35" s="66">
        <f t="shared" si="25"/>
        <v>-1.4835298641952198E-2</v>
      </c>
      <c r="Q35" s="60">
        <f t="shared" si="26"/>
        <v>2.260829820956034E-2</v>
      </c>
      <c r="R35" s="60">
        <f t="shared" si="27"/>
        <v>1.0000425967729332</v>
      </c>
      <c r="S35" s="60">
        <f t="shared" si="28"/>
        <v>11.579062112074217</v>
      </c>
      <c r="T35" s="60">
        <f t="shared" si="29"/>
        <v>-4.3479320040049467</v>
      </c>
      <c r="U35" s="102">
        <f t="shared" si="30"/>
        <v>-0.52790128751082499</v>
      </c>
      <c r="W35" s="75">
        <f t="shared" ref="W35:X35" si="43">B36-0.001</f>
        <v>22.439</v>
      </c>
      <c r="X35" s="75">
        <f t="shared" si="43"/>
        <v>184.429</v>
      </c>
    </row>
    <row r="36" spans="1:24" x14ac:dyDescent="0.35">
      <c r="A36" s="99">
        <v>555.05999999999995</v>
      </c>
      <c r="B36" s="65">
        <v>22.44</v>
      </c>
      <c r="C36" s="65">
        <v>184.43</v>
      </c>
      <c r="D36" s="64">
        <f t="shared" si="14"/>
        <v>549.54812655984938</v>
      </c>
      <c r="E36" s="64">
        <f t="shared" si="15"/>
        <v>-487.20812655984935</v>
      </c>
      <c r="F36" s="64">
        <f t="shared" si="16"/>
        <v>-43.415594894798375</v>
      </c>
      <c r="G36" s="64">
        <f t="shared" si="17"/>
        <v>-8.0873821477969905</v>
      </c>
      <c r="H36" s="64">
        <f t="shared" si="18"/>
        <v>18111.034405105205</v>
      </c>
      <c r="I36" s="64">
        <f t="shared" si="19"/>
        <v>30981.692617852204</v>
      </c>
      <c r="J36" s="60">
        <f t="shared" si="20"/>
        <v>44.162423281266484</v>
      </c>
      <c r="K36" s="60">
        <f t="shared" si="21"/>
        <v>190.55201803042709</v>
      </c>
      <c r="L36" s="60">
        <f t="shared" si="22"/>
        <v>14.703919057294234</v>
      </c>
      <c r="M36" s="61"/>
      <c r="N36" s="66">
        <f t="shared" si="23"/>
        <v>12.3599999999999</v>
      </c>
      <c r="O36" s="66">
        <f t="shared" si="24"/>
        <v>1.9024088846738188E-2</v>
      </c>
      <c r="P36" s="66">
        <f t="shared" si="25"/>
        <v>-3.6302848441481773E-2</v>
      </c>
      <c r="Q36" s="60">
        <f t="shared" si="26"/>
        <v>2.3346445229466939E-2</v>
      </c>
      <c r="R36" s="60">
        <f t="shared" si="27"/>
        <v>1.0000454238512626</v>
      </c>
      <c r="S36" s="60">
        <f t="shared" si="28"/>
        <v>11.468460458804403</v>
      </c>
      <c r="T36" s="60">
        <f t="shared" si="29"/>
        <v>-4.5875731357800991</v>
      </c>
      <c r="U36" s="102">
        <f t="shared" si="30"/>
        <v>-0.43731973363279558</v>
      </c>
      <c r="W36" s="75">
        <f t="shared" ref="W36:X36" si="44">B37+0.001</f>
        <v>23.531000000000002</v>
      </c>
      <c r="X36" s="75">
        <f t="shared" si="44"/>
        <v>182.011</v>
      </c>
    </row>
    <row r="37" spans="1:24" x14ac:dyDescent="0.35">
      <c r="A37" s="99">
        <v>567.41999999999996</v>
      </c>
      <c r="B37" s="65">
        <v>23.53</v>
      </c>
      <c r="C37" s="65">
        <v>182.01</v>
      </c>
      <c r="D37" s="64">
        <f t="shared" si="14"/>
        <v>560.92691669712576</v>
      </c>
      <c r="E37" s="64">
        <f t="shared" si="15"/>
        <v>-498.58691669712573</v>
      </c>
      <c r="F37" s="64">
        <f t="shared" si="16"/>
        <v>-48.233523289014812</v>
      </c>
      <c r="G37" s="64">
        <f t="shared" si="17"/>
        <v>-8.3561439436617917</v>
      </c>
      <c r="H37" s="64">
        <f t="shared" si="18"/>
        <v>18106.21647671099</v>
      </c>
      <c r="I37" s="64">
        <f t="shared" si="19"/>
        <v>30981.423856056339</v>
      </c>
      <c r="J37" s="60">
        <f t="shared" si="20"/>
        <v>48.951995980543323</v>
      </c>
      <c r="K37" s="60">
        <f t="shared" si="21"/>
        <v>189.82856643116057</v>
      </c>
      <c r="L37" s="60">
        <f t="shared" si="22"/>
        <v>16.880128711616816</v>
      </c>
      <c r="M37" s="61"/>
      <c r="N37" s="66">
        <f t="shared" si="23"/>
        <v>12.360000000000014</v>
      </c>
      <c r="O37" s="66">
        <f t="shared" si="24"/>
        <v>1.9024088846738188E-2</v>
      </c>
      <c r="P37" s="66">
        <f t="shared" si="25"/>
        <v>-4.2236967898263054E-2</v>
      </c>
      <c r="Q37" s="60">
        <f t="shared" si="26"/>
        <v>2.5174583722272104E-2</v>
      </c>
      <c r="R37" s="60">
        <f t="shared" si="27"/>
        <v>1.0000528166527747</v>
      </c>
      <c r="S37" s="60">
        <f t="shared" si="28"/>
        <v>11.378790137276411</v>
      </c>
      <c r="T37" s="60">
        <f t="shared" si="29"/>
        <v>-4.8179283942164401</v>
      </c>
      <c r="U37" s="102">
        <f t="shared" si="30"/>
        <v>-0.26876179586480092</v>
      </c>
      <c r="W37" s="75">
        <f t="shared" ref="W37:X37" si="45">B38-0.001</f>
        <v>24.939</v>
      </c>
      <c r="X37" s="75">
        <f t="shared" si="45"/>
        <v>181.65899999999999</v>
      </c>
    </row>
    <row r="38" spans="1:24" x14ac:dyDescent="0.35">
      <c r="A38" s="99">
        <v>579.79999999999995</v>
      </c>
      <c r="B38" s="65">
        <v>24.94</v>
      </c>
      <c r="C38" s="65">
        <v>181.66</v>
      </c>
      <c r="D38" s="64">
        <f t="shared" si="14"/>
        <v>572.2155826311938</v>
      </c>
      <c r="E38" s="64">
        <f t="shared" si="15"/>
        <v>-509.87558263119377</v>
      </c>
      <c r="F38" s="64">
        <f t="shared" si="16"/>
        <v>-53.312525820380444</v>
      </c>
      <c r="G38" s="64">
        <f t="shared" si="17"/>
        <v>-8.5184392476446984</v>
      </c>
      <c r="H38" s="64">
        <f t="shared" si="18"/>
        <v>18101.137474179624</v>
      </c>
      <c r="I38" s="64">
        <f t="shared" si="19"/>
        <v>30981.261560752355</v>
      </c>
      <c r="J38" s="60">
        <f t="shared" si="20"/>
        <v>53.988787878267324</v>
      </c>
      <c r="K38" s="60">
        <f t="shared" si="21"/>
        <v>189.07815779431169</v>
      </c>
      <c r="L38" s="60">
        <f t="shared" si="22"/>
        <v>19.279078121135512</v>
      </c>
      <c r="M38" s="61"/>
      <c r="N38" s="66">
        <f t="shared" si="23"/>
        <v>12.379999999999995</v>
      </c>
      <c r="O38" s="66">
        <f t="shared" si="24"/>
        <v>2.4609142453120049E-2</v>
      </c>
      <c r="P38" s="66">
        <f t="shared" si="25"/>
        <v>-6.1086523819800544E-3</v>
      </c>
      <c r="Q38" s="60">
        <f t="shared" si="26"/>
        <v>2.4736457287013902E-2</v>
      </c>
      <c r="R38" s="60">
        <f t="shared" si="27"/>
        <v>1.0000509941468876</v>
      </c>
      <c r="S38" s="60">
        <f t="shared" si="28"/>
        <v>11.288665934068064</v>
      </c>
      <c r="T38" s="60">
        <f t="shared" si="29"/>
        <v>-5.0790025313656315</v>
      </c>
      <c r="U38" s="102">
        <f t="shared" si="30"/>
        <v>-0.16229530398290731</v>
      </c>
      <c r="W38" s="75">
        <f t="shared" ref="W38:X38" si="46">B39+0.001</f>
        <v>26.671000000000003</v>
      </c>
      <c r="X38" s="75">
        <f t="shared" si="46"/>
        <v>179.881</v>
      </c>
    </row>
    <row r="39" spans="1:24" x14ac:dyDescent="0.35">
      <c r="A39" s="99">
        <v>592.17999999999995</v>
      </c>
      <c r="B39" s="65">
        <v>26.67</v>
      </c>
      <c r="C39" s="65">
        <v>179.88</v>
      </c>
      <c r="D39" s="64">
        <f t="shared" si="14"/>
        <v>583.36080508591397</v>
      </c>
      <c r="E39" s="64">
        <f t="shared" si="15"/>
        <v>-521.02080508591393</v>
      </c>
      <c r="F39" s="64">
        <f t="shared" si="16"/>
        <v>-58.700435218659301</v>
      </c>
      <c r="G39" s="64">
        <f t="shared" si="17"/>
        <v>-8.5882379188710338</v>
      </c>
      <c r="H39" s="64">
        <f t="shared" si="18"/>
        <v>18095.749564781345</v>
      </c>
      <c r="I39" s="64">
        <f t="shared" si="19"/>
        <v>30981.191762081129</v>
      </c>
      <c r="J39" s="60">
        <f t="shared" si="20"/>
        <v>59.325364941238682</v>
      </c>
      <c r="K39" s="60">
        <f t="shared" si="21"/>
        <v>188.32367252807575</v>
      </c>
      <c r="L39" s="60">
        <f t="shared" si="22"/>
        <v>21.912585397842548</v>
      </c>
      <c r="M39" s="61"/>
      <c r="N39" s="66">
        <f t="shared" si="23"/>
        <v>12.379999999999995</v>
      </c>
      <c r="O39" s="66">
        <f t="shared" si="24"/>
        <v>3.019419605950191E-2</v>
      </c>
      <c r="P39" s="66">
        <f t="shared" si="25"/>
        <v>-3.1066860685499086E-2</v>
      </c>
      <c r="Q39" s="60">
        <f t="shared" si="26"/>
        <v>3.3081353504899491E-2</v>
      </c>
      <c r="R39" s="60">
        <f t="shared" si="27"/>
        <v>1.0000912079774045</v>
      </c>
      <c r="S39" s="60">
        <f t="shared" si="28"/>
        <v>11.145222454720184</v>
      </c>
      <c r="T39" s="60">
        <f t="shared" si="29"/>
        <v>-5.3879093982788557</v>
      </c>
      <c r="U39" s="102">
        <f t="shared" si="30"/>
        <v>-6.9798671226334957E-2</v>
      </c>
      <c r="W39" s="75">
        <f t="shared" ref="W39:X39" si="47">B40-0.001</f>
        <v>28.328999999999997</v>
      </c>
      <c r="X39" s="75">
        <f t="shared" si="47"/>
        <v>180.929</v>
      </c>
    </row>
    <row r="40" spans="1:24" x14ac:dyDescent="0.35">
      <c r="A40" s="99">
        <v>604.54999999999995</v>
      </c>
      <c r="B40" s="65">
        <v>28.33</v>
      </c>
      <c r="C40" s="65">
        <v>180.93</v>
      </c>
      <c r="D40" s="64">
        <f t="shared" si="14"/>
        <v>594.33281075841444</v>
      </c>
      <c r="E40" s="64">
        <f t="shared" si="15"/>
        <v>-531.99281075841441</v>
      </c>
      <c r="F40" s="64">
        <f t="shared" si="16"/>
        <v>-64.4117070958944</v>
      </c>
      <c r="G40" s="64">
        <f t="shared" si="17"/>
        <v>-8.6300657026951768</v>
      </c>
      <c r="H40" s="64">
        <f t="shared" si="18"/>
        <v>18090.038292904108</v>
      </c>
      <c r="I40" s="64">
        <f t="shared" si="19"/>
        <v>30981.149934297304</v>
      </c>
      <c r="J40" s="60">
        <f t="shared" si="20"/>
        <v>64.987276024158206</v>
      </c>
      <c r="K40" s="60">
        <f t="shared" si="21"/>
        <v>187.63120618948128</v>
      </c>
      <c r="L40" s="60">
        <f t="shared" si="22"/>
        <v>24.731997413084382</v>
      </c>
      <c r="M40" s="61"/>
      <c r="N40" s="66">
        <f t="shared" si="23"/>
        <v>12.370000000000005</v>
      </c>
      <c r="O40" s="66">
        <f t="shared" si="24"/>
        <v>2.8972465583105809E-2</v>
      </c>
      <c r="P40" s="66">
        <f t="shared" si="25"/>
        <v>1.8325957145940659E-2</v>
      </c>
      <c r="Q40" s="60">
        <f t="shared" si="26"/>
        <v>3.0181897200242114E-2</v>
      </c>
      <c r="R40" s="60">
        <f t="shared" si="27"/>
        <v>1.0000759191590569</v>
      </c>
      <c r="S40" s="60">
        <f t="shared" si="28"/>
        <v>10.972005672500512</v>
      </c>
      <c r="T40" s="60">
        <f t="shared" si="29"/>
        <v>-5.7112718772350926</v>
      </c>
      <c r="U40" s="102">
        <f t="shared" si="30"/>
        <v>-4.1827783824142359E-2</v>
      </c>
      <c r="W40" s="75">
        <f t="shared" ref="W40:X40" si="48">B41+0.001</f>
        <v>29.841000000000001</v>
      </c>
      <c r="X40" s="75">
        <f t="shared" si="48"/>
        <v>180.001</v>
      </c>
    </row>
    <row r="41" spans="1:24" x14ac:dyDescent="0.35">
      <c r="A41" s="99">
        <v>616.91</v>
      </c>
      <c r="B41" s="65">
        <v>29.84</v>
      </c>
      <c r="C41" s="65">
        <v>180</v>
      </c>
      <c r="D41" s="64">
        <f t="shared" si="14"/>
        <v>605.13395218537948</v>
      </c>
      <c r="E41" s="64">
        <f t="shared" si="15"/>
        <v>-542.79395218537945</v>
      </c>
      <c r="F41" s="64">
        <f t="shared" si="16"/>
        <v>-70.4194557324399</v>
      </c>
      <c r="G41" s="64">
        <f t="shared" si="17"/>
        <v>-8.677669140829936</v>
      </c>
      <c r="H41" s="64">
        <f t="shared" si="18"/>
        <v>18084.030544267564</v>
      </c>
      <c r="I41" s="64">
        <f t="shared" si="19"/>
        <v>30981.102330859168</v>
      </c>
      <c r="J41" s="60">
        <f t="shared" si="20"/>
        <v>70.952108406803347</v>
      </c>
      <c r="K41" s="60">
        <f t="shared" si="21"/>
        <v>187.02504488343007</v>
      </c>
      <c r="L41" s="60">
        <f t="shared" si="22"/>
        <v>27.694645944624938</v>
      </c>
      <c r="M41" s="61"/>
      <c r="N41" s="66">
        <f t="shared" si="23"/>
        <v>12.360000000000014</v>
      </c>
      <c r="O41" s="66">
        <f t="shared" si="24"/>
        <v>2.6354471705114402E-2</v>
      </c>
      <c r="P41" s="66">
        <f t="shared" si="25"/>
        <v>-1.6231562043547382E-2</v>
      </c>
      <c r="Q41" s="60">
        <f t="shared" si="26"/>
        <v>2.7509542835299827E-2</v>
      </c>
      <c r="R41" s="60">
        <f t="shared" si="27"/>
        <v>1.0000630693518522</v>
      </c>
      <c r="S41" s="60">
        <f t="shared" si="28"/>
        <v>10.801141426965005</v>
      </c>
      <c r="T41" s="60">
        <f t="shared" si="29"/>
        <v>-6.0077486365455046</v>
      </c>
      <c r="U41" s="102">
        <f t="shared" si="30"/>
        <v>-4.760343813475966E-2</v>
      </c>
      <c r="W41" s="75">
        <f t="shared" ref="W41:X41" si="49">B42-0.001</f>
        <v>30.908999999999999</v>
      </c>
      <c r="X41" s="75">
        <f t="shared" si="49"/>
        <v>178.869</v>
      </c>
    </row>
    <row r="42" spans="1:24" x14ac:dyDescent="0.35">
      <c r="A42" s="99">
        <v>629.28</v>
      </c>
      <c r="B42" s="65">
        <v>30.91</v>
      </c>
      <c r="C42" s="65">
        <v>178.87</v>
      </c>
      <c r="D42" s="64">
        <f t="shared" si="14"/>
        <v>615.80590988428014</v>
      </c>
      <c r="E42" s="64">
        <f t="shared" si="15"/>
        <v>-553.46590988428011</v>
      </c>
      <c r="F42" s="64">
        <f t="shared" si="16"/>
        <v>-76.673780463275946</v>
      </c>
      <c r="G42" s="64">
        <f t="shared" si="17"/>
        <v>-8.6150098403884794</v>
      </c>
      <c r="H42" s="64">
        <f t="shared" si="18"/>
        <v>18077.776219536729</v>
      </c>
      <c r="I42" s="64">
        <f t="shared" si="19"/>
        <v>30981.16499015961</v>
      </c>
      <c r="J42" s="60">
        <f t="shared" si="20"/>
        <v>77.156250589829895</v>
      </c>
      <c r="K42" s="60">
        <f t="shared" si="21"/>
        <v>186.41082402711766</v>
      </c>
      <c r="L42" s="60">
        <f t="shared" si="22"/>
        <v>30.87607285600863</v>
      </c>
      <c r="M42" s="61"/>
      <c r="N42" s="66">
        <f t="shared" si="23"/>
        <v>12.370000000000005</v>
      </c>
      <c r="O42" s="66">
        <f t="shared" si="24"/>
        <v>1.867502299633933E-2</v>
      </c>
      <c r="P42" s="66">
        <f t="shared" si="25"/>
        <v>-1.9722220547535845E-2</v>
      </c>
      <c r="Q42" s="60">
        <f t="shared" si="26"/>
        <v>2.1170272136083579E-2</v>
      </c>
      <c r="R42" s="60">
        <f t="shared" si="27"/>
        <v>1.0000373500424831</v>
      </c>
      <c r="S42" s="60">
        <f t="shared" si="28"/>
        <v>10.671957698900682</v>
      </c>
      <c r="T42" s="60">
        <f t="shared" si="29"/>
        <v>-6.2543247308360526</v>
      </c>
      <c r="U42" s="102">
        <f t="shared" si="30"/>
        <v>6.2659300441456831E-2</v>
      </c>
      <c r="W42" s="75">
        <f t="shared" ref="W42:X42" si="50">B43+0.001</f>
        <v>31.481000000000002</v>
      </c>
      <c r="X42" s="75">
        <f t="shared" si="50"/>
        <v>180.041</v>
      </c>
    </row>
    <row r="43" spans="1:24" x14ac:dyDescent="0.35">
      <c r="A43" s="99">
        <v>641.65</v>
      </c>
      <c r="B43" s="65">
        <v>31.48</v>
      </c>
      <c r="C43" s="65">
        <v>180.04</v>
      </c>
      <c r="D43" s="64">
        <f t="shared" si="14"/>
        <v>626.38737994539508</v>
      </c>
      <c r="E43" s="64">
        <f t="shared" si="15"/>
        <v>-564.04737994539505</v>
      </c>
      <c r="F43" s="64">
        <f t="shared" si="16"/>
        <v>-83.080265808550081</v>
      </c>
      <c r="G43" s="64">
        <f t="shared" si="17"/>
        <v>-8.5546066533452993</v>
      </c>
      <c r="H43" s="64">
        <f t="shared" si="18"/>
        <v>18071.369734191456</v>
      </c>
      <c r="I43" s="64">
        <f t="shared" si="19"/>
        <v>30981.225393346653</v>
      </c>
      <c r="J43" s="60">
        <f t="shared" si="20"/>
        <v>83.519529822747415</v>
      </c>
      <c r="K43" s="60">
        <f t="shared" si="21"/>
        <v>185.87891189063177</v>
      </c>
      <c r="L43" s="60">
        <f t="shared" si="22"/>
        <v>34.131626223094635</v>
      </c>
      <c r="M43" s="61"/>
      <c r="N43" s="66">
        <f t="shared" si="23"/>
        <v>12.370000000000005</v>
      </c>
      <c r="O43" s="66">
        <f t="shared" si="24"/>
        <v>9.9483767363676839E-3</v>
      </c>
      <c r="P43" s="66">
        <f t="shared" si="25"/>
        <v>2.0420352248333436E-2</v>
      </c>
      <c r="Q43" s="60">
        <f t="shared" si="26"/>
        <v>1.4519880865966339E-2</v>
      </c>
      <c r="R43" s="60">
        <f t="shared" si="27"/>
        <v>1.0000175692821047</v>
      </c>
      <c r="S43" s="60">
        <f t="shared" si="28"/>
        <v>10.58147006111491</v>
      </c>
      <c r="T43" s="60">
        <f t="shared" si="29"/>
        <v>-6.4064853452741275</v>
      </c>
      <c r="U43" s="102">
        <f t="shared" si="30"/>
        <v>6.0403187043179277E-2</v>
      </c>
      <c r="W43" s="75">
        <f t="shared" ref="W43:X43" si="51">B44-0.001</f>
        <v>32.629000000000005</v>
      </c>
      <c r="X43" s="75">
        <f t="shared" si="51"/>
        <v>179.75899999999999</v>
      </c>
    </row>
    <row r="44" spans="1:24" x14ac:dyDescent="0.35">
      <c r="A44" s="99">
        <v>654.02</v>
      </c>
      <c r="B44" s="65">
        <v>32.630000000000003</v>
      </c>
      <c r="C44" s="65">
        <v>179.76</v>
      </c>
      <c r="D44" s="64">
        <f t="shared" si="14"/>
        <v>636.87126751146093</v>
      </c>
      <c r="E44" s="64">
        <f t="shared" si="15"/>
        <v>-574.5312675114609</v>
      </c>
      <c r="F44" s="64">
        <f t="shared" si="16"/>
        <v>-89.645297536134436</v>
      </c>
      <c r="G44" s="64">
        <f t="shared" si="17"/>
        <v>-8.5428914082598784</v>
      </c>
      <c r="H44" s="64">
        <f t="shared" si="18"/>
        <v>18064.804702463873</v>
      </c>
      <c r="I44" s="64">
        <f t="shared" si="19"/>
        <v>30981.237108591737</v>
      </c>
      <c r="J44" s="60">
        <f t="shared" si="20"/>
        <v>90.051431770713066</v>
      </c>
      <c r="K44" s="60">
        <f t="shared" si="21"/>
        <v>185.44365354402552</v>
      </c>
      <c r="L44" s="60">
        <f t="shared" si="22"/>
        <v>37.42428778674234</v>
      </c>
      <c r="M44" s="61"/>
      <c r="N44" s="66">
        <f t="shared" si="23"/>
        <v>12.370000000000005</v>
      </c>
      <c r="O44" s="66">
        <f t="shared" si="24"/>
        <v>2.0071286397934828E-2</v>
      </c>
      <c r="P44" s="66">
        <f t="shared" si="25"/>
        <v>-4.8869219055841422E-3</v>
      </c>
      <c r="Q44" s="60">
        <f t="shared" si="26"/>
        <v>2.0238122460060737E-2</v>
      </c>
      <c r="R44" s="60">
        <f t="shared" si="27"/>
        <v>1.0000341331980926</v>
      </c>
      <c r="S44" s="60">
        <f t="shared" si="28"/>
        <v>10.483887566065896</v>
      </c>
      <c r="T44" s="60">
        <f t="shared" si="29"/>
        <v>-6.5650317275843566</v>
      </c>
      <c r="U44" s="102">
        <f t="shared" si="30"/>
        <v>1.1715245085420831E-2</v>
      </c>
      <c r="W44" s="75">
        <f t="shared" ref="W44:X44" si="52">B45+0.001</f>
        <v>33.741</v>
      </c>
      <c r="X44" s="75">
        <f t="shared" si="52"/>
        <v>179.96100000000001</v>
      </c>
    </row>
    <row r="45" spans="1:24" x14ac:dyDescent="0.35">
      <c r="A45" s="99">
        <v>666.38</v>
      </c>
      <c r="B45" s="65">
        <v>33.74</v>
      </c>
      <c r="C45" s="65">
        <v>179.96</v>
      </c>
      <c r="D45" s="64">
        <f t="shared" si="14"/>
        <v>647.2152872799735</v>
      </c>
      <c r="E45" s="64">
        <f t="shared" si="15"/>
        <v>-584.87528727997346</v>
      </c>
      <c r="F45" s="64">
        <f t="shared" si="16"/>
        <v>-96.41033730113719</v>
      </c>
      <c r="G45" s="64">
        <f t="shared" si="17"/>
        <v>-8.526536149513321</v>
      </c>
      <c r="H45" s="64">
        <f t="shared" si="18"/>
        <v>18058.03966269887</v>
      </c>
      <c r="I45" s="64">
        <f t="shared" si="19"/>
        <v>30981.253463850484</v>
      </c>
      <c r="J45" s="60">
        <f t="shared" si="20"/>
        <v>96.786646585301241</v>
      </c>
      <c r="K45" s="60">
        <f t="shared" si="21"/>
        <v>185.05409252497412</v>
      </c>
      <c r="L45" s="60">
        <f t="shared" si="22"/>
        <v>40.820971738803735</v>
      </c>
      <c r="M45" s="61"/>
      <c r="N45" s="66">
        <f t="shared" si="23"/>
        <v>12.360000000000014</v>
      </c>
      <c r="O45" s="66">
        <f t="shared" si="24"/>
        <v>1.937315469713705E-2</v>
      </c>
      <c r="P45" s="66">
        <f t="shared" si="25"/>
        <v>3.4906585039889567E-3</v>
      </c>
      <c r="Q45" s="60">
        <f t="shared" si="26"/>
        <v>1.9467114967253396E-2</v>
      </c>
      <c r="R45" s="60">
        <f t="shared" si="27"/>
        <v>1.000031581910618</v>
      </c>
      <c r="S45" s="60">
        <f t="shared" si="28"/>
        <v>10.344019768512579</v>
      </c>
      <c r="T45" s="60">
        <f t="shared" si="29"/>
        <v>-6.7650397650027472</v>
      </c>
      <c r="U45" s="102">
        <f t="shared" si="30"/>
        <v>1.6355258746557043E-2</v>
      </c>
      <c r="W45" s="75">
        <f t="shared" ref="W45:X45" si="53">B46-0.001</f>
        <v>35.149000000000001</v>
      </c>
      <c r="X45" s="75">
        <f t="shared" si="53"/>
        <v>177.22899999999998</v>
      </c>
    </row>
    <row r="46" spans="1:24" x14ac:dyDescent="0.35">
      <c r="A46" s="99">
        <v>678.78</v>
      </c>
      <c r="B46" s="65">
        <v>35.15</v>
      </c>
      <c r="C46" s="65">
        <v>177.23</v>
      </c>
      <c r="D46" s="64">
        <f t="shared" si="14"/>
        <v>657.44154998321642</v>
      </c>
      <c r="E46" s="64">
        <f t="shared" si="15"/>
        <v>-595.10154998321639</v>
      </c>
      <c r="F46" s="64">
        <f t="shared" si="16"/>
        <v>-103.42003713969876</v>
      </c>
      <c r="G46" s="64">
        <f t="shared" si="17"/>
        <v>-8.3516121914247829</v>
      </c>
      <c r="H46" s="64">
        <f t="shared" si="18"/>
        <v>18051.02996286031</v>
      </c>
      <c r="I46" s="64">
        <f t="shared" si="19"/>
        <v>30981.428387808573</v>
      </c>
      <c r="J46" s="60">
        <f t="shared" si="20"/>
        <v>103.7567034372846</v>
      </c>
      <c r="K46" s="60">
        <f t="shared" si="21"/>
        <v>184.61686176325838</v>
      </c>
      <c r="L46" s="60">
        <f t="shared" si="22"/>
        <v>44.477310249519675</v>
      </c>
      <c r="M46" s="61"/>
      <c r="N46" s="66">
        <f t="shared" si="23"/>
        <v>12.399999999999977</v>
      </c>
      <c r="O46" s="66">
        <f t="shared" si="24"/>
        <v>2.4609142453119986E-2</v>
      </c>
      <c r="P46" s="66">
        <f t="shared" si="25"/>
        <v>-4.7647488579445514E-2</v>
      </c>
      <c r="Q46" s="60">
        <f t="shared" si="26"/>
        <v>3.6490484218425268E-2</v>
      </c>
      <c r="R46" s="60">
        <f t="shared" si="27"/>
        <v>1.0001109777305315</v>
      </c>
      <c r="S46" s="60">
        <f t="shared" si="28"/>
        <v>10.226262703242947</v>
      </c>
      <c r="T46" s="60">
        <f t="shared" si="29"/>
        <v>-7.0096998385615743</v>
      </c>
      <c r="U46" s="102">
        <f t="shared" si="30"/>
        <v>0.1749239580885372</v>
      </c>
      <c r="W46" s="75">
        <f t="shared" ref="W46:X46" si="54">B47+0.001</f>
        <v>35.670999999999999</v>
      </c>
      <c r="X46" s="75">
        <f t="shared" si="54"/>
        <v>177.77100000000002</v>
      </c>
    </row>
    <row r="47" spans="1:24" x14ac:dyDescent="0.35">
      <c r="A47" s="99">
        <v>691.18</v>
      </c>
      <c r="B47" s="65">
        <v>35.67</v>
      </c>
      <c r="C47" s="65">
        <v>177.77</v>
      </c>
      <c r="D47" s="64">
        <f t="shared" si="14"/>
        <v>667.54787124076904</v>
      </c>
      <c r="E47" s="64">
        <f t="shared" si="15"/>
        <v>-605.20787124076901</v>
      </c>
      <c r="F47" s="64">
        <f t="shared" si="16"/>
        <v>-110.59797221798405</v>
      </c>
      <c r="G47" s="64">
        <f t="shared" si="17"/>
        <v>-8.0384330993622033</v>
      </c>
      <c r="H47" s="64">
        <f t="shared" si="18"/>
        <v>18043.852027782024</v>
      </c>
      <c r="I47" s="64">
        <f t="shared" si="19"/>
        <v>30981.741566900637</v>
      </c>
      <c r="J47" s="60">
        <f t="shared" si="20"/>
        <v>110.88971036765717</v>
      </c>
      <c r="K47" s="60">
        <f t="shared" si="21"/>
        <v>184.15703689123228</v>
      </c>
      <c r="L47" s="60">
        <f t="shared" si="22"/>
        <v>48.337498838322666</v>
      </c>
      <c r="M47" s="61"/>
      <c r="N47" s="66">
        <f t="shared" si="23"/>
        <v>12.399999999999977</v>
      </c>
      <c r="O47" s="66">
        <f t="shared" si="24"/>
        <v>9.0757121103705683E-3</v>
      </c>
      <c r="P47" s="66">
        <f t="shared" si="25"/>
        <v>9.4247779607697368E-3</v>
      </c>
      <c r="Q47" s="60">
        <f t="shared" si="26"/>
        <v>1.0591922335653203E-2</v>
      </c>
      <c r="R47" s="60">
        <f t="shared" si="27"/>
        <v>1.0000093491731177</v>
      </c>
      <c r="S47" s="60">
        <f t="shared" si="28"/>
        <v>10.106321257552647</v>
      </c>
      <c r="T47" s="60">
        <f t="shared" si="29"/>
        <v>-7.17793507828529</v>
      </c>
      <c r="U47" s="102">
        <f t="shared" si="30"/>
        <v>0.31317909206257938</v>
      </c>
      <c r="W47" s="75">
        <f t="shared" ref="W47:X47" si="55">B48-0.001</f>
        <v>36.039000000000001</v>
      </c>
      <c r="X47" s="75">
        <f t="shared" si="55"/>
        <v>179.239</v>
      </c>
    </row>
    <row r="48" spans="1:24" x14ac:dyDescent="0.35">
      <c r="A48" s="99">
        <v>703.58</v>
      </c>
      <c r="B48" s="65">
        <v>36.04</v>
      </c>
      <c r="C48" s="65">
        <v>179.24</v>
      </c>
      <c r="D48" s="64">
        <f t="shared" si="14"/>
        <v>677.59826679964476</v>
      </c>
      <c r="E48" s="64">
        <f t="shared" si="15"/>
        <v>-615.25826679964473</v>
      </c>
      <c r="F48" s="64">
        <f t="shared" si="16"/>
        <v>-117.85816339463615</v>
      </c>
      <c r="G48" s="64">
        <f t="shared" si="17"/>
        <v>-7.8493687295445858</v>
      </c>
      <c r="H48" s="64">
        <f t="shared" si="18"/>
        <v>18036.591836605374</v>
      </c>
      <c r="I48" s="64">
        <f t="shared" si="19"/>
        <v>30981.930631270454</v>
      </c>
      <c r="J48" s="60">
        <f t="shared" si="20"/>
        <v>118.11925866770882</v>
      </c>
      <c r="K48" s="60">
        <f t="shared" si="21"/>
        <v>183.81027928314128</v>
      </c>
      <c r="L48" s="60">
        <f t="shared" si="22"/>
        <v>52.131328973861287</v>
      </c>
      <c r="M48" s="61"/>
      <c r="N48" s="66">
        <f t="shared" si="23"/>
        <v>12.400000000000091</v>
      </c>
      <c r="O48" s="66">
        <f t="shared" si="24"/>
        <v>6.4577182323789749E-3</v>
      </c>
      <c r="P48" s="66">
        <f t="shared" si="25"/>
        <v>2.5656340004316623E-2</v>
      </c>
      <c r="Q48" s="60">
        <f t="shared" si="26"/>
        <v>1.6356182490733673E-2</v>
      </c>
      <c r="R48" s="60">
        <f t="shared" si="27"/>
        <v>1.0000222943219008</v>
      </c>
      <c r="S48" s="60">
        <f t="shared" si="28"/>
        <v>10.050395558875778</v>
      </c>
      <c r="T48" s="60">
        <f t="shared" si="29"/>
        <v>-7.2601911766521043</v>
      </c>
      <c r="U48" s="102">
        <f t="shared" si="30"/>
        <v>0.18906436981761762</v>
      </c>
      <c r="W48" s="75">
        <f t="shared" ref="W48:X48" si="56">B49+0.001</f>
        <v>37.030999999999999</v>
      </c>
      <c r="X48" s="75">
        <f t="shared" si="56"/>
        <v>179.33100000000002</v>
      </c>
    </row>
    <row r="49" spans="1:24" x14ac:dyDescent="0.35">
      <c r="A49" s="99">
        <v>715.95</v>
      </c>
      <c r="B49" s="65">
        <v>37.03</v>
      </c>
      <c r="C49" s="65">
        <v>179.33</v>
      </c>
      <c r="D49" s="64">
        <f t="shared" si="14"/>
        <v>687.53735667246895</v>
      </c>
      <c r="E49" s="64">
        <f t="shared" si="15"/>
        <v>-625.19735667246891</v>
      </c>
      <c r="F49" s="64">
        <f t="shared" si="16"/>
        <v>-125.22152828168002</v>
      </c>
      <c r="G49" s="64">
        <f t="shared" si="17"/>
        <v>-7.7575432092145009</v>
      </c>
      <c r="H49" s="64">
        <f t="shared" si="18"/>
        <v>18029.228471718328</v>
      </c>
      <c r="I49" s="64">
        <f t="shared" si="19"/>
        <v>30982.022456790783</v>
      </c>
      <c r="J49" s="60">
        <f t="shared" si="20"/>
        <v>125.46159022522558</v>
      </c>
      <c r="K49" s="60">
        <f t="shared" si="21"/>
        <v>183.54497493514162</v>
      </c>
      <c r="L49" s="60">
        <f t="shared" si="22"/>
        <v>55.89253465070481</v>
      </c>
      <c r="M49" s="61"/>
      <c r="N49" s="66">
        <f t="shared" si="23"/>
        <v>12.370000000000005</v>
      </c>
      <c r="O49" s="66">
        <f t="shared" si="24"/>
        <v>1.7278759594743898E-2</v>
      </c>
      <c r="P49" s="66">
        <f t="shared" si="25"/>
        <v>1.5707963267949561E-3</v>
      </c>
      <c r="Q49" s="60">
        <f t="shared" si="26"/>
        <v>1.7304041014672089E-2</v>
      </c>
      <c r="R49" s="60">
        <f t="shared" si="27"/>
        <v>1.0000249532334611</v>
      </c>
      <c r="S49" s="60">
        <f t="shared" si="28"/>
        <v>9.9390898728241481</v>
      </c>
      <c r="T49" s="60">
        <f t="shared" si="29"/>
        <v>-7.3633648870438719</v>
      </c>
      <c r="U49" s="102">
        <f t="shared" si="30"/>
        <v>9.1825520330084662E-2</v>
      </c>
      <c r="W49" s="75">
        <f t="shared" ref="W49:X49" si="57">B50-0.001</f>
        <v>38.179000000000002</v>
      </c>
      <c r="X49" s="75">
        <f t="shared" si="57"/>
        <v>175.809</v>
      </c>
    </row>
    <row r="50" spans="1:24" x14ac:dyDescent="0.35">
      <c r="A50" s="99">
        <v>728.31</v>
      </c>
      <c r="B50" s="65">
        <v>38.18</v>
      </c>
      <c r="C50" s="65">
        <v>175.81</v>
      </c>
      <c r="D50" s="64">
        <f t="shared" si="14"/>
        <v>697.33038071123474</v>
      </c>
      <c r="E50" s="64">
        <f t="shared" si="15"/>
        <v>-634.99038071123471</v>
      </c>
      <c r="F50" s="64">
        <f t="shared" si="16"/>
        <v>-132.75406743442346</v>
      </c>
      <c r="G50" s="64">
        <f t="shared" si="17"/>
        <v>-7.4348639690722536</v>
      </c>
      <c r="H50" s="64">
        <f t="shared" si="18"/>
        <v>18021.695932565584</v>
      </c>
      <c r="I50" s="64">
        <f t="shared" si="19"/>
        <v>30982.345136030926</v>
      </c>
      <c r="J50" s="60">
        <f t="shared" si="20"/>
        <v>132.96209844396282</v>
      </c>
      <c r="K50" s="60">
        <f t="shared" si="21"/>
        <v>183.20548964915051</v>
      </c>
      <c r="L50" s="60">
        <f t="shared" si="22"/>
        <v>59.938252646313579</v>
      </c>
      <c r="M50" s="61"/>
      <c r="N50" s="66">
        <f t="shared" si="23"/>
        <v>12.3599999999999</v>
      </c>
      <c r="O50" s="66">
        <f t="shared" si="24"/>
        <v>2.0071286397934766E-2</v>
      </c>
      <c r="P50" s="66">
        <f t="shared" si="25"/>
        <v>-6.1435589670200581E-2</v>
      </c>
      <c r="Q50" s="60">
        <f t="shared" si="26"/>
        <v>4.2517162597435654E-2</v>
      </c>
      <c r="R50" s="60">
        <f t="shared" si="27"/>
        <v>1.0001506696630291</v>
      </c>
      <c r="S50" s="60">
        <f t="shared" si="28"/>
        <v>9.7930240387657772</v>
      </c>
      <c r="T50" s="60">
        <f t="shared" si="29"/>
        <v>-7.5325391527434462</v>
      </c>
      <c r="U50" s="102">
        <f t="shared" si="30"/>
        <v>0.32267924014224697</v>
      </c>
      <c r="W50" s="75">
        <f t="shared" ref="W50:X50" si="58">B51+0.001</f>
        <v>39.030999999999999</v>
      </c>
      <c r="X50" s="75">
        <f t="shared" si="58"/>
        <v>175.46100000000001</v>
      </c>
    </row>
    <row r="51" spans="1:24" x14ac:dyDescent="0.35">
      <c r="A51" s="99">
        <v>740.63</v>
      </c>
      <c r="B51" s="65">
        <v>39.03</v>
      </c>
      <c r="C51" s="65">
        <v>175.46</v>
      </c>
      <c r="D51" s="64">
        <f t="shared" si="14"/>
        <v>706.95796551408853</v>
      </c>
      <c r="E51" s="64">
        <f t="shared" si="15"/>
        <v>-644.6179655140885</v>
      </c>
      <c r="F51" s="64">
        <f t="shared" si="16"/>
        <v>-140.41869412555482</v>
      </c>
      <c r="G51" s="64">
        <f t="shared" si="17"/>
        <v>-6.8495938810066406</v>
      </c>
      <c r="H51" s="64">
        <f t="shared" si="18"/>
        <v>18014.031305874454</v>
      </c>
      <c r="I51" s="64">
        <f t="shared" si="19"/>
        <v>30982.930406118991</v>
      </c>
      <c r="J51" s="60">
        <f t="shared" si="20"/>
        <v>140.58565572724996</v>
      </c>
      <c r="K51" s="60">
        <f t="shared" si="21"/>
        <v>182.7926622633947</v>
      </c>
      <c r="L51" s="60">
        <f t="shared" si="22"/>
        <v>64.277424756219247</v>
      </c>
      <c r="M51" s="61"/>
      <c r="N51" s="66">
        <f t="shared" si="23"/>
        <v>12.32000000000005</v>
      </c>
      <c r="O51" s="66">
        <f t="shared" si="24"/>
        <v>1.4835298641951825E-2</v>
      </c>
      <c r="P51" s="66">
        <f t="shared" si="25"/>
        <v>-6.1086523819800544E-3</v>
      </c>
      <c r="Q51" s="60">
        <f t="shared" si="26"/>
        <v>1.5317046682999713E-2</v>
      </c>
      <c r="R51" s="60">
        <f t="shared" si="27"/>
        <v>1.0000195514519581</v>
      </c>
      <c r="S51" s="60">
        <f t="shared" si="28"/>
        <v>9.6275848028538</v>
      </c>
      <c r="T51" s="60">
        <f t="shared" si="29"/>
        <v>-7.6646266911313718</v>
      </c>
      <c r="U51" s="102">
        <f t="shared" si="30"/>
        <v>0.58527008806561287</v>
      </c>
      <c r="W51" s="75">
        <f t="shared" ref="W51:X51" si="59">B52-0.001</f>
        <v>39.529000000000003</v>
      </c>
      <c r="X51" s="75">
        <f t="shared" si="59"/>
        <v>174.57900000000001</v>
      </c>
    </row>
    <row r="52" spans="1:24" x14ac:dyDescent="0.35">
      <c r="A52" s="99">
        <v>752.99</v>
      </c>
      <c r="B52" s="65">
        <v>39.53</v>
      </c>
      <c r="C52" s="65">
        <v>174.58</v>
      </c>
      <c r="D52" s="64">
        <f t="shared" si="14"/>
        <v>716.52540764171192</v>
      </c>
      <c r="E52" s="64">
        <f t="shared" si="15"/>
        <v>-654.18540764171189</v>
      </c>
      <c r="F52" s="64">
        <f t="shared" si="16"/>
        <v>-148.21418168381885</v>
      </c>
      <c r="G52" s="64">
        <f t="shared" si="17"/>
        <v>-6.1699971774866844</v>
      </c>
      <c r="H52" s="64">
        <f t="shared" si="18"/>
        <v>18006.235818316189</v>
      </c>
      <c r="I52" s="64">
        <f t="shared" si="19"/>
        <v>30983.610002822512</v>
      </c>
      <c r="J52" s="60">
        <f t="shared" si="20"/>
        <v>148.34255127027529</v>
      </c>
      <c r="K52" s="60">
        <f t="shared" si="21"/>
        <v>182.38378538445858</v>
      </c>
      <c r="L52" s="60">
        <f t="shared" si="22"/>
        <v>68.763716544927703</v>
      </c>
      <c r="M52" s="61"/>
      <c r="N52" s="66">
        <f t="shared" si="23"/>
        <v>12.360000000000014</v>
      </c>
      <c r="O52" s="66">
        <f t="shared" si="24"/>
        <v>8.7266462599716477E-3</v>
      </c>
      <c r="P52" s="66">
        <f t="shared" si="25"/>
        <v>-1.535889741755002E-2</v>
      </c>
      <c r="Q52" s="60">
        <f t="shared" si="26"/>
        <v>1.3065367999529842E-2</v>
      </c>
      <c r="R52" s="60">
        <f t="shared" si="27"/>
        <v>1.0000142255629161</v>
      </c>
      <c r="S52" s="60">
        <f t="shared" si="28"/>
        <v>9.5674421276234103</v>
      </c>
      <c r="T52" s="60">
        <f t="shared" si="29"/>
        <v>-7.7954875582640222</v>
      </c>
      <c r="U52" s="102">
        <f t="shared" si="30"/>
        <v>0.67959670351995616</v>
      </c>
      <c r="W52" s="75">
        <f t="shared" ref="W52:X52" si="60">B53+0.001</f>
        <v>40.521000000000001</v>
      </c>
      <c r="X52" s="75">
        <f t="shared" si="60"/>
        <v>173.96100000000001</v>
      </c>
    </row>
    <row r="53" spans="1:24" x14ac:dyDescent="0.35">
      <c r="A53" s="99">
        <v>765.4</v>
      </c>
      <c r="B53" s="65">
        <v>40.520000000000003</v>
      </c>
      <c r="C53" s="65">
        <v>173.96</v>
      </c>
      <c r="D53" s="64">
        <f t="shared" si="14"/>
        <v>726.02845778864651</v>
      </c>
      <c r="E53" s="64">
        <f t="shared" si="15"/>
        <v>-663.68845778864647</v>
      </c>
      <c r="F53" s="64">
        <f t="shared" si="16"/>
        <v>-156.15521754365585</v>
      </c>
      <c r="G53" s="64">
        <f t="shared" si="17"/>
        <v>-5.3727304189653688</v>
      </c>
      <c r="H53" s="64">
        <f t="shared" si="18"/>
        <v>17998.294782456353</v>
      </c>
      <c r="I53" s="64">
        <f t="shared" si="19"/>
        <v>30984.407269581032</v>
      </c>
      <c r="J53" s="60">
        <f t="shared" si="20"/>
        <v>156.24761821628309</v>
      </c>
      <c r="K53" s="60">
        <f t="shared" si="21"/>
        <v>181.97056106902056</v>
      </c>
      <c r="L53" s="60">
        <f t="shared" si="22"/>
        <v>73.424687741318493</v>
      </c>
      <c r="M53" s="61"/>
      <c r="N53" s="66">
        <f t="shared" si="23"/>
        <v>12.409999999999968</v>
      </c>
      <c r="O53" s="66">
        <f t="shared" si="24"/>
        <v>1.7278759594743898E-2</v>
      </c>
      <c r="P53" s="66">
        <f t="shared" si="25"/>
        <v>-1.0821041362364923E-2</v>
      </c>
      <c r="Q53" s="60">
        <f t="shared" si="26"/>
        <v>1.8627400593169252E-2</v>
      </c>
      <c r="R53" s="60">
        <f t="shared" si="27"/>
        <v>1.0000289160077331</v>
      </c>
      <c r="S53" s="60">
        <f t="shared" si="28"/>
        <v>9.5030501469346085</v>
      </c>
      <c r="T53" s="60">
        <f t="shared" si="29"/>
        <v>-7.9410358598370001</v>
      </c>
      <c r="U53" s="102">
        <f t="shared" si="30"/>
        <v>0.79726675852131534</v>
      </c>
      <c r="W53" s="75">
        <f t="shared" ref="W53:X53" si="61">B54-0.001</f>
        <v>41.439</v>
      </c>
      <c r="X53" s="75">
        <f t="shared" si="61"/>
        <v>177.37899999999999</v>
      </c>
    </row>
    <row r="54" spans="1:24" x14ac:dyDescent="0.35">
      <c r="A54" s="99">
        <v>777.82</v>
      </c>
      <c r="B54" s="65">
        <v>41.44</v>
      </c>
      <c r="C54" s="65">
        <v>177.38</v>
      </c>
      <c r="D54" s="64">
        <f t="shared" si="14"/>
        <v>735.4058909088177</v>
      </c>
      <c r="E54" s="64">
        <f t="shared" si="15"/>
        <v>-673.06589090881766</v>
      </c>
      <c r="F54" s="64">
        <f t="shared" si="16"/>
        <v>-164.27445236036129</v>
      </c>
      <c r="G54" s="64">
        <f t="shared" si="17"/>
        <v>-4.7602197533868775</v>
      </c>
      <c r="H54" s="64">
        <f t="shared" si="18"/>
        <v>17990.175547639647</v>
      </c>
      <c r="I54" s="64">
        <f t="shared" si="19"/>
        <v>30985.01978024661</v>
      </c>
      <c r="J54" s="60">
        <f t="shared" si="20"/>
        <v>164.34340689664779</v>
      </c>
      <c r="K54" s="60">
        <f t="shared" si="21"/>
        <v>181.65980892141391</v>
      </c>
      <c r="L54" s="60">
        <f t="shared" si="22"/>
        <v>78.014754946151129</v>
      </c>
      <c r="M54" s="61"/>
      <c r="N54" s="66">
        <f t="shared" si="23"/>
        <v>12.420000000000073</v>
      </c>
      <c r="O54" s="66">
        <f t="shared" si="24"/>
        <v>1.6057029118347738E-2</v>
      </c>
      <c r="P54" s="66">
        <f t="shared" si="25"/>
        <v>5.9690260418205854E-2</v>
      </c>
      <c r="Q54" s="60">
        <f t="shared" si="26"/>
        <v>4.2304908862104362E-2</v>
      </c>
      <c r="R54" s="60">
        <f t="shared" si="27"/>
        <v>1.0001491688063633</v>
      </c>
      <c r="S54" s="60">
        <f t="shared" si="28"/>
        <v>9.3774331201711991</v>
      </c>
      <c r="T54" s="60">
        <f t="shared" si="29"/>
        <v>-8.1192348167054433</v>
      </c>
      <c r="U54" s="102">
        <f t="shared" si="30"/>
        <v>0.61251066557849176</v>
      </c>
      <c r="W54" s="75">
        <f t="shared" ref="W54:X54" si="62">B55+0.001</f>
        <v>42.841000000000001</v>
      </c>
      <c r="X54" s="75">
        <f t="shared" si="62"/>
        <v>176.24100000000001</v>
      </c>
    </row>
    <row r="55" spans="1:24" x14ac:dyDescent="0.35">
      <c r="A55" s="99">
        <v>790.16</v>
      </c>
      <c r="B55" s="65">
        <v>42.84</v>
      </c>
      <c r="C55" s="65">
        <v>176.24</v>
      </c>
      <c r="D55" s="64">
        <f t="shared" si="14"/>
        <v>744.55600310273041</v>
      </c>
      <c r="E55" s="64">
        <f t="shared" si="15"/>
        <v>-682.21600310273038</v>
      </c>
      <c r="F55" s="64">
        <f t="shared" si="16"/>
        <v>-172.54052395970882</v>
      </c>
      <c r="G55" s="64">
        <f t="shared" si="17"/>
        <v>-4.2984079110617763</v>
      </c>
      <c r="H55" s="64">
        <f t="shared" si="18"/>
        <v>17981.909476040299</v>
      </c>
      <c r="I55" s="64">
        <f t="shared" si="19"/>
        <v>30985.481592088934</v>
      </c>
      <c r="J55" s="60">
        <f t="shared" si="20"/>
        <v>172.59405760008289</v>
      </c>
      <c r="K55" s="60">
        <f t="shared" si="21"/>
        <v>181.42708330481241</v>
      </c>
      <c r="L55" s="60">
        <f t="shared" si="22"/>
        <v>82.547731533046928</v>
      </c>
      <c r="M55" s="61"/>
      <c r="N55" s="66">
        <f t="shared" si="23"/>
        <v>12.339999999999918</v>
      </c>
      <c r="O55" s="66">
        <f t="shared" si="24"/>
        <v>2.4434609527920714E-2</v>
      </c>
      <c r="P55" s="66">
        <f t="shared" si="25"/>
        <v>-1.9896753472735118E-2</v>
      </c>
      <c r="Q55" s="60">
        <f t="shared" si="26"/>
        <v>2.7842733507420059E-2</v>
      </c>
      <c r="R55" s="60">
        <f t="shared" si="27"/>
        <v>1.0000646064925121</v>
      </c>
      <c r="S55" s="60">
        <f t="shared" si="28"/>
        <v>9.1501121939127508</v>
      </c>
      <c r="T55" s="60">
        <f t="shared" si="29"/>
        <v>-8.2660715993475407</v>
      </c>
      <c r="U55" s="102">
        <f t="shared" si="30"/>
        <v>0.46181184232510136</v>
      </c>
      <c r="W55" s="75">
        <f t="shared" ref="W55:X55" si="63">B56-0.001</f>
        <v>44.639000000000003</v>
      </c>
      <c r="X55" s="75">
        <f t="shared" si="63"/>
        <v>176.899</v>
      </c>
    </row>
    <row r="56" spans="1:24" x14ac:dyDescent="0.35">
      <c r="A56" s="99">
        <v>802.52</v>
      </c>
      <c r="B56" s="65">
        <v>44.64</v>
      </c>
      <c r="C56" s="65">
        <v>176.9</v>
      </c>
      <c r="D56" s="64">
        <f t="shared" si="14"/>
        <v>753.48559325297026</v>
      </c>
      <c r="E56" s="64">
        <f t="shared" si="15"/>
        <v>-691.14559325297023</v>
      </c>
      <c r="F56" s="64">
        <f t="shared" si="16"/>
        <v>-181.07035988377862</v>
      </c>
      <c r="G56" s="64">
        <f t="shared" si="17"/>
        <v>-3.7879695489722853</v>
      </c>
      <c r="H56" s="64">
        <f t="shared" si="18"/>
        <v>17973.379640116229</v>
      </c>
      <c r="I56" s="64">
        <f t="shared" si="19"/>
        <v>30985.992030451023</v>
      </c>
      <c r="J56" s="60">
        <f t="shared" si="20"/>
        <v>181.10997747707066</v>
      </c>
      <c r="K56" s="60">
        <f t="shared" si="21"/>
        <v>181.19844581644574</v>
      </c>
      <c r="L56" s="60">
        <f t="shared" si="22"/>
        <v>87.254702083717433</v>
      </c>
      <c r="M56" s="61"/>
      <c r="N56" s="66">
        <f t="shared" si="23"/>
        <v>12.360000000000014</v>
      </c>
      <c r="O56" s="66">
        <f t="shared" si="24"/>
        <v>3.1415926535897885E-2</v>
      </c>
      <c r="P56" s="66">
        <f t="shared" si="25"/>
        <v>1.1519173063162516E-2</v>
      </c>
      <c r="Q56" s="60">
        <f t="shared" si="26"/>
        <v>3.2409355831837905E-2</v>
      </c>
      <c r="R56" s="60">
        <f t="shared" si="27"/>
        <v>1.0000875397236757</v>
      </c>
      <c r="S56" s="60">
        <f t="shared" si="28"/>
        <v>8.9295901502398287</v>
      </c>
      <c r="T56" s="60">
        <f t="shared" si="29"/>
        <v>-8.5298359240698023</v>
      </c>
      <c r="U56" s="102">
        <f t="shared" si="30"/>
        <v>0.51043836208949112</v>
      </c>
      <c r="W56" s="75">
        <f t="shared" ref="W56:X56" si="64">B57+0.001</f>
        <v>45.680999999999997</v>
      </c>
      <c r="X56" s="75">
        <f t="shared" si="64"/>
        <v>175.36100000000002</v>
      </c>
    </row>
    <row r="57" spans="1:24" x14ac:dyDescent="0.35">
      <c r="A57" s="99">
        <v>814.95</v>
      </c>
      <c r="B57" s="65">
        <v>45.68</v>
      </c>
      <c r="C57" s="65">
        <v>175.36</v>
      </c>
      <c r="D57" s="64">
        <f t="shared" si="14"/>
        <v>762.25049680491986</v>
      </c>
      <c r="E57" s="64">
        <f t="shared" si="15"/>
        <v>-699.91049680491983</v>
      </c>
      <c r="F57" s="64">
        <f t="shared" si="16"/>
        <v>-189.86338877473312</v>
      </c>
      <c r="G57" s="64">
        <f t="shared" si="17"/>
        <v>-3.1920747440914607</v>
      </c>
      <c r="H57" s="64">
        <f t="shared" si="18"/>
        <v>17964.586611225273</v>
      </c>
      <c r="I57" s="64">
        <f t="shared" si="19"/>
        <v>30986.587925255903</v>
      </c>
      <c r="J57" s="60">
        <f t="shared" si="20"/>
        <v>189.890220227892</v>
      </c>
      <c r="K57" s="60">
        <f t="shared" si="21"/>
        <v>180.96319349788243</v>
      </c>
      <c r="L57" s="60">
        <f t="shared" si="22"/>
        <v>92.16727656820467</v>
      </c>
      <c r="M57" s="61"/>
      <c r="N57" s="66">
        <f t="shared" si="23"/>
        <v>12.430000000000064</v>
      </c>
      <c r="O57" s="66">
        <f t="shared" si="24"/>
        <v>1.8151424220741012E-2</v>
      </c>
      <c r="P57" s="66">
        <f t="shared" si="25"/>
        <v>-2.6878070480712536E-2</v>
      </c>
      <c r="Q57" s="60">
        <f t="shared" si="26"/>
        <v>2.6318368128506853E-2</v>
      </c>
      <c r="R57" s="60">
        <f t="shared" si="27"/>
        <v>1.0000577253734677</v>
      </c>
      <c r="S57" s="60">
        <f t="shared" si="28"/>
        <v>8.7649035519496206</v>
      </c>
      <c r="T57" s="60">
        <f t="shared" si="29"/>
        <v>-8.793028890954508</v>
      </c>
      <c r="U57" s="102">
        <f t="shared" si="30"/>
        <v>0.59589480488082469</v>
      </c>
      <c r="W57" s="75">
        <f t="shared" ref="W57:X57" si="65">B58-0.001</f>
        <v>47.149000000000001</v>
      </c>
      <c r="X57" s="75">
        <f t="shared" si="65"/>
        <v>176.68899999999999</v>
      </c>
    </row>
    <row r="58" spans="1:24" x14ac:dyDescent="0.35">
      <c r="A58" s="99">
        <v>827.3</v>
      </c>
      <c r="B58" s="65">
        <v>47.15</v>
      </c>
      <c r="C58" s="65">
        <v>176.69</v>
      </c>
      <c r="D58" s="64">
        <f t="shared" si="14"/>
        <v>770.7649235170511</v>
      </c>
      <c r="E58" s="64">
        <f t="shared" si="15"/>
        <v>-708.42492351705107</v>
      </c>
      <c r="F58" s="64">
        <f t="shared" si="16"/>
        <v>-198.78707294423279</v>
      </c>
      <c r="G58" s="64">
        <f t="shared" si="17"/>
        <v>-2.5732533770145229</v>
      </c>
      <c r="H58" s="64">
        <f t="shared" si="18"/>
        <v>17955.662927055775</v>
      </c>
      <c r="I58" s="64">
        <f t="shared" si="19"/>
        <v>30987.206746622978</v>
      </c>
      <c r="J58" s="60">
        <f t="shared" si="20"/>
        <v>198.80372733597841</v>
      </c>
      <c r="K58" s="60">
        <f t="shared" si="21"/>
        <v>180.74163939129198</v>
      </c>
      <c r="L58" s="60">
        <f t="shared" si="22"/>
        <v>97.165033677247735</v>
      </c>
      <c r="M58" s="61"/>
      <c r="N58" s="66">
        <f t="shared" si="23"/>
        <v>12.349999999999909</v>
      </c>
      <c r="O58" s="66">
        <f t="shared" si="24"/>
        <v>2.5656340004316623E-2</v>
      </c>
      <c r="P58" s="66">
        <f t="shared" si="25"/>
        <v>2.3212879051524304E-2</v>
      </c>
      <c r="Q58" s="60">
        <f t="shared" si="26"/>
        <v>3.0674173413482775E-2</v>
      </c>
      <c r="R58" s="60">
        <f t="shared" si="27"/>
        <v>1.0000784161211029</v>
      </c>
      <c r="S58" s="60">
        <f t="shared" si="28"/>
        <v>8.5144267121312627</v>
      </c>
      <c r="T58" s="60">
        <f t="shared" si="29"/>
        <v>-8.9236841694996567</v>
      </c>
      <c r="U58" s="102">
        <f t="shared" si="30"/>
        <v>0.61882136707693802</v>
      </c>
      <c r="W58" s="75">
        <f t="shared" ref="W58:X58" si="66">B59+0.001</f>
        <v>48.540999999999997</v>
      </c>
      <c r="X58" s="75">
        <f t="shared" si="66"/>
        <v>175.161</v>
      </c>
    </row>
    <row r="59" spans="1:24" x14ac:dyDescent="0.35">
      <c r="A59" s="99">
        <v>839.68</v>
      </c>
      <c r="B59" s="65">
        <v>48.54</v>
      </c>
      <c r="C59" s="65">
        <v>175.16</v>
      </c>
      <c r="D59" s="64">
        <f t="shared" si="14"/>
        <v>779.07368639325023</v>
      </c>
      <c r="E59" s="64">
        <f t="shared" si="15"/>
        <v>-716.7336863932502</v>
      </c>
      <c r="F59" s="64">
        <f t="shared" si="16"/>
        <v>-207.94072288079266</v>
      </c>
      <c r="G59" s="64">
        <f t="shared" si="17"/>
        <v>-1.9197769179702768</v>
      </c>
      <c r="H59" s="64">
        <f t="shared" si="18"/>
        <v>17946.509277119214</v>
      </c>
      <c r="I59" s="64">
        <f t="shared" si="19"/>
        <v>30987.860223082022</v>
      </c>
      <c r="J59" s="60">
        <f t="shared" si="20"/>
        <v>207.94958469687163</v>
      </c>
      <c r="K59" s="60">
        <f t="shared" si="21"/>
        <v>180.52895838999518</v>
      </c>
      <c r="L59" s="60">
        <f t="shared" si="22"/>
        <v>102.30778585983506</v>
      </c>
      <c r="M59" s="61"/>
      <c r="N59" s="66">
        <f t="shared" si="23"/>
        <v>12.379999999999995</v>
      </c>
      <c r="O59" s="66">
        <f t="shared" si="24"/>
        <v>2.4260076602721191E-2</v>
      </c>
      <c r="P59" s="66">
        <f t="shared" si="25"/>
        <v>-2.6703537555513263E-2</v>
      </c>
      <c r="Q59" s="60">
        <f t="shared" si="26"/>
        <v>3.1310753634840038E-2</v>
      </c>
      <c r="R59" s="60">
        <f t="shared" si="27"/>
        <v>1.0000817049511612</v>
      </c>
      <c r="S59" s="60">
        <f t="shared" si="28"/>
        <v>8.3087628761990899</v>
      </c>
      <c r="T59" s="60">
        <f t="shared" si="29"/>
        <v>-9.1536499365598853</v>
      </c>
      <c r="U59" s="102">
        <f t="shared" si="30"/>
        <v>0.65347645904424623</v>
      </c>
      <c r="W59" s="75">
        <f t="shared" ref="W59:X59" si="67">B60-0.001</f>
        <v>49.459000000000003</v>
      </c>
      <c r="X59" s="75">
        <f t="shared" si="67"/>
        <v>175.22899999999998</v>
      </c>
    </row>
    <row r="60" spans="1:24" x14ac:dyDescent="0.35">
      <c r="A60" s="99">
        <v>852.07</v>
      </c>
      <c r="B60" s="65">
        <v>49.46</v>
      </c>
      <c r="C60" s="65">
        <v>175.23</v>
      </c>
      <c r="D60" s="64">
        <f t="shared" si="14"/>
        <v>787.20217101464027</v>
      </c>
      <c r="E60" s="64">
        <f t="shared" si="15"/>
        <v>-724.86217101464024</v>
      </c>
      <c r="F60" s="64">
        <f t="shared" si="16"/>
        <v>-217.25861366839999</v>
      </c>
      <c r="G60" s="64">
        <f t="shared" si="17"/>
        <v>-1.1365528943889953</v>
      </c>
      <c r="H60" s="64">
        <f t="shared" si="18"/>
        <v>17937.191386331608</v>
      </c>
      <c r="I60" s="64">
        <f t="shared" si="19"/>
        <v>30988.643447105602</v>
      </c>
      <c r="J60" s="60">
        <f t="shared" si="20"/>
        <v>217.26158649332564</v>
      </c>
      <c r="K60" s="60">
        <f t="shared" si="21"/>
        <v>180.29973076285086</v>
      </c>
      <c r="L60" s="60">
        <f t="shared" si="22"/>
        <v>107.64502315491441</v>
      </c>
      <c r="M60" s="61"/>
      <c r="N60" s="66">
        <f t="shared" si="23"/>
        <v>12.3900000000001</v>
      </c>
      <c r="O60" s="66">
        <f t="shared" si="24"/>
        <v>1.6057029118347863E-2</v>
      </c>
      <c r="P60" s="66">
        <f t="shared" si="25"/>
        <v>1.2217304763959117E-3</v>
      </c>
      <c r="Q60" s="60">
        <f t="shared" si="26"/>
        <v>1.6083479216642882E-2</v>
      </c>
      <c r="R60" s="60">
        <f t="shared" si="27"/>
        <v>1.0000215570829445</v>
      </c>
      <c r="S60" s="60">
        <f t="shared" si="28"/>
        <v>8.1284846213900774</v>
      </c>
      <c r="T60" s="60">
        <f t="shared" si="29"/>
        <v>-9.31789078760732</v>
      </c>
      <c r="U60" s="102">
        <f t="shared" si="30"/>
        <v>0.78322402358128163</v>
      </c>
      <c r="W60" s="75">
        <f t="shared" ref="W60:X60" si="68">B61+0.001</f>
        <v>49.410999999999994</v>
      </c>
      <c r="X60" s="75">
        <f t="shared" si="68"/>
        <v>174.191</v>
      </c>
    </row>
    <row r="61" spans="1:24" x14ac:dyDescent="0.35">
      <c r="A61" s="99">
        <v>864.45</v>
      </c>
      <c r="B61" s="65">
        <v>49.41</v>
      </c>
      <c r="C61" s="65">
        <v>174.19</v>
      </c>
      <c r="D61" s="64">
        <f t="shared" si="14"/>
        <v>795.25313963344445</v>
      </c>
      <c r="E61" s="64">
        <f t="shared" si="15"/>
        <v>-732.91313963344442</v>
      </c>
      <c r="F61" s="64">
        <f t="shared" si="16"/>
        <v>-226.62302108462089</v>
      </c>
      <c r="G61" s="64">
        <f t="shared" si="17"/>
        <v>-0.26952353758248759</v>
      </c>
      <c r="H61" s="64">
        <f t="shared" si="18"/>
        <v>17927.826978915386</v>
      </c>
      <c r="I61" s="64">
        <f t="shared" si="19"/>
        <v>30989.510476462408</v>
      </c>
      <c r="J61" s="60">
        <f t="shared" si="20"/>
        <v>226.62318135719883</v>
      </c>
      <c r="K61" s="60">
        <f t="shared" si="21"/>
        <v>180.06814203529783</v>
      </c>
      <c r="L61" s="60">
        <f t="shared" si="22"/>
        <v>113.07809631184611</v>
      </c>
      <c r="M61" s="61"/>
      <c r="N61" s="66">
        <f t="shared" si="23"/>
        <v>12.379999999999995</v>
      </c>
      <c r="O61" s="66">
        <f t="shared" si="24"/>
        <v>-8.7266462599723917E-4</v>
      </c>
      <c r="P61" s="66">
        <f t="shared" si="25"/>
        <v>-1.8151424220740887E-2</v>
      </c>
      <c r="Q61" s="60">
        <f t="shared" si="26"/>
        <v>1.3816574002396553E-2</v>
      </c>
      <c r="R61" s="60">
        <f t="shared" si="27"/>
        <v>1.0000159084467857</v>
      </c>
      <c r="S61" s="60">
        <f t="shared" si="28"/>
        <v>8.0509686188042302</v>
      </c>
      <c r="T61" s="60">
        <f t="shared" si="29"/>
        <v>-9.364407416220887</v>
      </c>
      <c r="U61" s="102">
        <f t="shared" si="30"/>
        <v>0.86702935680650772</v>
      </c>
      <c r="W61" s="75">
        <f t="shared" ref="W61:X61" si="69">B62-0.001</f>
        <v>49.548999999999999</v>
      </c>
      <c r="X61" s="75">
        <f t="shared" si="69"/>
        <v>174.059</v>
      </c>
    </row>
    <row r="62" spans="1:24" x14ac:dyDescent="0.35">
      <c r="A62" s="99">
        <v>876.88</v>
      </c>
      <c r="B62" s="65">
        <v>49.55</v>
      </c>
      <c r="C62" s="65">
        <v>174.06</v>
      </c>
      <c r="D62" s="64">
        <f t="shared" si="14"/>
        <v>803.32907769206031</v>
      </c>
      <c r="E62" s="64">
        <f t="shared" si="15"/>
        <v>-740.98907769206028</v>
      </c>
      <c r="F62" s="64">
        <f t="shared" si="16"/>
        <v>-236.02241125869378</v>
      </c>
      <c r="G62" s="64">
        <f t="shared" si="17"/>
        <v>0.69767533196488185</v>
      </c>
      <c r="H62" s="64">
        <f t="shared" si="18"/>
        <v>17918.427588741313</v>
      </c>
      <c r="I62" s="64">
        <f t="shared" si="19"/>
        <v>30990.477675331957</v>
      </c>
      <c r="J62" s="60">
        <f t="shared" si="20"/>
        <v>236.02344241036062</v>
      </c>
      <c r="K62" s="60">
        <f t="shared" si="21"/>
        <v>179.83063584787536</v>
      </c>
      <c r="L62" s="60">
        <f t="shared" si="22"/>
        <v>118.61541019042225</v>
      </c>
      <c r="M62" s="61"/>
      <c r="N62" s="66">
        <f t="shared" si="23"/>
        <v>12.42999999999995</v>
      </c>
      <c r="O62" s="66">
        <f t="shared" si="24"/>
        <v>2.4434609527920711E-3</v>
      </c>
      <c r="P62" s="66">
        <f t="shared" si="25"/>
        <v>-2.2689280275925493E-3</v>
      </c>
      <c r="Q62" s="60">
        <f t="shared" si="26"/>
        <v>2.9908867228338742E-3</v>
      </c>
      <c r="R62" s="60">
        <f t="shared" si="27"/>
        <v>1.0000007454509492</v>
      </c>
      <c r="S62" s="60">
        <f t="shared" si="28"/>
        <v>8.0759380586158613</v>
      </c>
      <c r="T62" s="60">
        <f t="shared" si="29"/>
        <v>-9.3993901740728862</v>
      </c>
      <c r="U62" s="102">
        <f t="shared" si="30"/>
        <v>0.96719886954736944</v>
      </c>
      <c r="W62" s="75">
        <f t="shared" ref="W62:X62" si="70">B63+0.001</f>
        <v>51.010999999999996</v>
      </c>
      <c r="X62" s="75">
        <f t="shared" si="70"/>
        <v>176.09100000000001</v>
      </c>
    </row>
    <row r="63" spans="1:24" x14ac:dyDescent="0.35">
      <c r="A63" s="99">
        <v>901.64</v>
      </c>
      <c r="B63" s="65">
        <v>51.01</v>
      </c>
      <c r="C63" s="65">
        <v>176.09</v>
      </c>
      <c r="D63" s="64">
        <f t="shared" si="14"/>
        <v>819.15216880013486</v>
      </c>
      <c r="E63" s="64">
        <f t="shared" si="15"/>
        <v>-756.81216880013483</v>
      </c>
      <c r="F63" s="64">
        <f t="shared" si="16"/>
        <v>-254.99489766292155</v>
      </c>
      <c r="G63" s="64">
        <f t="shared" si="17"/>
        <v>2.3289460306948042</v>
      </c>
      <c r="H63" s="64">
        <f t="shared" si="18"/>
        <v>17899.455102337084</v>
      </c>
      <c r="I63" s="64">
        <f t="shared" si="19"/>
        <v>30992.108946030687</v>
      </c>
      <c r="J63" s="60">
        <f t="shared" si="20"/>
        <v>255.00553292769496</v>
      </c>
      <c r="K63" s="60">
        <f t="shared" si="21"/>
        <v>179.47671475266407</v>
      </c>
      <c r="L63" s="60">
        <f t="shared" si="22"/>
        <v>129.51437525808538</v>
      </c>
      <c r="M63" s="61"/>
      <c r="N63" s="66">
        <f t="shared" si="23"/>
        <v>24.759999999999991</v>
      </c>
      <c r="O63" s="66">
        <f t="shared" si="24"/>
        <v>2.5481807079117225E-2</v>
      </c>
      <c r="P63" s="66">
        <f t="shared" si="25"/>
        <v>3.5430183815484913E-2</v>
      </c>
      <c r="Q63" s="60">
        <f t="shared" si="26"/>
        <v>3.7307404933138555E-2</v>
      </c>
      <c r="R63" s="60">
        <f t="shared" si="27"/>
        <v>1.0001160030177232</v>
      </c>
      <c r="S63" s="60">
        <f t="shared" si="28"/>
        <v>15.823091108074577</v>
      </c>
      <c r="T63" s="60">
        <f t="shared" si="29"/>
        <v>-18.972486404227777</v>
      </c>
      <c r="U63" s="102">
        <f t="shared" si="30"/>
        <v>1.6312706987299221</v>
      </c>
      <c r="W63" s="75">
        <f t="shared" ref="W63:X63" si="71">B64-0.001</f>
        <v>50.978999999999999</v>
      </c>
      <c r="X63" s="75">
        <f t="shared" si="71"/>
        <v>177.26900000000001</v>
      </c>
    </row>
    <row r="64" spans="1:24" x14ac:dyDescent="0.35">
      <c r="A64" s="99">
        <v>926.4</v>
      </c>
      <c r="B64" s="65">
        <v>50.98</v>
      </c>
      <c r="C64" s="65">
        <v>177.27</v>
      </c>
      <c r="D64" s="64">
        <f t="shared" si="14"/>
        <v>834.73615326367121</v>
      </c>
      <c r="E64" s="64">
        <f t="shared" si="15"/>
        <v>-772.39615326367118</v>
      </c>
      <c r="F64" s="64">
        <f t="shared" si="16"/>
        <v>-274.20276821489637</v>
      </c>
      <c r="G64" s="64">
        <f t="shared" si="17"/>
        <v>3.4432341989135087</v>
      </c>
      <c r="H64" s="64">
        <f t="shared" si="18"/>
        <v>17880.24723178511</v>
      </c>
      <c r="I64" s="64">
        <f t="shared" si="19"/>
        <v>30993.223234198904</v>
      </c>
      <c r="J64" s="60">
        <f t="shared" si="20"/>
        <v>274.22438614838899</v>
      </c>
      <c r="K64" s="60">
        <f t="shared" si="21"/>
        <v>179.28056007512953</v>
      </c>
      <c r="L64" s="60">
        <f t="shared" si="22"/>
        <v>140.08331239488663</v>
      </c>
      <c r="M64" s="61"/>
      <c r="N64" s="66">
        <f t="shared" si="23"/>
        <v>24.759999999999991</v>
      </c>
      <c r="O64" s="66">
        <f t="shared" si="24"/>
        <v>-5.2359877559831865E-4</v>
      </c>
      <c r="P64" s="66">
        <f t="shared" si="25"/>
        <v>2.0594885173533209E-2</v>
      </c>
      <c r="Q64" s="60">
        <f t="shared" si="26"/>
        <v>1.6012551090001104E-2</v>
      </c>
      <c r="R64" s="60">
        <f t="shared" si="27"/>
        <v>1.0000213673638974</v>
      </c>
      <c r="S64" s="60">
        <f t="shared" si="28"/>
        <v>15.583984463536362</v>
      </c>
      <c r="T64" s="60">
        <f t="shared" si="29"/>
        <v>-19.207870551974803</v>
      </c>
      <c r="U64" s="102">
        <f t="shared" si="30"/>
        <v>1.1142881682187045</v>
      </c>
      <c r="W64" s="75">
        <f t="shared" ref="W64:X64" si="72">B65+0.001</f>
        <v>50.610999999999997</v>
      </c>
      <c r="X64" s="75">
        <f t="shared" si="72"/>
        <v>177.55100000000002</v>
      </c>
    </row>
    <row r="65" spans="1:24" x14ac:dyDescent="0.35">
      <c r="A65" s="99">
        <v>951.23</v>
      </c>
      <c r="B65" s="65">
        <v>50.61</v>
      </c>
      <c r="C65" s="65">
        <v>177.55</v>
      </c>
      <c r="D65" s="64">
        <f t="shared" si="14"/>
        <v>850.43111144317902</v>
      </c>
      <c r="E65" s="64">
        <f t="shared" si="15"/>
        <v>-788.09111144317899</v>
      </c>
      <c r="F65" s="64">
        <f t="shared" si="16"/>
        <v>-293.42354218146676</v>
      </c>
      <c r="G65" s="64">
        <f t="shared" si="17"/>
        <v>4.312806842404151</v>
      </c>
      <c r="H65" s="64">
        <f t="shared" si="18"/>
        <v>17861.026457818538</v>
      </c>
      <c r="I65" s="64">
        <f t="shared" si="19"/>
        <v>30994.092806842393</v>
      </c>
      <c r="J65" s="60">
        <f t="shared" si="20"/>
        <v>293.45523578423149</v>
      </c>
      <c r="K65" s="60">
        <f t="shared" si="21"/>
        <v>179.15791406626548</v>
      </c>
      <c r="L65" s="60">
        <f t="shared" si="22"/>
        <v>150.44677137787073</v>
      </c>
      <c r="M65" s="61"/>
      <c r="N65" s="66">
        <f t="shared" si="23"/>
        <v>24.830000000000041</v>
      </c>
      <c r="O65" s="66">
        <f t="shared" si="24"/>
        <v>-6.4577182323789749E-3</v>
      </c>
      <c r="P65" s="66">
        <f t="shared" si="25"/>
        <v>4.8869219055841422E-3</v>
      </c>
      <c r="Q65" s="60">
        <f t="shared" si="26"/>
        <v>7.4861203149536593E-3</v>
      </c>
      <c r="R65" s="60">
        <f t="shared" si="27"/>
        <v>1.0000046701926202</v>
      </c>
      <c r="S65" s="60">
        <f t="shared" si="28"/>
        <v>15.694958179507825</v>
      </c>
      <c r="T65" s="60">
        <f t="shared" si="29"/>
        <v>-19.220773966570416</v>
      </c>
      <c r="U65" s="102">
        <f t="shared" si="30"/>
        <v>0.86957264349064256</v>
      </c>
      <c r="W65" s="75">
        <f t="shared" ref="W65:X65" si="73">B66-0.001</f>
        <v>51.099000000000004</v>
      </c>
      <c r="X65" s="75">
        <f t="shared" si="73"/>
        <v>176.149</v>
      </c>
    </row>
    <row r="66" spans="1:24" x14ac:dyDescent="0.35">
      <c r="A66" s="99">
        <v>986.46</v>
      </c>
      <c r="B66" s="65">
        <v>51.1</v>
      </c>
      <c r="C66" s="65">
        <v>176.15</v>
      </c>
      <c r="D66" s="64">
        <f t="shared" si="14"/>
        <v>872.6718839482952</v>
      </c>
      <c r="E66" s="64">
        <f t="shared" si="15"/>
        <v>-810.33188394829517</v>
      </c>
      <c r="F66" s="64">
        <f t="shared" si="16"/>
        <v>-320.70354963940281</v>
      </c>
      <c r="G66" s="64">
        <f t="shared" si="17"/>
        <v>5.8152801290619349</v>
      </c>
      <c r="H66" s="64">
        <f t="shared" si="18"/>
        <v>17833.746450360602</v>
      </c>
      <c r="I66" s="64">
        <f t="shared" si="19"/>
        <v>30995.595280129051</v>
      </c>
      <c r="J66" s="60">
        <f t="shared" si="20"/>
        <v>320.75626920497183</v>
      </c>
      <c r="K66" s="60">
        <f t="shared" si="21"/>
        <v>178.96117614612834</v>
      </c>
      <c r="L66" s="60">
        <f t="shared" si="22"/>
        <v>165.38795514159187</v>
      </c>
      <c r="M66" s="61"/>
      <c r="N66" s="66">
        <f t="shared" si="23"/>
        <v>35.230000000000018</v>
      </c>
      <c r="O66" s="66">
        <f t="shared" si="24"/>
        <v>8.5521133347722499E-3</v>
      </c>
      <c r="P66" s="66">
        <f t="shared" si="25"/>
        <v>-2.4434609527920714E-2</v>
      </c>
      <c r="Q66" s="60">
        <f t="shared" si="26"/>
        <v>2.0790338250653795E-2</v>
      </c>
      <c r="R66" s="60">
        <f t="shared" si="27"/>
        <v>1.0000360214040314</v>
      </c>
      <c r="S66" s="60">
        <f t="shared" si="28"/>
        <v>22.240772505116151</v>
      </c>
      <c r="T66" s="60">
        <f t="shared" si="29"/>
        <v>-27.280007457936069</v>
      </c>
      <c r="U66" s="102">
        <f t="shared" si="30"/>
        <v>1.5024732866577839</v>
      </c>
      <c r="W66" s="75">
        <f t="shared" ref="W66:X66" si="74">B67+0.001</f>
        <v>51.170999999999999</v>
      </c>
      <c r="X66" s="75">
        <f t="shared" si="74"/>
        <v>176.06100000000001</v>
      </c>
    </row>
    <row r="67" spans="1:24" x14ac:dyDescent="0.35">
      <c r="A67" s="99">
        <v>998.76</v>
      </c>
      <c r="B67" s="65">
        <v>51.17</v>
      </c>
      <c r="C67" s="65">
        <v>176.06</v>
      </c>
      <c r="D67" s="64">
        <f t="shared" si="14"/>
        <v>880.38998115799052</v>
      </c>
      <c r="E67" s="64">
        <f t="shared" si="15"/>
        <v>-818.04998115799049</v>
      </c>
      <c r="F67" s="64">
        <f t="shared" si="16"/>
        <v>-330.25853316635704</v>
      </c>
      <c r="G67" s="64">
        <f t="shared" si="17"/>
        <v>6.4658395680780627</v>
      </c>
      <c r="H67" s="64">
        <f t="shared" si="18"/>
        <v>17824.191466833647</v>
      </c>
      <c r="I67" s="64">
        <f t="shared" si="19"/>
        <v>30996.245839568066</v>
      </c>
      <c r="J67" s="60">
        <f t="shared" si="20"/>
        <v>330.32182157785741</v>
      </c>
      <c r="K67" s="60">
        <f t="shared" si="21"/>
        <v>178.87839992459135</v>
      </c>
      <c r="L67" s="60">
        <f t="shared" si="22"/>
        <v>170.72884790592877</v>
      </c>
      <c r="M67" s="61"/>
      <c r="N67" s="66">
        <f t="shared" si="23"/>
        <v>12.299999999999955</v>
      </c>
      <c r="O67" s="66">
        <f t="shared" si="24"/>
        <v>1.2217304763960355E-3</v>
      </c>
      <c r="P67" s="66">
        <f t="shared" si="25"/>
        <v>-1.5707963267949561E-3</v>
      </c>
      <c r="Q67" s="60">
        <f t="shared" si="26"/>
        <v>1.7287306816344827E-3</v>
      </c>
      <c r="R67" s="60">
        <f t="shared" si="27"/>
        <v>1.0000002490425552</v>
      </c>
      <c r="S67" s="60">
        <f t="shared" si="28"/>
        <v>7.7180972096952685</v>
      </c>
      <c r="T67" s="60">
        <f t="shared" si="29"/>
        <v>-9.5549835269542367</v>
      </c>
      <c r="U67" s="102">
        <f t="shared" si="30"/>
        <v>0.65055943901612789</v>
      </c>
      <c r="W67" s="75" t="e">
        <f>#REF!-0.001</f>
        <v>#REF!</v>
      </c>
      <c r="X67" s="75" t="e">
        <f>#REF!-0.001</f>
        <v>#REF!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8"/>
  <sheetViews>
    <sheetView workbookViewId="0">
      <selection activeCell="A17" sqref="A17"/>
    </sheetView>
  </sheetViews>
  <sheetFormatPr defaultRowHeight="14.5" x14ac:dyDescent="0.35"/>
  <cols>
    <col min="1" max="1" width="76.54296875" customWidth="1"/>
    <col min="4" max="5" width="9.08984375" style="76"/>
    <col min="8" max="8" width="27.54296875" customWidth="1"/>
    <col min="9" max="9" width="31.54296875" customWidth="1"/>
    <col min="10" max="10" width="26" customWidth="1"/>
  </cols>
  <sheetData>
    <row r="1" spans="1:10" ht="19" thickBot="1" x14ac:dyDescent="0.4">
      <c r="A1" s="57" t="s">
        <v>81</v>
      </c>
      <c r="D1" s="76" t="s">
        <v>91</v>
      </c>
      <c r="E1" s="76" t="s">
        <v>92</v>
      </c>
      <c r="H1" s="78" t="s">
        <v>93</v>
      </c>
      <c r="I1" s="78" t="s">
        <v>94</v>
      </c>
      <c r="J1" s="78" t="s">
        <v>95</v>
      </c>
    </row>
    <row r="2" spans="1:10" ht="18.5" x14ac:dyDescent="0.35">
      <c r="A2" t="s">
        <v>84</v>
      </c>
      <c r="D2" s="76">
        <f>Данные!X8-Данные!X9</f>
        <v>-0.37</v>
      </c>
      <c r="E2" s="77">
        <f>Данные!Y8-Данные!Y9</f>
        <v>-162.93</v>
      </c>
      <c r="H2" s="78" t="s">
        <v>127</v>
      </c>
      <c r="I2" s="78"/>
      <c r="J2" s="78"/>
    </row>
    <row r="3" spans="1:10" ht="18.5" x14ac:dyDescent="0.35">
      <c r="A3" t="s">
        <v>85</v>
      </c>
      <c r="D3" s="76">
        <f>Данные!X9-Данные!X10</f>
        <v>0.27</v>
      </c>
      <c r="E3" s="77">
        <f>Данные!Y9-Данные!Y10</f>
        <v>-164.29000000000002</v>
      </c>
      <c r="H3" s="78" t="s">
        <v>96</v>
      </c>
      <c r="I3" s="78"/>
      <c r="J3" s="78"/>
    </row>
    <row r="4" spans="1:10" ht="18.5" x14ac:dyDescent="0.35">
      <c r="A4" t="s">
        <v>86</v>
      </c>
      <c r="D4" s="76" t="e">
        <f>Данные!X10-Данные!#REF!</f>
        <v>#REF!</v>
      </c>
      <c r="E4" s="77" t="e">
        <f>Данные!Y10-Данные!#REF!</f>
        <v>#REF!</v>
      </c>
      <c r="H4" s="78" t="s">
        <v>116</v>
      </c>
      <c r="I4" s="78"/>
      <c r="J4" s="78"/>
    </row>
    <row r="5" spans="1:10" ht="18.5" x14ac:dyDescent="0.35">
      <c r="A5" t="s">
        <v>82</v>
      </c>
      <c r="D5" s="76" t="e">
        <f>Данные!#REF!-Данные!#REF!</f>
        <v>#REF!</v>
      </c>
      <c r="E5" s="77" t="e">
        <f>Данные!#REF!-Данные!#REF!</f>
        <v>#REF!</v>
      </c>
      <c r="H5" s="78" t="s">
        <v>117</v>
      </c>
      <c r="I5" s="78"/>
      <c r="J5" s="78"/>
    </row>
    <row r="6" spans="1:10" ht="18.5" x14ac:dyDescent="0.35">
      <c r="A6" t="s">
        <v>83</v>
      </c>
      <c r="D6" s="76" t="e">
        <f>Данные!#REF!-Данные!#REF!</f>
        <v>#REF!</v>
      </c>
      <c r="E6" s="77" t="e">
        <f>Данные!#REF!-Данные!#REF!</f>
        <v>#REF!</v>
      </c>
      <c r="H6" s="79" t="s">
        <v>97</v>
      </c>
      <c r="I6" s="78"/>
      <c r="J6" s="78"/>
    </row>
    <row r="7" spans="1:10" ht="37" x14ac:dyDescent="0.35">
      <c r="A7" t="s">
        <v>87</v>
      </c>
      <c r="D7" s="76" t="e">
        <f>Данные!#REF!-Данные!#REF!</f>
        <v>#REF!</v>
      </c>
      <c r="E7" s="77" t="e">
        <f>Данные!#REF!-Данные!#REF!</f>
        <v>#REF!</v>
      </c>
      <c r="H7" s="79" t="s">
        <v>98</v>
      </c>
      <c r="I7" s="78"/>
      <c r="J7" s="78"/>
    </row>
    <row r="8" spans="1:10" ht="18.5" x14ac:dyDescent="0.35">
      <c r="A8" t="s">
        <v>105</v>
      </c>
      <c r="D8" s="76" t="e">
        <f>Данные!#REF!-Данные!#REF!</f>
        <v>#REF!</v>
      </c>
      <c r="E8" s="77" t="e">
        <f>Данные!#REF!-Данные!#REF!</f>
        <v>#REF!</v>
      </c>
      <c r="H8" s="78" t="s">
        <v>99</v>
      </c>
      <c r="I8" s="78"/>
      <c r="J8" s="78"/>
    </row>
    <row r="9" spans="1:10" ht="18.5" x14ac:dyDescent="0.35">
      <c r="A9" t="s">
        <v>134</v>
      </c>
      <c r="D9" s="76" t="e">
        <f>Данные!#REF!-Данные!#REF!</f>
        <v>#REF!</v>
      </c>
      <c r="E9" s="77" t="e">
        <f>Данные!#REF!-Данные!#REF!</f>
        <v>#REF!</v>
      </c>
      <c r="H9" s="78" t="s">
        <v>100</v>
      </c>
      <c r="I9" s="78"/>
      <c r="J9" s="78"/>
    </row>
    <row r="10" spans="1:10" ht="18.5" x14ac:dyDescent="0.35">
      <c r="A10" t="s">
        <v>108</v>
      </c>
      <c r="D10" s="76" t="e">
        <f>Данные!#REF!-Данные!#REF!</f>
        <v>#REF!</v>
      </c>
      <c r="E10" s="77" t="e">
        <f>Данные!#REF!-Данные!#REF!</f>
        <v>#REF!</v>
      </c>
      <c r="H10" s="78" t="s">
        <v>101</v>
      </c>
      <c r="I10" s="78"/>
      <c r="J10" s="78"/>
    </row>
    <row r="11" spans="1:10" ht="18.5" x14ac:dyDescent="0.35">
      <c r="A11" t="s">
        <v>109</v>
      </c>
      <c r="D11" s="76" t="e">
        <f>Данные!#REF!-Данные!#REF!</f>
        <v>#REF!</v>
      </c>
      <c r="E11" s="77" t="e">
        <f>Данные!#REF!-Данные!#REF!</f>
        <v>#REF!</v>
      </c>
      <c r="H11" s="78" t="s">
        <v>108</v>
      </c>
      <c r="I11" s="78"/>
      <c r="J11" s="78"/>
    </row>
    <row r="12" spans="1:10" ht="18.5" x14ac:dyDescent="0.35">
      <c r="A12" t="s">
        <v>110</v>
      </c>
      <c r="D12" s="76" t="e">
        <f>Данные!#REF!-Данные!#REF!</f>
        <v>#REF!</v>
      </c>
      <c r="E12" s="77" t="e">
        <f>Данные!#REF!-Данные!#REF!</f>
        <v>#REF!</v>
      </c>
      <c r="H12" s="78" t="s">
        <v>119</v>
      </c>
      <c r="I12" s="78"/>
      <c r="J12" s="78"/>
    </row>
    <row r="13" spans="1:10" ht="18.5" x14ac:dyDescent="0.35">
      <c r="D13" s="76" t="e">
        <f>Данные!#REF!-Данные!#REF!</f>
        <v>#REF!</v>
      </c>
      <c r="E13" s="77" t="e">
        <f>Данные!#REF!-Данные!#REF!</f>
        <v>#REF!</v>
      </c>
      <c r="H13" s="78"/>
      <c r="I13" s="78"/>
      <c r="J13" s="78"/>
    </row>
    <row r="14" spans="1:10" ht="18.5" x14ac:dyDescent="0.35">
      <c r="D14" s="76" t="e">
        <f>Данные!#REF!-Данные!#REF!</f>
        <v>#REF!</v>
      </c>
      <c r="E14" s="77" t="e">
        <f>Данные!#REF!-Данные!#REF!</f>
        <v>#REF!</v>
      </c>
      <c r="H14" s="78"/>
    </row>
    <row r="15" spans="1:10" ht="18.5" x14ac:dyDescent="0.35">
      <c r="D15" s="76" t="e">
        <f>Данные!#REF!-Данные!#REF!</f>
        <v>#REF!</v>
      </c>
      <c r="E15" s="77" t="e">
        <f>Данные!#REF!-Данные!#REF!</f>
        <v>#REF!</v>
      </c>
      <c r="H15" s="78"/>
    </row>
    <row r="16" spans="1:10" ht="18.5" x14ac:dyDescent="0.35">
      <c r="D16" s="76" t="e">
        <f>Данные!#REF!-Данные!#REF!</f>
        <v>#REF!</v>
      </c>
      <c r="E16" s="77" t="e">
        <f>Данные!#REF!-Данные!#REF!</f>
        <v>#REF!</v>
      </c>
      <c r="H16" s="78"/>
    </row>
    <row r="17" spans="4:5" x14ac:dyDescent="0.35">
      <c r="D17" s="76" t="e">
        <f>Данные!#REF!-Данные!#REF!</f>
        <v>#REF!</v>
      </c>
      <c r="E17" s="77" t="e">
        <f>Данные!#REF!-Данные!#REF!</f>
        <v>#REF!</v>
      </c>
    </row>
    <row r="18" spans="4:5" x14ac:dyDescent="0.35">
      <c r="D18" s="76" t="e">
        <f>Данные!#REF!-Данные!#REF!</f>
        <v>#REF!</v>
      </c>
      <c r="E18" s="77" t="e">
        <f>Данные!#REF!-Данные!#REF!</f>
        <v>#REF!</v>
      </c>
    </row>
    <row r="19" spans="4:5" x14ac:dyDescent="0.35">
      <c r="D19" s="76" t="e">
        <f>Данные!#REF!-Данные!#REF!</f>
        <v>#REF!</v>
      </c>
      <c r="E19" s="77" t="e">
        <f>Данные!#REF!-Данные!#REF!</f>
        <v>#REF!</v>
      </c>
    </row>
    <row r="20" spans="4:5" x14ac:dyDescent="0.35">
      <c r="D20" s="76" t="e">
        <f>Данные!#REF!-Данные!#REF!</f>
        <v>#REF!</v>
      </c>
      <c r="E20" s="77" t="e">
        <f>Данные!#REF!-Данные!#REF!</f>
        <v>#REF!</v>
      </c>
    </row>
    <row r="21" spans="4:5" x14ac:dyDescent="0.35">
      <c r="D21" s="76" t="e">
        <f>Данные!#REF!-Данные!#REF!</f>
        <v>#REF!</v>
      </c>
      <c r="E21" s="77" t="e">
        <f>Данные!#REF!-Данные!#REF!</f>
        <v>#REF!</v>
      </c>
    </row>
    <row r="22" spans="4:5" x14ac:dyDescent="0.35">
      <c r="D22" s="76" t="e">
        <f>Данные!#REF!-Данные!#REF!</f>
        <v>#REF!</v>
      </c>
      <c r="E22" s="77" t="e">
        <f>Данные!#REF!-Данные!#REF!</f>
        <v>#REF!</v>
      </c>
    </row>
    <row r="23" spans="4:5" x14ac:dyDescent="0.35">
      <c r="D23" s="76" t="e">
        <f>Данные!#REF!-Данные!#REF!</f>
        <v>#REF!</v>
      </c>
      <c r="E23" s="77" t="e">
        <f>Данные!#REF!-Данные!#REF!</f>
        <v>#REF!</v>
      </c>
    </row>
    <row r="24" spans="4:5" x14ac:dyDescent="0.35">
      <c r="D24" s="76" t="e">
        <f>Данные!#REF!-Данные!#REF!</f>
        <v>#REF!</v>
      </c>
      <c r="E24" s="77" t="e">
        <f>Данные!#REF!-Данные!#REF!</f>
        <v>#REF!</v>
      </c>
    </row>
    <row r="25" spans="4:5" x14ac:dyDescent="0.35">
      <c r="D25" s="76" t="e">
        <f>Данные!#REF!-Данные!#REF!</f>
        <v>#REF!</v>
      </c>
      <c r="E25" s="77" t="e">
        <f>Данные!#REF!-Данные!#REF!</f>
        <v>#REF!</v>
      </c>
    </row>
    <row r="26" spans="4:5" x14ac:dyDescent="0.35">
      <c r="D26" s="76" t="e">
        <f>Данные!#REF!-Данные!#REF!</f>
        <v>#REF!</v>
      </c>
      <c r="E26" s="77" t="e">
        <f>Данные!#REF!-Данные!#REF!</f>
        <v>#REF!</v>
      </c>
    </row>
    <row r="27" spans="4:5" x14ac:dyDescent="0.35">
      <c r="D27" s="76" t="e">
        <f>Данные!#REF!-Данные!#REF!</f>
        <v>#REF!</v>
      </c>
      <c r="E27" s="77" t="e">
        <f>Данные!#REF!-Данные!#REF!</f>
        <v>#REF!</v>
      </c>
    </row>
    <row r="28" spans="4:5" x14ac:dyDescent="0.35">
      <c r="D28" s="76" t="e">
        <f>Данные!#REF!-Данные!#REF!</f>
        <v>#REF!</v>
      </c>
      <c r="E28" s="77" t="e">
        <f>Данные!#REF!-Данные!#REF!</f>
        <v>#REF!</v>
      </c>
    </row>
    <row r="29" spans="4:5" x14ac:dyDescent="0.35">
      <c r="D29" s="76" t="e">
        <f>Данные!#REF!-Данные!#REF!</f>
        <v>#REF!</v>
      </c>
      <c r="E29" s="77" t="e">
        <f>Данные!#REF!-Данные!#REF!</f>
        <v>#REF!</v>
      </c>
    </row>
    <row r="30" spans="4:5" x14ac:dyDescent="0.35">
      <c r="D30" s="76" t="e">
        <f>Данные!#REF!-Данные!#REF!</f>
        <v>#REF!</v>
      </c>
      <c r="E30" s="77" t="e">
        <f>Данные!#REF!-Данные!#REF!</f>
        <v>#REF!</v>
      </c>
    </row>
    <row r="31" spans="4:5" x14ac:dyDescent="0.35">
      <c r="D31" s="76" t="e">
        <f>Данные!#REF!-Данные!#REF!</f>
        <v>#REF!</v>
      </c>
      <c r="E31" s="77" t="e">
        <f>Данные!#REF!-Данные!#REF!</f>
        <v>#REF!</v>
      </c>
    </row>
    <row r="32" spans="4:5" x14ac:dyDescent="0.35">
      <c r="D32" s="76" t="e">
        <f>Данные!#REF!-Данные!#REF!</f>
        <v>#REF!</v>
      </c>
      <c r="E32" s="77" t="e">
        <f>Данные!#REF!-Данные!#REF!</f>
        <v>#REF!</v>
      </c>
    </row>
    <row r="33" spans="4:5" x14ac:dyDescent="0.35">
      <c r="D33" s="76" t="e">
        <f>Данные!#REF!-Данные!#REF!</f>
        <v>#REF!</v>
      </c>
      <c r="E33" s="77" t="e">
        <f>Данные!#REF!-Данные!#REF!</f>
        <v>#REF!</v>
      </c>
    </row>
    <row r="34" spans="4:5" x14ac:dyDescent="0.35">
      <c r="D34" s="76" t="e">
        <f>Данные!#REF!-Данные!#REF!</f>
        <v>#REF!</v>
      </c>
      <c r="E34" s="77" t="e">
        <f>Данные!#REF!-Данные!#REF!</f>
        <v>#REF!</v>
      </c>
    </row>
    <row r="35" spans="4:5" x14ac:dyDescent="0.35">
      <c r="D35" s="76" t="e">
        <f>Данные!#REF!-Данные!#REF!</f>
        <v>#REF!</v>
      </c>
      <c r="E35" s="77" t="e">
        <f>Данные!#REF!-Данные!#REF!</f>
        <v>#REF!</v>
      </c>
    </row>
    <row r="36" spans="4:5" x14ac:dyDescent="0.35">
      <c r="D36" s="76" t="e">
        <f>Данные!#REF!-Данные!#REF!</f>
        <v>#REF!</v>
      </c>
      <c r="E36" s="77" t="e">
        <f>Данные!#REF!-Данные!#REF!</f>
        <v>#REF!</v>
      </c>
    </row>
    <row r="37" spans="4:5" x14ac:dyDescent="0.35">
      <c r="D37" s="76" t="e">
        <f>Данные!#REF!-Данные!#REF!</f>
        <v>#REF!</v>
      </c>
      <c r="E37" s="77" t="e">
        <f>Данные!#REF!-Данные!#REF!</f>
        <v>#REF!</v>
      </c>
    </row>
    <row r="38" spans="4:5" x14ac:dyDescent="0.35">
      <c r="D38" s="76" t="e">
        <f>Данные!#REF!-Данные!#REF!</f>
        <v>#REF!</v>
      </c>
      <c r="E38" s="77" t="e">
        <f>Данные!#REF!-Данные!#REF!</f>
        <v>#REF!</v>
      </c>
    </row>
    <row r="39" spans="4:5" x14ac:dyDescent="0.35">
      <c r="D39" s="76" t="e">
        <f>Данные!#REF!-Данные!#REF!</f>
        <v>#REF!</v>
      </c>
      <c r="E39" s="77" t="e">
        <f>Данные!#REF!-Данные!#REF!</f>
        <v>#REF!</v>
      </c>
    </row>
    <row r="40" spans="4:5" x14ac:dyDescent="0.35">
      <c r="D40" s="76" t="e">
        <f>Данные!#REF!-Данные!#REF!</f>
        <v>#REF!</v>
      </c>
      <c r="E40" s="77" t="e">
        <f>Данные!#REF!-Данные!#REF!</f>
        <v>#REF!</v>
      </c>
    </row>
    <row r="41" spans="4:5" x14ac:dyDescent="0.35">
      <c r="D41" s="76" t="e">
        <f>Данные!#REF!-Данные!#REF!</f>
        <v>#REF!</v>
      </c>
      <c r="E41" s="77" t="e">
        <f>Данные!#REF!-Данные!#REF!</f>
        <v>#REF!</v>
      </c>
    </row>
    <row r="42" spans="4:5" x14ac:dyDescent="0.35">
      <c r="D42" s="76" t="e">
        <f>Данные!#REF!-Данные!#REF!</f>
        <v>#REF!</v>
      </c>
      <c r="E42" s="77" t="e">
        <f>Данные!#REF!-Данные!#REF!</f>
        <v>#REF!</v>
      </c>
    </row>
    <row r="43" spans="4:5" x14ac:dyDescent="0.35">
      <c r="D43" s="76" t="e">
        <f>Данные!#REF!-Данные!#REF!</f>
        <v>#REF!</v>
      </c>
      <c r="E43" s="77" t="e">
        <f>Данные!#REF!-Данные!#REF!</f>
        <v>#REF!</v>
      </c>
    </row>
    <row r="44" spans="4:5" x14ac:dyDescent="0.35">
      <c r="D44" s="76" t="e">
        <f>Данные!#REF!-Данные!#REF!</f>
        <v>#REF!</v>
      </c>
      <c r="E44" s="77" t="e">
        <f>Данные!#REF!-Данные!#REF!</f>
        <v>#REF!</v>
      </c>
    </row>
    <row r="45" spans="4:5" x14ac:dyDescent="0.35">
      <c r="D45" s="76" t="e">
        <f>Данные!#REF!-Данные!#REF!</f>
        <v>#REF!</v>
      </c>
      <c r="E45" s="77" t="e">
        <f>Данные!#REF!-Данные!#REF!</f>
        <v>#REF!</v>
      </c>
    </row>
    <row r="46" spans="4:5" x14ac:dyDescent="0.35">
      <c r="D46" s="76" t="e">
        <f>Данные!#REF!-Данные!#REF!</f>
        <v>#REF!</v>
      </c>
      <c r="E46" s="77" t="e">
        <f>Данные!#REF!-Данные!#REF!</f>
        <v>#REF!</v>
      </c>
    </row>
    <row r="47" spans="4:5" x14ac:dyDescent="0.35">
      <c r="D47" s="76" t="e">
        <f>Данные!#REF!-Данные!#REF!</f>
        <v>#REF!</v>
      </c>
      <c r="E47" s="77" t="e">
        <f>Данные!#REF!-Данные!#REF!</f>
        <v>#REF!</v>
      </c>
    </row>
    <row r="48" spans="4:5" x14ac:dyDescent="0.35">
      <c r="D48" s="76" t="e">
        <f>Данные!#REF!-Данные!#REF!</f>
        <v>#REF!</v>
      </c>
      <c r="E48" s="77" t="e">
        <f>Данные!#REF!-Данные!#REF!</f>
        <v>#REF!</v>
      </c>
    </row>
    <row r="49" spans="4:5" x14ac:dyDescent="0.35">
      <c r="D49" s="76" t="e">
        <f>Данные!#REF!-Данные!#REF!</f>
        <v>#REF!</v>
      </c>
      <c r="E49" s="77" t="e">
        <f>Данные!#REF!-Данные!#REF!</f>
        <v>#REF!</v>
      </c>
    </row>
    <row r="50" spans="4:5" x14ac:dyDescent="0.35">
      <c r="D50" s="76" t="e">
        <f>Данные!#REF!-Данные!#REF!</f>
        <v>#REF!</v>
      </c>
      <c r="E50" s="77" t="e">
        <f>Данные!#REF!-Данные!#REF!</f>
        <v>#REF!</v>
      </c>
    </row>
    <row r="51" spans="4:5" x14ac:dyDescent="0.35">
      <c r="D51" s="76" t="e">
        <f>Данные!#REF!-Данные!#REF!</f>
        <v>#REF!</v>
      </c>
      <c r="E51" s="77" t="e">
        <f>Данные!#REF!-Данные!#REF!</f>
        <v>#REF!</v>
      </c>
    </row>
    <row r="52" spans="4:5" x14ac:dyDescent="0.35">
      <c r="D52" s="76" t="e">
        <f>Данные!#REF!-Данные!#REF!</f>
        <v>#REF!</v>
      </c>
      <c r="E52" s="77" t="e">
        <f>Данные!#REF!-Данные!#REF!</f>
        <v>#REF!</v>
      </c>
    </row>
    <row r="53" spans="4:5" x14ac:dyDescent="0.35">
      <c r="D53" s="76" t="e">
        <f>Данные!#REF!-Данные!#REF!</f>
        <v>#REF!</v>
      </c>
      <c r="E53" s="77" t="e">
        <f>Данные!#REF!-Данные!#REF!</f>
        <v>#REF!</v>
      </c>
    </row>
    <row r="54" spans="4:5" x14ac:dyDescent="0.35">
      <c r="D54" s="76" t="e">
        <f>Данные!#REF!-Данные!#REF!</f>
        <v>#REF!</v>
      </c>
      <c r="E54" s="77" t="e">
        <f>Данные!#REF!-Данные!#REF!</f>
        <v>#REF!</v>
      </c>
    </row>
    <row r="55" spans="4:5" x14ac:dyDescent="0.35">
      <c r="D55" s="76" t="e">
        <f>Данные!#REF!-Данные!#REF!</f>
        <v>#REF!</v>
      </c>
      <c r="E55" s="77" t="e">
        <f>Данные!#REF!-Данные!#REF!</f>
        <v>#REF!</v>
      </c>
    </row>
    <row r="56" spans="4:5" x14ac:dyDescent="0.35">
      <c r="D56" s="76" t="e">
        <f>Данные!#REF!-Данные!#REF!</f>
        <v>#REF!</v>
      </c>
      <c r="E56" s="77" t="e">
        <f>Данные!#REF!-Данные!#REF!</f>
        <v>#REF!</v>
      </c>
    </row>
    <row r="57" spans="4:5" x14ac:dyDescent="0.35">
      <c r="D57" s="76" t="e">
        <f>Данные!#REF!-Данные!#REF!</f>
        <v>#REF!</v>
      </c>
      <c r="E57" s="77" t="e">
        <f>Данные!#REF!-Данные!#REF!</f>
        <v>#REF!</v>
      </c>
    </row>
    <row r="58" spans="4:5" x14ac:dyDescent="0.35">
      <c r="D58" s="76" t="e">
        <f>Данные!#REF!-Данные!#REF!</f>
        <v>#REF!</v>
      </c>
      <c r="E58" s="77" t="e">
        <f>Данные!#REF!-Данные!#REF!</f>
        <v>#REF!</v>
      </c>
    </row>
    <row r="59" spans="4:5" x14ac:dyDescent="0.35">
      <c r="D59" s="76" t="e">
        <f>Данные!#REF!-Данные!#REF!</f>
        <v>#REF!</v>
      </c>
      <c r="E59" s="77" t="e">
        <f>Данные!#REF!-Данные!#REF!</f>
        <v>#REF!</v>
      </c>
    </row>
    <row r="60" spans="4:5" x14ac:dyDescent="0.35">
      <c r="D60" s="76" t="e">
        <f>Данные!#REF!-Данные!#REF!</f>
        <v>#REF!</v>
      </c>
      <c r="E60" s="77" t="e">
        <f>Данные!#REF!-Данные!#REF!</f>
        <v>#REF!</v>
      </c>
    </row>
    <row r="61" spans="4:5" x14ac:dyDescent="0.35">
      <c r="D61" s="76" t="e">
        <f>Данные!#REF!-Данные!#REF!</f>
        <v>#REF!</v>
      </c>
      <c r="E61" s="77" t="e">
        <f>Данные!#REF!-Данные!#REF!</f>
        <v>#REF!</v>
      </c>
    </row>
    <row r="62" spans="4:5" x14ac:dyDescent="0.35">
      <c r="D62" s="76" t="e">
        <f>Данные!#REF!-Данные!#REF!</f>
        <v>#REF!</v>
      </c>
      <c r="E62" s="77" t="e">
        <f>Данные!#REF!-Данные!#REF!</f>
        <v>#REF!</v>
      </c>
    </row>
    <row r="63" spans="4:5" x14ac:dyDescent="0.35">
      <c r="D63" s="76" t="e">
        <f>Данные!#REF!-Данные!#REF!</f>
        <v>#REF!</v>
      </c>
      <c r="E63" s="77" t="e">
        <f>Данные!#REF!-Данные!#REF!</f>
        <v>#REF!</v>
      </c>
    </row>
    <row r="64" spans="4:5" x14ac:dyDescent="0.35">
      <c r="D64" s="76" t="e">
        <f>Данные!#REF!-Данные!#REF!</f>
        <v>#REF!</v>
      </c>
      <c r="E64" s="77" t="e">
        <f>Данные!#REF!-Данные!#REF!</f>
        <v>#REF!</v>
      </c>
    </row>
    <row r="65" spans="4:5" x14ac:dyDescent="0.35">
      <c r="D65" s="76" t="e">
        <f>Данные!#REF!-Данные!#REF!</f>
        <v>#REF!</v>
      </c>
      <c r="E65" s="77" t="e">
        <f>Данные!#REF!-Данные!#REF!</f>
        <v>#REF!</v>
      </c>
    </row>
    <row r="66" spans="4:5" x14ac:dyDescent="0.35">
      <c r="D66" s="76" t="e">
        <f>Данные!#REF!-Данные!#REF!</f>
        <v>#REF!</v>
      </c>
      <c r="E66" s="77" t="e">
        <f>Данные!#REF!-Данные!#REF!</f>
        <v>#REF!</v>
      </c>
    </row>
    <row r="67" spans="4:5" x14ac:dyDescent="0.35">
      <c r="D67" s="76" t="e">
        <f>Данные!#REF!-Данные!#REF!</f>
        <v>#REF!</v>
      </c>
      <c r="E67" s="77" t="e">
        <f>Данные!#REF!-Данные!#REF!</f>
        <v>#REF!</v>
      </c>
    </row>
    <row r="68" spans="4:5" x14ac:dyDescent="0.35">
      <c r="D68" s="76" t="e">
        <f>Данные!#REF!-Данные!#REF!</f>
        <v>#REF!</v>
      </c>
      <c r="E68" s="77" t="e">
        <f>Данные!#REF!-Данные!#REF!</f>
        <v>#REF!</v>
      </c>
    </row>
    <row r="69" spans="4:5" x14ac:dyDescent="0.35">
      <c r="D69" s="76" t="e">
        <f>Данные!#REF!-Данные!#REF!</f>
        <v>#REF!</v>
      </c>
      <c r="E69" s="77" t="e">
        <f>Данные!#REF!-Данные!#REF!</f>
        <v>#REF!</v>
      </c>
    </row>
    <row r="70" spans="4:5" x14ac:dyDescent="0.35">
      <c r="D70" s="76" t="e">
        <f>Данные!#REF!-Данные!#REF!</f>
        <v>#REF!</v>
      </c>
      <c r="E70" s="77" t="e">
        <f>Данные!#REF!-Данные!#REF!</f>
        <v>#REF!</v>
      </c>
    </row>
    <row r="71" spans="4:5" x14ac:dyDescent="0.35">
      <c r="D71" s="76" t="e">
        <f>Данные!#REF!-Данные!#REF!</f>
        <v>#REF!</v>
      </c>
      <c r="E71" s="77" t="e">
        <f>Данные!#REF!-Данные!#REF!</f>
        <v>#REF!</v>
      </c>
    </row>
    <row r="72" spans="4:5" x14ac:dyDescent="0.35">
      <c r="D72" s="76" t="e">
        <f>Данные!#REF!-Данные!#REF!</f>
        <v>#REF!</v>
      </c>
      <c r="E72" s="77" t="e">
        <f>Данные!#REF!-Данные!#REF!</f>
        <v>#REF!</v>
      </c>
    </row>
    <row r="73" spans="4:5" x14ac:dyDescent="0.35">
      <c r="D73" s="76" t="e">
        <f>Данные!#REF!-Данные!#REF!</f>
        <v>#REF!</v>
      </c>
      <c r="E73" s="77" t="e">
        <f>Данные!#REF!-Данные!#REF!</f>
        <v>#REF!</v>
      </c>
    </row>
    <row r="74" spans="4:5" x14ac:dyDescent="0.35">
      <c r="D74" s="76" t="e">
        <f>Данные!#REF!-Данные!#REF!</f>
        <v>#REF!</v>
      </c>
      <c r="E74" s="77" t="e">
        <f>Данные!#REF!-Данные!#REF!</f>
        <v>#REF!</v>
      </c>
    </row>
    <row r="75" spans="4:5" x14ac:dyDescent="0.35">
      <c r="D75" s="76" t="e">
        <f>Данные!#REF!-Данные!#REF!</f>
        <v>#REF!</v>
      </c>
      <c r="E75" s="77" t="e">
        <f>Данные!#REF!-Данные!#REF!</f>
        <v>#REF!</v>
      </c>
    </row>
    <row r="76" spans="4:5" x14ac:dyDescent="0.35">
      <c r="D76" s="76" t="e">
        <f>Данные!#REF!-Данные!#REF!</f>
        <v>#REF!</v>
      </c>
      <c r="E76" s="77" t="e">
        <f>Данные!#REF!-Данные!#REF!</f>
        <v>#REF!</v>
      </c>
    </row>
    <row r="77" spans="4:5" x14ac:dyDescent="0.35">
      <c r="D77" s="76" t="e">
        <f>Данные!#REF!-Данные!#REF!</f>
        <v>#REF!</v>
      </c>
      <c r="E77" s="77" t="e">
        <f>Данные!#REF!-Данные!#REF!</f>
        <v>#REF!</v>
      </c>
    </row>
    <row r="78" spans="4:5" x14ac:dyDescent="0.35">
      <c r="D78" s="76" t="e">
        <f>Данные!#REF!-Данные!#REF!</f>
        <v>#REF!</v>
      </c>
      <c r="E78" s="77" t="e">
        <f>Данные!#REF!-Данные!#REF!</f>
        <v>#REF!</v>
      </c>
    </row>
    <row r="79" spans="4:5" x14ac:dyDescent="0.35">
      <c r="D79" s="76" t="e">
        <f>Данные!#REF!-Данные!#REF!</f>
        <v>#REF!</v>
      </c>
      <c r="E79" s="77" t="e">
        <f>Данные!#REF!-Данные!#REF!</f>
        <v>#REF!</v>
      </c>
    </row>
    <row r="80" spans="4:5" x14ac:dyDescent="0.35">
      <c r="D80" s="76" t="e">
        <f>Данные!#REF!-Данные!#REF!</f>
        <v>#REF!</v>
      </c>
      <c r="E80" s="77" t="e">
        <f>Данные!#REF!-Данные!#REF!</f>
        <v>#REF!</v>
      </c>
    </row>
    <row r="81" spans="4:5" x14ac:dyDescent="0.35">
      <c r="D81" s="76" t="e">
        <f>Данные!#REF!-Данные!#REF!</f>
        <v>#REF!</v>
      </c>
      <c r="E81" s="77" t="e">
        <f>Данные!#REF!-Данные!#REF!</f>
        <v>#REF!</v>
      </c>
    </row>
    <row r="82" spans="4:5" x14ac:dyDescent="0.35">
      <c r="D82" s="76" t="e">
        <f>Данные!#REF!-Данные!#REF!</f>
        <v>#REF!</v>
      </c>
      <c r="E82" s="77" t="e">
        <f>Данные!#REF!-Данные!#REF!</f>
        <v>#REF!</v>
      </c>
    </row>
    <row r="83" spans="4:5" x14ac:dyDescent="0.35">
      <c r="D83" s="76" t="e">
        <f>Данные!#REF!-Данные!#REF!</f>
        <v>#REF!</v>
      </c>
      <c r="E83" s="77" t="e">
        <f>Данные!#REF!-Данные!#REF!</f>
        <v>#REF!</v>
      </c>
    </row>
    <row r="84" spans="4:5" x14ac:dyDescent="0.35">
      <c r="D84" s="76" t="e">
        <f>Данные!#REF!-Данные!#REF!</f>
        <v>#REF!</v>
      </c>
      <c r="E84" s="77" t="e">
        <f>Данные!#REF!-Данные!#REF!</f>
        <v>#REF!</v>
      </c>
    </row>
    <row r="85" spans="4:5" x14ac:dyDescent="0.35">
      <c r="D85" s="76" t="e">
        <f>Данные!#REF!-Данные!#REF!</f>
        <v>#REF!</v>
      </c>
      <c r="E85" s="77" t="e">
        <f>Данные!#REF!-Данные!#REF!</f>
        <v>#REF!</v>
      </c>
    </row>
    <row r="86" spans="4:5" x14ac:dyDescent="0.35">
      <c r="D86" s="76" t="e">
        <f>Данные!#REF!-Данные!#REF!</f>
        <v>#REF!</v>
      </c>
      <c r="E86" s="77" t="e">
        <f>Данные!#REF!-Данные!#REF!</f>
        <v>#REF!</v>
      </c>
    </row>
    <row r="87" spans="4:5" x14ac:dyDescent="0.35">
      <c r="D87" s="76" t="e">
        <f>Данные!#REF!-Данные!#REF!</f>
        <v>#REF!</v>
      </c>
      <c r="E87" s="77" t="e">
        <f>Данные!#REF!-Данные!#REF!</f>
        <v>#REF!</v>
      </c>
    </row>
    <row r="88" spans="4:5" x14ac:dyDescent="0.35">
      <c r="D88" s="76" t="e">
        <f>Данные!#REF!-Данные!#REF!</f>
        <v>#REF!</v>
      </c>
      <c r="E88" s="77" t="e">
        <f>Данные!#REF!-Данные!#REF!</f>
        <v>#REF!</v>
      </c>
    </row>
    <row r="89" spans="4:5" x14ac:dyDescent="0.35">
      <c r="D89" s="76" t="e">
        <f>Данные!#REF!-Данные!#REF!</f>
        <v>#REF!</v>
      </c>
      <c r="E89" s="77" t="e">
        <f>Данные!#REF!-Данные!#REF!</f>
        <v>#REF!</v>
      </c>
    </row>
    <row r="90" spans="4:5" x14ac:dyDescent="0.35">
      <c r="D90" s="76" t="e">
        <f>Данные!#REF!-Данные!#REF!</f>
        <v>#REF!</v>
      </c>
      <c r="E90" s="77" t="e">
        <f>Данные!#REF!-Данные!#REF!</f>
        <v>#REF!</v>
      </c>
    </row>
    <row r="91" spans="4:5" x14ac:dyDescent="0.35">
      <c r="D91" s="76" t="e">
        <f>Данные!#REF!-Данные!#REF!</f>
        <v>#REF!</v>
      </c>
      <c r="E91" s="77" t="e">
        <f>Данные!#REF!-Данные!#REF!</f>
        <v>#REF!</v>
      </c>
    </row>
    <row r="92" spans="4:5" x14ac:dyDescent="0.35">
      <c r="D92" s="76" t="e">
        <f>Данные!#REF!-Данные!#REF!</f>
        <v>#REF!</v>
      </c>
      <c r="E92" s="77" t="e">
        <f>Данные!#REF!-Данные!#REF!</f>
        <v>#REF!</v>
      </c>
    </row>
    <row r="93" spans="4:5" x14ac:dyDescent="0.35">
      <c r="D93" s="76" t="e">
        <f>Данные!#REF!-Данные!#REF!</f>
        <v>#REF!</v>
      </c>
      <c r="E93" s="77" t="e">
        <f>Данные!#REF!-Данные!#REF!</f>
        <v>#REF!</v>
      </c>
    </row>
    <row r="94" spans="4:5" x14ac:dyDescent="0.35">
      <c r="D94" s="76" t="e">
        <f>Данные!#REF!-Данные!#REF!</f>
        <v>#REF!</v>
      </c>
      <c r="E94" s="77" t="e">
        <f>Данные!#REF!-Данные!#REF!</f>
        <v>#REF!</v>
      </c>
    </row>
    <row r="95" spans="4:5" x14ac:dyDescent="0.35">
      <c r="D95" s="76" t="e">
        <f>Данные!#REF!-Данные!#REF!</f>
        <v>#REF!</v>
      </c>
      <c r="E95" s="77" t="e">
        <f>Данные!#REF!-Данные!#REF!</f>
        <v>#REF!</v>
      </c>
    </row>
    <row r="96" spans="4:5" x14ac:dyDescent="0.35">
      <c r="D96" s="76" t="e">
        <f>Данные!#REF!-Данные!#REF!</f>
        <v>#REF!</v>
      </c>
      <c r="E96" s="77" t="e">
        <f>Данные!#REF!-Данные!#REF!</f>
        <v>#REF!</v>
      </c>
    </row>
    <row r="97" spans="4:5" x14ac:dyDescent="0.35">
      <c r="D97" s="76" t="e">
        <f>Данные!#REF!-Данные!#REF!</f>
        <v>#REF!</v>
      </c>
      <c r="E97" s="77" t="e">
        <f>Данные!#REF!-Данные!#REF!</f>
        <v>#REF!</v>
      </c>
    </row>
    <row r="98" spans="4:5" x14ac:dyDescent="0.35">
      <c r="D98" s="76" t="e">
        <f>Данные!#REF!-Данные!#REF!</f>
        <v>#REF!</v>
      </c>
      <c r="E98" s="77" t="e">
        <f>Данные!#REF!-Данные!#REF!</f>
        <v>#REF!</v>
      </c>
    </row>
    <row r="99" spans="4:5" x14ac:dyDescent="0.35">
      <c r="D99" s="76" t="e">
        <f>Данные!#REF!-Данные!#REF!</f>
        <v>#REF!</v>
      </c>
      <c r="E99" s="77" t="e">
        <f>Данные!#REF!-Данные!#REF!</f>
        <v>#REF!</v>
      </c>
    </row>
    <row r="100" spans="4:5" x14ac:dyDescent="0.35">
      <c r="D100" s="76" t="e">
        <f>Данные!#REF!-Данные!#REF!</f>
        <v>#REF!</v>
      </c>
      <c r="E100" s="77" t="e">
        <f>Данные!#REF!-Данные!#REF!</f>
        <v>#REF!</v>
      </c>
    </row>
    <row r="101" spans="4:5" x14ac:dyDescent="0.35">
      <c r="D101" s="76" t="e">
        <f>Данные!#REF!-Данные!X51</f>
        <v>#REF!</v>
      </c>
      <c r="E101" s="77" t="e">
        <f>Данные!#REF!-Данные!Y51</f>
        <v>#REF!</v>
      </c>
    </row>
    <row r="102" spans="4:5" x14ac:dyDescent="0.35">
      <c r="D102" s="76">
        <f>Данные!X51-Данные!X52</f>
        <v>1.8099999999999987</v>
      </c>
      <c r="E102" s="77">
        <f>Данные!Y51-Данные!Y52</f>
        <v>-0.85000000000002274</v>
      </c>
    </row>
    <row r="103" spans="4:5" x14ac:dyDescent="0.35">
      <c r="D103" s="76">
        <f>Данные!X52-Данные!X53</f>
        <v>0.16000000000000014</v>
      </c>
      <c r="E103" s="77">
        <f>Данные!Y52-Данные!Y53</f>
        <v>1.6100000000000136</v>
      </c>
    </row>
    <row r="104" spans="4:5" x14ac:dyDescent="0.35">
      <c r="D104" s="76">
        <f>Данные!X53-Данные!X54</f>
        <v>-2.3499999999999979</v>
      </c>
      <c r="E104" s="77">
        <f>Данные!Y53-Данные!Y54</f>
        <v>-1.6100000000000136</v>
      </c>
    </row>
    <row r="105" spans="4:5" x14ac:dyDescent="0.35">
      <c r="D105" s="76">
        <f>Данные!X54-Данные!X55</f>
        <v>-3.2600000000000016</v>
      </c>
      <c r="E105" s="77">
        <f>Данные!Y54-Данные!Y55</f>
        <v>-4.6200000000000045</v>
      </c>
    </row>
    <row r="106" spans="4:5" x14ac:dyDescent="0.35">
      <c r="D106" s="76">
        <f>Данные!X55-Данные!X56</f>
        <v>-2.6400000000000006</v>
      </c>
      <c r="E106" s="77">
        <f>Данные!Y55-Данные!Y56</f>
        <v>-4.9300000000000068</v>
      </c>
    </row>
    <row r="107" spans="4:5" x14ac:dyDescent="0.35">
      <c r="D107" s="76">
        <f>Данные!X56-Данные!X57</f>
        <v>-0.29999999999999716</v>
      </c>
      <c r="E107" s="77">
        <f>Данные!Y56-Данные!Y57</f>
        <v>0.32999999999998408</v>
      </c>
    </row>
    <row r="108" spans="4:5" x14ac:dyDescent="0.35">
      <c r="D108" s="76">
        <f>Данные!X57-Данные!X58</f>
        <v>-0.50999999999999801</v>
      </c>
      <c r="E108" s="77">
        <f>Данные!Y57-Данные!Y58</f>
        <v>3.9900000000000091</v>
      </c>
    </row>
    <row r="109" spans="4:5" x14ac:dyDescent="0.35">
      <c r="D109" s="76">
        <f>Данные!X58-Данные!X59</f>
        <v>1.9999999999996021E-2</v>
      </c>
      <c r="E109" s="77">
        <f>Данные!Y58-Данные!Y59</f>
        <v>3.5400000000000205</v>
      </c>
    </row>
    <row r="110" spans="4:5" x14ac:dyDescent="0.35">
      <c r="D110" s="76">
        <f>Данные!X59-Данные!X60</f>
        <v>1.8999999999999986</v>
      </c>
      <c r="E110" s="77">
        <f>Данные!Y59-Данные!Y60</f>
        <v>3.4900000000000091</v>
      </c>
    </row>
    <row r="111" spans="4:5" x14ac:dyDescent="0.35">
      <c r="D111" s="76">
        <f>Данные!X60-Данные!X61</f>
        <v>4.9500000000000028</v>
      </c>
      <c r="E111" s="77">
        <f>Данные!Y60-Данные!Y61</f>
        <v>4.7599999999999909</v>
      </c>
    </row>
    <row r="112" spans="4:5" x14ac:dyDescent="0.35">
      <c r="D112" s="76">
        <f>Данные!X61-Данные!X62</f>
        <v>4.3900000000000006</v>
      </c>
      <c r="E112" s="77">
        <f>Данные!Y61-Данные!Y62</f>
        <v>1.0299999999999727</v>
      </c>
    </row>
    <row r="113" spans="4:5" x14ac:dyDescent="0.35">
      <c r="D113" s="76">
        <f>Данные!X62-Данные!X63</f>
        <v>1.7199999999999989</v>
      </c>
      <c r="E113" s="77">
        <f>Данные!Y62-Данные!Y63</f>
        <v>0.45000000000004547</v>
      </c>
    </row>
    <row r="114" spans="4:5" x14ac:dyDescent="0.35">
      <c r="D114" s="76">
        <f>Данные!X63-Данные!X64</f>
        <v>2.5799999999999983</v>
      </c>
      <c r="E114" s="77">
        <f>Данные!Y63-Данные!Y64</f>
        <v>-5.3700000000000045</v>
      </c>
    </row>
    <row r="115" spans="4:5" x14ac:dyDescent="0.35">
      <c r="D115" s="76">
        <f>Данные!X64-Данные!X65</f>
        <v>1.4100000000000001</v>
      </c>
      <c r="E115" s="77">
        <f>Данные!Y64-Данные!Y65</f>
        <v>5.4199999999999591</v>
      </c>
    </row>
    <row r="116" spans="4:5" x14ac:dyDescent="0.35">
      <c r="D116" s="76">
        <f>Данные!X65-Данные!X66</f>
        <v>2.3500000000000014</v>
      </c>
      <c r="E116" s="77">
        <f>Данные!Y65-Данные!Y66</f>
        <v>-2.6699999999999591</v>
      </c>
    </row>
    <row r="117" spans="4:5" x14ac:dyDescent="0.35">
      <c r="D117" s="76">
        <f>Данные!X66-Данные!X67</f>
        <v>1.4499999999999993</v>
      </c>
      <c r="E117" s="77">
        <f>Данные!Y66-Данные!Y67</f>
        <v>2.7899999999999636</v>
      </c>
    </row>
    <row r="118" spans="4:5" x14ac:dyDescent="0.35">
      <c r="D118" s="76">
        <f>Данные!X67-Данные!X68</f>
        <v>1.9400000000000013</v>
      </c>
      <c r="E118" s="77">
        <f>Данные!Y67-Данные!Y68</f>
        <v>-1.1299999999999955</v>
      </c>
    </row>
    <row r="119" spans="4:5" x14ac:dyDescent="0.35">
      <c r="D119" s="76">
        <f>Данные!X68-Данные!X69</f>
        <v>0.59999999999999964</v>
      </c>
      <c r="E119" s="77">
        <f>Данные!Y68-Данные!Y69</f>
        <v>9.0000000000031832E-2</v>
      </c>
    </row>
    <row r="120" spans="4:5" x14ac:dyDescent="0.35">
      <c r="D120" s="76">
        <f>Данные!X69-Данные!X70</f>
        <v>3.59</v>
      </c>
      <c r="E120" s="77">
        <f>Данные!Y69-Данные!Y70</f>
        <v>-6.0800000000000409</v>
      </c>
    </row>
    <row r="121" spans="4:5" x14ac:dyDescent="0.35">
      <c r="D121" s="76">
        <f>Данные!X70-Данные!X71</f>
        <v>2.1899999999999995</v>
      </c>
      <c r="E121" s="77">
        <f>Данные!Y70-Данные!Y71</f>
        <v>2.1000000000000227</v>
      </c>
    </row>
    <row r="122" spans="4:5" x14ac:dyDescent="0.35">
      <c r="D122" s="76">
        <f>Данные!X71-Данные!X72</f>
        <v>1.1500000000000004</v>
      </c>
      <c r="E122" s="77">
        <f>Данные!Y71-Данные!Y72</f>
        <v>23.47999999999999</v>
      </c>
    </row>
    <row r="123" spans="4:5" x14ac:dyDescent="0.35">
      <c r="D123" s="76">
        <f>Данные!X72-Данные!X73</f>
        <v>0.55999999999999961</v>
      </c>
      <c r="E123" s="77">
        <f>Данные!Y72-Данные!Y73</f>
        <v>11.050000000000011</v>
      </c>
    </row>
    <row r="124" spans="4:5" x14ac:dyDescent="0.35">
      <c r="D124" s="76">
        <f>Данные!X73-Данные!X74</f>
        <v>-0.41999999999999904</v>
      </c>
      <c r="E124" s="77">
        <f>Данные!Y73-Данные!Y74</f>
        <v>16.659999999999997</v>
      </c>
    </row>
    <row r="125" spans="4:5" x14ac:dyDescent="0.35">
      <c r="D125" s="76">
        <f>Данные!X74-Данные!X75</f>
        <v>0.13999999999999968</v>
      </c>
      <c r="E125" s="77">
        <f>Данные!Y74-Данные!Y75</f>
        <v>14.810000000000002</v>
      </c>
    </row>
    <row r="126" spans="4:5" x14ac:dyDescent="0.35">
      <c r="D126" s="76">
        <f>Данные!X75-Данные!X76</f>
        <v>0.27999999999999936</v>
      </c>
      <c r="E126" s="77">
        <f>Данные!Y75-Данные!Y76</f>
        <v>23.210000000000008</v>
      </c>
    </row>
    <row r="127" spans="4:5" x14ac:dyDescent="0.35">
      <c r="D127" s="76">
        <f>Данные!X76-Данные!X77</f>
        <v>-1.71</v>
      </c>
      <c r="E127" s="77">
        <f>Данные!Y76-Данные!Y77</f>
        <v>49.599999999999994</v>
      </c>
    </row>
    <row r="128" spans="4:5" x14ac:dyDescent="0.35">
      <c r="D128" s="76">
        <f>Данные!X77-Данные!X78</f>
        <v>-0.57000000000000028</v>
      </c>
      <c r="E128" s="77">
        <f>Данные!Y77-Данные!Y78</f>
        <v>10.909999999999997</v>
      </c>
    </row>
    <row r="129" spans="4:5" x14ac:dyDescent="0.35">
      <c r="D129" s="76">
        <f>Данные!X78-Данные!X79</f>
        <v>-1.0499999999999989</v>
      </c>
      <c r="E129" s="77">
        <f>Данные!Y78-Данные!Y79</f>
        <v>9.0999999999999943</v>
      </c>
    </row>
    <row r="130" spans="4:5" x14ac:dyDescent="0.35">
      <c r="D130" s="76">
        <f>Данные!X79-Данные!X80</f>
        <v>-0.36000000000000121</v>
      </c>
      <c r="E130" s="77">
        <f>Данные!Y79-Данные!Y80</f>
        <v>-0.64000000000000057</v>
      </c>
    </row>
    <row r="131" spans="4:5" x14ac:dyDescent="0.35">
      <c r="D131" s="76">
        <f>Данные!X80-Данные!X81</f>
        <v>-2.16</v>
      </c>
      <c r="E131" s="77">
        <f>Данные!Y80-Данные!Y81</f>
        <v>-0.60999999999999943</v>
      </c>
    </row>
    <row r="132" spans="4:5" x14ac:dyDescent="0.35">
      <c r="D132" s="76">
        <f>Данные!X81-Данные!X82</f>
        <v>-1.3099999999999987</v>
      </c>
      <c r="E132" s="77">
        <f>Данные!Y81-Данные!Y82</f>
        <v>-5.5600000000000023</v>
      </c>
    </row>
    <row r="133" spans="4:5" x14ac:dyDescent="0.35">
      <c r="D133" s="76">
        <f>Данные!X82-Данные!X83</f>
        <v>-2.4000000000000021</v>
      </c>
      <c r="E133" s="77">
        <f>Данные!Y82-Данные!Y83</f>
        <v>-0.87999999999999545</v>
      </c>
    </row>
    <row r="134" spans="4:5" x14ac:dyDescent="0.35">
      <c r="D134" s="76">
        <f>Данные!X83-Данные!X84</f>
        <v>-2.6499999999999986</v>
      </c>
      <c r="E134" s="77">
        <f>Данные!Y83-Данные!Y84</f>
        <v>1.2199999999999989</v>
      </c>
    </row>
    <row r="135" spans="4:5" x14ac:dyDescent="0.35">
      <c r="D135" s="76">
        <f>Данные!X84-Данные!X85</f>
        <v>-1.5500000000000007</v>
      </c>
      <c r="E135" s="77">
        <f>Данные!Y84-Данные!Y85</f>
        <v>-5.0900000000000034</v>
      </c>
    </row>
    <row r="136" spans="4:5" x14ac:dyDescent="0.35">
      <c r="D136" s="76">
        <f>Данные!X85-Данные!X86</f>
        <v>-2.5299999999999976</v>
      </c>
      <c r="E136" s="77">
        <f>Данные!Y85-Данные!Y86</f>
        <v>1.3400000000000034</v>
      </c>
    </row>
    <row r="137" spans="4:5" x14ac:dyDescent="0.35">
      <c r="D137" s="76">
        <f>Данные!X86-Данные!X87</f>
        <v>-2.41</v>
      </c>
      <c r="E137" s="77">
        <f>Данные!Y86-Данные!Y87</f>
        <v>4.0700000000000074</v>
      </c>
    </row>
    <row r="138" spans="4:5" x14ac:dyDescent="0.35">
      <c r="D138" s="76">
        <f>Данные!X87-Данные!X88</f>
        <v>-2.0100000000000016</v>
      </c>
      <c r="E138" s="77">
        <f>Данные!Y87-Данные!Y88</f>
        <v>4.1899999999999977</v>
      </c>
    </row>
    <row r="139" spans="4:5" x14ac:dyDescent="0.35">
      <c r="D139" s="76">
        <f>Данные!X88-Данные!X89</f>
        <v>-1.879999999999999</v>
      </c>
      <c r="E139" s="77">
        <f>Данные!Y88-Данные!Y89</f>
        <v>-0.80768568694699638</v>
      </c>
    </row>
    <row r="140" spans="4:5" x14ac:dyDescent="0.35">
      <c r="D140" s="76">
        <f>Данные!X89-Данные!X90</f>
        <v>-1.5100000000000016</v>
      </c>
      <c r="E140" s="77">
        <f>Данные!Y89-Данные!Y90</f>
        <v>0.56886427880499468</v>
      </c>
    </row>
    <row r="141" spans="4:5" x14ac:dyDescent="0.35">
      <c r="D141" s="76">
        <f>Данные!X90-Данные!X91</f>
        <v>-2.3100000000000023</v>
      </c>
      <c r="E141" s="77">
        <f>Данные!Y90-Данные!Y91</f>
        <v>1.5458640157909969</v>
      </c>
    </row>
    <row r="142" spans="4:5" x14ac:dyDescent="0.35">
      <c r="D142" s="76">
        <f>Данные!X91-Данные!X92</f>
        <v>-0.77999999999999403</v>
      </c>
      <c r="E142" s="77">
        <f>Данные!Y91-Данные!Y92</f>
        <v>-0.49588492296000197</v>
      </c>
    </row>
    <row r="143" spans="4:5" x14ac:dyDescent="0.35">
      <c r="D143" s="76">
        <f>Данные!X92-Данные!X93</f>
        <v>-2</v>
      </c>
      <c r="E143" s="77">
        <f>Данные!Y92-Данные!Y93</f>
        <v>2.4349543866940024</v>
      </c>
    </row>
    <row r="144" spans="4:5" x14ac:dyDescent="0.35">
      <c r="D144" s="76">
        <f>Данные!X93-Данные!X94</f>
        <v>-1.2000000000000028</v>
      </c>
      <c r="E144" s="77">
        <f>Данные!Y93-Данные!Y94</f>
        <v>0.30685570454200217</v>
      </c>
    </row>
    <row r="145" spans="4:5" x14ac:dyDescent="0.35">
      <c r="D145" s="76">
        <f>Данные!X94-Данные!X95</f>
        <v>-2.7299999999999969</v>
      </c>
      <c r="E145" s="77">
        <f>Данные!Y94-Данные!Y95</f>
        <v>3.8126472944859984</v>
      </c>
    </row>
    <row r="146" spans="4:5" x14ac:dyDescent="0.35">
      <c r="D146" s="76">
        <f>Данные!X95-Данные!X96</f>
        <v>-1.0000000000005116E-2</v>
      </c>
      <c r="E146" s="77">
        <f>Данные!Y95-Данные!Y96</f>
        <v>-1.7725286695649913</v>
      </c>
    </row>
    <row r="147" spans="4:5" x14ac:dyDescent="0.35">
      <c r="D147" s="76">
        <f>Данные!X96-Данные!X97</f>
        <v>-0.62999999999999545</v>
      </c>
      <c r="E147" s="77">
        <f>Данные!Y96-Данные!Y97</f>
        <v>2.6336010642559984</v>
      </c>
    </row>
    <row r="148" spans="4:5" x14ac:dyDescent="0.35">
      <c r="D148" s="76">
        <f>Данные!X97-Данные!X98</f>
        <v>7.9999999999998295E-2</v>
      </c>
      <c r="E148" s="77">
        <f>Данные!Y97-Данные!Y98</f>
        <v>-0.33815889120501197</v>
      </c>
    </row>
    <row r="149" spans="4:5" x14ac:dyDescent="0.35">
      <c r="D149" s="76">
        <f>Данные!X98-Данные!X99</f>
        <v>-0.39000000000000057</v>
      </c>
      <c r="E149" s="77">
        <f>Данные!Y98-Данные!Y99</f>
        <v>-0.85497597472598841</v>
      </c>
    </row>
    <row r="150" spans="4:5" x14ac:dyDescent="0.35">
      <c r="D150" s="76">
        <f>Данные!X99-Данные!X100</f>
        <v>-2.3299999999999983</v>
      </c>
      <c r="E150" s="77">
        <f>Данные!Y99-Данные!Y100</f>
        <v>1.3506335111139975</v>
      </c>
    </row>
    <row r="151" spans="4:5" x14ac:dyDescent="0.35">
      <c r="D151" s="76">
        <f>Данные!X100-Данные!X101</f>
        <v>-1.6000000000000014</v>
      </c>
      <c r="E151" s="77">
        <f>Данные!Y100-Данные!Y101</f>
        <v>-2.5098020628360018</v>
      </c>
    </row>
    <row r="152" spans="4:5" x14ac:dyDescent="0.35">
      <c r="D152" s="76">
        <f>Данные!X101-Данные!X102</f>
        <v>-1.9399999999999977</v>
      </c>
      <c r="E152" s="77">
        <f>Данные!Y101-Данные!Y102</f>
        <v>-1.3988261374360036</v>
      </c>
    </row>
    <row r="153" spans="4:5" x14ac:dyDescent="0.35">
      <c r="D153" s="76">
        <f>Данные!X102-Данные!X103</f>
        <v>0.11999999999999744</v>
      </c>
      <c r="E153" s="77">
        <f>Данные!Y102-Данные!Y103</f>
        <v>-2.1462195039549954</v>
      </c>
    </row>
    <row r="154" spans="4:5" x14ac:dyDescent="0.35">
      <c r="D154" s="76">
        <f>Данные!X103-Данные!X104</f>
        <v>-0.75999999999999801</v>
      </c>
      <c r="E154" s="77">
        <f>Данные!Y103-Данные!Y104</f>
        <v>-3.2728291333520048</v>
      </c>
    </row>
    <row r="155" spans="4:5" x14ac:dyDescent="0.35">
      <c r="D155" s="76">
        <f>Данные!X104-Данные!X105</f>
        <v>-1.490000000000002</v>
      </c>
      <c r="E155" s="77">
        <f>Данные!Y104-Данные!Y105</f>
        <v>-3.0407837709390009</v>
      </c>
    </row>
    <row r="156" spans="4:5" x14ac:dyDescent="0.35">
      <c r="D156" s="76">
        <f>Данные!X105-Данные!X106</f>
        <v>-1</v>
      </c>
      <c r="E156" s="77">
        <f>Данные!Y105-Данные!Y106</f>
        <v>-3.4468963997549906</v>
      </c>
    </row>
    <row r="157" spans="4:5" x14ac:dyDescent="0.35">
      <c r="D157" s="76">
        <f>Данные!X106-Данные!X107</f>
        <v>-1.1199999999999974</v>
      </c>
      <c r="E157" s="77">
        <f>Данные!Y106-Данные!Y107</f>
        <v>-1.9572736481600117</v>
      </c>
    </row>
    <row r="158" spans="4:5" x14ac:dyDescent="0.35">
      <c r="D158" s="76">
        <f>Данные!X107-Данные!X108</f>
        <v>-2.2600000000000051</v>
      </c>
      <c r="E158" s="77">
        <f>Данные!Y107-Данные!Y108</f>
        <v>-2.4908341819149911</v>
      </c>
    </row>
    <row r="159" spans="4:5" x14ac:dyDescent="0.35">
      <c r="D159" s="76">
        <f>Данные!X108-Данные!X109</f>
        <v>-1.8900000000000006</v>
      </c>
      <c r="E159" s="77">
        <f>Данные!Y108-Данные!Y109</f>
        <v>-0.88431305069700272</v>
      </c>
    </row>
    <row r="160" spans="4:5" x14ac:dyDescent="0.35">
      <c r="D160" s="76">
        <f>Данные!X109-Данные!X110</f>
        <v>-2</v>
      </c>
      <c r="E160" s="77">
        <f>Данные!Y109-Данные!Y110</f>
        <v>-1.5672116429119995</v>
      </c>
    </row>
    <row r="161" spans="4:5" x14ac:dyDescent="0.35">
      <c r="D161" s="76">
        <f>Данные!X110-Данные!X111</f>
        <v>-0.95999999999999375</v>
      </c>
      <c r="E161" s="77">
        <f>Данные!Y110-Данные!Y111</f>
        <v>2.105220810305994</v>
      </c>
    </row>
    <row r="162" spans="4:5" x14ac:dyDescent="0.35">
      <c r="D162" s="76">
        <f>Данные!X111-Данные!X112</f>
        <v>-0.81000000000000227</v>
      </c>
      <c r="E162" s="77">
        <f>Данные!Y111-Данные!Y112</f>
        <v>-8.1972703753990572E-2</v>
      </c>
    </row>
    <row r="163" spans="4:5" x14ac:dyDescent="0.35">
      <c r="D163" s="76">
        <f>Данные!X112-Данные!X113</f>
        <v>-0.56000000000000227</v>
      </c>
      <c r="E163" s="77">
        <f>Данные!Y112-Данные!Y113</f>
        <v>1.2035990515649928</v>
      </c>
    </row>
    <row r="164" spans="4:5" x14ac:dyDescent="0.35">
      <c r="D164" s="76">
        <f>Данные!X113-Данные!X114</f>
        <v>0.64999999999999858</v>
      </c>
      <c r="E164" s="77">
        <f>Данные!Y113-Данные!Y114</f>
        <v>-2.8493654884029951</v>
      </c>
    </row>
    <row r="165" spans="4:5" x14ac:dyDescent="0.35">
      <c r="D165" s="76">
        <f>Данные!X114-Данные!X115</f>
        <v>-0.97999999999999687</v>
      </c>
      <c r="E165" s="77">
        <f>Данные!Y114-Данные!Y115</f>
        <v>2.9062629416999926</v>
      </c>
    </row>
    <row r="166" spans="4:5" x14ac:dyDescent="0.35">
      <c r="D166" s="76">
        <f>Данные!X115-Данные!X116</f>
        <v>-0.23000000000000398</v>
      </c>
      <c r="E166" s="77">
        <f>Данные!Y115-Данные!Y116</f>
        <v>1.2150834325580036</v>
      </c>
    </row>
    <row r="167" spans="4:5" x14ac:dyDescent="0.35">
      <c r="D167" s="76">
        <f>Данные!X116-Данные!X117</f>
        <v>9.0000000000003411E-2</v>
      </c>
      <c r="E167" s="77">
        <f>Данные!Y116-Данные!Y117</f>
        <v>-1.3657475637260035</v>
      </c>
    </row>
    <row r="168" spans="4:5" x14ac:dyDescent="0.35">
      <c r="D168" s="76">
        <f>Данные!X117-Данные!X118</f>
        <v>-0.46000000000000085</v>
      </c>
      <c r="E168" s="77">
        <f>Данные!Y117-Данные!Y118</f>
        <v>2.5014826490750011</v>
      </c>
    </row>
    <row r="169" spans="4:5" x14ac:dyDescent="0.35">
      <c r="D169" s="76">
        <f>Данные!X118-Данные!X119</f>
        <v>0.20000000000000284</v>
      </c>
      <c r="E169" s="77">
        <f>Данные!Y118-Данные!Y119</f>
        <v>1.5964789035640052</v>
      </c>
    </row>
    <row r="170" spans="4:5" x14ac:dyDescent="0.35">
      <c r="D170" s="76">
        <f>Данные!X119-Данные!X120</f>
        <v>-0.37000000000000455</v>
      </c>
      <c r="E170" s="77">
        <f>Данные!Y119-Данные!Y120</f>
        <v>0.18249619572600295</v>
      </c>
    </row>
    <row r="171" spans="4:5" x14ac:dyDescent="0.35">
      <c r="D171" s="76">
        <f>Данные!X120-Данные!X121</f>
        <v>0.37000000000000455</v>
      </c>
      <c r="E171" s="77">
        <f>Данные!Y120-Данные!Y121</f>
        <v>-1.1479156337900065</v>
      </c>
    </row>
    <row r="172" spans="4:5" x14ac:dyDescent="0.35">
      <c r="D172" s="76">
        <f>Данные!X121-Данные!X122</f>
        <v>-0.39999999999999858</v>
      </c>
      <c r="E172" s="77">
        <f>Данные!Y121-Данные!Y122</f>
        <v>1.868643839731007</v>
      </c>
    </row>
    <row r="173" spans="4:5" x14ac:dyDescent="0.35">
      <c r="D173" s="76">
        <f>Данные!X122-Данные!X123</f>
        <v>-0.42000000000000171</v>
      </c>
      <c r="E173" s="77">
        <f>Данные!Y122-Данные!Y123</f>
        <v>0.49709748753099348</v>
      </c>
    </row>
    <row r="174" spans="4:5" x14ac:dyDescent="0.35">
      <c r="D174" s="76">
        <f>Данные!X123-Данные!X124</f>
        <v>-0.10999999999999943</v>
      </c>
      <c r="E174" s="77">
        <f>Данные!Y123-Данные!Y124</f>
        <v>-1.0009753576329956</v>
      </c>
    </row>
    <row r="175" spans="4:5" x14ac:dyDescent="0.35">
      <c r="D175" s="76">
        <f>Данные!X124-Данные!X125</f>
        <v>-0.87000000000000455</v>
      </c>
      <c r="E175" s="77">
        <f>Данные!Y124-Данные!Y125</f>
        <v>0.74863445723899247</v>
      </c>
    </row>
    <row r="176" spans="4:5" x14ac:dyDescent="0.35">
      <c r="D176" s="76">
        <f>Данные!X125-Данные!X126</f>
        <v>-0.67999999999999972</v>
      </c>
      <c r="E176" s="77">
        <f>Данные!Y125-Данные!Y126</f>
        <v>-0.67400281138299079</v>
      </c>
    </row>
    <row r="177" spans="4:5" x14ac:dyDescent="0.35">
      <c r="D177" s="76">
        <f>Данные!X126-Данные!X127</f>
        <v>-0.37999999999999545</v>
      </c>
      <c r="E177" s="77">
        <f>Данные!Y126-Данные!Y127</f>
        <v>-0.6589536862410057</v>
      </c>
    </row>
    <row r="178" spans="4:5" x14ac:dyDescent="0.35">
      <c r="D178" s="76">
        <f>Данные!X127-Данные!X128</f>
        <v>-1.220000000000006</v>
      </c>
      <c r="E178" s="77">
        <f>Данные!Y127-Данные!Y128</f>
        <v>0.50373689760699847</v>
      </c>
    </row>
    <row r="179" spans="4:5" x14ac:dyDescent="0.35">
      <c r="D179" s="76">
        <f>Данные!X128-Данные!X129</f>
        <v>-0.54999999999999716</v>
      </c>
      <c r="E179" s="77">
        <f>Данные!Y128-Данные!Y129</f>
        <v>0.22400000000000375</v>
      </c>
    </row>
    <row r="180" spans="4:5" x14ac:dyDescent="0.35">
      <c r="D180" s="76">
        <f>Данные!X129-Данные!X130</f>
        <v>-1.8599999999999994</v>
      </c>
      <c r="E180" s="77">
        <f>Данные!Y129-Данные!Y130</f>
        <v>0.4719999999999942</v>
      </c>
    </row>
    <row r="181" spans="4:5" x14ac:dyDescent="0.35">
      <c r="D181" s="76">
        <f>Данные!X130-Данные!X131</f>
        <v>-2.1099999999999994</v>
      </c>
      <c r="E181" s="77">
        <f>Данные!Y130-Данные!Y131</f>
        <v>-0.94699999999998852</v>
      </c>
    </row>
    <row r="182" spans="4:5" x14ac:dyDescent="0.35">
      <c r="D182" s="76">
        <f>Данные!X131-Данные!X132</f>
        <v>-0.40000000000000568</v>
      </c>
      <c r="E182" s="77">
        <f>Данные!Y131-Данные!Y132</f>
        <v>1.8299999999999983</v>
      </c>
    </row>
    <row r="183" spans="4:5" x14ac:dyDescent="0.35">
      <c r="D183" s="76">
        <f>Данные!X132-Данные!X133</f>
        <v>-0.97999999999998977</v>
      </c>
      <c r="E183" s="77">
        <f>Данные!Y132-Данные!Y133</f>
        <v>0.11899999999999977</v>
      </c>
    </row>
    <row r="184" spans="4:5" x14ac:dyDescent="0.35">
      <c r="D184" s="76">
        <f>Данные!X133-Данные!X134</f>
        <v>-1.960000000000008</v>
      </c>
      <c r="E184" s="77">
        <f>Данные!Y133-Данные!Y134</f>
        <v>-0.64800000000001035</v>
      </c>
    </row>
    <row r="185" spans="4:5" x14ac:dyDescent="0.35">
      <c r="D185" s="76">
        <f>Данные!X134-Данные!X135</f>
        <v>1.1599999999999966</v>
      </c>
      <c r="E185" s="77">
        <f>Данные!Y134-Данные!Y135</f>
        <v>0.72800000000000864</v>
      </c>
    </row>
    <row r="186" spans="4:5" x14ac:dyDescent="0.35">
      <c r="D186" s="76">
        <f>Данные!X135-Данные!X136</f>
        <v>0.28000000000000114</v>
      </c>
      <c r="E186" s="77">
        <f>Данные!Y135-Данные!Y136</f>
        <v>0.52799999999999159</v>
      </c>
    </row>
    <row r="187" spans="4:5" x14ac:dyDescent="0.35">
      <c r="D187" s="76">
        <f>Данные!X136-Данные!X137</f>
        <v>-1.5899999999999892</v>
      </c>
      <c r="E187" s="77">
        <f>Данные!Y136-Данные!Y137</f>
        <v>0.16100000000000136</v>
      </c>
    </row>
    <row r="188" spans="4:5" x14ac:dyDescent="0.35">
      <c r="D188" s="76">
        <f>Данные!X137-Данные!X138</f>
        <v>-2.6400000000000006</v>
      </c>
      <c r="E188" s="77">
        <f>Данные!Y137-Данные!Y138</f>
        <v>0.79400000000001114</v>
      </c>
    </row>
    <row r="189" spans="4:5" x14ac:dyDescent="0.35">
      <c r="D189" s="76">
        <f>Данные!X138-Данные!X139</f>
        <v>-1.3700000000000045</v>
      </c>
      <c r="E189" s="77">
        <f>Данные!Y138-Данные!Y139</f>
        <v>4.6999999999997044E-2</v>
      </c>
    </row>
    <row r="190" spans="4:5" x14ac:dyDescent="0.35">
      <c r="D190" s="76">
        <f>Данные!X139-Данные!X140</f>
        <v>-1.4399999999999977</v>
      </c>
      <c r="E190" s="77">
        <f>Данные!Y139-Данные!Y140</f>
        <v>-3.3000000000001251E-2</v>
      </c>
    </row>
    <row r="191" spans="4:5" x14ac:dyDescent="0.35">
      <c r="D191" s="76">
        <f>Данные!X140-Данные!X141</f>
        <v>-1.8200000000000074</v>
      </c>
      <c r="E191" s="77">
        <f>Данные!Y140-Данные!Y141</f>
        <v>0.22700000000000387</v>
      </c>
    </row>
    <row r="192" spans="4:5" x14ac:dyDescent="0.35">
      <c r="D192" s="76">
        <f>Данные!X141-Данные!X142</f>
        <v>-1.8999999999999915</v>
      </c>
      <c r="E192" s="77">
        <f>Данные!Y141-Данные!Y142</f>
        <v>-0.90900000000000603</v>
      </c>
    </row>
    <row r="193" spans="4:5" x14ac:dyDescent="0.35">
      <c r="D193" s="76">
        <f>Данные!X142-Данные!X143</f>
        <v>-1.9500000000000028</v>
      </c>
      <c r="E193" s="77">
        <f>Данные!Y142-Данные!Y143</f>
        <v>-0.26500000000000057</v>
      </c>
    </row>
    <row r="194" spans="4:5" x14ac:dyDescent="0.35">
      <c r="D194" s="76">
        <f>Данные!X143-Данные!X144</f>
        <v>-0.70000000000000284</v>
      </c>
      <c r="E194" s="77">
        <f>Данные!Y143-Данные!Y144</f>
        <v>-0.73000000000000398</v>
      </c>
    </row>
    <row r="195" spans="4:5" x14ac:dyDescent="0.35">
      <c r="D195" s="76">
        <f>Данные!X144-Данные!X145</f>
        <v>-1.019999999999996</v>
      </c>
      <c r="E195" s="77">
        <f>Данные!Y144-Данные!Y145</f>
        <v>-3.0000000000001137E-3</v>
      </c>
    </row>
    <row r="196" spans="4:5" x14ac:dyDescent="0.35">
      <c r="D196" s="76">
        <f>Данные!X145-Данные!X146</f>
        <v>-1.5100000000000051</v>
      </c>
      <c r="E196" s="77">
        <f>Данные!Y145-Данные!Y146</f>
        <v>0.98100000000000875</v>
      </c>
    </row>
    <row r="197" spans="4:5" x14ac:dyDescent="0.35">
      <c r="D197" s="76">
        <f>Данные!X146-Данные!X147</f>
        <v>-0.64000000000000057</v>
      </c>
      <c r="E197" s="77">
        <f>Данные!Y146-Данные!Y147</f>
        <v>-1.4620000000000033</v>
      </c>
    </row>
    <row r="198" spans="4:5" x14ac:dyDescent="0.35">
      <c r="D198" s="76">
        <f>Данные!X147-Данные!X148</f>
        <v>-1.6099999999999994</v>
      </c>
      <c r="E198" s="77">
        <f>Данные!Y147-Данные!Y148</f>
        <v>-0.21099999999999852</v>
      </c>
    </row>
    <row r="199" spans="4:5" x14ac:dyDescent="0.35">
      <c r="D199" s="76">
        <f>Данные!X148-Данные!X149</f>
        <v>0.14000000000000057</v>
      </c>
      <c r="E199" s="77">
        <f>Данные!Y148-Данные!Y149</f>
        <v>0.132000000000005</v>
      </c>
    </row>
    <row r="200" spans="4:5" x14ac:dyDescent="0.35">
      <c r="D200" s="76">
        <f>Данные!X149-Данные!X150</f>
        <v>0.26000000000000512</v>
      </c>
      <c r="E200" s="77">
        <f>Данные!Y149-Данные!Y150</f>
        <v>0.14599999999998658</v>
      </c>
    </row>
    <row r="201" spans="4:5" x14ac:dyDescent="0.35">
      <c r="D201" s="76">
        <f>Данные!X150-Данные!X151</f>
        <v>0.36999999999999034</v>
      </c>
      <c r="E201" s="77">
        <f>Данные!Y150-Данные!Y151</f>
        <v>0.40500000000000114</v>
      </c>
    </row>
    <row r="202" spans="4:5" x14ac:dyDescent="0.35">
      <c r="D202" s="76">
        <f>Данные!X151-Данные!X152</f>
        <v>0.34000000000000341</v>
      </c>
      <c r="E202" s="77">
        <f>Данные!Y151-Данные!Y152</f>
        <v>0.38100000000000023</v>
      </c>
    </row>
    <row r="203" spans="4:5" x14ac:dyDescent="0.35">
      <c r="D203" s="76">
        <f>Данные!X152-Данные!X153</f>
        <v>-0.53999999999999204</v>
      </c>
      <c r="E203" s="77">
        <f>Данные!Y152-Данные!Y153</f>
        <v>-1.6589999999999918</v>
      </c>
    </row>
    <row r="204" spans="4:5" x14ac:dyDescent="0.35">
      <c r="D204" s="76">
        <f>Данные!X153-Данные!X154</f>
        <v>-0.93999999999999773</v>
      </c>
      <c r="E204" s="77">
        <f>Данные!Y153-Данные!Y154</f>
        <v>0.38100000000000023</v>
      </c>
    </row>
    <row r="205" spans="4:5" x14ac:dyDescent="0.35">
      <c r="D205" s="76">
        <f>Данные!X154-Данные!X155</f>
        <v>1.1099999999999994</v>
      </c>
      <c r="E205" s="77">
        <f>Данные!Y154-Данные!Y155</f>
        <v>1.6940000000000026</v>
      </c>
    </row>
    <row r="206" spans="4:5" x14ac:dyDescent="0.35">
      <c r="D206" s="76">
        <f>Данные!X155-Данные!X156</f>
        <v>1.1699999999999875</v>
      </c>
      <c r="E206" s="77">
        <f>Данные!Y155-Данные!Y156</f>
        <v>-0.85800000000000409</v>
      </c>
    </row>
    <row r="207" spans="4:5" x14ac:dyDescent="0.35">
      <c r="D207" s="76">
        <f>Данные!X156-Данные!X157</f>
        <v>0</v>
      </c>
      <c r="E207" s="77">
        <f>Данные!Y156-Данные!Y157</f>
        <v>-0.25499999999999545</v>
      </c>
    </row>
    <row r="208" spans="4:5" x14ac:dyDescent="0.35">
      <c r="D208" s="76">
        <f>Данные!X157-Данные!X158</f>
        <v>-1.6400000000000006</v>
      </c>
      <c r="E208" s="77">
        <f>Данные!Y157-Данные!Y158</f>
        <v>-1.166000000000011</v>
      </c>
    </row>
    <row r="209" spans="4:5" x14ac:dyDescent="0.35">
      <c r="D209" s="76">
        <f>Данные!X158-Данные!X159</f>
        <v>-0.79999999999999716</v>
      </c>
      <c r="E209" s="77">
        <f>Данные!Y158-Данные!Y159</f>
        <v>-1.4009999999999962</v>
      </c>
    </row>
    <row r="210" spans="4:5" x14ac:dyDescent="0.35">
      <c r="D210" s="76">
        <f>Данные!X159-Данные!X160</f>
        <v>0.1600000000000108</v>
      </c>
      <c r="E210" s="77">
        <f>Данные!Y159-Данные!Y160</f>
        <v>0.29699999999999704</v>
      </c>
    </row>
    <row r="211" spans="4:5" x14ac:dyDescent="0.35">
      <c r="D211" s="76">
        <f>Данные!X160-Данные!X161</f>
        <v>0.26999999999999602</v>
      </c>
      <c r="E211" s="77">
        <f>Данные!Y160-Данные!Y161</f>
        <v>-0.17000000000000171</v>
      </c>
    </row>
    <row r="212" spans="4:5" x14ac:dyDescent="0.35">
      <c r="D212" s="76">
        <f>Данные!X161-Данные!X162</f>
        <v>-0.26999999999999602</v>
      </c>
      <c r="E212" s="77">
        <f>Данные!Y161-Данные!Y162</f>
        <v>0.42500000000001137</v>
      </c>
    </row>
    <row r="213" spans="4:5" x14ac:dyDescent="0.35">
      <c r="D213" s="76">
        <f>Данные!X162-Данные!X163</f>
        <v>-0.57000000000000739</v>
      </c>
      <c r="E213" s="77">
        <f>Данные!Y162-Данные!Y163</f>
        <v>0.61499999999999488</v>
      </c>
    </row>
    <row r="214" spans="4:5" x14ac:dyDescent="0.35">
      <c r="D214" s="76">
        <f>Данные!X163-Данные!X164</f>
        <v>4.0000000000006253E-2</v>
      </c>
      <c r="E214" s="77">
        <f>Данные!Y163-Данные!Y164</f>
        <v>-0.53499999999999659</v>
      </c>
    </row>
    <row r="215" spans="4:5" x14ac:dyDescent="0.35">
      <c r="D215" s="76">
        <f>Данные!X164-Данные!X165</f>
        <v>-0.24000000000000909</v>
      </c>
      <c r="E215" s="77">
        <f>Данные!Y164-Данные!Y165</f>
        <v>-0.23799999999999955</v>
      </c>
    </row>
    <row r="216" spans="4:5" x14ac:dyDescent="0.35">
      <c r="D216" s="76">
        <f>Данные!X165-Данные!X166</f>
        <v>0</v>
      </c>
      <c r="E216" s="77">
        <f>Данные!Y165-Данные!Y166</f>
        <v>-0.50800000000000978</v>
      </c>
    </row>
    <row r="217" spans="4:5" x14ac:dyDescent="0.35">
      <c r="D217" s="76">
        <f>Данные!X166-Данные!X167</f>
        <v>1.3800000000000097</v>
      </c>
      <c r="E217" s="77">
        <f>Данные!Y166-Данные!Y167</f>
        <v>1.078000000000003</v>
      </c>
    </row>
    <row r="218" spans="4:5" x14ac:dyDescent="0.35">
      <c r="D218" s="76">
        <f>Данные!X167-Данные!X168</f>
        <v>-0.14000000000000057</v>
      </c>
      <c r="E218" s="77">
        <f>Данные!Y167-Данные!Y168</f>
        <v>-0.51599999999999113</v>
      </c>
    </row>
    <row r="219" spans="4:5" x14ac:dyDescent="0.35">
      <c r="D219" s="76">
        <f>Данные!X168-Данные!X169</f>
        <v>-0.23000000000000398</v>
      </c>
      <c r="E219" s="77">
        <f>Данные!Y168-Данные!Y169</f>
        <v>-0.37600000000000477</v>
      </c>
    </row>
    <row r="220" spans="4:5" x14ac:dyDescent="0.35">
      <c r="D220" s="76">
        <f>Данные!X169-Данные!X170</f>
        <v>0.29999999999999716</v>
      </c>
      <c r="E220" s="77">
        <f>Данные!Y169-Данные!Y170</f>
        <v>0.40399999999999636</v>
      </c>
    </row>
    <row r="221" spans="4:5" x14ac:dyDescent="0.35">
      <c r="D221" s="76">
        <f>Данные!X170-Данные!X171</f>
        <v>0.29999999999999716</v>
      </c>
      <c r="E221" s="77">
        <f>Данные!Y170-Данные!Y171</f>
        <v>-0.81399999999999295</v>
      </c>
    </row>
    <row r="222" spans="4:5" x14ac:dyDescent="0.35">
      <c r="D222" s="76">
        <f>Данные!X171-Данные!X172</f>
        <v>-0.79999999999999716</v>
      </c>
      <c r="E222" s="77">
        <f>Данные!Y171-Данные!Y172</f>
        <v>-0.80300000000001148</v>
      </c>
    </row>
    <row r="223" spans="4:5" x14ac:dyDescent="0.35">
      <c r="D223" s="76">
        <f>Данные!X172-Данные!X173</f>
        <v>-0.70999999999999375</v>
      </c>
      <c r="E223" s="77">
        <f>Данные!Y172-Данные!Y173</f>
        <v>0.24699999999999989</v>
      </c>
    </row>
    <row r="224" spans="4:5" x14ac:dyDescent="0.35">
      <c r="D224" s="76">
        <f>Данные!X173-Данные!X174</f>
        <v>0</v>
      </c>
      <c r="E224" s="77">
        <f>Данные!Y173-Данные!Y174</f>
        <v>2.2760000000000105</v>
      </c>
    </row>
    <row r="225" spans="4:5" x14ac:dyDescent="0.35">
      <c r="D225" s="76">
        <f>Данные!X174-Данные!X175</f>
        <v>-0.27000000000001023</v>
      </c>
      <c r="E225" s="77">
        <f>Данные!Y174-Данные!Y175</f>
        <v>1.2539999999999907</v>
      </c>
    </row>
    <row r="226" spans="4:5" x14ac:dyDescent="0.35">
      <c r="D226" s="76">
        <f>Данные!X175-Данные!X176</f>
        <v>0.34000000000000341</v>
      </c>
      <c r="E226" s="77">
        <f>Данные!Y175-Данные!Y176</f>
        <v>1.3190000000000026</v>
      </c>
    </row>
    <row r="227" spans="4:5" x14ac:dyDescent="0.35">
      <c r="D227" s="76">
        <f>Данные!X176-Данные!X177</f>
        <v>0.64000000000000057</v>
      </c>
      <c r="E227" s="77">
        <f>Данные!Y176-Данные!Y177</f>
        <v>0.72700000000000387</v>
      </c>
    </row>
    <row r="228" spans="4:5" x14ac:dyDescent="0.35">
      <c r="D228" s="76">
        <f>Данные!X177-Данные!X178</f>
        <v>-0.37000000000000455</v>
      </c>
      <c r="E228" s="77">
        <f>Данные!Y177-Данные!Y178</f>
        <v>-0.65500000000000114</v>
      </c>
    </row>
    <row r="229" spans="4:5" x14ac:dyDescent="0.35">
      <c r="D229" s="76">
        <f>Данные!X178-Данные!X179</f>
        <v>-0.53999999999999204</v>
      </c>
      <c r="E229" s="77">
        <f>Данные!Y178-Данные!Y179</f>
        <v>8.8999999999998636E-2</v>
      </c>
    </row>
    <row r="230" spans="4:5" x14ac:dyDescent="0.35">
      <c r="D230" s="76">
        <f>Данные!X179-Данные!X180</f>
        <v>0.23999999999999488</v>
      </c>
      <c r="E230" s="77">
        <f>Данные!Y179-Данные!Y180</f>
        <v>-0.25600000000000023</v>
      </c>
    </row>
    <row r="231" spans="4:5" x14ac:dyDescent="0.35">
      <c r="D231" s="76">
        <f>Данные!X180-Данные!X181</f>
        <v>-0.57999999999999829</v>
      </c>
      <c r="E231" s="77">
        <f>Данные!Y180-Данные!Y181</f>
        <v>-1.164999999999992</v>
      </c>
    </row>
    <row r="232" spans="4:5" x14ac:dyDescent="0.35">
      <c r="D232" s="76">
        <f>Данные!X181-Данные!X182</f>
        <v>-0.20000000000000284</v>
      </c>
      <c r="E232" s="77">
        <f>Данные!Y181-Данные!Y182</f>
        <v>-0.11599999999999966</v>
      </c>
    </row>
    <row r="233" spans="4:5" x14ac:dyDescent="0.35">
      <c r="D233" s="76">
        <f>Данные!X182-Данные!X183</f>
        <v>-3.0000000000001137E-2</v>
      </c>
      <c r="E233" s="77">
        <f>Данные!Y182-Данные!Y183</f>
        <v>-1.2780000000000058</v>
      </c>
    </row>
    <row r="234" spans="4:5" x14ac:dyDescent="0.35">
      <c r="D234" s="76">
        <f>Данные!X183-Данные!X184</f>
        <v>0.87000000000000455</v>
      </c>
      <c r="E234" s="77">
        <f>Данные!Y183-Данные!Y184</f>
        <v>0.23699999999999477</v>
      </c>
    </row>
    <row r="235" spans="4:5" x14ac:dyDescent="0.35">
      <c r="D235" s="76">
        <f>Данные!X184-Данные!X185</f>
        <v>0.46999999999999886</v>
      </c>
      <c r="E235" s="77">
        <f>Данные!Y184-Данные!Y185</f>
        <v>-0.91700000000000159</v>
      </c>
    </row>
    <row r="236" spans="4:5" x14ac:dyDescent="0.35">
      <c r="D236" s="76">
        <f>Данные!X185-Данные!X186</f>
        <v>0.40000000000000568</v>
      </c>
      <c r="E236" s="77">
        <f>Данные!Y185-Данные!Y186</f>
        <v>1.105000000000004</v>
      </c>
    </row>
    <row r="237" spans="4:5" x14ac:dyDescent="0.35">
      <c r="D237" s="76">
        <f>Данные!X186-Данные!X187</f>
        <v>0.20999999999999375</v>
      </c>
      <c r="E237" s="77">
        <f>Данные!Y186-Данные!Y187</f>
        <v>-0.6769999999999925</v>
      </c>
    </row>
    <row r="238" spans="4:5" x14ac:dyDescent="0.35">
      <c r="D238" s="76">
        <f>Данные!X187-Данные!X188</f>
        <v>0.57000000000000739</v>
      </c>
      <c r="E238" s="77">
        <f>Данные!Y187-Данные!Y188</f>
        <v>0.25900000000000034</v>
      </c>
    </row>
    <row r="239" spans="4:5" x14ac:dyDescent="0.35">
      <c r="D239" s="76">
        <f>Данные!X188-Данные!X189</f>
        <v>0.19999999999998863</v>
      </c>
      <c r="E239" s="77">
        <f>Данные!Y188-Данные!Y189</f>
        <v>0.66100000000000136</v>
      </c>
    </row>
    <row r="240" spans="4:5" x14ac:dyDescent="0.35">
      <c r="D240" s="76">
        <f>Данные!X189-Данные!X190</f>
        <v>7.000000000000739E-2</v>
      </c>
      <c r="E240" s="77">
        <f>Данные!Y189-Данные!Y190</f>
        <v>0.84299999999998931</v>
      </c>
    </row>
    <row r="241" spans="4:5" x14ac:dyDescent="0.35">
      <c r="D241" s="76">
        <f>Данные!X190-Данные!X191</f>
        <v>-0.21000000000000796</v>
      </c>
      <c r="E241" s="77">
        <f>Данные!Y190-Данные!Y191</f>
        <v>-0.13400000000000034</v>
      </c>
    </row>
    <row r="242" spans="4:5" x14ac:dyDescent="0.35">
      <c r="D242" s="76">
        <f>Данные!X191-Данные!X192</f>
        <v>-0.29999999999999716</v>
      </c>
      <c r="E242" s="77">
        <f>Данные!Y191-Данные!Y192</f>
        <v>0.34700000000000841</v>
      </c>
    </row>
    <row r="243" spans="4:5" x14ac:dyDescent="0.35">
      <c r="D243" s="76">
        <f>Данные!X192-Данные!X193</f>
        <v>-1.3100000000000023</v>
      </c>
      <c r="E243" s="77">
        <f>Данные!Y192-Данные!Y193</f>
        <v>0.77199999999999136</v>
      </c>
    </row>
    <row r="244" spans="4:5" x14ac:dyDescent="0.35">
      <c r="D244" s="76">
        <f>Данные!X193-Данные!X194</f>
        <v>-0.69999999999998863</v>
      </c>
      <c r="E244" s="77">
        <f>Данные!Y193-Данные!Y194</f>
        <v>4.8000000000001819E-2</v>
      </c>
    </row>
    <row r="245" spans="4:5" x14ac:dyDescent="0.35">
      <c r="D245" s="76">
        <f>Данные!X194-Данные!X195</f>
        <v>-0.37000000000000455</v>
      </c>
      <c r="E245" s="77">
        <f>Данные!Y194-Данные!Y195</f>
        <v>0.99699999999999989</v>
      </c>
    </row>
    <row r="246" spans="4:5" x14ac:dyDescent="0.35">
      <c r="D246" s="76">
        <f>Данные!X195-Данные!X196</f>
        <v>-7.000000000000739E-2</v>
      </c>
      <c r="E246" s="77">
        <f>Данные!Y195-Данные!Y196</f>
        <v>-0.66700000000000159</v>
      </c>
    </row>
    <row r="247" spans="4:5" x14ac:dyDescent="0.35">
      <c r="D247" s="76">
        <f>Данные!X196-Данные!X197</f>
        <v>-0.32999999999999829</v>
      </c>
      <c r="E247" s="77">
        <f>Данные!Y196-Данные!Y197</f>
        <v>0.64200000000001012</v>
      </c>
    </row>
    <row r="248" spans="4:5" x14ac:dyDescent="0.35">
      <c r="D248" s="76">
        <f>Данные!X197-Данные!X198</f>
        <v>0.32999999999999829</v>
      </c>
      <c r="E248" s="77">
        <f>Данные!Y197-Данные!Y198</f>
        <v>-1.4980000000000047</v>
      </c>
    </row>
    <row r="249" spans="4:5" x14ac:dyDescent="0.35">
      <c r="D249" s="76">
        <f>Данные!X198-Данные!X199</f>
        <v>-9.9999999999994316E-2</v>
      </c>
      <c r="E249" s="77">
        <f>Данные!Y198-Данные!Y199</f>
        <v>5.8999999999997499E-2</v>
      </c>
    </row>
    <row r="250" spans="4:5" x14ac:dyDescent="0.35">
      <c r="D250" s="76">
        <f>Данные!X199-Данные!X200</f>
        <v>0.23999999999999488</v>
      </c>
      <c r="E250" s="77">
        <f>Данные!Y199-Данные!Y200</f>
        <v>0.62199999999999989</v>
      </c>
    </row>
    <row r="251" spans="4:5" x14ac:dyDescent="0.35">
      <c r="D251" s="76">
        <f>Данные!X200-Данные!X201</f>
        <v>-9.9999999999994316E-2</v>
      </c>
      <c r="E251" s="77">
        <f>Данные!Y200-Данные!Y201</f>
        <v>-0.94700000000000273</v>
      </c>
    </row>
    <row r="252" spans="4:5" x14ac:dyDescent="0.35">
      <c r="D252" s="76">
        <f>Данные!X201-Данные!X202</f>
        <v>91.64</v>
      </c>
      <c r="E252" s="77">
        <f>Данные!Y201-Данные!Y202</f>
        <v>118.105</v>
      </c>
    </row>
    <row r="253" spans="4:5" x14ac:dyDescent="0.35">
      <c r="D253" s="76">
        <f>Данные!X202-Данные!X203</f>
        <v>0</v>
      </c>
      <c r="E253" s="77">
        <f>Данные!Y202-Данные!Y203</f>
        <v>0</v>
      </c>
    </row>
    <row r="254" spans="4:5" x14ac:dyDescent="0.35">
      <c r="D254" s="76">
        <f>Данные!X203-Данные!X204</f>
        <v>0</v>
      </c>
      <c r="E254" s="77">
        <f>Данные!Y203-Данные!Y204</f>
        <v>0</v>
      </c>
    </row>
    <row r="255" spans="4:5" x14ac:dyDescent="0.35">
      <c r="D255" s="76">
        <f>Данные!X204-Данные!X205</f>
        <v>0</v>
      </c>
      <c r="E255" s="77">
        <f>Данные!Y204-Данные!Y205</f>
        <v>0</v>
      </c>
    </row>
    <row r="256" spans="4:5" x14ac:dyDescent="0.35">
      <c r="D256" s="76">
        <f>Данные!X205-Данные!X206</f>
        <v>0</v>
      </c>
      <c r="E256" s="77">
        <f>Данные!Y205-Данные!Y206</f>
        <v>0</v>
      </c>
    </row>
    <row r="257" spans="4:5" x14ac:dyDescent="0.35">
      <c r="D257" s="76">
        <f>Данные!X206-Данные!X207</f>
        <v>0</v>
      </c>
      <c r="E257" s="77">
        <f>Данные!Y206-Данные!Y207</f>
        <v>0</v>
      </c>
    </row>
    <row r="258" spans="4:5" x14ac:dyDescent="0.35">
      <c r="D258" s="76">
        <f>Данные!X207-Данные!X208</f>
        <v>0</v>
      </c>
      <c r="E258" s="77">
        <f>Данные!Y207-Данные!Y208</f>
        <v>0</v>
      </c>
    </row>
    <row r="259" spans="4:5" x14ac:dyDescent="0.35">
      <c r="D259" s="76">
        <f>Данные!X208-Данные!X209</f>
        <v>0</v>
      </c>
      <c r="E259" s="77">
        <f>Данные!Y208-Данные!Y209</f>
        <v>0</v>
      </c>
    </row>
    <row r="260" spans="4:5" x14ac:dyDescent="0.35">
      <c r="D260" s="76">
        <f>Данные!X209-Данные!X210</f>
        <v>0</v>
      </c>
      <c r="E260" s="77">
        <f>Данные!Y209-Данные!Y210</f>
        <v>0</v>
      </c>
    </row>
    <row r="261" spans="4:5" x14ac:dyDescent="0.35">
      <c r="D261" s="76">
        <f>Данные!X210-Данные!X211</f>
        <v>0</v>
      </c>
      <c r="E261" s="77">
        <f>Данные!Y210-Данные!Y211</f>
        <v>0</v>
      </c>
    </row>
    <row r="262" spans="4:5" x14ac:dyDescent="0.35">
      <c r="D262" s="76">
        <f>Данные!X211-Данные!X212</f>
        <v>0</v>
      </c>
      <c r="E262" s="77">
        <f>Данные!Y211-Данные!Y212</f>
        <v>0</v>
      </c>
    </row>
    <row r="263" spans="4:5" x14ac:dyDescent="0.35">
      <c r="D263" s="76">
        <f>Данные!X212-Данные!X213</f>
        <v>0</v>
      </c>
      <c r="E263" s="77">
        <f>Данные!Y212-Данные!Y213</f>
        <v>0</v>
      </c>
    </row>
    <row r="264" spans="4:5" x14ac:dyDescent="0.35">
      <c r="D264" s="76">
        <f>Данные!X213-Данные!X214</f>
        <v>0</v>
      </c>
      <c r="E264" s="77">
        <f>Данные!Y213-Данные!Y214</f>
        <v>0</v>
      </c>
    </row>
    <row r="265" spans="4:5" x14ac:dyDescent="0.35">
      <c r="D265" s="76">
        <f>Данные!X214-Данные!X215</f>
        <v>0</v>
      </c>
      <c r="E265" s="77">
        <f>Данные!Y214-Данные!Y215</f>
        <v>0</v>
      </c>
    </row>
    <row r="266" spans="4:5" x14ac:dyDescent="0.35">
      <c r="D266" s="76">
        <f>Данные!X215-Данные!X216</f>
        <v>0</v>
      </c>
      <c r="E266" s="77">
        <f>Данные!Y215-Данные!Y216</f>
        <v>0</v>
      </c>
    </row>
    <row r="267" spans="4:5" x14ac:dyDescent="0.35">
      <c r="D267" s="76">
        <f>Данные!X216-Данные!X217</f>
        <v>0</v>
      </c>
      <c r="E267" s="77">
        <f>Данные!Y216-Данные!Y217</f>
        <v>0</v>
      </c>
    </row>
    <row r="268" spans="4:5" x14ac:dyDescent="0.35">
      <c r="D268" s="76">
        <f>Данные!X217-Данные!X218</f>
        <v>0</v>
      </c>
      <c r="E268" s="77">
        <f>Данные!Y217-Данные!Y218</f>
        <v>0</v>
      </c>
    </row>
    <row r="269" spans="4:5" x14ac:dyDescent="0.35">
      <c r="D269" s="76">
        <f>Данные!X218-Данные!X219</f>
        <v>0</v>
      </c>
      <c r="E269" s="77">
        <f>Данные!Y218-Данные!Y219</f>
        <v>0</v>
      </c>
    </row>
    <row r="270" spans="4:5" x14ac:dyDescent="0.35">
      <c r="D270" s="76">
        <f>Данные!X219-Данные!X220</f>
        <v>0</v>
      </c>
      <c r="E270" s="77">
        <f>Данные!Y219-Данные!Y220</f>
        <v>0</v>
      </c>
    </row>
    <row r="271" spans="4:5" x14ac:dyDescent="0.35">
      <c r="D271" s="76">
        <f>Данные!X220-Данные!X221</f>
        <v>0</v>
      </c>
      <c r="E271" s="77">
        <f>Данные!Y220-Данные!Y221</f>
        <v>0</v>
      </c>
    </row>
    <row r="272" spans="4:5" x14ac:dyDescent="0.35">
      <c r="D272" s="76">
        <f>Данные!X221-Данные!X222</f>
        <v>0</v>
      </c>
      <c r="E272" s="77">
        <f>Данные!Y221-Данные!Y222</f>
        <v>0</v>
      </c>
    </row>
    <row r="273" spans="4:5" x14ac:dyDescent="0.35">
      <c r="D273" s="76">
        <f>Данные!X222-Данные!X223</f>
        <v>0</v>
      </c>
      <c r="E273" s="77">
        <f>Данные!Y222-Данные!Y223</f>
        <v>0</v>
      </c>
    </row>
    <row r="274" spans="4:5" x14ac:dyDescent="0.35">
      <c r="D274" s="76">
        <f>Данные!X223-Данные!X224</f>
        <v>0</v>
      </c>
      <c r="E274" s="77">
        <f>Данные!Y223-Данные!Y224</f>
        <v>0</v>
      </c>
    </row>
    <row r="275" spans="4:5" x14ac:dyDescent="0.35">
      <c r="D275" s="76">
        <f>Данные!X224-Данные!X225</f>
        <v>0</v>
      </c>
      <c r="E275" s="77">
        <f>Данные!Y224-Данные!Y225</f>
        <v>0</v>
      </c>
    </row>
    <row r="276" spans="4:5" x14ac:dyDescent="0.35">
      <c r="D276" s="76">
        <f>Данные!X225-Данные!X226</f>
        <v>0</v>
      </c>
      <c r="E276" s="77">
        <f>Данные!Y225-Данные!Y226</f>
        <v>0</v>
      </c>
    </row>
    <row r="277" spans="4:5" x14ac:dyDescent="0.35">
      <c r="D277" s="76">
        <f>Данные!X226-Данные!X227</f>
        <v>0</v>
      </c>
      <c r="E277" s="77">
        <f>Данные!Y226-Данные!Y227</f>
        <v>0</v>
      </c>
    </row>
    <row r="278" spans="4:5" x14ac:dyDescent="0.35">
      <c r="D278" s="76">
        <f>Данные!X227-Данные!X228</f>
        <v>0</v>
      </c>
      <c r="E278" s="77">
        <f>Данные!Y227-Данные!Y228</f>
        <v>0</v>
      </c>
    </row>
    <row r="279" spans="4:5" x14ac:dyDescent="0.35">
      <c r="D279" s="76">
        <f>Данные!X228-Данные!X229</f>
        <v>0</v>
      </c>
      <c r="E279" s="77">
        <f>Данные!Y228-Данные!Y229</f>
        <v>0</v>
      </c>
    </row>
    <row r="280" spans="4:5" x14ac:dyDescent="0.35">
      <c r="D280" s="76">
        <f>Данные!X229-Данные!X230</f>
        <v>0</v>
      </c>
      <c r="E280" s="77">
        <f>Данные!Y229-Данные!Y230</f>
        <v>0</v>
      </c>
    </row>
    <row r="281" spans="4:5" x14ac:dyDescent="0.35">
      <c r="D281" s="76">
        <f>Данные!X230-Данные!X231</f>
        <v>0</v>
      </c>
      <c r="E281" s="77">
        <f>Данные!Y230-Данные!Y231</f>
        <v>0</v>
      </c>
    </row>
    <row r="282" spans="4:5" x14ac:dyDescent="0.35">
      <c r="D282" s="76">
        <f>Данные!X231-Данные!X232</f>
        <v>0</v>
      </c>
      <c r="E282" s="77">
        <f>Данные!Y231-Данные!Y232</f>
        <v>0</v>
      </c>
    </row>
    <row r="283" spans="4:5" x14ac:dyDescent="0.35">
      <c r="D283" s="76">
        <f>Данные!X232-Данные!X233</f>
        <v>0</v>
      </c>
      <c r="E283" s="77">
        <f>Данные!Y232-Данные!Y233</f>
        <v>0</v>
      </c>
    </row>
    <row r="284" spans="4:5" x14ac:dyDescent="0.35">
      <c r="D284" s="76">
        <f>Данные!X233-Данные!X234</f>
        <v>0</v>
      </c>
      <c r="E284" s="77">
        <f>Данные!Y233-Данные!Y234</f>
        <v>0</v>
      </c>
    </row>
    <row r="285" spans="4:5" x14ac:dyDescent="0.35">
      <c r="D285" s="76">
        <f>Данные!X234-Данные!X235</f>
        <v>0</v>
      </c>
      <c r="E285" s="77">
        <f>Данные!Y234-Данные!Y235</f>
        <v>0</v>
      </c>
    </row>
    <row r="286" spans="4:5" x14ac:dyDescent="0.35">
      <c r="D286" s="76">
        <f>Данные!X235-Данные!X236</f>
        <v>0</v>
      </c>
      <c r="E286" s="77">
        <f>Данные!Y235-Данные!Y236</f>
        <v>0</v>
      </c>
    </row>
    <row r="287" spans="4:5" x14ac:dyDescent="0.35">
      <c r="D287" s="76">
        <f>Данные!X236-Данные!X237</f>
        <v>0</v>
      </c>
      <c r="E287" s="77">
        <f>Данные!Y236-Данные!Y237</f>
        <v>0</v>
      </c>
    </row>
    <row r="288" spans="4:5" x14ac:dyDescent="0.35">
      <c r="D288" s="76">
        <f>Данные!X237-Данные!X238</f>
        <v>0</v>
      </c>
      <c r="E288" s="77">
        <f>Данные!Y237-Данные!Y238</f>
        <v>0</v>
      </c>
    </row>
    <row r="289" spans="4:5" x14ac:dyDescent="0.35">
      <c r="D289" s="76">
        <f>Данные!X238-Данные!X239</f>
        <v>0</v>
      </c>
      <c r="E289" s="77">
        <f>Данные!Y238-Данные!Y239</f>
        <v>0</v>
      </c>
    </row>
    <row r="290" spans="4:5" x14ac:dyDescent="0.35">
      <c r="D290" s="76">
        <f>Данные!X239-Данные!X240</f>
        <v>0</v>
      </c>
      <c r="E290" s="77">
        <f>Данные!Y239-Данные!Y240</f>
        <v>0</v>
      </c>
    </row>
    <row r="291" spans="4:5" x14ac:dyDescent="0.35">
      <c r="D291" s="76">
        <f>Данные!X240-Данные!X241</f>
        <v>0</v>
      </c>
      <c r="E291" s="77">
        <f>Данные!Y240-Данные!Y241</f>
        <v>0</v>
      </c>
    </row>
    <row r="292" spans="4:5" x14ac:dyDescent="0.35">
      <c r="D292" s="76">
        <f>Данные!X241-Данные!X242</f>
        <v>0</v>
      </c>
      <c r="E292" s="77">
        <f>Данные!Y241-Данные!Y242</f>
        <v>0</v>
      </c>
    </row>
    <row r="293" spans="4:5" x14ac:dyDescent="0.35">
      <c r="D293" s="76">
        <f>Данные!X242-Данные!X243</f>
        <v>0</v>
      </c>
      <c r="E293" s="77">
        <f>Данные!Y242-Данные!Y243</f>
        <v>0</v>
      </c>
    </row>
    <row r="294" spans="4:5" x14ac:dyDescent="0.35">
      <c r="D294" s="76">
        <f>Данные!X243-Данные!X244</f>
        <v>0</v>
      </c>
      <c r="E294" s="77">
        <f>Данные!Y243-Данные!Y244</f>
        <v>0</v>
      </c>
    </row>
    <row r="295" spans="4:5" x14ac:dyDescent="0.35">
      <c r="D295" s="76">
        <f>Данные!X244-Данные!X245</f>
        <v>0</v>
      </c>
      <c r="E295" s="77">
        <f>Данные!Y244-Данные!Y245</f>
        <v>0</v>
      </c>
    </row>
    <row r="296" spans="4:5" x14ac:dyDescent="0.35">
      <c r="D296" s="76">
        <f>Данные!X245-Данные!X246</f>
        <v>0</v>
      </c>
      <c r="E296" s="77">
        <f>Данные!Y245-Данные!Y246</f>
        <v>0</v>
      </c>
    </row>
    <row r="297" spans="4:5" x14ac:dyDescent="0.35">
      <c r="D297" s="76">
        <f>Данные!X246-Данные!X247</f>
        <v>0</v>
      </c>
      <c r="E297" s="77">
        <f>Данные!Y246-Данные!Y247</f>
        <v>0</v>
      </c>
    </row>
    <row r="298" spans="4:5" x14ac:dyDescent="0.35">
      <c r="D298" s="76">
        <f>Данные!X247-Данные!X248</f>
        <v>0</v>
      </c>
      <c r="E298" s="77">
        <f>Данные!Y247-Данные!Y248</f>
        <v>0</v>
      </c>
    </row>
    <row r="299" spans="4:5" x14ac:dyDescent="0.35">
      <c r="D299" s="76">
        <f>Данные!X248-Данные!X249</f>
        <v>0</v>
      </c>
      <c r="E299" s="77">
        <f>Данные!Y248-Данные!Y249</f>
        <v>0</v>
      </c>
    </row>
    <row r="300" spans="4:5" x14ac:dyDescent="0.35">
      <c r="D300" s="76">
        <f>Данные!X249-Данные!X250</f>
        <v>0</v>
      </c>
      <c r="E300" s="77">
        <f>Данные!Y249-Данные!Y250</f>
        <v>0</v>
      </c>
    </row>
    <row r="301" spans="4:5" x14ac:dyDescent="0.35">
      <c r="D301" s="76">
        <f>Данные!X250-Данные!X251</f>
        <v>0</v>
      </c>
      <c r="E301" s="77">
        <f>Данные!Y250-Данные!Y251</f>
        <v>0</v>
      </c>
    </row>
    <row r="302" spans="4:5" x14ac:dyDescent="0.35">
      <c r="D302" s="76">
        <f>Данные!X251-Данные!X252</f>
        <v>0</v>
      </c>
      <c r="E302" s="77">
        <f>Данные!Y251-Данные!Y252</f>
        <v>0</v>
      </c>
    </row>
    <row r="303" spans="4:5" x14ac:dyDescent="0.35">
      <c r="D303" s="76">
        <f>Данные!X252-Данные!X253</f>
        <v>0</v>
      </c>
      <c r="E303" s="77">
        <f>Данные!Y252-Данные!Y253</f>
        <v>0</v>
      </c>
    </row>
    <row r="304" spans="4:5" x14ac:dyDescent="0.35">
      <c r="D304" s="76">
        <f>Данные!X253-Данные!X254</f>
        <v>0</v>
      </c>
      <c r="E304" s="77">
        <f>Данные!Y253-Данные!Y254</f>
        <v>0</v>
      </c>
    </row>
    <row r="305" spans="4:5" x14ac:dyDescent="0.35">
      <c r="D305" s="76">
        <f>Данные!X254-Данные!X255</f>
        <v>0</v>
      </c>
      <c r="E305" s="77">
        <f>Данные!Y254-Данные!Y255</f>
        <v>0</v>
      </c>
    </row>
    <row r="306" spans="4:5" x14ac:dyDescent="0.35">
      <c r="D306" s="76">
        <f>Данные!X255-Данные!X256</f>
        <v>0</v>
      </c>
      <c r="E306" s="77">
        <f>Данные!Y255-Данные!Y256</f>
        <v>0</v>
      </c>
    </row>
    <row r="307" spans="4:5" x14ac:dyDescent="0.35">
      <c r="D307" s="76">
        <f>Данные!X256-Данные!X257</f>
        <v>0</v>
      </c>
      <c r="E307" s="77">
        <f>Данные!Y256-Данные!Y257</f>
        <v>0</v>
      </c>
    </row>
    <row r="308" spans="4:5" x14ac:dyDescent="0.35">
      <c r="D308" s="76">
        <f>Данные!X257-Данные!X258</f>
        <v>0</v>
      </c>
      <c r="E308" s="77">
        <f>Данные!Y257-Данные!Y258</f>
        <v>0</v>
      </c>
    </row>
    <row r="309" spans="4:5" x14ac:dyDescent="0.35">
      <c r="D309" s="76">
        <f>Данные!X258-Данные!X259</f>
        <v>0</v>
      </c>
      <c r="E309" s="77">
        <f>Данные!Y258-Данные!Y259</f>
        <v>0</v>
      </c>
    </row>
    <row r="310" spans="4:5" x14ac:dyDescent="0.35">
      <c r="D310" s="76">
        <f>Данные!X259-Данные!X260</f>
        <v>0</v>
      </c>
      <c r="E310" s="77">
        <f>Данные!Y259-Данные!Y260</f>
        <v>0</v>
      </c>
    </row>
    <row r="311" spans="4:5" x14ac:dyDescent="0.35">
      <c r="D311" s="76">
        <f>Данные!X260-Данные!X261</f>
        <v>0</v>
      </c>
      <c r="E311" s="77">
        <f>Данные!Y260-Данные!Y261</f>
        <v>0</v>
      </c>
    </row>
    <row r="312" spans="4:5" x14ac:dyDescent="0.35">
      <c r="D312" s="76">
        <f>Данные!X261-Данные!X262</f>
        <v>0</v>
      </c>
      <c r="E312" s="77">
        <f>Данные!Y261-Данные!Y262</f>
        <v>0</v>
      </c>
    </row>
    <row r="313" spans="4:5" x14ac:dyDescent="0.35">
      <c r="D313" s="76">
        <f>Данные!X262-Данные!X263</f>
        <v>0</v>
      </c>
      <c r="E313" s="77">
        <f>Данные!Y262-Данные!Y263</f>
        <v>0</v>
      </c>
    </row>
    <row r="314" spans="4:5" x14ac:dyDescent="0.35">
      <c r="D314" s="76">
        <f>Данные!X263-Данные!X264</f>
        <v>0</v>
      </c>
      <c r="E314" s="77">
        <f>Данные!Y263-Данные!Y264</f>
        <v>0</v>
      </c>
    </row>
    <row r="315" spans="4:5" x14ac:dyDescent="0.35">
      <c r="D315" s="76">
        <f>Данные!X264-Данные!X265</f>
        <v>0</v>
      </c>
      <c r="E315" s="77">
        <f>Данные!Y264-Данные!Y265</f>
        <v>0</v>
      </c>
    </row>
    <row r="316" spans="4:5" x14ac:dyDescent="0.35">
      <c r="D316" s="76">
        <f>Данные!X265-Данные!X266</f>
        <v>0</v>
      </c>
      <c r="E316" s="77">
        <f>Данные!Y265-Данные!Y266</f>
        <v>0</v>
      </c>
    </row>
    <row r="317" spans="4:5" x14ac:dyDescent="0.35">
      <c r="D317" s="76">
        <f>Данные!X266-Данные!X267</f>
        <v>0</v>
      </c>
      <c r="E317" s="77">
        <f>Данные!Y266-Данные!Y267</f>
        <v>0</v>
      </c>
    </row>
    <row r="318" spans="4:5" x14ac:dyDescent="0.35">
      <c r="D318" s="76">
        <f>Данные!X267-Данные!X268</f>
        <v>0</v>
      </c>
      <c r="E318" s="77">
        <f>Данные!Y267-Данные!Y268</f>
        <v>0</v>
      </c>
    </row>
    <row r="319" spans="4:5" x14ac:dyDescent="0.35">
      <c r="D319" s="76">
        <f>Данные!X268-Данные!X269</f>
        <v>0</v>
      </c>
      <c r="E319" s="77">
        <f>Данные!Y268-Данные!Y269</f>
        <v>0</v>
      </c>
    </row>
    <row r="320" spans="4:5" x14ac:dyDescent="0.35">
      <c r="D320" s="76">
        <f>Данные!X269-Данные!X270</f>
        <v>0</v>
      </c>
      <c r="E320" s="77">
        <f>Данные!Y269-Данные!Y270</f>
        <v>0</v>
      </c>
    </row>
    <row r="321" spans="4:5" x14ac:dyDescent="0.35">
      <c r="D321" s="76">
        <f>Данные!X270-Данные!X271</f>
        <v>0</v>
      </c>
      <c r="E321" s="77">
        <f>Данные!Y270-Данные!Y271</f>
        <v>0</v>
      </c>
    </row>
    <row r="322" spans="4:5" x14ac:dyDescent="0.35">
      <c r="D322" s="76">
        <f>Данные!X271-Данные!X272</f>
        <v>0</v>
      </c>
      <c r="E322" s="77">
        <f>Данные!Y271-Данные!Y272</f>
        <v>0</v>
      </c>
    </row>
    <row r="323" spans="4:5" x14ac:dyDescent="0.35">
      <c r="D323" s="76">
        <f>Данные!X272-Данные!X273</f>
        <v>0</v>
      </c>
      <c r="E323" s="77">
        <f>Данные!Y272-Данные!Y273</f>
        <v>0</v>
      </c>
    </row>
    <row r="324" spans="4:5" x14ac:dyDescent="0.35">
      <c r="D324" s="76">
        <f>Данные!X273-Данные!X274</f>
        <v>0</v>
      </c>
      <c r="E324" s="77">
        <f>Данные!Y273-Данные!Y274</f>
        <v>0</v>
      </c>
    </row>
    <row r="325" spans="4:5" x14ac:dyDescent="0.35">
      <c r="D325" s="76">
        <f>Данные!X274-Данные!X275</f>
        <v>0</v>
      </c>
      <c r="E325" s="77">
        <f>Данные!Y274-Данные!Y275</f>
        <v>0</v>
      </c>
    </row>
    <row r="326" spans="4:5" x14ac:dyDescent="0.35">
      <c r="D326" s="76">
        <f>Данные!X275-Данные!X276</f>
        <v>0</v>
      </c>
      <c r="E326" s="77">
        <f>Данные!Y275-Данные!Y276</f>
        <v>0</v>
      </c>
    </row>
    <row r="327" spans="4:5" x14ac:dyDescent="0.35">
      <c r="D327" s="76">
        <f>Данные!X276-Данные!X277</f>
        <v>0</v>
      </c>
      <c r="E327" s="77">
        <f>Данные!Y276-Данные!Y277</f>
        <v>0</v>
      </c>
    </row>
    <row r="328" spans="4:5" x14ac:dyDescent="0.35">
      <c r="D328" s="76">
        <f>Данные!X277-Данные!X278</f>
        <v>0</v>
      </c>
      <c r="E328" s="77">
        <f>Данные!Y277-Данные!Y278</f>
        <v>0</v>
      </c>
    </row>
    <row r="329" spans="4:5" x14ac:dyDescent="0.35">
      <c r="D329" s="76">
        <f>Данные!X278-Данные!X279</f>
        <v>0</v>
      </c>
      <c r="E329" s="77">
        <f>Данные!Y278-Данные!Y279</f>
        <v>0</v>
      </c>
    </row>
    <row r="330" spans="4:5" x14ac:dyDescent="0.35">
      <c r="D330" s="76">
        <f>Данные!X279-Данные!X280</f>
        <v>0</v>
      </c>
      <c r="E330" s="77">
        <f>Данные!Y279-Данные!Y280</f>
        <v>0</v>
      </c>
    </row>
    <row r="331" spans="4:5" x14ac:dyDescent="0.35">
      <c r="D331" s="76">
        <f>Данные!X280-Данные!X281</f>
        <v>0</v>
      </c>
      <c r="E331" s="77">
        <f>Данные!Y280-Данные!Y281</f>
        <v>0</v>
      </c>
    </row>
    <row r="332" spans="4:5" x14ac:dyDescent="0.35">
      <c r="D332" s="76">
        <f>Данные!X281-Данные!X282</f>
        <v>0</v>
      </c>
      <c r="E332" s="77">
        <f>Данные!Y281-Данные!Y282</f>
        <v>0</v>
      </c>
    </row>
    <row r="333" spans="4:5" x14ac:dyDescent="0.35">
      <c r="D333" s="76">
        <f>Данные!X282-Данные!X283</f>
        <v>0</v>
      </c>
      <c r="E333" s="77">
        <f>Данные!Y282-Данные!Y283</f>
        <v>0</v>
      </c>
    </row>
    <row r="334" spans="4:5" x14ac:dyDescent="0.35">
      <c r="D334" s="76">
        <f>Данные!X283-Данные!X284</f>
        <v>0</v>
      </c>
      <c r="E334" s="77">
        <f>Данные!Y283-Данные!Y284</f>
        <v>0</v>
      </c>
    </row>
    <row r="335" spans="4:5" x14ac:dyDescent="0.35">
      <c r="D335" s="76">
        <f>Данные!X284-Данные!X285</f>
        <v>0</v>
      </c>
      <c r="E335" s="77">
        <f>Данные!Y284-Данные!Y285</f>
        <v>0</v>
      </c>
    </row>
    <row r="336" spans="4:5" x14ac:dyDescent="0.35">
      <c r="D336" s="76">
        <f>Данные!X285-Данные!X286</f>
        <v>0</v>
      </c>
      <c r="E336" s="77">
        <f>Данные!Y285-Данные!Y286</f>
        <v>0</v>
      </c>
    </row>
    <row r="337" spans="4:5" x14ac:dyDescent="0.35">
      <c r="D337" s="76">
        <f>Данные!X286-Данные!X287</f>
        <v>0</v>
      </c>
      <c r="E337" s="77">
        <f>Данные!Y286-Данные!Y287</f>
        <v>0</v>
      </c>
    </row>
    <row r="338" spans="4:5" x14ac:dyDescent="0.35">
      <c r="D338" s="76">
        <f>Данные!X287-Данные!X288</f>
        <v>0</v>
      </c>
      <c r="E338" s="77">
        <f>Данные!Y287-Данные!Y288</f>
        <v>0</v>
      </c>
    </row>
    <row r="339" spans="4:5" x14ac:dyDescent="0.35">
      <c r="D339" s="76">
        <f>Данные!X288-Данные!X289</f>
        <v>0</v>
      </c>
      <c r="E339" s="77">
        <f>Данные!Y288-Данные!Y289</f>
        <v>0</v>
      </c>
    </row>
    <row r="340" spans="4:5" x14ac:dyDescent="0.35">
      <c r="D340" s="76">
        <f>Данные!X289-Данные!X290</f>
        <v>0</v>
      </c>
      <c r="E340" s="77">
        <f>Данные!Y289-Данные!Y290</f>
        <v>0</v>
      </c>
    </row>
    <row r="341" spans="4:5" x14ac:dyDescent="0.35">
      <c r="D341" s="76">
        <f>Данные!X290-Данные!X291</f>
        <v>0</v>
      </c>
      <c r="E341" s="77">
        <f>Данные!Y290-Данные!Y291</f>
        <v>0</v>
      </c>
    </row>
    <row r="342" spans="4:5" x14ac:dyDescent="0.35">
      <c r="D342" s="76">
        <f>Данные!X291-Данные!X292</f>
        <v>0</v>
      </c>
      <c r="E342" s="77">
        <f>Данные!Y291-Данные!Y292</f>
        <v>0</v>
      </c>
    </row>
    <row r="343" spans="4:5" x14ac:dyDescent="0.35">
      <c r="D343" s="76">
        <f>Данные!X292-Данные!X293</f>
        <v>0</v>
      </c>
      <c r="E343" s="77">
        <f>Данные!Y292-Данные!Y293</f>
        <v>0</v>
      </c>
    </row>
    <row r="344" spans="4:5" x14ac:dyDescent="0.35">
      <c r="D344" s="76">
        <f>Данные!X293-Данные!X294</f>
        <v>0</v>
      </c>
      <c r="E344" s="77">
        <f>Данные!Y293-Данные!Y294</f>
        <v>0</v>
      </c>
    </row>
    <row r="345" spans="4:5" x14ac:dyDescent="0.35">
      <c r="D345" s="76">
        <f>Данные!X294-Данные!X295</f>
        <v>0</v>
      </c>
      <c r="E345" s="77">
        <f>Данные!Y294-Данные!Y295</f>
        <v>0</v>
      </c>
    </row>
    <row r="346" spans="4:5" x14ac:dyDescent="0.35">
      <c r="D346" s="76">
        <f>Данные!X295-Данные!X296</f>
        <v>0</v>
      </c>
      <c r="E346" s="77">
        <f>Данные!Y295-Данные!Y296</f>
        <v>0</v>
      </c>
    </row>
    <row r="347" spans="4:5" x14ac:dyDescent="0.35">
      <c r="D347" s="76">
        <f>Данные!X296-Данные!X297</f>
        <v>0</v>
      </c>
      <c r="E347" s="77">
        <f>Данные!Y296-Данные!Y297</f>
        <v>0</v>
      </c>
    </row>
    <row r="348" spans="4:5" x14ac:dyDescent="0.35">
      <c r="D348" s="76">
        <f>Данные!X297-Данные!X298</f>
        <v>0</v>
      </c>
      <c r="E348" s="77">
        <f>Данные!Y297-Данные!Y298</f>
        <v>0</v>
      </c>
    </row>
    <row r="349" spans="4:5" x14ac:dyDescent="0.35">
      <c r="D349" s="76">
        <f>Данные!X298-Данные!X299</f>
        <v>0</v>
      </c>
      <c r="E349" s="77">
        <f>Данные!Y298-Данные!Y299</f>
        <v>0</v>
      </c>
    </row>
    <row r="350" spans="4:5" x14ac:dyDescent="0.35">
      <c r="D350" s="76">
        <f>Данные!X299-Данные!X300</f>
        <v>0</v>
      </c>
      <c r="E350" s="77">
        <f>Данные!Y299-Данные!Y300</f>
        <v>0</v>
      </c>
    </row>
    <row r="351" spans="4:5" x14ac:dyDescent="0.35">
      <c r="D351" s="76">
        <f>Данные!X300-Данные!X301</f>
        <v>0</v>
      </c>
      <c r="E351" s="77">
        <f>Данные!Y300-Данные!Y301</f>
        <v>0</v>
      </c>
    </row>
    <row r="352" spans="4:5" x14ac:dyDescent="0.35">
      <c r="D352" s="76">
        <f>Данные!X301-Данные!X302</f>
        <v>0</v>
      </c>
      <c r="E352" s="77">
        <f>Данные!Y301-Данные!Y302</f>
        <v>0</v>
      </c>
    </row>
    <row r="353" spans="4:5" x14ac:dyDescent="0.35">
      <c r="D353" s="76">
        <f>Данные!X302-Данные!X303</f>
        <v>0</v>
      </c>
      <c r="E353" s="77">
        <f>Данные!Y302-Данные!Y303</f>
        <v>0</v>
      </c>
    </row>
    <row r="354" spans="4:5" x14ac:dyDescent="0.35">
      <c r="D354" s="76">
        <f>Данные!X303-Данные!X304</f>
        <v>0</v>
      </c>
      <c r="E354" s="77">
        <f>Данные!Y303-Данные!Y304</f>
        <v>0</v>
      </c>
    </row>
    <row r="355" spans="4:5" x14ac:dyDescent="0.35">
      <c r="D355" s="76">
        <f>Данные!X304-Данные!X305</f>
        <v>0</v>
      </c>
      <c r="E355" s="77">
        <f>Данные!Y304-Данные!Y305</f>
        <v>0</v>
      </c>
    </row>
    <row r="356" spans="4:5" x14ac:dyDescent="0.35">
      <c r="D356" s="76">
        <f>Данные!X305-Данные!X306</f>
        <v>0</v>
      </c>
      <c r="E356" s="77">
        <f>Данные!Y305-Данные!Y306</f>
        <v>0</v>
      </c>
    </row>
    <row r="357" spans="4:5" x14ac:dyDescent="0.35">
      <c r="D357" s="76">
        <f>Данные!X306-Данные!X307</f>
        <v>0</v>
      </c>
      <c r="E357" s="77">
        <f>Данные!Y306-Данные!Y307</f>
        <v>0</v>
      </c>
    </row>
    <row r="358" spans="4:5" x14ac:dyDescent="0.35">
      <c r="D358" s="76">
        <f>Данные!X307-Данные!X308</f>
        <v>0</v>
      </c>
      <c r="E358" s="77">
        <f>Данные!Y307-Данные!Y308</f>
        <v>0</v>
      </c>
    </row>
    <row r="359" spans="4:5" x14ac:dyDescent="0.35">
      <c r="D359" s="76">
        <f>Данные!X308-Данные!X309</f>
        <v>0</v>
      </c>
      <c r="E359" s="77">
        <f>Данные!Y308-Данные!Y309</f>
        <v>0</v>
      </c>
    </row>
    <row r="360" spans="4:5" x14ac:dyDescent="0.35">
      <c r="D360" s="76">
        <f>Данные!X309-Данные!X310</f>
        <v>0</v>
      </c>
      <c r="E360" s="77">
        <f>Данные!Y309-Данные!Y310</f>
        <v>0</v>
      </c>
    </row>
    <row r="361" spans="4:5" x14ac:dyDescent="0.35">
      <c r="D361" s="76">
        <f>Данные!X310-Данные!X311</f>
        <v>0</v>
      </c>
      <c r="E361" s="77">
        <f>Данные!Y310-Данные!Y311</f>
        <v>0</v>
      </c>
    </row>
    <row r="362" spans="4:5" x14ac:dyDescent="0.35">
      <c r="D362" s="76">
        <f>Данные!X311-Данные!X312</f>
        <v>0</v>
      </c>
      <c r="E362" s="77">
        <f>Данные!Y311-Данные!Y312</f>
        <v>0</v>
      </c>
    </row>
    <row r="363" spans="4:5" x14ac:dyDescent="0.35">
      <c r="D363" s="76">
        <f>Данные!X312-Данные!X313</f>
        <v>0</v>
      </c>
      <c r="E363" s="77">
        <f>Данные!Y312-Данные!Y313</f>
        <v>0</v>
      </c>
    </row>
    <row r="364" spans="4:5" x14ac:dyDescent="0.35">
      <c r="D364" s="76">
        <f>Данные!X313-Данные!X314</f>
        <v>0</v>
      </c>
      <c r="E364" s="77">
        <f>Данные!Y313-Данные!Y314</f>
        <v>0</v>
      </c>
    </row>
    <row r="365" spans="4:5" x14ac:dyDescent="0.35">
      <c r="D365" s="76">
        <f>Данные!X314-Данные!X315</f>
        <v>0</v>
      </c>
      <c r="E365" s="77">
        <f>Данные!Y314-Данные!Y315</f>
        <v>0</v>
      </c>
    </row>
    <row r="366" spans="4:5" x14ac:dyDescent="0.35">
      <c r="D366" s="76">
        <f>Данные!X315-Данные!X316</f>
        <v>0</v>
      </c>
      <c r="E366" s="77">
        <f>Данные!Y315-Данные!Y316</f>
        <v>0</v>
      </c>
    </row>
    <row r="367" spans="4:5" x14ac:dyDescent="0.35">
      <c r="D367" s="76">
        <f>Данные!X316-Данные!X317</f>
        <v>0</v>
      </c>
      <c r="E367" s="77">
        <f>Данные!Y316-Данные!Y317</f>
        <v>0</v>
      </c>
    </row>
    <row r="368" spans="4:5" x14ac:dyDescent="0.35">
      <c r="D368" s="76">
        <f>Данные!X317-Данные!X318</f>
        <v>0</v>
      </c>
      <c r="E368" s="77">
        <f>Данные!Y317-Данные!Y318</f>
        <v>0</v>
      </c>
    </row>
    <row r="369" spans="4:5" x14ac:dyDescent="0.35">
      <c r="D369" s="76">
        <f>Данные!X318-Данные!X319</f>
        <v>0</v>
      </c>
      <c r="E369" s="77">
        <f>Данные!Y318-Данные!Y319</f>
        <v>0</v>
      </c>
    </row>
    <row r="370" spans="4:5" x14ac:dyDescent="0.35">
      <c r="D370" s="76">
        <f>Данные!X319-Данные!X320</f>
        <v>0</v>
      </c>
      <c r="E370" s="77">
        <f>Данные!Y319-Данные!Y320</f>
        <v>0</v>
      </c>
    </row>
    <row r="371" spans="4:5" x14ac:dyDescent="0.35">
      <c r="D371" s="76">
        <f>Данные!X320-Данные!X321</f>
        <v>0</v>
      </c>
      <c r="E371" s="77">
        <f>Данные!Y320-Данные!Y321</f>
        <v>0</v>
      </c>
    </row>
    <row r="372" spans="4:5" x14ac:dyDescent="0.35">
      <c r="D372" s="76">
        <f>Данные!X321-Данные!X322</f>
        <v>0</v>
      </c>
      <c r="E372" s="77">
        <f>Данные!Y321-Данные!Y322</f>
        <v>0</v>
      </c>
    </row>
    <row r="373" spans="4:5" x14ac:dyDescent="0.35">
      <c r="D373" s="76">
        <f>Данные!X322-Данные!X323</f>
        <v>0</v>
      </c>
      <c r="E373" s="77">
        <f>Данные!Y322-Данные!Y323</f>
        <v>0</v>
      </c>
    </row>
    <row r="374" spans="4:5" x14ac:dyDescent="0.35">
      <c r="D374" s="76">
        <f>Данные!X323-Данные!X324</f>
        <v>0</v>
      </c>
      <c r="E374" s="77">
        <f>Данные!Y323-Данные!Y324</f>
        <v>0</v>
      </c>
    </row>
    <row r="375" spans="4:5" x14ac:dyDescent="0.35">
      <c r="D375" s="76">
        <f>Данные!X324-Данные!X325</f>
        <v>0</v>
      </c>
      <c r="E375" s="77">
        <f>Данные!Y324-Данные!Y325</f>
        <v>0</v>
      </c>
    </row>
    <row r="376" spans="4:5" x14ac:dyDescent="0.35">
      <c r="D376" s="76">
        <f>Данные!X325-Данные!X326</f>
        <v>0</v>
      </c>
      <c r="E376" s="77">
        <f>Данные!Y325-Данные!Y326</f>
        <v>0</v>
      </c>
    </row>
    <row r="377" spans="4:5" x14ac:dyDescent="0.35">
      <c r="D377" s="76">
        <f>Данные!X326-Данные!X327</f>
        <v>0</v>
      </c>
      <c r="E377" s="77">
        <f>Данные!Y326-Данные!Y327</f>
        <v>0</v>
      </c>
    </row>
    <row r="378" spans="4:5" x14ac:dyDescent="0.35">
      <c r="D378" s="76">
        <f>Данные!X327-Данные!X328</f>
        <v>0</v>
      </c>
      <c r="E378" s="77">
        <f>Данные!Y327-Данные!Y328</f>
        <v>0</v>
      </c>
    </row>
    <row r="379" spans="4:5" x14ac:dyDescent="0.35">
      <c r="D379" s="76">
        <f>Данные!X328-Данные!X329</f>
        <v>0</v>
      </c>
      <c r="E379" s="77">
        <f>Данные!Y328-Данные!Y329</f>
        <v>0</v>
      </c>
    </row>
    <row r="380" spans="4:5" x14ac:dyDescent="0.35">
      <c r="D380" s="76">
        <f>Данные!X329-Данные!X330</f>
        <v>0</v>
      </c>
      <c r="E380" s="77">
        <f>Данные!Y329-Данные!Y330</f>
        <v>0</v>
      </c>
    </row>
    <row r="381" spans="4:5" x14ac:dyDescent="0.35">
      <c r="D381" s="76">
        <f>Данные!X330-Данные!X331</f>
        <v>0</v>
      </c>
      <c r="E381" s="77">
        <f>Данные!Y330-Данные!Y331</f>
        <v>0</v>
      </c>
    </row>
    <row r="382" spans="4:5" x14ac:dyDescent="0.35">
      <c r="D382" s="76">
        <f>Данные!X331-Данные!X332</f>
        <v>0</v>
      </c>
      <c r="E382" s="77">
        <f>Данные!Y331-Данные!Y332</f>
        <v>0</v>
      </c>
    </row>
    <row r="383" spans="4:5" x14ac:dyDescent="0.35">
      <c r="D383" s="76">
        <f>Данные!X332-Данные!X333</f>
        <v>0</v>
      </c>
      <c r="E383" s="77">
        <f>Данные!Y332-Данные!Y333</f>
        <v>0</v>
      </c>
    </row>
    <row r="384" spans="4:5" x14ac:dyDescent="0.35">
      <c r="D384" s="76">
        <f>Данные!X333-Данные!X334</f>
        <v>0</v>
      </c>
      <c r="E384" s="77">
        <f>Данные!Y333-Данные!Y334</f>
        <v>0</v>
      </c>
    </row>
    <row r="385" spans="4:5" x14ac:dyDescent="0.35">
      <c r="D385" s="76">
        <f>Данные!X334-Данные!X335</f>
        <v>0</v>
      </c>
      <c r="E385" s="77">
        <f>Данные!Y334-Данные!Y335</f>
        <v>0</v>
      </c>
    </row>
    <row r="386" spans="4:5" x14ac:dyDescent="0.35">
      <c r="D386" s="76">
        <f>Данные!X335-Данные!X336</f>
        <v>0</v>
      </c>
      <c r="E386" s="77">
        <f>Данные!Y335-Данные!Y336</f>
        <v>0</v>
      </c>
    </row>
    <row r="387" spans="4:5" x14ac:dyDescent="0.35">
      <c r="D387" s="76">
        <f>Данные!X336-Данные!X337</f>
        <v>0</v>
      </c>
      <c r="E387" s="77">
        <f>Данные!Y336-Данные!Y337</f>
        <v>0</v>
      </c>
    </row>
    <row r="388" spans="4:5" x14ac:dyDescent="0.35">
      <c r="D388" s="76">
        <f>Данные!X337-Данные!X338</f>
        <v>0</v>
      </c>
      <c r="E388" s="77">
        <f>Данные!Y337-Данные!Y338</f>
        <v>0</v>
      </c>
    </row>
    <row r="389" spans="4:5" x14ac:dyDescent="0.35">
      <c r="D389" s="76">
        <f>Данные!X338-Данные!X339</f>
        <v>0</v>
      </c>
      <c r="E389" s="77">
        <f>Данные!Y338-Данные!Y339</f>
        <v>0</v>
      </c>
    </row>
    <row r="390" spans="4:5" x14ac:dyDescent="0.35">
      <c r="D390" s="76">
        <f>Данные!X339-Данные!X340</f>
        <v>0</v>
      </c>
      <c r="E390" s="77">
        <f>Данные!Y339-Данные!Y340</f>
        <v>0</v>
      </c>
    </row>
    <row r="391" spans="4:5" x14ac:dyDescent="0.35">
      <c r="D391" s="76">
        <f>Данные!X340-Данные!X341</f>
        <v>0</v>
      </c>
      <c r="E391" s="77">
        <f>Данные!Y340-Данные!Y341</f>
        <v>0</v>
      </c>
    </row>
    <row r="392" spans="4:5" x14ac:dyDescent="0.35">
      <c r="D392" s="76">
        <f>Данные!X341-Данные!X342</f>
        <v>0</v>
      </c>
      <c r="E392" s="77">
        <f>Данные!Y341-Данные!Y342</f>
        <v>0</v>
      </c>
    </row>
    <row r="393" spans="4:5" x14ac:dyDescent="0.35">
      <c r="D393" s="76">
        <f>Данные!X342-Данные!X343</f>
        <v>0</v>
      </c>
      <c r="E393" s="77">
        <f>Данные!Y342-Данные!Y343</f>
        <v>0</v>
      </c>
    </row>
    <row r="394" spans="4:5" x14ac:dyDescent="0.35">
      <c r="D394" s="76">
        <f>Данные!X343-Данные!X344</f>
        <v>0</v>
      </c>
      <c r="E394" s="77">
        <f>Данные!Y343-Данные!Y344</f>
        <v>0</v>
      </c>
    </row>
    <row r="395" spans="4:5" x14ac:dyDescent="0.35">
      <c r="D395" s="76">
        <f>Данные!X344-Данные!X345</f>
        <v>0</v>
      </c>
      <c r="E395" s="77">
        <f>Данные!Y344-Данные!Y345</f>
        <v>0</v>
      </c>
    </row>
    <row r="396" spans="4:5" x14ac:dyDescent="0.35">
      <c r="D396" s="76">
        <f>Данные!X345-Данные!X346</f>
        <v>0</v>
      </c>
      <c r="E396" s="77">
        <f>Данные!Y345-Данные!Y346</f>
        <v>0</v>
      </c>
    </row>
    <row r="397" spans="4:5" x14ac:dyDescent="0.35">
      <c r="D397" s="76">
        <f>Данные!X346-Данные!X347</f>
        <v>0</v>
      </c>
      <c r="E397" s="77">
        <f>Данные!Y346-Данные!Y347</f>
        <v>0</v>
      </c>
    </row>
    <row r="398" spans="4:5" x14ac:dyDescent="0.35">
      <c r="D398" s="76">
        <f>Данные!X347-Данные!X348</f>
        <v>0</v>
      </c>
      <c r="E398" s="77">
        <f>Данные!Y347-Данные!Y348</f>
        <v>0</v>
      </c>
    </row>
    <row r="399" spans="4:5" x14ac:dyDescent="0.35">
      <c r="D399" s="76">
        <f>Данные!X348-Данные!X349</f>
        <v>0</v>
      </c>
      <c r="E399" s="77">
        <f>Данные!Y348-Данные!Y349</f>
        <v>0</v>
      </c>
    </row>
    <row r="400" spans="4:5" x14ac:dyDescent="0.35">
      <c r="D400" s="76">
        <f>Данные!X349-Данные!X350</f>
        <v>0</v>
      </c>
      <c r="E400" s="77">
        <f>Данные!Y349-Данные!Y350</f>
        <v>0</v>
      </c>
    </row>
    <row r="401" spans="4:5" x14ac:dyDescent="0.35">
      <c r="D401" s="76">
        <f>Данные!X350-Данные!X351</f>
        <v>0</v>
      </c>
      <c r="E401" s="77">
        <f>Данные!Y350-Данные!Y351</f>
        <v>0</v>
      </c>
    </row>
    <row r="402" spans="4:5" x14ac:dyDescent="0.35">
      <c r="D402" s="76">
        <f>Данные!X351-Данные!X352</f>
        <v>0</v>
      </c>
      <c r="E402" s="77">
        <f>Данные!Y351-Данные!Y352</f>
        <v>0</v>
      </c>
    </row>
    <row r="403" spans="4:5" x14ac:dyDescent="0.35">
      <c r="D403" s="76">
        <f>Данные!X352-Данные!X353</f>
        <v>0</v>
      </c>
      <c r="E403" s="77">
        <f>Данные!Y352-Данные!Y353</f>
        <v>0</v>
      </c>
    </row>
    <row r="404" spans="4:5" x14ac:dyDescent="0.35">
      <c r="D404" s="76">
        <f>Данные!X353-Данные!X354</f>
        <v>0</v>
      </c>
      <c r="E404" s="77">
        <f>Данные!Y353-Данные!Y354</f>
        <v>0</v>
      </c>
    </row>
    <row r="405" spans="4:5" x14ac:dyDescent="0.35">
      <c r="D405" s="76">
        <f>Данные!X354-Данные!X355</f>
        <v>0</v>
      </c>
      <c r="E405" s="77">
        <f>Данные!Y354-Данные!Y355</f>
        <v>0</v>
      </c>
    </row>
    <row r="406" spans="4:5" x14ac:dyDescent="0.35">
      <c r="D406" s="76">
        <f>Данные!X355-Данные!X356</f>
        <v>0</v>
      </c>
      <c r="E406" s="77">
        <f>Данные!Y355-Данные!Y356</f>
        <v>0</v>
      </c>
    </row>
    <row r="407" spans="4:5" x14ac:dyDescent="0.35">
      <c r="D407" s="76">
        <f>Данные!X356-Данные!X357</f>
        <v>0</v>
      </c>
      <c r="E407" s="77">
        <f>Данные!Y356-Данные!Y357</f>
        <v>0</v>
      </c>
    </row>
    <row r="408" spans="4:5" x14ac:dyDescent="0.35">
      <c r="D408" s="76">
        <f>Данные!X357-Данные!X358</f>
        <v>0</v>
      </c>
      <c r="E408" s="77">
        <f>Данные!Y357-Данные!Y358</f>
        <v>0</v>
      </c>
    </row>
    <row r="409" spans="4:5" x14ac:dyDescent="0.35">
      <c r="D409" s="76">
        <f>Данные!X358-Данные!X359</f>
        <v>0</v>
      </c>
      <c r="E409" s="77">
        <f>Данные!Y358-Данные!Y359</f>
        <v>0</v>
      </c>
    </row>
    <row r="410" spans="4:5" x14ac:dyDescent="0.35">
      <c r="D410" s="76">
        <f>Данные!X359-Данные!X360</f>
        <v>0</v>
      </c>
      <c r="E410" s="77">
        <f>Данные!Y359-Данные!Y360</f>
        <v>0</v>
      </c>
    </row>
    <row r="411" spans="4:5" x14ac:dyDescent="0.35">
      <c r="D411" s="76">
        <f>Данные!X360-Данные!X361</f>
        <v>0</v>
      </c>
      <c r="E411" s="77">
        <f>Данные!Y360-Данные!Y361</f>
        <v>0</v>
      </c>
    </row>
    <row r="412" spans="4:5" x14ac:dyDescent="0.35">
      <c r="D412" s="76">
        <f>Данные!X361-Данные!X362</f>
        <v>0</v>
      </c>
      <c r="E412" s="77">
        <f>Данные!Y361-Данные!Y362</f>
        <v>0</v>
      </c>
    </row>
    <row r="413" spans="4:5" x14ac:dyDescent="0.35">
      <c r="D413" s="76">
        <f>Данные!X362-Данные!X363</f>
        <v>0</v>
      </c>
      <c r="E413" s="77">
        <f>Данные!Y362-Данные!Y363</f>
        <v>0</v>
      </c>
    </row>
    <row r="414" spans="4:5" x14ac:dyDescent="0.35">
      <c r="D414" s="76">
        <f>Данные!X363-Данные!X364</f>
        <v>0</v>
      </c>
      <c r="E414" s="77">
        <f>Данные!Y363-Данные!Y364</f>
        <v>0</v>
      </c>
    </row>
    <row r="415" spans="4:5" x14ac:dyDescent="0.35">
      <c r="D415" s="76">
        <f>Данные!X364-Данные!X365</f>
        <v>0</v>
      </c>
      <c r="E415" s="77">
        <f>Данные!Y364-Данные!Y365</f>
        <v>0</v>
      </c>
    </row>
    <row r="416" spans="4:5" x14ac:dyDescent="0.35">
      <c r="D416" s="76">
        <f>Данные!X365-Данные!X366</f>
        <v>0</v>
      </c>
      <c r="E416" s="77">
        <f>Данные!Y365-Данные!Y366</f>
        <v>0</v>
      </c>
    </row>
    <row r="417" spans="4:5" x14ac:dyDescent="0.35">
      <c r="D417" s="76">
        <f>Данные!X366-Данные!X367</f>
        <v>0</v>
      </c>
      <c r="E417" s="77">
        <f>Данные!Y366-Данные!Y367</f>
        <v>0</v>
      </c>
    </row>
    <row r="418" spans="4:5" x14ac:dyDescent="0.35">
      <c r="D418" s="76">
        <f>Данные!X367-Данные!X368</f>
        <v>0</v>
      </c>
      <c r="E418" s="77">
        <f>Данные!Y367-Данные!Y368</f>
        <v>0</v>
      </c>
    </row>
    <row r="419" spans="4:5" x14ac:dyDescent="0.35">
      <c r="D419" s="76">
        <f>Данные!X368-Данные!X369</f>
        <v>0</v>
      </c>
      <c r="E419" s="77">
        <f>Данные!Y368-Данные!Y369</f>
        <v>0</v>
      </c>
    </row>
    <row r="420" spans="4:5" x14ac:dyDescent="0.35">
      <c r="D420" s="76">
        <f>Данные!X369-Данные!X370</f>
        <v>0</v>
      </c>
      <c r="E420" s="77">
        <f>Данные!Y369-Данные!Y370</f>
        <v>0</v>
      </c>
    </row>
    <row r="421" spans="4:5" x14ac:dyDescent="0.35">
      <c r="D421" s="76">
        <f>Данные!X370-Данные!X371</f>
        <v>0</v>
      </c>
      <c r="E421" s="77">
        <f>Данные!Y370-Данные!Y371</f>
        <v>0</v>
      </c>
    </row>
    <row r="422" spans="4:5" x14ac:dyDescent="0.35">
      <c r="D422" s="76">
        <f>Данные!X371-Данные!X372</f>
        <v>0</v>
      </c>
      <c r="E422" s="77">
        <f>Данные!Y371-Данные!Y372</f>
        <v>0</v>
      </c>
    </row>
    <row r="423" spans="4:5" x14ac:dyDescent="0.35">
      <c r="D423" s="76">
        <f>Данные!X372-Данные!X373</f>
        <v>0</v>
      </c>
      <c r="E423" s="77">
        <f>Данные!Y372-Данные!Y373</f>
        <v>0</v>
      </c>
    </row>
    <row r="424" spans="4:5" x14ac:dyDescent="0.35">
      <c r="D424" s="76">
        <f>Данные!X373-Данные!X374</f>
        <v>0</v>
      </c>
      <c r="E424" s="77">
        <f>Данные!Y373-Данные!Y374</f>
        <v>0</v>
      </c>
    </row>
    <row r="425" spans="4:5" x14ac:dyDescent="0.35">
      <c r="D425" s="76">
        <f>Данные!X374-Данные!X375</f>
        <v>0</v>
      </c>
      <c r="E425" s="77">
        <f>Данные!Y374-Данные!Y375</f>
        <v>0</v>
      </c>
    </row>
    <row r="426" spans="4:5" x14ac:dyDescent="0.35">
      <c r="D426" s="76">
        <f>Данные!X375-Данные!X376</f>
        <v>0</v>
      </c>
      <c r="E426" s="77">
        <f>Данные!Y375-Данные!Y376</f>
        <v>0</v>
      </c>
    </row>
    <row r="427" spans="4:5" x14ac:dyDescent="0.35">
      <c r="D427" s="76">
        <f>Данные!X376-Данные!X377</f>
        <v>0</v>
      </c>
      <c r="E427" s="77">
        <f>Данные!Y376-Данные!Y377</f>
        <v>0</v>
      </c>
    </row>
    <row r="428" spans="4:5" x14ac:dyDescent="0.35">
      <c r="D428" s="76">
        <f>Данные!X377-Данные!X378</f>
        <v>0</v>
      </c>
      <c r="E428" s="77">
        <f>Данные!Y377-Данные!Y378</f>
        <v>0</v>
      </c>
    </row>
    <row r="429" spans="4:5" x14ac:dyDescent="0.35">
      <c r="D429" s="76">
        <f>Данные!X378-Данные!X379</f>
        <v>0</v>
      </c>
      <c r="E429" s="77">
        <f>Данные!Y378-Данные!Y379</f>
        <v>0</v>
      </c>
    </row>
    <row r="430" spans="4:5" x14ac:dyDescent="0.35">
      <c r="D430" s="76">
        <f>Данные!X379-Данные!X380</f>
        <v>0</v>
      </c>
      <c r="E430" s="77">
        <f>Данные!Y379-Данные!Y380</f>
        <v>0</v>
      </c>
    </row>
    <row r="431" spans="4:5" x14ac:dyDescent="0.35">
      <c r="D431" s="76">
        <f>Данные!X380-Данные!X381</f>
        <v>0</v>
      </c>
      <c r="E431" s="77">
        <f>Данные!Y380-Данные!Y381</f>
        <v>0</v>
      </c>
    </row>
    <row r="432" spans="4:5" x14ac:dyDescent="0.35">
      <c r="D432" s="76">
        <f>Данные!X381-Данные!X382</f>
        <v>0</v>
      </c>
      <c r="E432" s="77">
        <f>Данные!Y381-Данные!Y382</f>
        <v>0</v>
      </c>
    </row>
    <row r="433" spans="4:5" x14ac:dyDescent="0.35">
      <c r="D433" s="76">
        <f>Данные!X382-Данные!X383</f>
        <v>0</v>
      </c>
      <c r="E433" s="77">
        <f>Данные!Y382-Данные!Y383</f>
        <v>0</v>
      </c>
    </row>
    <row r="434" spans="4:5" x14ac:dyDescent="0.35">
      <c r="D434" s="76">
        <f>Данные!X383-Данные!X384</f>
        <v>0</v>
      </c>
      <c r="E434" s="77">
        <f>Данные!Y383-Данные!Y384</f>
        <v>0</v>
      </c>
    </row>
    <row r="435" spans="4:5" x14ac:dyDescent="0.35">
      <c r="D435" s="76">
        <f>Данные!X384-Данные!X385</f>
        <v>0</v>
      </c>
      <c r="E435" s="77">
        <f>Данные!Y384-Данные!Y385</f>
        <v>0</v>
      </c>
    </row>
    <row r="436" spans="4:5" x14ac:dyDescent="0.35">
      <c r="D436" s="76">
        <f>Данные!X385-Данные!X386</f>
        <v>0</v>
      </c>
      <c r="E436" s="77">
        <f>Данные!Y385-Данные!Y386</f>
        <v>0</v>
      </c>
    </row>
    <row r="437" spans="4:5" x14ac:dyDescent="0.35">
      <c r="D437" s="76">
        <f>Данные!X386-Данные!X387</f>
        <v>0</v>
      </c>
      <c r="E437" s="77">
        <f>Данные!Y386-Данные!Y387</f>
        <v>0</v>
      </c>
    </row>
    <row r="438" spans="4:5" x14ac:dyDescent="0.35">
      <c r="D438" s="76">
        <f>Данные!X387-Данные!X388</f>
        <v>0</v>
      </c>
      <c r="E438" s="77">
        <f>Данные!Y387-Данные!Y388</f>
        <v>0</v>
      </c>
    </row>
    <row r="439" spans="4:5" x14ac:dyDescent="0.35">
      <c r="D439" s="76">
        <f>Данные!X388-Данные!X389</f>
        <v>0</v>
      </c>
      <c r="E439" s="77">
        <f>Данные!Y388-Данные!Y389</f>
        <v>0</v>
      </c>
    </row>
    <row r="440" spans="4:5" x14ac:dyDescent="0.35">
      <c r="D440" s="76">
        <f>Данные!X389-Данные!X390</f>
        <v>0</v>
      </c>
      <c r="E440" s="77">
        <f>Данные!Y389-Данные!Y390</f>
        <v>0</v>
      </c>
    </row>
    <row r="441" spans="4:5" x14ac:dyDescent="0.35">
      <c r="D441" s="76">
        <f>Данные!X390-Данные!X391</f>
        <v>0</v>
      </c>
      <c r="E441" s="77">
        <f>Данные!Y390-Данные!Y391</f>
        <v>0</v>
      </c>
    </row>
    <row r="442" spans="4:5" x14ac:dyDescent="0.35">
      <c r="D442" s="76">
        <f>Данные!X391-Данные!X392</f>
        <v>0</v>
      </c>
      <c r="E442" s="77">
        <f>Данные!Y391-Данные!Y392</f>
        <v>0</v>
      </c>
    </row>
    <row r="443" spans="4:5" x14ac:dyDescent="0.35">
      <c r="D443" s="76">
        <f>Данные!X392-Данные!X393</f>
        <v>0</v>
      </c>
      <c r="E443" s="77">
        <f>Данные!Y392-Данные!Y393</f>
        <v>0</v>
      </c>
    </row>
    <row r="444" spans="4:5" x14ac:dyDescent="0.35">
      <c r="D444" s="76">
        <f>Данные!X393-Данные!X394</f>
        <v>0</v>
      </c>
      <c r="E444" s="77">
        <f>Данные!Y393-Данные!Y394</f>
        <v>0</v>
      </c>
    </row>
    <row r="445" spans="4:5" x14ac:dyDescent="0.35">
      <c r="D445" s="76">
        <f>Данные!X394-Данные!X395</f>
        <v>0</v>
      </c>
      <c r="E445" s="77">
        <f>Данные!Y394-Данные!Y395</f>
        <v>0</v>
      </c>
    </row>
    <row r="446" spans="4:5" x14ac:dyDescent="0.35">
      <c r="D446" s="76">
        <f>Данные!X395-Данные!X396</f>
        <v>0</v>
      </c>
      <c r="E446" s="77">
        <f>Данные!Y395-Данные!Y396</f>
        <v>0</v>
      </c>
    </row>
    <row r="447" spans="4:5" x14ac:dyDescent="0.35">
      <c r="D447" s="76">
        <f>Данные!X396-Данные!X397</f>
        <v>0</v>
      </c>
      <c r="E447" s="77">
        <f>Данные!Y396-Данные!Y397</f>
        <v>0</v>
      </c>
    </row>
    <row r="448" spans="4:5" x14ac:dyDescent="0.35">
      <c r="D448" s="76">
        <f>Данные!X397-Данные!X398</f>
        <v>0</v>
      </c>
      <c r="E448" s="77">
        <f>Данные!Y397-Данные!Y398</f>
        <v>0</v>
      </c>
    </row>
    <row r="449" spans="4:5" x14ac:dyDescent="0.35">
      <c r="D449" s="76">
        <f>Данные!X398-Данные!X399</f>
        <v>0</v>
      </c>
      <c r="E449" s="77">
        <f>Данные!Y398-Данные!Y399</f>
        <v>0</v>
      </c>
    </row>
    <row r="450" spans="4:5" x14ac:dyDescent="0.35">
      <c r="D450" s="76">
        <f>Данные!X399-Данные!X400</f>
        <v>0</v>
      </c>
      <c r="E450" s="77">
        <f>Данные!Y399-Данные!Y400</f>
        <v>0</v>
      </c>
    </row>
    <row r="451" spans="4:5" x14ac:dyDescent="0.35">
      <c r="D451" s="76">
        <f>Данные!X400-Данные!X401</f>
        <v>0</v>
      </c>
      <c r="E451" s="77">
        <f>Данные!Y400-Данные!Y401</f>
        <v>0</v>
      </c>
    </row>
    <row r="452" spans="4:5" x14ac:dyDescent="0.35">
      <c r="D452" s="76">
        <f>Данные!X401-Данные!X402</f>
        <v>0</v>
      </c>
      <c r="E452" s="77">
        <f>Данные!Y401-Данные!Y402</f>
        <v>0</v>
      </c>
    </row>
    <row r="453" spans="4:5" x14ac:dyDescent="0.35">
      <c r="D453" s="76">
        <f>Данные!X402-Данные!X403</f>
        <v>0</v>
      </c>
      <c r="E453" s="77">
        <f>Данные!Y402-Данные!Y403</f>
        <v>0</v>
      </c>
    </row>
    <row r="454" spans="4:5" x14ac:dyDescent="0.35">
      <c r="D454" s="76">
        <f>Данные!X403-Данные!X404</f>
        <v>0</v>
      </c>
      <c r="E454" s="77">
        <f>Данные!Y403-Данные!Y404</f>
        <v>0</v>
      </c>
    </row>
    <row r="455" spans="4:5" x14ac:dyDescent="0.35">
      <c r="D455" s="76">
        <f>Данные!X404-Данные!X405</f>
        <v>0</v>
      </c>
      <c r="E455" s="77">
        <f>Данные!Y404-Данные!Y405</f>
        <v>0</v>
      </c>
    </row>
    <row r="456" spans="4:5" x14ac:dyDescent="0.35">
      <c r="D456" s="76">
        <f>Данные!X405-Данные!X406</f>
        <v>0</v>
      </c>
      <c r="E456" s="77">
        <f>Данные!Y405-Данные!Y406</f>
        <v>0</v>
      </c>
    </row>
    <row r="457" spans="4:5" x14ac:dyDescent="0.35">
      <c r="D457" s="76">
        <f>Данные!X406-Данные!X407</f>
        <v>0</v>
      </c>
      <c r="E457" s="77">
        <f>Данные!Y406-Данные!Y407</f>
        <v>0</v>
      </c>
    </row>
    <row r="458" spans="4:5" x14ac:dyDescent="0.35">
      <c r="D458" s="76">
        <f>Данные!X407-Данные!X408</f>
        <v>0</v>
      </c>
      <c r="E458" s="77">
        <f>Данные!Y407-Данные!Y408</f>
        <v>0</v>
      </c>
    </row>
    <row r="459" spans="4:5" x14ac:dyDescent="0.35">
      <c r="D459" s="76">
        <f>Данные!X408-Данные!X409</f>
        <v>0</v>
      </c>
      <c r="E459" s="77">
        <f>Данные!Y408-Данные!Y409</f>
        <v>0</v>
      </c>
    </row>
    <row r="460" spans="4:5" x14ac:dyDescent="0.35">
      <c r="D460" s="76">
        <f>Данные!X409-Данные!X410</f>
        <v>0</v>
      </c>
      <c r="E460" s="77">
        <f>Данные!Y409-Данные!Y410</f>
        <v>0</v>
      </c>
    </row>
    <row r="461" spans="4:5" x14ac:dyDescent="0.35">
      <c r="D461" s="76">
        <f>Данные!X410-Данные!X411</f>
        <v>0</v>
      </c>
      <c r="E461" s="77">
        <f>Данные!Y410-Данные!Y411</f>
        <v>0</v>
      </c>
    </row>
    <row r="462" spans="4:5" x14ac:dyDescent="0.35">
      <c r="D462" s="76">
        <f>Данные!X411-Данные!X412</f>
        <v>0</v>
      </c>
      <c r="E462" s="77">
        <f>Данные!Y411-Данные!Y412</f>
        <v>0</v>
      </c>
    </row>
    <row r="463" spans="4:5" x14ac:dyDescent="0.35">
      <c r="D463" s="76">
        <f>Данные!X412-Данные!X413</f>
        <v>0</v>
      </c>
      <c r="E463" s="77">
        <f>Данные!Y412-Данные!Y413</f>
        <v>0</v>
      </c>
    </row>
    <row r="464" spans="4:5" x14ac:dyDescent="0.35">
      <c r="D464" s="76">
        <f>Данные!X413-Данные!X414</f>
        <v>0</v>
      </c>
      <c r="E464" s="77">
        <f>Данные!Y413-Данные!Y414</f>
        <v>0</v>
      </c>
    </row>
    <row r="465" spans="4:5" x14ac:dyDescent="0.35">
      <c r="D465" s="76">
        <f>Данные!X414-Данные!X415</f>
        <v>0</v>
      </c>
      <c r="E465" s="77">
        <f>Данные!Y414-Данные!Y415</f>
        <v>0</v>
      </c>
    </row>
    <row r="466" spans="4:5" x14ac:dyDescent="0.35">
      <c r="D466" s="76">
        <f>Данные!X415-Данные!X416</f>
        <v>0</v>
      </c>
      <c r="E466" s="77">
        <f>Данные!Y415-Данные!Y416</f>
        <v>0</v>
      </c>
    </row>
    <row r="467" spans="4:5" x14ac:dyDescent="0.35">
      <c r="D467" s="76">
        <f>Данные!X416-Данные!X417</f>
        <v>0</v>
      </c>
      <c r="E467" s="77">
        <f>Данные!Y416-Данные!Y417</f>
        <v>0</v>
      </c>
    </row>
    <row r="468" spans="4:5" x14ac:dyDescent="0.35">
      <c r="D468" s="76">
        <f>Данные!X417-Данные!X418</f>
        <v>0</v>
      </c>
      <c r="E468" s="77">
        <f>Данные!Y417-Данные!Y418</f>
        <v>0</v>
      </c>
    </row>
    <row r="469" spans="4:5" x14ac:dyDescent="0.35">
      <c r="D469" s="76">
        <f>Данные!X418-Данные!X419</f>
        <v>0</v>
      </c>
      <c r="E469" s="77">
        <f>Данные!Y418-Данные!Y419</f>
        <v>0</v>
      </c>
    </row>
    <row r="470" spans="4:5" x14ac:dyDescent="0.35">
      <c r="D470" s="76">
        <f>Данные!X419-Данные!X420</f>
        <v>0</v>
      </c>
      <c r="E470" s="77">
        <f>Данные!Y419-Данные!Y420</f>
        <v>0</v>
      </c>
    </row>
    <row r="471" spans="4:5" x14ac:dyDescent="0.35">
      <c r="D471" s="76">
        <f>Данные!X420-Данные!X421</f>
        <v>0</v>
      </c>
      <c r="E471" s="77">
        <f>Данные!Y420-Данные!Y421</f>
        <v>0</v>
      </c>
    </row>
    <row r="472" spans="4:5" x14ac:dyDescent="0.35">
      <c r="D472" s="76">
        <f>Данные!X421-Данные!X422</f>
        <v>0</v>
      </c>
      <c r="E472" s="77">
        <f>Данные!Y421-Данные!Y422</f>
        <v>0</v>
      </c>
    </row>
    <row r="473" spans="4:5" x14ac:dyDescent="0.35">
      <c r="D473" s="76">
        <f>Данные!X422-Данные!X423</f>
        <v>0</v>
      </c>
      <c r="E473" s="77">
        <f>Данные!Y422-Данные!Y423</f>
        <v>0</v>
      </c>
    </row>
    <row r="474" spans="4:5" x14ac:dyDescent="0.35">
      <c r="D474" s="76">
        <f>Данные!X423-Данные!X424</f>
        <v>0</v>
      </c>
      <c r="E474" s="77">
        <f>Данные!Y423-Данные!Y424</f>
        <v>0</v>
      </c>
    </row>
    <row r="475" spans="4:5" x14ac:dyDescent="0.35">
      <c r="D475" s="76">
        <f>Данные!X424-Данные!X425</f>
        <v>0</v>
      </c>
      <c r="E475" s="77">
        <f>Данные!Y424-Данные!Y425</f>
        <v>0</v>
      </c>
    </row>
    <row r="476" spans="4:5" x14ac:dyDescent="0.35">
      <c r="D476" s="76">
        <f>Данные!X425-Данные!X426</f>
        <v>0</v>
      </c>
      <c r="E476" s="77">
        <f>Данные!Y425-Данные!Y426</f>
        <v>0</v>
      </c>
    </row>
    <row r="477" spans="4:5" x14ac:dyDescent="0.35">
      <c r="D477" s="76">
        <f>Данные!X426-Данные!X427</f>
        <v>0</v>
      </c>
      <c r="E477" s="77">
        <f>Данные!Y426-Данные!Y427</f>
        <v>0</v>
      </c>
    </row>
    <row r="478" spans="4:5" x14ac:dyDescent="0.35">
      <c r="D478" s="76">
        <f>Данные!X427-Данные!X428</f>
        <v>0</v>
      </c>
      <c r="E478" s="77">
        <f>Данные!Y427-Данные!Y428</f>
        <v>0</v>
      </c>
    </row>
    <row r="479" spans="4:5" x14ac:dyDescent="0.35">
      <c r="D479" s="76">
        <f>Данные!X428-Данные!X429</f>
        <v>0</v>
      </c>
      <c r="E479" s="77">
        <f>Данные!Y428-Данные!Y429</f>
        <v>0</v>
      </c>
    </row>
    <row r="480" spans="4:5" x14ac:dyDescent="0.35">
      <c r="D480" s="76">
        <f>Данные!X429-Данные!X430</f>
        <v>0</v>
      </c>
      <c r="E480" s="77">
        <f>Данные!Y429-Данные!Y430</f>
        <v>0</v>
      </c>
    </row>
    <row r="481" spans="4:5" x14ac:dyDescent="0.35">
      <c r="D481" s="76">
        <f>Данные!X430-Данные!X431</f>
        <v>0</v>
      </c>
      <c r="E481" s="77">
        <f>Данные!Y430-Данные!Y431</f>
        <v>0</v>
      </c>
    </row>
    <row r="482" spans="4:5" x14ac:dyDescent="0.35">
      <c r="D482" s="76">
        <f>Данные!X431-Данные!X432</f>
        <v>0</v>
      </c>
      <c r="E482" s="77">
        <f>Данные!Y431-Данные!Y432</f>
        <v>0</v>
      </c>
    </row>
    <row r="483" spans="4:5" x14ac:dyDescent="0.35">
      <c r="D483" s="76">
        <f>Данные!X432-Данные!X433</f>
        <v>0</v>
      </c>
      <c r="E483" s="77">
        <f>Данные!Y432-Данные!Y433</f>
        <v>0</v>
      </c>
    </row>
    <row r="484" spans="4:5" x14ac:dyDescent="0.35">
      <c r="D484" s="76">
        <f>Данные!X433-Данные!X434</f>
        <v>0</v>
      </c>
      <c r="E484" s="77">
        <f>Данные!Y433-Данные!Y434</f>
        <v>0</v>
      </c>
    </row>
    <row r="485" spans="4:5" x14ac:dyDescent="0.35">
      <c r="D485" s="76">
        <f>Данные!X434-Данные!X435</f>
        <v>0</v>
      </c>
      <c r="E485" s="77">
        <f>Данные!Y434-Данные!Y435</f>
        <v>0</v>
      </c>
    </row>
    <row r="486" spans="4:5" x14ac:dyDescent="0.35">
      <c r="D486" s="76">
        <f>Данные!X435-Данные!X436</f>
        <v>0</v>
      </c>
      <c r="E486" s="77">
        <f>Данные!Y435-Данные!Y436</f>
        <v>0</v>
      </c>
    </row>
    <row r="487" spans="4:5" x14ac:dyDescent="0.35">
      <c r="D487" s="76">
        <f>Данные!X436-Данные!X437</f>
        <v>0</v>
      </c>
      <c r="E487" s="77">
        <f>Данные!Y436-Данные!Y437</f>
        <v>0</v>
      </c>
    </row>
    <row r="488" spans="4:5" x14ac:dyDescent="0.35">
      <c r="D488" s="76">
        <f>Данные!X437-Данные!X438</f>
        <v>0</v>
      </c>
      <c r="E488" s="77">
        <f>Данные!Y437-Данные!Y438</f>
        <v>0</v>
      </c>
    </row>
    <row r="489" spans="4:5" x14ac:dyDescent="0.35">
      <c r="D489" s="76">
        <f>Данные!X438-Данные!X439</f>
        <v>0</v>
      </c>
      <c r="E489" s="77">
        <f>Данные!Y438-Данные!Y439</f>
        <v>0</v>
      </c>
    </row>
    <row r="490" spans="4:5" x14ac:dyDescent="0.35">
      <c r="D490" s="76">
        <f>Данные!X439-Данные!X440</f>
        <v>0</v>
      </c>
      <c r="E490" s="77">
        <f>Данные!Y439-Данные!Y440</f>
        <v>0</v>
      </c>
    </row>
    <row r="491" spans="4:5" x14ac:dyDescent="0.35">
      <c r="D491" s="76">
        <f>Данные!X440-Данные!X441</f>
        <v>0</v>
      </c>
      <c r="E491" s="77">
        <f>Данные!Y440-Данные!Y441</f>
        <v>0</v>
      </c>
    </row>
    <row r="492" spans="4:5" x14ac:dyDescent="0.35">
      <c r="D492" s="76">
        <f>Данные!X441-Данные!X442</f>
        <v>0</v>
      </c>
      <c r="E492" s="77">
        <f>Данные!Y441-Данные!Y442</f>
        <v>0</v>
      </c>
    </row>
    <row r="493" spans="4:5" x14ac:dyDescent="0.35">
      <c r="D493" s="76">
        <f>Данные!X442-Данные!X443</f>
        <v>0</v>
      </c>
      <c r="E493" s="77">
        <f>Данные!Y442-Данные!Y443</f>
        <v>0</v>
      </c>
    </row>
    <row r="494" spans="4:5" x14ac:dyDescent="0.35">
      <c r="D494" s="76">
        <f>Данные!X443-Данные!X444</f>
        <v>0</v>
      </c>
      <c r="E494" s="77">
        <f>Данные!Y443-Данные!Y444</f>
        <v>0</v>
      </c>
    </row>
    <row r="495" spans="4:5" x14ac:dyDescent="0.35">
      <c r="D495" s="76">
        <f>Данные!X444-Данные!X445</f>
        <v>0</v>
      </c>
      <c r="E495" s="77">
        <f>Данные!Y444-Данные!Y445</f>
        <v>0</v>
      </c>
    </row>
    <row r="496" spans="4:5" x14ac:dyDescent="0.35">
      <c r="D496" s="76">
        <f>Данные!X445-Данные!X446</f>
        <v>0</v>
      </c>
      <c r="E496" s="77">
        <f>Данные!Y445-Данные!Y446</f>
        <v>0</v>
      </c>
    </row>
    <row r="497" spans="4:5" x14ac:dyDescent="0.35">
      <c r="D497" s="76">
        <f>Данные!X446-Данные!X447</f>
        <v>0</v>
      </c>
      <c r="E497" s="77">
        <f>Данные!Y446-Данные!Y447</f>
        <v>0</v>
      </c>
    </row>
    <row r="498" spans="4:5" x14ac:dyDescent="0.35">
      <c r="D498" s="76">
        <f>Данные!X447-Данные!X448</f>
        <v>0</v>
      </c>
      <c r="E498" s="77">
        <f>Данные!Y447-Данные!Y448</f>
        <v>0</v>
      </c>
    </row>
    <row r="499" spans="4:5" x14ac:dyDescent="0.35">
      <c r="D499" s="76">
        <f>Данные!X448-Данные!X449</f>
        <v>0</v>
      </c>
      <c r="E499" s="77">
        <f>Данные!Y448-Данные!Y449</f>
        <v>0</v>
      </c>
    </row>
    <row r="500" spans="4:5" x14ac:dyDescent="0.35">
      <c r="D500" s="76">
        <f>Данные!X449-Данные!X450</f>
        <v>0</v>
      </c>
      <c r="E500" s="77">
        <f>Данные!Y449-Данные!Y450</f>
        <v>0</v>
      </c>
    </row>
    <row r="501" spans="4:5" x14ac:dyDescent="0.35">
      <c r="D501" s="76">
        <f>Данные!X450-Данные!X451</f>
        <v>0</v>
      </c>
      <c r="E501" s="77">
        <f>Данные!Y450-Данные!Y451</f>
        <v>0</v>
      </c>
    </row>
    <row r="502" spans="4:5" x14ac:dyDescent="0.35">
      <c r="D502" s="76">
        <f>Данные!X451-Данные!X452</f>
        <v>0</v>
      </c>
      <c r="E502" s="77">
        <f>Данные!Y451-Данные!Y452</f>
        <v>0</v>
      </c>
    </row>
    <row r="503" spans="4:5" x14ac:dyDescent="0.35">
      <c r="D503" s="76">
        <f>Данные!X452-Данные!X453</f>
        <v>0</v>
      </c>
      <c r="E503" s="77">
        <f>Данные!Y452-Данные!Y453</f>
        <v>0</v>
      </c>
    </row>
    <row r="504" spans="4:5" x14ac:dyDescent="0.35">
      <c r="D504" s="76">
        <f>Данные!X453-Данные!X454</f>
        <v>0</v>
      </c>
      <c r="E504" s="77">
        <f>Данные!Y453-Данные!Y454</f>
        <v>0</v>
      </c>
    </row>
    <row r="505" spans="4:5" x14ac:dyDescent="0.35">
      <c r="D505" s="76">
        <f>Данные!X454-Данные!X455</f>
        <v>0</v>
      </c>
      <c r="E505" s="77">
        <f>Данные!Y454-Данные!Y455</f>
        <v>0</v>
      </c>
    </row>
    <row r="506" spans="4:5" x14ac:dyDescent="0.35">
      <c r="D506" s="76">
        <f>Данные!X455-Данные!X456</f>
        <v>0</v>
      </c>
      <c r="E506" s="77">
        <f>Данные!Y455-Данные!Y456</f>
        <v>0</v>
      </c>
    </row>
    <row r="507" spans="4:5" x14ac:dyDescent="0.35">
      <c r="D507" s="76">
        <f>Данные!X456-Данные!X457</f>
        <v>0</v>
      </c>
      <c r="E507" s="77">
        <f>Данные!Y456-Данные!Y457</f>
        <v>0</v>
      </c>
    </row>
    <row r="508" spans="4:5" x14ac:dyDescent="0.35">
      <c r="D508" s="76">
        <f>Данные!X457-Данные!X458</f>
        <v>0</v>
      </c>
      <c r="E508" s="77">
        <f>Данные!Y457-Данные!Y458</f>
        <v>0</v>
      </c>
    </row>
    <row r="509" spans="4:5" x14ac:dyDescent="0.35">
      <c r="D509" s="76">
        <f>Данные!X458-Данные!X459</f>
        <v>0</v>
      </c>
      <c r="E509" s="77">
        <f>Данные!Y458-Данные!Y459</f>
        <v>0</v>
      </c>
    </row>
    <row r="510" spans="4:5" x14ac:dyDescent="0.35">
      <c r="D510" s="76">
        <f>Данные!X459-Данные!X460</f>
        <v>0</v>
      </c>
      <c r="E510" s="77">
        <f>Данные!Y459-Данные!Y460</f>
        <v>0</v>
      </c>
    </row>
    <row r="511" spans="4:5" x14ac:dyDescent="0.35">
      <c r="D511" s="76">
        <f>Данные!X460-Данные!X461</f>
        <v>0</v>
      </c>
      <c r="E511" s="77">
        <f>Данные!Y460-Данные!Y461</f>
        <v>0</v>
      </c>
    </row>
    <row r="512" spans="4:5" x14ac:dyDescent="0.35">
      <c r="D512" s="76">
        <f>Данные!X461-Данные!X462</f>
        <v>0</v>
      </c>
      <c r="E512" s="77">
        <f>Данные!Y461-Данные!Y462</f>
        <v>0</v>
      </c>
    </row>
    <row r="513" spans="4:5" x14ac:dyDescent="0.35">
      <c r="D513" s="76">
        <f>Данные!X462-Данные!X463</f>
        <v>0</v>
      </c>
      <c r="E513" s="77">
        <f>Данные!Y462-Данные!Y463</f>
        <v>0</v>
      </c>
    </row>
    <row r="514" spans="4:5" x14ac:dyDescent="0.35">
      <c r="D514" s="76">
        <f>Данные!X463-Данные!X464</f>
        <v>0</v>
      </c>
      <c r="E514" s="77">
        <f>Данные!Y463-Данные!Y464</f>
        <v>0</v>
      </c>
    </row>
    <row r="515" spans="4:5" x14ac:dyDescent="0.35">
      <c r="D515" s="76">
        <f>Данные!X464-Данные!X465</f>
        <v>0</v>
      </c>
      <c r="E515" s="77">
        <f>Данные!Y464-Данные!Y465</f>
        <v>0</v>
      </c>
    </row>
    <row r="516" spans="4:5" x14ac:dyDescent="0.35">
      <c r="D516" s="76">
        <f>Данные!X465-Данные!X466</f>
        <v>0</v>
      </c>
      <c r="E516" s="77">
        <f>Данные!Y465-Данные!Y466</f>
        <v>0</v>
      </c>
    </row>
    <row r="517" spans="4:5" x14ac:dyDescent="0.35">
      <c r="D517" s="76">
        <f>Данные!X466-Данные!X467</f>
        <v>0</v>
      </c>
      <c r="E517" s="77">
        <f>Данные!Y466-Данные!Y467</f>
        <v>0</v>
      </c>
    </row>
    <row r="518" spans="4:5" x14ac:dyDescent="0.35">
      <c r="D518" s="76">
        <f>Данные!X467-Данные!X468</f>
        <v>0</v>
      </c>
      <c r="E518" s="77">
        <f>Данные!Y467-Данные!Y468</f>
        <v>0</v>
      </c>
    </row>
    <row r="519" spans="4:5" x14ac:dyDescent="0.35">
      <c r="D519" s="76">
        <f>Данные!X468-Данные!X469</f>
        <v>0</v>
      </c>
      <c r="E519" s="77">
        <f>Данные!Y468-Данные!Y469</f>
        <v>0</v>
      </c>
    </row>
    <row r="520" spans="4:5" x14ac:dyDescent="0.35">
      <c r="D520" s="76">
        <f>Данные!X469-Данные!X470</f>
        <v>0</v>
      </c>
      <c r="E520" s="77">
        <f>Данные!Y469-Данные!Y470</f>
        <v>0</v>
      </c>
    </row>
    <row r="521" spans="4:5" x14ac:dyDescent="0.35">
      <c r="D521" s="76">
        <f>Данные!X470-Данные!X471</f>
        <v>0</v>
      </c>
      <c r="E521" s="77">
        <f>Данные!Y470-Данные!Y471</f>
        <v>0</v>
      </c>
    </row>
    <row r="522" spans="4:5" x14ac:dyDescent="0.35">
      <c r="D522" s="76">
        <f>Данные!X471-Данные!X472</f>
        <v>0</v>
      </c>
      <c r="E522" s="77">
        <f>Данные!Y471-Данные!Y472</f>
        <v>0</v>
      </c>
    </row>
    <row r="523" spans="4:5" x14ac:dyDescent="0.35">
      <c r="D523" s="76">
        <f>Данные!X472-Данные!X473</f>
        <v>0</v>
      </c>
      <c r="E523" s="77">
        <f>Данные!Y472-Данные!Y473</f>
        <v>0</v>
      </c>
    </row>
    <row r="524" spans="4:5" x14ac:dyDescent="0.35">
      <c r="D524" s="76">
        <f>Данные!X473-Данные!X474</f>
        <v>0</v>
      </c>
      <c r="E524" s="77">
        <f>Данные!Y473-Данные!Y474</f>
        <v>0</v>
      </c>
    </row>
    <row r="525" spans="4:5" x14ac:dyDescent="0.35">
      <c r="D525" s="76">
        <f>Данные!X474-Данные!X475</f>
        <v>0</v>
      </c>
      <c r="E525" s="77">
        <f>Данные!Y474-Данные!Y475</f>
        <v>0</v>
      </c>
    </row>
    <row r="526" spans="4:5" x14ac:dyDescent="0.35">
      <c r="D526" s="76">
        <f>Данные!X475-Данные!X476</f>
        <v>0</v>
      </c>
      <c r="E526" s="77">
        <f>Данные!Y475-Данные!Y476</f>
        <v>0</v>
      </c>
    </row>
    <row r="527" spans="4:5" x14ac:dyDescent="0.35">
      <c r="D527" s="76">
        <f>Данные!X476-Данные!X477</f>
        <v>0</v>
      </c>
      <c r="E527" s="77">
        <f>Данные!Y476-Данные!Y477</f>
        <v>0</v>
      </c>
    </row>
    <row r="528" spans="4:5" x14ac:dyDescent="0.35">
      <c r="D528" s="76">
        <f>Данные!X477-Данные!X478</f>
        <v>0</v>
      </c>
      <c r="E528" s="77">
        <f>Данные!Y477-Данные!Y478</f>
        <v>0</v>
      </c>
    </row>
    <row r="529" spans="4:5" x14ac:dyDescent="0.35">
      <c r="D529" s="76">
        <f>Данные!X478-Данные!X479</f>
        <v>0</v>
      </c>
      <c r="E529" s="77">
        <f>Данные!Y478-Данные!Y479</f>
        <v>0</v>
      </c>
    </row>
    <row r="530" spans="4:5" x14ac:dyDescent="0.35">
      <c r="D530" s="76">
        <f>Данные!X479-Данные!X480</f>
        <v>0</v>
      </c>
      <c r="E530" s="77">
        <f>Данные!Y479-Данные!Y480</f>
        <v>0</v>
      </c>
    </row>
    <row r="531" spans="4:5" x14ac:dyDescent="0.35">
      <c r="D531" s="76">
        <f>Данные!X480-Данные!X481</f>
        <v>0</v>
      </c>
      <c r="E531" s="77">
        <f>Данные!Y480-Данные!Y481</f>
        <v>0</v>
      </c>
    </row>
    <row r="532" spans="4:5" x14ac:dyDescent="0.35">
      <c r="D532" s="76">
        <f>Данные!X481-Данные!X482</f>
        <v>0</v>
      </c>
      <c r="E532" s="77">
        <f>Данные!Y481-Данные!Y482</f>
        <v>0</v>
      </c>
    </row>
    <row r="533" spans="4:5" x14ac:dyDescent="0.35">
      <c r="D533" s="76">
        <f>Данные!X482-Данные!X483</f>
        <v>0</v>
      </c>
      <c r="E533" s="77">
        <f>Данные!Y482-Данные!Y483</f>
        <v>0</v>
      </c>
    </row>
    <row r="534" spans="4:5" x14ac:dyDescent="0.35">
      <c r="D534" s="76">
        <f>Данные!X483-Данные!X484</f>
        <v>0</v>
      </c>
      <c r="E534" s="77">
        <f>Данные!Y483-Данные!Y484</f>
        <v>0</v>
      </c>
    </row>
    <row r="535" spans="4:5" x14ac:dyDescent="0.35">
      <c r="D535" s="76">
        <f>Данные!X484-Данные!X485</f>
        <v>0</v>
      </c>
      <c r="E535" s="77">
        <f>Данные!Y484-Данные!Y485</f>
        <v>0</v>
      </c>
    </row>
    <row r="536" spans="4:5" x14ac:dyDescent="0.35">
      <c r="D536" s="76">
        <f>Данные!X485-Данные!X486</f>
        <v>0</v>
      </c>
      <c r="E536" s="77">
        <f>Данные!Y485-Данные!Y486</f>
        <v>0</v>
      </c>
    </row>
    <row r="537" spans="4:5" x14ac:dyDescent="0.35">
      <c r="D537" s="76">
        <f>Данные!X486-Данные!X487</f>
        <v>0</v>
      </c>
      <c r="E537" s="77">
        <f>Данные!Y486-Данные!Y487</f>
        <v>0</v>
      </c>
    </row>
    <row r="538" spans="4:5" x14ac:dyDescent="0.35">
      <c r="D538" s="76">
        <f>Данные!X487-Данные!X488</f>
        <v>0</v>
      </c>
      <c r="E538" s="77">
        <f>Данные!Y487-Данные!Y488</f>
        <v>0</v>
      </c>
    </row>
    <row r="539" spans="4:5" x14ac:dyDescent="0.35">
      <c r="D539" s="76">
        <f>Данные!X488-Данные!X489</f>
        <v>0</v>
      </c>
      <c r="E539" s="77">
        <f>Данные!Y488-Данные!Y489</f>
        <v>0</v>
      </c>
    </row>
    <row r="540" spans="4:5" x14ac:dyDescent="0.35">
      <c r="D540" s="76">
        <f>Данные!X489-Данные!X490</f>
        <v>0</v>
      </c>
      <c r="E540" s="77">
        <f>Данные!Y489-Данные!Y490</f>
        <v>0</v>
      </c>
    </row>
    <row r="541" spans="4:5" x14ac:dyDescent="0.35">
      <c r="D541" s="76">
        <f>Данные!X490-Данные!X491</f>
        <v>0</v>
      </c>
      <c r="E541" s="77">
        <f>Данные!Y490-Данные!Y491</f>
        <v>0</v>
      </c>
    </row>
    <row r="542" spans="4:5" x14ac:dyDescent="0.35">
      <c r="D542" s="76">
        <f>Данные!X491-Данные!X492</f>
        <v>0</v>
      </c>
      <c r="E542" s="77">
        <f>Данные!Y491-Данные!Y492</f>
        <v>0</v>
      </c>
    </row>
    <row r="543" spans="4:5" x14ac:dyDescent="0.35">
      <c r="D543" s="76">
        <f>Данные!X492-Данные!X493</f>
        <v>0</v>
      </c>
      <c r="E543" s="77">
        <f>Данные!Y492-Данные!Y493</f>
        <v>0</v>
      </c>
    </row>
    <row r="544" spans="4:5" x14ac:dyDescent="0.35">
      <c r="D544" s="76">
        <f>Данные!X493-Данные!X494</f>
        <v>0</v>
      </c>
      <c r="E544" s="77">
        <f>Данные!Y493-Данные!Y494</f>
        <v>0</v>
      </c>
    </row>
    <row r="545" spans="4:5" x14ac:dyDescent="0.35">
      <c r="D545" s="76">
        <f>Данные!X494-Данные!X495</f>
        <v>0</v>
      </c>
      <c r="E545" s="77">
        <f>Данные!Y494-Данные!Y495</f>
        <v>0</v>
      </c>
    </row>
    <row r="546" spans="4:5" x14ac:dyDescent="0.35">
      <c r="D546" s="76">
        <f>Данные!X495-Данные!X496</f>
        <v>0</v>
      </c>
      <c r="E546" s="77">
        <f>Данные!Y495-Данные!Y496</f>
        <v>0</v>
      </c>
    </row>
    <row r="547" spans="4:5" x14ac:dyDescent="0.35">
      <c r="D547" s="76">
        <f>Данные!X496-Данные!X497</f>
        <v>0</v>
      </c>
      <c r="E547" s="77">
        <f>Данные!Y496-Данные!Y497</f>
        <v>0</v>
      </c>
    </row>
    <row r="548" spans="4:5" x14ac:dyDescent="0.35">
      <c r="D548" s="76">
        <f>Данные!X497-Данные!X498</f>
        <v>0</v>
      </c>
      <c r="E548" s="77">
        <f>Данные!Y497-Данные!Y498</f>
        <v>0</v>
      </c>
    </row>
    <row r="549" spans="4:5" x14ac:dyDescent="0.35">
      <c r="D549" s="76">
        <f>Данные!X498-Данные!X499</f>
        <v>0</v>
      </c>
      <c r="E549" s="77">
        <f>Данные!Y498-Данные!Y499</f>
        <v>0</v>
      </c>
    </row>
    <row r="550" spans="4:5" x14ac:dyDescent="0.35">
      <c r="D550" s="76">
        <f>Данные!X499-Данные!X500</f>
        <v>0</v>
      </c>
      <c r="E550" s="77">
        <f>Данные!Y499-Данные!Y500</f>
        <v>0</v>
      </c>
    </row>
    <row r="551" spans="4:5" x14ac:dyDescent="0.35">
      <c r="D551" s="76">
        <f>Данные!X500-Данные!X501</f>
        <v>0</v>
      </c>
      <c r="E551" s="77">
        <f>Данные!Y500-Данные!Y501</f>
        <v>0</v>
      </c>
    </row>
    <row r="552" spans="4:5" x14ac:dyDescent="0.35">
      <c r="D552" s="76">
        <f>Данные!X501-Данные!X502</f>
        <v>0</v>
      </c>
      <c r="E552" s="77">
        <f>Данные!Y501-Данные!Y502</f>
        <v>0</v>
      </c>
    </row>
    <row r="553" spans="4:5" x14ac:dyDescent="0.35">
      <c r="D553" s="76">
        <f>Данные!X502-Данные!X503</f>
        <v>0</v>
      </c>
      <c r="E553" s="77">
        <f>Данные!Y502-Данные!Y503</f>
        <v>0</v>
      </c>
    </row>
    <row r="554" spans="4:5" x14ac:dyDescent="0.35">
      <c r="D554" s="76">
        <f>Данные!X503-Данные!X504</f>
        <v>0</v>
      </c>
      <c r="E554" s="77">
        <f>Данные!Y503-Данные!Y504</f>
        <v>0</v>
      </c>
    </row>
    <row r="555" spans="4:5" x14ac:dyDescent="0.35">
      <c r="D555" s="76">
        <f>Данные!X504-Данные!X505</f>
        <v>0</v>
      </c>
      <c r="E555" s="77">
        <f>Данные!Y504-Данные!Y505</f>
        <v>0</v>
      </c>
    </row>
    <row r="556" spans="4:5" x14ac:dyDescent="0.35">
      <c r="D556" s="76">
        <f>Данные!X505-Данные!X506</f>
        <v>0</v>
      </c>
      <c r="E556" s="77">
        <f>Данные!Y505-Данные!Y506</f>
        <v>0</v>
      </c>
    </row>
    <row r="557" spans="4:5" x14ac:dyDescent="0.35">
      <c r="D557" s="76">
        <f>Данные!X506-Данные!X507</f>
        <v>0</v>
      </c>
      <c r="E557" s="77">
        <f>Данные!Y506-Данные!Y507</f>
        <v>0</v>
      </c>
    </row>
    <row r="558" spans="4:5" x14ac:dyDescent="0.35">
      <c r="D558" s="76">
        <f>Данные!X507-Данные!X508</f>
        <v>0</v>
      </c>
      <c r="E558" s="77">
        <f>Данные!Y507-Данные!Y508</f>
        <v>0</v>
      </c>
    </row>
    <row r="559" spans="4:5" x14ac:dyDescent="0.35">
      <c r="D559" s="76">
        <f>Данные!X508-Данные!X509</f>
        <v>0</v>
      </c>
      <c r="E559" s="77">
        <f>Данные!Y508-Данные!Y509</f>
        <v>0</v>
      </c>
    </row>
    <row r="560" spans="4:5" x14ac:dyDescent="0.35">
      <c r="D560" s="76">
        <f>Данные!X509-Данные!X510</f>
        <v>0</v>
      </c>
      <c r="E560" s="77">
        <f>Данные!Y509-Данные!Y510</f>
        <v>0</v>
      </c>
    </row>
    <row r="561" spans="4:5" x14ac:dyDescent="0.35">
      <c r="D561" s="76">
        <f>Данные!X510-Данные!X511</f>
        <v>0</v>
      </c>
      <c r="E561" s="77">
        <f>Данные!Y510-Данные!Y511</f>
        <v>0</v>
      </c>
    </row>
    <row r="562" spans="4:5" x14ac:dyDescent="0.35">
      <c r="D562" s="76">
        <f>Данные!X511-Данные!X512</f>
        <v>0</v>
      </c>
      <c r="E562" s="77">
        <f>Данные!Y511-Данные!Y512</f>
        <v>0</v>
      </c>
    </row>
    <row r="563" spans="4:5" x14ac:dyDescent="0.35">
      <c r="D563" s="76">
        <f>Данные!X512-Данные!X513</f>
        <v>0</v>
      </c>
      <c r="E563" s="77">
        <f>Данные!Y512-Данные!Y513</f>
        <v>0</v>
      </c>
    </row>
    <row r="564" spans="4:5" x14ac:dyDescent="0.35">
      <c r="D564" s="76">
        <f>Данные!X513-Данные!X514</f>
        <v>0</v>
      </c>
      <c r="E564" s="77">
        <f>Данные!Y513-Данные!Y514</f>
        <v>0</v>
      </c>
    </row>
    <row r="565" spans="4:5" x14ac:dyDescent="0.35">
      <c r="D565" s="76">
        <f>Данные!X514-Данные!X515</f>
        <v>0</v>
      </c>
      <c r="E565" s="77">
        <f>Данные!Y514-Данные!Y515</f>
        <v>0</v>
      </c>
    </row>
    <row r="566" spans="4:5" x14ac:dyDescent="0.35">
      <c r="D566" s="76">
        <f>Данные!X515-Данные!X516</f>
        <v>0</v>
      </c>
      <c r="E566" s="77">
        <f>Данные!Y515-Данные!Y516</f>
        <v>0</v>
      </c>
    </row>
    <row r="567" spans="4:5" x14ac:dyDescent="0.35">
      <c r="D567" s="76">
        <f>Данные!X516-Данные!X517</f>
        <v>0</v>
      </c>
      <c r="E567" s="77">
        <f>Данные!Y516-Данные!Y517</f>
        <v>0</v>
      </c>
    </row>
    <row r="568" spans="4:5" x14ac:dyDescent="0.35">
      <c r="D568" s="76">
        <f>Данные!X517-Данные!X518</f>
        <v>0</v>
      </c>
      <c r="E568" s="77">
        <f>Данные!Y517-Данные!Y518</f>
        <v>0</v>
      </c>
    </row>
    <row r="569" spans="4:5" x14ac:dyDescent="0.35">
      <c r="D569" s="76">
        <f>Данные!X518-Данные!X519</f>
        <v>0</v>
      </c>
      <c r="E569" s="77">
        <f>Данные!Y518-Данные!Y519</f>
        <v>0</v>
      </c>
    </row>
    <row r="570" spans="4:5" x14ac:dyDescent="0.35">
      <c r="D570" s="76">
        <f>Данные!X519-Данные!X520</f>
        <v>0</v>
      </c>
      <c r="E570" s="77">
        <f>Данные!Y519-Данные!Y520</f>
        <v>0</v>
      </c>
    </row>
    <row r="571" spans="4:5" x14ac:dyDescent="0.35">
      <c r="D571" s="76">
        <f>Данные!X520-Данные!X521</f>
        <v>0</v>
      </c>
      <c r="E571" s="77">
        <f>Данные!Y520-Данные!Y521</f>
        <v>0</v>
      </c>
    </row>
    <row r="572" spans="4:5" x14ac:dyDescent="0.35">
      <c r="D572" s="76">
        <f>Данные!X521-Данные!X522</f>
        <v>0</v>
      </c>
      <c r="E572" s="77">
        <f>Данные!Y521-Данные!Y522</f>
        <v>0</v>
      </c>
    </row>
    <row r="573" spans="4:5" x14ac:dyDescent="0.35">
      <c r="D573" s="76">
        <f>Данные!X522-Данные!X523</f>
        <v>0</v>
      </c>
      <c r="E573" s="77">
        <f>Данные!Y522-Данные!Y523</f>
        <v>0</v>
      </c>
    </row>
    <row r="574" spans="4:5" x14ac:dyDescent="0.35">
      <c r="D574" s="76">
        <f>Данные!X523-Данные!X524</f>
        <v>0</v>
      </c>
      <c r="E574" s="77">
        <f>Данные!Y523-Данные!Y524</f>
        <v>0</v>
      </c>
    </row>
    <row r="575" spans="4:5" x14ac:dyDescent="0.35">
      <c r="D575" s="76">
        <f>Данные!X524-Данные!X525</f>
        <v>0</v>
      </c>
      <c r="E575" s="77">
        <f>Данные!Y524-Данные!Y525</f>
        <v>0</v>
      </c>
    </row>
    <row r="576" spans="4:5" x14ac:dyDescent="0.35">
      <c r="D576" s="76">
        <f>Данные!X525-Данные!X526</f>
        <v>0</v>
      </c>
      <c r="E576" s="77">
        <f>Данные!Y525-Данные!Y526</f>
        <v>0</v>
      </c>
    </row>
    <row r="577" spans="4:5" x14ac:dyDescent="0.35">
      <c r="D577" s="76">
        <f>Данные!X526-Данные!X527</f>
        <v>0</v>
      </c>
      <c r="E577" s="77">
        <f>Данные!Y526-Данные!Y527</f>
        <v>0</v>
      </c>
    </row>
    <row r="578" spans="4:5" x14ac:dyDescent="0.35">
      <c r="D578" s="76">
        <f>Данные!X527-Данные!X528</f>
        <v>0</v>
      </c>
      <c r="E578" s="77">
        <f>Данные!Y527-Данные!Y528</f>
        <v>0</v>
      </c>
    </row>
    <row r="579" spans="4:5" x14ac:dyDescent="0.35">
      <c r="D579" s="76">
        <f>Данные!X528-Данные!X529</f>
        <v>0</v>
      </c>
      <c r="E579" s="77">
        <f>Данные!Y528-Данные!Y529</f>
        <v>0</v>
      </c>
    </row>
    <row r="580" spans="4:5" x14ac:dyDescent="0.35">
      <c r="D580" s="76">
        <f>Данные!X529-Данные!X530</f>
        <v>0</v>
      </c>
      <c r="E580" s="77">
        <f>Данные!Y529-Данные!Y530</f>
        <v>0</v>
      </c>
    </row>
    <row r="581" spans="4:5" x14ac:dyDescent="0.35">
      <c r="D581" s="76">
        <f>Данные!X530-Данные!X531</f>
        <v>0</v>
      </c>
      <c r="E581" s="77">
        <f>Данные!Y530-Данные!Y531</f>
        <v>0</v>
      </c>
    </row>
    <row r="582" spans="4:5" x14ac:dyDescent="0.35">
      <c r="D582" s="76">
        <f>Данные!X531-Данные!X532</f>
        <v>0</v>
      </c>
      <c r="E582" s="77">
        <f>Данные!Y531-Данные!Y532</f>
        <v>0</v>
      </c>
    </row>
    <row r="583" spans="4:5" x14ac:dyDescent="0.35">
      <c r="D583" s="76">
        <f>Данные!X532-Данные!X533</f>
        <v>0</v>
      </c>
      <c r="E583" s="77">
        <f>Данные!Y532-Данные!Y533</f>
        <v>0</v>
      </c>
    </row>
    <row r="584" spans="4:5" x14ac:dyDescent="0.35">
      <c r="D584" s="76">
        <f>Данные!X533-Данные!X534</f>
        <v>0</v>
      </c>
      <c r="E584" s="77">
        <f>Данные!Y533-Данные!Y534</f>
        <v>0</v>
      </c>
    </row>
    <row r="585" spans="4:5" x14ac:dyDescent="0.35">
      <c r="D585" s="76">
        <f>Данные!X534-Данные!X535</f>
        <v>0</v>
      </c>
      <c r="E585" s="77">
        <f>Данные!Y534-Данные!Y535</f>
        <v>0</v>
      </c>
    </row>
    <row r="586" spans="4:5" x14ac:dyDescent="0.35">
      <c r="D586" s="76">
        <f>Данные!X535-Данные!X536</f>
        <v>0</v>
      </c>
      <c r="E586" s="77">
        <f>Данные!Y535-Данные!Y536</f>
        <v>0</v>
      </c>
    </row>
    <row r="587" spans="4:5" x14ac:dyDescent="0.35">
      <c r="D587" s="76">
        <f>Данные!X536-Данные!X537</f>
        <v>0</v>
      </c>
      <c r="E587" s="77">
        <f>Данные!Y536-Данные!Y537</f>
        <v>0</v>
      </c>
    </row>
    <row r="588" spans="4:5" x14ac:dyDescent="0.35">
      <c r="D588" s="76">
        <f>Данные!X537-Данные!X538</f>
        <v>0</v>
      </c>
      <c r="E588" s="77">
        <f>Данные!Y537-Данные!Y538</f>
        <v>0</v>
      </c>
    </row>
    <row r="589" spans="4:5" x14ac:dyDescent="0.35">
      <c r="D589" s="76">
        <f>Данные!X538-Данные!X539</f>
        <v>0</v>
      </c>
      <c r="E589" s="77">
        <f>Данные!Y538-Данные!Y539</f>
        <v>0</v>
      </c>
    </row>
    <row r="590" spans="4:5" x14ac:dyDescent="0.35">
      <c r="D590" s="76">
        <f>Данные!X539-Данные!X540</f>
        <v>0</v>
      </c>
      <c r="E590" s="77">
        <f>Данные!Y539-Данные!Y540</f>
        <v>0</v>
      </c>
    </row>
    <row r="591" spans="4:5" x14ac:dyDescent="0.35">
      <c r="D591" s="76">
        <f>Данные!X540-Данные!X541</f>
        <v>0</v>
      </c>
      <c r="E591" s="77">
        <f>Данные!Y540-Данные!Y541</f>
        <v>0</v>
      </c>
    </row>
    <row r="592" spans="4:5" x14ac:dyDescent="0.35">
      <c r="D592" s="76">
        <f>Данные!X541-Данные!X542</f>
        <v>0</v>
      </c>
      <c r="E592" s="77">
        <f>Данные!Y541-Данные!Y542</f>
        <v>0</v>
      </c>
    </row>
    <row r="593" spans="4:5" x14ac:dyDescent="0.35">
      <c r="D593" s="76">
        <f>Данные!X542-Данные!X543</f>
        <v>0</v>
      </c>
      <c r="E593" s="77">
        <f>Данные!Y542-Данные!Y543</f>
        <v>0</v>
      </c>
    </row>
    <row r="594" spans="4:5" x14ac:dyDescent="0.35">
      <c r="D594" s="76">
        <f>Данные!X543-Данные!X544</f>
        <v>0</v>
      </c>
      <c r="E594" s="77">
        <f>Данные!Y543-Данные!Y544</f>
        <v>0</v>
      </c>
    </row>
    <row r="595" spans="4:5" x14ac:dyDescent="0.35">
      <c r="D595" s="76">
        <f>Данные!X544-Данные!X545</f>
        <v>0</v>
      </c>
      <c r="E595" s="77">
        <f>Данные!Y544-Данные!Y545</f>
        <v>0</v>
      </c>
    </row>
    <row r="596" spans="4:5" x14ac:dyDescent="0.35">
      <c r="D596" s="76">
        <f>Данные!X545-Данные!X546</f>
        <v>0</v>
      </c>
      <c r="E596" s="77">
        <f>Данные!Y545-Данные!Y546</f>
        <v>0</v>
      </c>
    </row>
    <row r="597" spans="4:5" x14ac:dyDescent="0.35">
      <c r="D597" s="76">
        <f>Данные!X546-Данные!X547</f>
        <v>0</v>
      </c>
      <c r="E597" s="77">
        <f>Данные!Y546-Данные!Y547</f>
        <v>0</v>
      </c>
    </row>
    <row r="598" spans="4:5" x14ac:dyDescent="0.35">
      <c r="D598" s="76">
        <f>Данные!X547-Данные!X548</f>
        <v>0</v>
      </c>
      <c r="E598" s="77">
        <f>Данные!Y547-Данные!Y548</f>
        <v>0</v>
      </c>
    </row>
    <row r="599" spans="4:5" x14ac:dyDescent="0.35">
      <c r="D599" s="76">
        <f>Данные!X548-Данные!X549</f>
        <v>0</v>
      </c>
      <c r="E599" s="77">
        <f>Данные!Y548-Данные!Y549</f>
        <v>0</v>
      </c>
    </row>
    <row r="600" spans="4:5" x14ac:dyDescent="0.35">
      <c r="D600" s="76">
        <f>Данные!X549-Данные!X550</f>
        <v>0</v>
      </c>
      <c r="E600" s="77">
        <f>Данные!Y549-Данные!Y550</f>
        <v>0</v>
      </c>
    </row>
    <row r="601" spans="4:5" x14ac:dyDescent="0.35">
      <c r="D601" s="76">
        <f>Данные!X550-Данные!X551</f>
        <v>0</v>
      </c>
      <c r="E601" s="77">
        <f>Данные!Y550-Данные!Y551</f>
        <v>0</v>
      </c>
    </row>
    <row r="602" spans="4:5" x14ac:dyDescent="0.35">
      <c r="D602" s="76">
        <f>Данные!X551-Данные!X552</f>
        <v>0</v>
      </c>
      <c r="E602" s="77">
        <f>Данные!Y551-Данные!Y552</f>
        <v>0</v>
      </c>
    </row>
    <row r="603" spans="4:5" x14ac:dyDescent="0.35">
      <c r="D603" s="76">
        <f>Данные!X552-Данные!X553</f>
        <v>0</v>
      </c>
      <c r="E603" s="77">
        <f>Данные!Y552-Данные!Y553</f>
        <v>0</v>
      </c>
    </row>
    <row r="604" spans="4:5" x14ac:dyDescent="0.35">
      <c r="D604" s="76">
        <f>Данные!X553-Данные!X554</f>
        <v>0</v>
      </c>
      <c r="E604" s="77">
        <f>Данные!Y553-Данные!Y554</f>
        <v>0</v>
      </c>
    </row>
    <row r="605" spans="4:5" x14ac:dyDescent="0.35">
      <c r="D605" s="76">
        <f>Данные!X554-Данные!X555</f>
        <v>0</v>
      </c>
      <c r="E605" s="77">
        <f>Данные!Y554-Данные!Y555</f>
        <v>0</v>
      </c>
    </row>
    <row r="606" spans="4:5" x14ac:dyDescent="0.35">
      <c r="D606" s="76">
        <f>Данные!X555-Данные!X556</f>
        <v>0</v>
      </c>
      <c r="E606" s="77">
        <f>Данные!Y555-Данные!Y556</f>
        <v>0</v>
      </c>
    </row>
    <row r="607" spans="4:5" x14ac:dyDescent="0.35">
      <c r="D607" s="76">
        <f>Данные!X556-Данные!X557</f>
        <v>0</v>
      </c>
      <c r="E607" s="77">
        <f>Данные!Y556-Данные!Y557</f>
        <v>0</v>
      </c>
    </row>
    <row r="608" spans="4:5" x14ac:dyDescent="0.35">
      <c r="D608" s="76">
        <f>Данные!X557-Данные!X558</f>
        <v>0</v>
      </c>
      <c r="E608" s="77">
        <f>Данные!Y557-Данные!Y558</f>
        <v>0</v>
      </c>
    </row>
    <row r="609" spans="4:5" x14ac:dyDescent="0.35">
      <c r="D609" s="76">
        <f>Данные!X558-Данные!X559</f>
        <v>0</v>
      </c>
      <c r="E609" s="77">
        <f>Данные!Y558-Данные!Y559</f>
        <v>0</v>
      </c>
    </row>
    <row r="610" spans="4:5" x14ac:dyDescent="0.35">
      <c r="D610" s="76">
        <f>Данные!X559-Данные!X560</f>
        <v>0</v>
      </c>
      <c r="E610" s="77">
        <f>Данные!Y559-Данные!Y560</f>
        <v>0</v>
      </c>
    </row>
    <row r="611" spans="4:5" x14ac:dyDescent="0.35">
      <c r="D611" s="76">
        <f>Данные!X560-Данные!X561</f>
        <v>0</v>
      </c>
      <c r="E611" s="77">
        <f>Данные!Y560-Данные!Y561</f>
        <v>0</v>
      </c>
    </row>
    <row r="612" spans="4:5" x14ac:dyDescent="0.35">
      <c r="D612" s="76">
        <f>Данные!X561-Данные!X562</f>
        <v>0</v>
      </c>
      <c r="E612" s="77">
        <f>Данные!Y561-Данные!Y562</f>
        <v>0</v>
      </c>
    </row>
    <row r="613" spans="4:5" x14ac:dyDescent="0.35">
      <c r="D613" s="76">
        <f>Данные!X562-Данные!X563</f>
        <v>0</v>
      </c>
      <c r="E613" s="77">
        <f>Данные!Y562-Данные!Y563</f>
        <v>0</v>
      </c>
    </row>
    <row r="614" spans="4:5" x14ac:dyDescent="0.35">
      <c r="D614" s="76">
        <f>Данные!X563-Данные!X564</f>
        <v>0</v>
      </c>
      <c r="E614" s="77">
        <f>Данные!Y563-Данные!Y564</f>
        <v>0</v>
      </c>
    </row>
    <row r="615" spans="4:5" x14ac:dyDescent="0.35">
      <c r="D615" s="76">
        <f>Данные!X564-Данные!X565</f>
        <v>0</v>
      </c>
      <c r="E615" s="77">
        <f>Данные!Y564-Данные!Y565</f>
        <v>0</v>
      </c>
    </row>
    <row r="616" spans="4:5" x14ac:dyDescent="0.35">
      <c r="D616" s="76">
        <f>Данные!X565-Данные!X566</f>
        <v>0</v>
      </c>
      <c r="E616" s="77">
        <f>Данные!Y565-Данные!Y566</f>
        <v>0</v>
      </c>
    </row>
    <row r="617" spans="4:5" x14ac:dyDescent="0.35">
      <c r="D617" s="76">
        <f>Данные!X566-Данные!X567</f>
        <v>0</v>
      </c>
      <c r="E617" s="77">
        <f>Данные!Y566-Данные!Y567</f>
        <v>0</v>
      </c>
    </row>
    <row r="618" spans="4:5" x14ac:dyDescent="0.35">
      <c r="D618" s="76">
        <f>Данные!X567-Данные!X568</f>
        <v>0</v>
      </c>
      <c r="E618" s="77">
        <f>Данные!Y567-Данные!Y568</f>
        <v>0</v>
      </c>
    </row>
    <row r="619" spans="4:5" x14ac:dyDescent="0.35">
      <c r="D619" s="76">
        <f>Данные!X568-Данные!X569</f>
        <v>0</v>
      </c>
      <c r="E619" s="77">
        <f>Данные!Y568-Данные!Y569</f>
        <v>0</v>
      </c>
    </row>
    <row r="620" spans="4:5" x14ac:dyDescent="0.35">
      <c r="D620" s="76">
        <f>Данные!X569-Данные!X570</f>
        <v>0</v>
      </c>
      <c r="E620" s="77">
        <f>Данные!Y569-Данные!Y570</f>
        <v>0</v>
      </c>
    </row>
    <row r="621" spans="4:5" x14ac:dyDescent="0.35">
      <c r="D621" s="76">
        <f>Данные!X570-Данные!X571</f>
        <v>0</v>
      </c>
      <c r="E621" s="77">
        <f>Данные!Y570-Данные!Y571</f>
        <v>0</v>
      </c>
    </row>
    <row r="622" spans="4:5" x14ac:dyDescent="0.35">
      <c r="D622" s="76">
        <f>Данные!X571-Данные!X572</f>
        <v>0</v>
      </c>
      <c r="E622" s="77">
        <f>Данные!Y571-Данные!Y572</f>
        <v>0</v>
      </c>
    </row>
    <row r="623" spans="4:5" x14ac:dyDescent="0.35">
      <c r="D623" s="76">
        <f>Данные!X572-Данные!X573</f>
        <v>0</v>
      </c>
      <c r="E623" s="77">
        <f>Данные!Y572-Данные!Y573</f>
        <v>0</v>
      </c>
    </row>
    <row r="624" spans="4:5" x14ac:dyDescent="0.35">
      <c r="D624" s="76">
        <f>Данные!X573-Данные!X574</f>
        <v>0</v>
      </c>
      <c r="E624" s="77">
        <f>Данные!Y573-Данные!Y574</f>
        <v>0</v>
      </c>
    </row>
    <row r="625" spans="4:5" x14ac:dyDescent="0.35">
      <c r="D625" s="76">
        <f>Данные!X574-Данные!X575</f>
        <v>0</v>
      </c>
      <c r="E625" s="77">
        <f>Данные!Y574-Данные!Y575</f>
        <v>0</v>
      </c>
    </row>
    <row r="626" spans="4:5" x14ac:dyDescent="0.35">
      <c r="D626" s="76">
        <f>Данные!X575-Данные!X576</f>
        <v>0</v>
      </c>
      <c r="E626" s="77">
        <f>Данные!Y575-Данные!Y576</f>
        <v>0</v>
      </c>
    </row>
    <row r="627" spans="4:5" x14ac:dyDescent="0.35">
      <c r="D627" s="76">
        <f>Данные!X576-Данные!X577</f>
        <v>0</v>
      </c>
      <c r="E627" s="77">
        <f>Данные!Y576-Данные!Y577</f>
        <v>0</v>
      </c>
    </row>
    <row r="628" spans="4:5" x14ac:dyDescent="0.35">
      <c r="D628" s="76">
        <f>Данные!X577-Данные!X578</f>
        <v>0</v>
      </c>
      <c r="E628" s="77">
        <f>Данные!Y577-Данные!Y578</f>
        <v>0</v>
      </c>
    </row>
    <row r="629" spans="4:5" x14ac:dyDescent="0.35">
      <c r="D629" s="76">
        <f>Данные!X578-Данные!X579</f>
        <v>0</v>
      </c>
      <c r="E629" s="77">
        <f>Данные!Y578-Данные!Y579</f>
        <v>0</v>
      </c>
    </row>
    <row r="630" spans="4:5" x14ac:dyDescent="0.35">
      <c r="D630" s="76">
        <f>Данные!X579-Данные!X580</f>
        <v>0</v>
      </c>
      <c r="E630" s="77">
        <f>Данные!Y579-Данные!Y580</f>
        <v>0</v>
      </c>
    </row>
    <row r="631" spans="4:5" x14ac:dyDescent="0.35">
      <c r="D631" s="76">
        <f>Данные!X580-Данные!X581</f>
        <v>0</v>
      </c>
      <c r="E631" s="77">
        <f>Данные!Y580-Данные!Y581</f>
        <v>0</v>
      </c>
    </row>
    <row r="632" spans="4:5" x14ac:dyDescent="0.35">
      <c r="D632" s="76">
        <f>Данные!X581-Данные!X582</f>
        <v>0</v>
      </c>
      <c r="E632" s="77">
        <f>Данные!Y581-Данные!Y582</f>
        <v>0</v>
      </c>
    </row>
    <row r="633" spans="4:5" x14ac:dyDescent="0.35">
      <c r="D633" s="76">
        <f>Данные!X582-Данные!X583</f>
        <v>0</v>
      </c>
      <c r="E633" s="77">
        <f>Данные!Y582-Данные!Y583</f>
        <v>0</v>
      </c>
    </row>
    <row r="634" spans="4:5" x14ac:dyDescent="0.35">
      <c r="D634" s="76">
        <f>Данные!X583-Данные!X584</f>
        <v>0</v>
      </c>
      <c r="E634" s="77">
        <f>Данные!Y583-Данные!Y584</f>
        <v>0</v>
      </c>
    </row>
    <row r="635" spans="4:5" x14ac:dyDescent="0.35">
      <c r="D635" s="76">
        <f>Данные!X584-Данные!X585</f>
        <v>0</v>
      </c>
      <c r="E635" s="77">
        <f>Данные!Y584-Данные!Y585</f>
        <v>0</v>
      </c>
    </row>
    <row r="636" spans="4:5" x14ac:dyDescent="0.35">
      <c r="D636" s="76">
        <f>Данные!X585-Данные!X586</f>
        <v>0</v>
      </c>
      <c r="E636" s="77">
        <f>Данные!Y585-Данные!Y586</f>
        <v>0</v>
      </c>
    </row>
    <row r="637" spans="4:5" x14ac:dyDescent="0.35">
      <c r="D637" s="76">
        <f>Данные!X586-Данные!X587</f>
        <v>0</v>
      </c>
      <c r="E637" s="77">
        <f>Данные!Y586-Данные!Y587</f>
        <v>0</v>
      </c>
    </row>
    <row r="638" spans="4:5" x14ac:dyDescent="0.35">
      <c r="D638" s="76">
        <f>Данные!X587-Данные!X588</f>
        <v>0</v>
      </c>
      <c r="E638" s="77">
        <f>Данные!Y587-Данные!Y588</f>
        <v>0</v>
      </c>
    </row>
    <row r="639" spans="4:5" x14ac:dyDescent="0.35">
      <c r="D639" s="76">
        <f>Данные!X588-Данные!X589</f>
        <v>0</v>
      </c>
      <c r="E639" s="77">
        <f>Данные!Y588-Данные!Y589</f>
        <v>0</v>
      </c>
    </row>
    <row r="640" spans="4:5" x14ac:dyDescent="0.35">
      <c r="D640" s="76">
        <f>Данные!X589-Данные!X590</f>
        <v>0</v>
      </c>
      <c r="E640" s="77">
        <f>Данные!Y589-Данные!Y590</f>
        <v>0</v>
      </c>
    </row>
    <row r="641" spans="4:5" x14ac:dyDescent="0.35">
      <c r="D641" s="76">
        <f>Данные!X590-Данные!X591</f>
        <v>0</v>
      </c>
      <c r="E641" s="77">
        <f>Данные!Y590-Данные!Y591</f>
        <v>0</v>
      </c>
    </row>
    <row r="642" spans="4:5" x14ac:dyDescent="0.35">
      <c r="D642" s="76">
        <f>Данные!X591-Данные!X592</f>
        <v>0</v>
      </c>
      <c r="E642" s="77">
        <f>Данные!Y591-Данные!Y592</f>
        <v>0</v>
      </c>
    </row>
    <row r="643" spans="4:5" x14ac:dyDescent="0.35">
      <c r="D643" s="76">
        <f>Данные!X592-Данные!X593</f>
        <v>0</v>
      </c>
      <c r="E643" s="77">
        <f>Данные!Y592-Данные!Y593</f>
        <v>0</v>
      </c>
    </row>
    <row r="644" spans="4:5" x14ac:dyDescent="0.35">
      <c r="D644" s="76">
        <f>Данные!X593-Данные!X594</f>
        <v>0</v>
      </c>
      <c r="E644" s="77">
        <f>Данные!Y593-Данные!Y594</f>
        <v>0</v>
      </c>
    </row>
    <row r="645" spans="4:5" x14ac:dyDescent="0.35">
      <c r="D645" s="76">
        <f>Данные!X594-Данные!X595</f>
        <v>0</v>
      </c>
      <c r="E645" s="77">
        <f>Данные!Y594-Данные!Y595</f>
        <v>0</v>
      </c>
    </row>
    <row r="646" spans="4:5" x14ac:dyDescent="0.35">
      <c r="D646" s="76">
        <f>Данные!X595-Данные!X596</f>
        <v>0</v>
      </c>
      <c r="E646" s="77">
        <f>Данные!Y595-Данные!Y596</f>
        <v>0</v>
      </c>
    </row>
    <row r="647" spans="4:5" x14ac:dyDescent="0.35">
      <c r="D647" s="76">
        <f>Данные!X596-Данные!X597</f>
        <v>0</v>
      </c>
      <c r="E647" s="77">
        <f>Данные!Y596-Данные!Y597</f>
        <v>0</v>
      </c>
    </row>
    <row r="648" spans="4:5" x14ac:dyDescent="0.35">
      <c r="D648" s="76">
        <f>Данные!X597-Данные!X598</f>
        <v>0</v>
      </c>
      <c r="E648" s="77">
        <f>Данные!Y597-Данные!Y598</f>
        <v>0</v>
      </c>
    </row>
    <row r="649" spans="4:5" x14ac:dyDescent="0.35">
      <c r="D649" s="76">
        <f>Данные!X598-Данные!X599</f>
        <v>0</v>
      </c>
      <c r="E649" s="77">
        <f>Данные!Y598-Данные!Y599</f>
        <v>0</v>
      </c>
    </row>
    <row r="650" spans="4:5" x14ac:dyDescent="0.35">
      <c r="D650" s="76">
        <f>Данные!X599-Данные!X600</f>
        <v>0</v>
      </c>
      <c r="E650" s="77">
        <f>Данные!Y599-Данные!Y600</f>
        <v>0</v>
      </c>
    </row>
    <row r="651" spans="4:5" x14ac:dyDescent="0.35">
      <c r="D651" s="76">
        <f>Данные!X600-Данные!X601</f>
        <v>0</v>
      </c>
      <c r="E651" s="77">
        <f>Данные!Y600-Данные!Y601</f>
        <v>0</v>
      </c>
    </row>
    <row r="652" spans="4:5" x14ac:dyDescent="0.35">
      <c r="D652" s="76">
        <f>Данные!X601-Данные!X602</f>
        <v>0</v>
      </c>
      <c r="E652" s="77">
        <f>Данные!Y601-Данные!Y602</f>
        <v>0</v>
      </c>
    </row>
    <row r="653" spans="4:5" x14ac:dyDescent="0.35">
      <c r="D653" s="76">
        <f>Данные!X602-Данные!X603</f>
        <v>0</v>
      </c>
      <c r="E653" s="77">
        <f>Данные!Y602-Данные!Y603</f>
        <v>0</v>
      </c>
    </row>
    <row r="654" spans="4:5" x14ac:dyDescent="0.35">
      <c r="D654" s="76">
        <f>Данные!X603-Данные!X604</f>
        <v>0</v>
      </c>
      <c r="E654" s="77">
        <f>Данные!Y603-Данные!Y604</f>
        <v>0</v>
      </c>
    </row>
    <row r="655" spans="4:5" x14ac:dyDescent="0.35">
      <c r="D655" s="76">
        <f>Данные!X604-Данные!X605</f>
        <v>0</v>
      </c>
      <c r="E655" s="77">
        <f>Данные!Y604-Данные!Y605</f>
        <v>0</v>
      </c>
    </row>
    <row r="656" spans="4:5" x14ac:dyDescent="0.35">
      <c r="D656" s="76">
        <f>Данные!X605-Данные!X606</f>
        <v>0</v>
      </c>
      <c r="E656" s="77">
        <f>Данные!Y605-Данные!Y606</f>
        <v>0</v>
      </c>
    </row>
    <row r="657" spans="4:5" x14ac:dyDescent="0.35">
      <c r="D657" s="76">
        <f>Данные!X606-Данные!X607</f>
        <v>0</v>
      </c>
      <c r="E657" s="77">
        <f>Данные!Y606-Данные!Y607</f>
        <v>0</v>
      </c>
    </row>
    <row r="658" spans="4:5" x14ac:dyDescent="0.35">
      <c r="D658" s="76">
        <f>Данные!X607-Данные!X608</f>
        <v>0</v>
      </c>
      <c r="E658" s="77">
        <f>Данные!Y607-Данные!Y608</f>
        <v>0</v>
      </c>
    </row>
    <row r="659" spans="4:5" x14ac:dyDescent="0.35">
      <c r="D659" s="76">
        <f>Данные!X608-Данные!X609</f>
        <v>0</v>
      </c>
      <c r="E659" s="77">
        <f>Данные!Y608-Данные!Y609</f>
        <v>0</v>
      </c>
    </row>
    <row r="660" spans="4:5" x14ac:dyDescent="0.35">
      <c r="D660" s="76">
        <f>Данные!X609-Данные!X610</f>
        <v>0</v>
      </c>
      <c r="E660" s="77">
        <f>Данные!Y609-Данные!Y610</f>
        <v>0</v>
      </c>
    </row>
    <row r="661" spans="4:5" x14ac:dyDescent="0.35">
      <c r="D661" s="76">
        <f>Данные!X610-Данные!X611</f>
        <v>0</v>
      </c>
      <c r="E661" s="77">
        <f>Данные!Y610-Данные!Y611</f>
        <v>0</v>
      </c>
    </row>
    <row r="662" spans="4:5" x14ac:dyDescent="0.35">
      <c r="D662" s="76">
        <f>Данные!X611-Данные!X612</f>
        <v>0</v>
      </c>
      <c r="E662" s="77">
        <f>Данные!Y611-Данные!Y612</f>
        <v>0</v>
      </c>
    </row>
    <row r="663" spans="4:5" x14ac:dyDescent="0.35">
      <c r="D663" s="76">
        <f>Данные!X612-Данные!X613</f>
        <v>0</v>
      </c>
      <c r="E663" s="77">
        <f>Данные!Y612-Данные!Y613</f>
        <v>0</v>
      </c>
    </row>
    <row r="664" spans="4:5" x14ac:dyDescent="0.35">
      <c r="D664" s="76">
        <f>Данные!X613-Данные!X614</f>
        <v>0</v>
      </c>
      <c r="E664" s="77">
        <f>Данные!Y613-Данные!Y614</f>
        <v>0</v>
      </c>
    </row>
    <row r="665" spans="4:5" x14ac:dyDescent="0.35">
      <c r="D665" s="76">
        <f>Данные!X614-Данные!X615</f>
        <v>0</v>
      </c>
      <c r="E665" s="77">
        <f>Данные!Y614-Данные!Y615</f>
        <v>0</v>
      </c>
    </row>
    <row r="666" spans="4:5" x14ac:dyDescent="0.35">
      <c r="D666" s="76">
        <f>Данные!X615-Данные!X616</f>
        <v>0</v>
      </c>
      <c r="E666" s="77">
        <f>Данные!Y615-Данные!Y616</f>
        <v>0</v>
      </c>
    </row>
    <row r="667" spans="4:5" x14ac:dyDescent="0.35">
      <c r="D667" s="76">
        <f>Данные!X616-Данные!X617</f>
        <v>0</v>
      </c>
      <c r="E667" s="77">
        <f>Данные!Y616-Данные!Y617</f>
        <v>0</v>
      </c>
    </row>
    <row r="668" spans="4:5" x14ac:dyDescent="0.35">
      <c r="D668" s="76">
        <f>Данные!X617-Данные!X618</f>
        <v>0</v>
      </c>
      <c r="E668" s="77">
        <f>Данные!Y617-Данные!Y618</f>
        <v>0</v>
      </c>
    </row>
    <row r="669" spans="4:5" x14ac:dyDescent="0.35">
      <c r="D669" s="76">
        <f>Данные!X618-Данные!X619</f>
        <v>0</v>
      </c>
      <c r="E669" s="77">
        <f>Данные!Y618-Данные!Y619</f>
        <v>0</v>
      </c>
    </row>
    <row r="670" spans="4:5" x14ac:dyDescent="0.35">
      <c r="D670" s="76">
        <f>Данные!X619-Данные!X620</f>
        <v>0</v>
      </c>
      <c r="E670" s="77">
        <f>Данные!Y619-Данные!Y620</f>
        <v>0</v>
      </c>
    </row>
    <row r="671" spans="4:5" x14ac:dyDescent="0.35">
      <c r="D671" s="76">
        <f>Данные!X620-Данные!X621</f>
        <v>0</v>
      </c>
      <c r="E671" s="77">
        <f>Данные!Y620-Данные!Y621</f>
        <v>0</v>
      </c>
    </row>
    <row r="672" spans="4:5" x14ac:dyDescent="0.35">
      <c r="D672" s="76">
        <f>Данные!X621-Данные!X622</f>
        <v>0</v>
      </c>
      <c r="E672" s="77">
        <f>Данные!Y621-Данные!Y622</f>
        <v>0</v>
      </c>
    </row>
    <row r="673" spans="4:5" x14ac:dyDescent="0.35">
      <c r="D673" s="76">
        <f>Данные!X622-Данные!X623</f>
        <v>0</v>
      </c>
      <c r="E673" s="77">
        <f>Данные!Y622-Данные!Y623</f>
        <v>0</v>
      </c>
    </row>
    <row r="674" spans="4:5" x14ac:dyDescent="0.35">
      <c r="D674" s="76">
        <f>Данные!X623-Данные!X624</f>
        <v>0</v>
      </c>
      <c r="E674" s="77">
        <f>Данные!Y623-Данные!Y624</f>
        <v>0</v>
      </c>
    </row>
    <row r="675" spans="4:5" x14ac:dyDescent="0.35">
      <c r="D675" s="76">
        <f>Данные!X624-Данные!X625</f>
        <v>0</v>
      </c>
      <c r="E675" s="77">
        <f>Данные!Y624-Данные!Y625</f>
        <v>0</v>
      </c>
    </row>
    <row r="676" spans="4:5" x14ac:dyDescent="0.35">
      <c r="D676" s="76">
        <f>Данные!X625-Данные!X626</f>
        <v>0</v>
      </c>
      <c r="E676" s="77">
        <f>Данные!Y625-Данные!Y626</f>
        <v>0</v>
      </c>
    </row>
    <row r="677" spans="4:5" x14ac:dyDescent="0.35">
      <c r="D677" s="76">
        <f>Данные!X626-Данные!X627</f>
        <v>0</v>
      </c>
      <c r="E677" s="77">
        <f>Данные!Y626-Данные!Y627</f>
        <v>0</v>
      </c>
    </row>
    <row r="678" spans="4:5" x14ac:dyDescent="0.35">
      <c r="D678" s="76">
        <f>Данные!X627-Данные!X628</f>
        <v>0</v>
      </c>
      <c r="E678" s="77">
        <f>Данные!Y627-Данные!Y628</f>
        <v>0</v>
      </c>
    </row>
    <row r="679" spans="4:5" x14ac:dyDescent="0.35">
      <c r="D679" s="76">
        <f>Данные!X628-Данные!X629</f>
        <v>0</v>
      </c>
      <c r="E679" s="77">
        <f>Данные!Y628-Данные!Y629</f>
        <v>0</v>
      </c>
    </row>
    <row r="680" spans="4:5" x14ac:dyDescent="0.35">
      <c r="D680" s="76">
        <f>Данные!X629-Данные!X630</f>
        <v>0</v>
      </c>
      <c r="E680" s="77">
        <f>Данные!Y629-Данные!Y630</f>
        <v>0</v>
      </c>
    </row>
    <row r="681" spans="4:5" x14ac:dyDescent="0.35">
      <c r="D681" s="76">
        <f>Данные!X630-Данные!X631</f>
        <v>0</v>
      </c>
      <c r="E681" s="77">
        <f>Данные!Y630-Данные!Y631</f>
        <v>0</v>
      </c>
    </row>
    <row r="682" spans="4:5" x14ac:dyDescent="0.35">
      <c r="D682" s="76">
        <f>Данные!X631-Данные!X632</f>
        <v>0</v>
      </c>
      <c r="E682" s="77">
        <f>Данные!Y631-Данные!Y632</f>
        <v>0</v>
      </c>
    </row>
    <row r="683" spans="4:5" x14ac:dyDescent="0.35">
      <c r="D683" s="76">
        <f>Данные!X632-Данные!X633</f>
        <v>0</v>
      </c>
      <c r="E683" s="77">
        <f>Данные!Y632-Данные!Y633</f>
        <v>0</v>
      </c>
    </row>
    <row r="684" spans="4:5" x14ac:dyDescent="0.35">
      <c r="D684" s="76">
        <f>Данные!X633-Данные!X634</f>
        <v>0</v>
      </c>
      <c r="E684" s="77">
        <f>Данные!Y633-Данные!Y634</f>
        <v>0</v>
      </c>
    </row>
    <row r="685" spans="4:5" x14ac:dyDescent="0.35">
      <c r="D685" s="76">
        <f>Данные!X634-Данные!X635</f>
        <v>0</v>
      </c>
      <c r="E685" s="77">
        <f>Данные!Y634-Данные!Y635</f>
        <v>0</v>
      </c>
    </row>
    <row r="686" spans="4:5" x14ac:dyDescent="0.35">
      <c r="D686" s="76">
        <f>Данные!X635-Данные!X636</f>
        <v>0</v>
      </c>
      <c r="E686" s="77">
        <f>Данные!Y635-Данные!Y636</f>
        <v>0</v>
      </c>
    </row>
    <row r="687" spans="4:5" x14ac:dyDescent="0.35">
      <c r="D687" s="76">
        <f>Данные!X636-Данные!X637</f>
        <v>0</v>
      </c>
      <c r="E687" s="77">
        <f>Данные!Y636-Данные!Y637</f>
        <v>0</v>
      </c>
    </row>
    <row r="688" spans="4:5" x14ac:dyDescent="0.35">
      <c r="D688" s="76">
        <f>Данные!X637-Данные!X638</f>
        <v>0</v>
      </c>
      <c r="E688" s="77">
        <f>Данные!Y637-Данные!Y638</f>
        <v>0</v>
      </c>
    </row>
    <row r="689" spans="4:5" x14ac:dyDescent="0.35">
      <c r="D689" s="76">
        <f>Данные!X638-Данные!X639</f>
        <v>0</v>
      </c>
      <c r="E689" s="77">
        <f>Данные!Y638-Данные!Y639</f>
        <v>0</v>
      </c>
    </row>
    <row r="690" spans="4:5" x14ac:dyDescent="0.35">
      <c r="D690" s="76">
        <f>Данные!X639-Данные!X640</f>
        <v>0</v>
      </c>
      <c r="E690" s="77">
        <f>Данные!Y639-Данные!Y640</f>
        <v>0</v>
      </c>
    </row>
    <row r="691" spans="4:5" x14ac:dyDescent="0.35">
      <c r="D691" s="76">
        <f>Данные!X640-Данные!X641</f>
        <v>0</v>
      </c>
      <c r="E691" s="77">
        <f>Данные!Y640-Данные!Y641</f>
        <v>0</v>
      </c>
    </row>
    <row r="692" spans="4:5" x14ac:dyDescent="0.35">
      <c r="D692" s="76">
        <f>Данные!X641-Данные!X642</f>
        <v>0</v>
      </c>
      <c r="E692" s="77">
        <f>Данные!Y641-Данные!Y642</f>
        <v>0</v>
      </c>
    </row>
    <row r="693" spans="4:5" x14ac:dyDescent="0.35">
      <c r="D693" s="76">
        <f>Данные!X642-Данные!X643</f>
        <v>0</v>
      </c>
      <c r="E693" s="77">
        <f>Данные!Y642-Данные!Y643</f>
        <v>0</v>
      </c>
    </row>
    <row r="694" spans="4:5" x14ac:dyDescent="0.35">
      <c r="D694" s="76">
        <f>Данные!X643-Данные!X644</f>
        <v>0</v>
      </c>
      <c r="E694" s="77">
        <f>Данные!Y643-Данные!Y644</f>
        <v>0</v>
      </c>
    </row>
    <row r="695" spans="4:5" x14ac:dyDescent="0.35">
      <c r="D695" s="76">
        <f>Данные!X644-Данные!X645</f>
        <v>0</v>
      </c>
      <c r="E695" s="77">
        <f>Данные!Y644-Данные!Y645</f>
        <v>0</v>
      </c>
    </row>
    <row r="696" spans="4:5" x14ac:dyDescent="0.35">
      <c r="D696" s="76">
        <f>Данные!X645-Данные!X646</f>
        <v>0</v>
      </c>
      <c r="E696" s="77">
        <f>Данные!Y645-Данные!Y646</f>
        <v>0</v>
      </c>
    </row>
    <row r="697" spans="4:5" x14ac:dyDescent="0.35">
      <c r="D697" s="76">
        <f>Данные!X646-Данные!X647</f>
        <v>0</v>
      </c>
      <c r="E697" s="77">
        <f>Данные!Y646-Данные!Y647</f>
        <v>0</v>
      </c>
    </row>
    <row r="698" spans="4:5" x14ac:dyDescent="0.35">
      <c r="D698" s="76">
        <f>Данные!X647-Данные!X648</f>
        <v>0</v>
      </c>
      <c r="E698" s="77">
        <f>Данные!Y647-Данные!Y648</f>
        <v>0</v>
      </c>
    </row>
    <row r="699" spans="4:5" x14ac:dyDescent="0.35">
      <c r="D699" s="76">
        <f>Данные!X648-Данные!X649</f>
        <v>0</v>
      </c>
      <c r="E699" s="77">
        <f>Данные!Y648-Данные!Y649</f>
        <v>0</v>
      </c>
    </row>
    <row r="700" spans="4:5" x14ac:dyDescent="0.35">
      <c r="D700" s="76">
        <f>Данные!X649-Данные!X650</f>
        <v>0</v>
      </c>
      <c r="E700" s="77">
        <f>Данные!Y649-Данные!Y650</f>
        <v>0</v>
      </c>
    </row>
    <row r="701" spans="4:5" x14ac:dyDescent="0.35">
      <c r="D701" s="76">
        <f>Данные!X650-Данные!X651</f>
        <v>0</v>
      </c>
      <c r="E701" s="77">
        <f>Данные!Y650-Данные!Y651</f>
        <v>0</v>
      </c>
    </row>
    <row r="702" spans="4:5" x14ac:dyDescent="0.35">
      <c r="D702" s="76">
        <f>Данные!X651-Данные!X652</f>
        <v>0</v>
      </c>
      <c r="E702" s="77">
        <f>Данные!Y651-Данные!Y652</f>
        <v>0</v>
      </c>
    </row>
    <row r="703" spans="4:5" x14ac:dyDescent="0.35">
      <c r="D703" s="76">
        <f>Данные!X652-Данные!X653</f>
        <v>0</v>
      </c>
      <c r="E703" s="77">
        <f>Данные!Y652-Данные!Y653</f>
        <v>0</v>
      </c>
    </row>
    <row r="704" spans="4:5" x14ac:dyDescent="0.35">
      <c r="D704" s="76">
        <f>Данные!X653-Данные!X654</f>
        <v>0</v>
      </c>
      <c r="E704" s="77">
        <f>Данные!Y653-Данные!Y654</f>
        <v>0</v>
      </c>
    </row>
    <row r="705" spans="4:5" x14ac:dyDescent="0.35">
      <c r="D705" s="76">
        <f>Данные!X654-Данные!X655</f>
        <v>0</v>
      </c>
      <c r="E705" s="77">
        <f>Данные!Y654-Данные!Y655</f>
        <v>0</v>
      </c>
    </row>
    <row r="706" spans="4:5" x14ac:dyDescent="0.35">
      <c r="D706" s="76">
        <f>Данные!X655-Данные!X656</f>
        <v>0</v>
      </c>
      <c r="E706" s="77">
        <f>Данные!Y655-Данные!Y656</f>
        <v>0</v>
      </c>
    </row>
    <row r="707" spans="4:5" x14ac:dyDescent="0.35">
      <c r="D707" s="76">
        <f>Данные!X656-Данные!X657</f>
        <v>0</v>
      </c>
      <c r="E707" s="77">
        <f>Данные!Y656-Данные!Y657</f>
        <v>0</v>
      </c>
    </row>
    <row r="708" spans="4:5" x14ac:dyDescent="0.35">
      <c r="D708" s="76">
        <f>Данные!X657-Данные!X658</f>
        <v>0</v>
      </c>
      <c r="E708" s="77">
        <f>Данные!Y657-Данные!Y658</f>
        <v>0</v>
      </c>
    </row>
    <row r="709" spans="4:5" x14ac:dyDescent="0.35">
      <c r="D709" s="76">
        <f>Данные!X658-Данные!X659</f>
        <v>0</v>
      </c>
      <c r="E709" s="77">
        <f>Данные!Y658-Данные!Y659</f>
        <v>0</v>
      </c>
    </row>
    <row r="710" spans="4:5" x14ac:dyDescent="0.35">
      <c r="D710" s="76">
        <f>Данные!X659-Данные!X660</f>
        <v>0</v>
      </c>
      <c r="E710" s="77">
        <f>Данные!Y659-Данные!Y660</f>
        <v>0</v>
      </c>
    </row>
    <row r="711" spans="4:5" x14ac:dyDescent="0.35">
      <c r="D711" s="76">
        <f>Данные!X660-Данные!X661</f>
        <v>0</v>
      </c>
      <c r="E711" s="77">
        <f>Данные!Y660-Данные!Y661</f>
        <v>0</v>
      </c>
    </row>
    <row r="712" spans="4:5" x14ac:dyDescent="0.35">
      <c r="D712" s="76">
        <f>Данные!X661-Данные!X662</f>
        <v>0</v>
      </c>
      <c r="E712" s="77">
        <f>Данные!Y661-Данные!Y662</f>
        <v>0</v>
      </c>
    </row>
    <row r="713" spans="4:5" x14ac:dyDescent="0.35">
      <c r="D713" s="76">
        <f>Данные!X662-Данные!X663</f>
        <v>0</v>
      </c>
      <c r="E713" s="77">
        <f>Данные!Y662-Данные!Y663</f>
        <v>0</v>
      </c>
    </row>
    <row r="714" spans="4:5" x14ac:dyDescent="0.35">
      <c r="D714" s="76">
        <f>Данные!X663-Данные!X664</f>
        <v>0</v>
      </c>
      <c r="E714" s="77">
        <f>Данные!Y663-Данные!Y664</f>
        <v>0</v>
      </c>
    </row>
    <row r="715" spans="4:5" x14ac:dyDescent="0.35">
      <c r="D715" s="76">
        <f>Данные!X664-Данные!X665</f>
        <v>0</v>
      </c>
      <c r="E715" s="77">
        <f>Данные!Y664-Данные!Y665</f>
        <v>0</v>
      </c>
    </row>
    <row r="716" spans="4:5" x14ac:dyDescent="0.35">
      <c r="D716" s="76">
        <f>Данные!X665-Данные!X666</f>
        <v>0</v>
      </c>
      <c r="E716" s="77">
        <f>Данные!Y665-Данные!Y666</f>
        <v>0</v>
      </c>
    </row>
    <row r="717" spans="4:5" x14ac:dyDescent="0.35">
      <c r="D717" s="76">
        <f>Данные!X666-Данные!X667</f>
        <v>0</v>
      </c>
      <c r="E717" s="77">
        <f>Данные!Y666-Данные!Y667</f>
        <v>0</v>
      </c>
    </row>
    <row r="718" spans="4:5" x14ac:dyDescent="0.35">
      <c r="D718" s="76">
        <f>Данные!X667-Данные!X668</f>
        <v>0</v>
      </c>
      <c r="E718" s="77">
        <f>Данные!Y667-Данные!Y668</f>
        <v>0</v>
      </c>
    </row>
    <row r="719" spans="4:5" x14ac:dyDescent="0.35">
      <c r="D719" s="76">
        <f>Данные!X668-Данные!X669</f>
        <v>0</v>
      </c>
      <c r="E719" s="77">
        <f>Данные!Y668-Данные!Y669</f>
        <v>0</v>
      </c>
    </row>
    <row r="720" spans="4:5" x14ac:dyDescent="0.35">
      <c r="D720" s="76">
        <f>Данные!X669-Данные!X670</f>
        <v>0</v>
      </c>
      <c r="E720" s="77">
        <f>Данные!Y669-Данные!Y670</f>
        <v>0</v>
      </c>
    </row>
    <row r="721" spans="4:5" x14ac:dyDescent="0.35">
      <c r="D721" s="76">
        <f>Данные!X670-Данные!X671</f>
        <v>0</v>
      </c>
      <c r="E721" s="77">
        <f>Данные!Y670-Данные!Y671</f>
        <v>0</v>
      </c>
    </row>
    <row r="722" spans="4:5" x14ac:dyDescent="0.35">
      <c r="D722" s="76">
        <f>Данные!X671-Данные!X672</f>
        <v>0</v>
      </c>
      <c r="E722" s="77">
        <f>Данные!Y671-Данные!Y672</f>
        <v>0</v>
      </c>
    </row>
    <row r="723" spans="4:5" x14ac:dyDescent="0.35">
      <c r="D723" s="76">
        <f>Данные!X672-Данные!X673</f>
        <v>0</v>
      </c>
      <c r="E723" s="77">
        <f>Данные!Y672-Данные!Y673</f>
        <v>0</v>
      </c>
    </row>
    <row r="724" spans="4:5" x14ac:dyDescent="0.35">
      <c r="D724" s="76">
        <f>Данные!X673-Данные!X674</f>
        <v>0</v>
      </c>
      <c r="E724" s="77">
        <f>Данные!Y673-Данные!Y674</f>
        <v>0</v>
      </c>
    </row>
    <row r="725" spans="4:5" x14ac:dyDescent="0.35">
      <c r="D725" s="76">
        <f>Данные!X674-Данные!X675</f>
        <v>0</v>
      </c>
      <c r="E725" s="77">
        <f>Данные!Y674-Данные!Y675</f>
        <v>0</v>
      </c>
    </row>
    <row r="726" spans="4:5" x14ac:dyDescent="0.35">
      <c r="D726" s="76">
        <f>Данные!X675-Данные!X676</f>
        <v>0</v>
      </c>
      <c r="E726" s="77">
        <f>Данные!Y675-Данные!Y676</f>
        <v>0</v>
      </c>
    </row>
    <row r="727" spans="4:5" x14ac:dyDescent="0.35">
      <c r="D727" s="76">
        <f>Данные!X676-Данные!X677</f>
        <v>0</v>
      </c>
      <c r="E727" s="77">
        <f>Данные!Y676-Данные!Y677</f>
        <v>0</v>
      </c>
    </row>
    <row r="728" spans="4:5" x14ac:dyDescent="0.35">
      <c r="D728" s="76">
        <f>Данные!X677-Данные!X678</f>
        <v>0</v>
      </c>
      <c r="E728" s="77">
        <f>Данные!Y677-Данные!Y678</f>
        <v>0</v>
      </c>
    </row>
    <row r="729" spans="4:5" x14ac:dyDescent="0.35">
      <c r="D729" s="76">
        <f>Данные!X678-Данные!X679</f>
        <v>0</v>
      </c>
      <c r="E729" s="77">
        <f>Данные!Y678-Данные!Y679</f>
        <v>0</v>
      </c>
    </row>
    <row r="730" spans="4:5" x14ac:dyDescent="0.35">
      <c r="D730" s="76">
        <f>Данные!X679-Данные!X680</f>
        <v>0</v>
      </c>
      <c r="E730" s="77">
        <f>Данные!Y679-Данные!Y680</f>
        <v>0</v>
      </c>
    </row>
    <row r="731" spans="4:5" x14ac:dyDescent="0.35">
      <c r="D731" s="76">
        <f>Данные!X680-Данные!X681</f>
        <v>0</v>
      </c>
      <c r="E731" s="77">
        <f>Данные!Y680-Данные!Y681</f>
        <v>0</v>
      </c>
    </row>
    <row r="732" spans="4:5" x14ac:dyDescent="0.35">
      <c r="D732" s="76">
        <f>Данные!X681-Данные!X682</f>
        <v>0</v>
      </c>
      <c r="E732" s="77">
        <f>Данные!Y681-Данные!Y682</f>
        <v>0</v>
      </c>
    </row>
    <row r="733" spans="4:5" x14ac:dyDescent="0.35">
      <c r="D733" s="76">
        <f>Данные!X682-Данные!X683</f>
        <v>0</v>
      </c>
      <c r="E733" s="77">
        <f>Данные!Y682-Данные!Y683</f>
        <v>0</v>
      </c>
    </row>
    <row r="734" spans="4:5" x14ac:dyDescent="0.35">
      <c r="D734" s="76">
        <f>Данные!X683-Данные!X684</f>
        <v>0</v>
      </c>
      <c r="E734" s="77">
        <f>Данные!Y683-Данные!Y684</f>
        <v>0</v>
      </c>
    </row>
    <row r="735" spans="4:5" x14ac:dyDescent="0.35">
      <c r="D735" s="76">
        <f>Данные!X684-Данные!X685</f>
        <v>0</v>
      </c>
      <c r="E735" s="77">
        <f>Данные!Y684-Данные!Y685</f>
        <v>0</v>
      </c>
    </row>
    <row r="736" spans="4:5" x14ac:dyDescent="0.35">
      <c r="D736" s="76">
        <f>Данные!X685-Данные!X686</f>
        <v>0</v>
      </c>
      <c r="E736" s="77">
        <f>Данные!Y685-Данные!Y686</f>
        <v>0</v>
      </c>
    </row>
    <row r="737" spans="4:5" x14ac:dyDescent="0.35">
      <c r="D737" s="76">
        <f>Данные!X686-Данные!X687</f>
        <v>0</v>
      </c>
      <c r="E737" s="77">
        <f>Данные!Y686-Данные!Y687</f>
        <v>0</v>
      </c>
    </row>
    <row r="738" spans="4:5" x14ac:dyDescent="0.35">
      <c r="D738" s="76">
        <f>Данные!X687-Данные!X688</f>
        <v>0</v>
      </c>
      <c r="E738" s="77">
        <f>Данные!Y687-Данные!Y688</f>
        <v>0</v>
      </c>
    </row>
    <row r="739" spans="4:5" x14ac:dyDescent="0.35">
      <c r="D739" s="76">
        <f>Данные!X688-Данные!X689</f>
        <v>0</v>
      </c>
      <c r="E739" s="77">
        <f>Данные!Y688-Данные!Y689</f>
        <v>0</v>
      </c>
    </row>
    <row r="740" spans="4:5" x14ac:dyDescent="0.35">
      <c r="D740" s="76">
        <f>Данные!X689-Данные!X690</f>
        <v>0</v>
      </c>
      <c r="E740" s="77">
        <f>Данные!Y689-Данные!Y690</f>
        <v>0</v>
      </c>
    </row>
    <row r="741" spans="4:5" x14ac:dyDescent="0.35">
      <c r="D741" s="76">
        <f>Данные!X690-Данные!X691</f>
        <v>0</v>
      </c>
      <c r="E741" s="77">
        <f>Данные!Y690-Данные!Y691</f>
        <v>0</v>
      </c>
    </row>
    <row r="742" spans="4:5" x14ac:dyDescent="0.35">
      <c r="D742" s="76">
        <f>Данные!X691-Данные!X692</f>
        <v>0</v>
      </c>
      <c r="E742" s="77">
        <f>Данные!Y691-Данные!Y692</f>
        <v>0</v>
      </c>
    </row>
    <row r="743" spans="4:5" x14ac:dyDescent="0.35">
      <c r="D743" s="76">
        <f>Данные!X692-Данные!X693</f>
        <v>0</v>
      </c>
      <c r="E743" s="77">
        <f>Данные!Y692-Данные!Y693</f>
        <v>0</v>
      </c>
    </row>
    <row r="744" spans="4:5" x14ac:dyDescent="0.35">
      <c r="D744" s="76">
        <f>Данные!X693-Данные!X694</f>
        <v>0</v>
      </c>
      <c r="E744" s="77">
        <f>Данные!Y693-Данные!Y694</f>
        <v>0</v>
      </c>
    </row>
    <row r="745" spans="4:5" x14ac:dyDescent="0.35">
      <c r="D745" s="76">
        <f>Данные!X694-Данные!X695</f>
        <v>0</v>
      </c>
      <c r="E745" s="77">
        <f>Данные!Y694-Данные!Y695</f>
        <v>0</v>
      </c>
    </row>
    <row r="746" spans="4:5" x14ac:dyDescent="0.35">
      <c r="D746" s="76">
        <f>Данные!X695-Данные!X696</f>
        <v>0</v>
      </c>
      <c r="E746" s="77">
        <f>Данные!Y695-Данные!Y696</f>
        <v>0</v>
      </c>
    </row>
    <row r="747" spans="4:5" x14ac:dyDescent="0.35">
      <c r="D747" s="76">
        <f>Данные!X696-Данные!X697</f>
        <v>0</v>
      </c>
      <c r="E747" s="77">
        <f>Данные!Y696-Данные!Y697</f>
        <v>0</v>
      </c>
    </row>
    <row r="748" spans="4:5" x14ac:dyDescent="0.35">
      <c r="D748" s="76">
        <f>Данные!X697-Данные!X698</f>
        <v>0</v>
      </c>
      <c r="E748" s="77">
        <f>Данные!Y697-Данные!Y698</f>
        <v>0</v>
      </c>
    </row>
    <row r="749" spans="4:5" x14ac:dyDescent="0.35">
      <c r="D749" s="76">
        <f>Данные!X698-Данные!X699</f>
        <v>0</v>
      </c>
      <c r="E749" s="77">
        <f>Данные!Y698-Данные!Y699</f>
        <v>0</v>
      </c>
    </row>
    <row r="750" spans="4:5" x14ac:dyDescent="0.35">
      <c r="D750" s="76">
        <f>Данные!X699-Данные!X700</f>
        <v>0</v>
      </c>
      <c r="E750" s="77">
        <f>Данные!Y699-Данные!Y700</f>
        <v>0</v>
      </c>
    </row>
    <row r="751" spans="4:5" x14ac:dyDescent="0.35">
      <c r="D751" s="76">
        <f>Данные!X700-Данные!X701</f>
        <v>0</v>
      </c>
      <c r="E751" s="77">
        <f>Данные!Y700-Данные!Y701</f>
        <v>0</v>
      </c>
    </row>
    <row r="752" spans="4:5" x14ac:dyDescent="0.35">
      <c r="D752" s="76">
        <f>Данные!X701-Данные!X702</f>
        <v>0</v>
      </c>
      <c r="E752" s="77">
        <f>Данные!Y701-Данные!Y702</f>
        <v>0</v>
      </c>
    </row>
    <row r="753" spans="4:5" x14ac:dyDescent="0.35">
      <c r="D753" s="76">
        <f>Данные!X702-Данные!X703</f>
        <v>0</v>
      </c>
      <c r="E753" s="77">
        <f>Данные!Y702-Данные!Y703</f>
        <v>0</v>
      </c>
    </row>
    <row r="754" spans="4:5" x14ac:dyDescent="0.35">
      <c r="D754" s="76">
        <f>Данные!X703-Данные!X704</f>
        <v>0</v>
      </c>
      <c r="E754" s="77">
        <f>Данные!Y703-Данные!Y704</f>
        <v>0</v>
      </c>
    </row>
    <row r="755" spans="4:5" x14ac:dyDescent="0.35">
      <c r="D755" s="76">
        <f>Данные!X704-Данные!X705</f>
        <v>0</v>
      </c>
      <c r="E755" s="77">
        <f>Данные!Y704-Данные!Y705</f>
        <v>0</v>
      </c>
    </row>
    <row r="756" spans="4:5" x14ac:dyDescent="0.35">
      <c r="D756" s="76">
        <f>Данные!X705-Данные!X706</f>
        <v>0</v>
      </c>
      <c r="E756" s="77">
        <f>Данные!Y705-Данные!Y706</f>
        <v>0</v>
      </c>
    </row>
    <row r="757" spans="4:5" x14ac:dyDescent="0.35">
      <c r="D757" s="76">
        <f>Данные!X706-Данные!X707</f>
        <v>0</v>
      </c>
      <c r="E757" s="77">
        <f>Данные!Y706-Данные!Y707</f>
        <v>0</v>
      </c>
    </row>
    <row r="758" spans="4:5" x14ac:dyDescent="0.35">
      <c r="D758" s="76">
        <f>Данные!X707-Данные!X708</f>
        <v>0</v>
      </c>
      <c r="E758" s="77">
        <f>Данные!Y707-Данные!Y708</f>
        <v>0</v>
      </c>
    </row>
    <row r="759" spans="4:5" x14ac:dyDescent="0.35">
      <c r="D759" s="76">
        <f>Данные!X708-Данные!X709</f>
        <v>0</v>
      </c>
      <c r="E759" s="77">
        <f>Данные!Y708-Данные!Y709</f>
        <v>0</v>
      </c>
    </row>
    <row r="760" spans="4:5" x14ac:dyDescent="0.35">
      <c r="D760" s="76">
        <f>Данные!X709-Данные!X710</f>
        <v>0</v>
      </c>
      <c r="E760" s="77">
        <f>Данные!Y709-Данные!Y710</f>
        <v>0</v>
      </c>
    </row>
    <row r="761" spans="4:5" x14ac:dyDescent="0.35">
      <c r="D761" s="76">
        <f>Данные!X710-Данные!X711</f>
        <v>0</v>
      </c>
      <c r="E761" s="77">
        <f>Данные!Y710-Данные!Y711</f>
        <v>0</v>
      </c>
    </row>
    <row r="762" spans="4:5" x14ac:dyDescent="0.35">
      <c r="D762" s="76">
        <f>Данные!X711-Данные!X712</f>
        <v>0</v>
      </c>
      <c r="E762" s="77">
        <f>Данные!Y711-Данные!Y712</f>
        <v>0</v>
      </c>
    </row>
    <row r="763" spans="4:5" x14ac:dyDescent="0.35">
      <c r="D763" s="76">
        <f>Данные!X712-Данные!X713</f>
        <v>0</v>
      </c>
      <c r="E763" s="77">
        <f>Данные!Y712-Данные!Y713</f>
        <v>0</v>
      </c>
    </row>
    <row r="764" spans="4:5" x14ac:dyDescent="0.35">
      <c r="D764" s="76">
        <f>Данные!X713-Данные!X714</f>
        <v>0</v>
      </c>
      <c r="E764" s="77">
        <f>Данные!Y713-Данные!Y714</f>
        <v>0</v>
      </c>
    </row>
    <row r="765" spans="4:5" x14ac:dyDescent="0.35">
      <c r="D765" s="76">
        <f>Данные!X714-Данные!X715</f>
        <v>0</v>
      </c>
      <c r="E765" s="77">
        <f>Данные!Y714-Данные!Y715</f>
        <v>0</v>
      </c>
    </row>
    <row r="766" spans="4:5" x14ac:dyDescent="0.35">
      <c r="D766" s="76">
        <f>Данные!X715-Данные!X716</f>
        <v>0</v>
      </c>
      <c r="E766" s="77">
        <f>Данные!Y715-Данные!Y716</f>
        <v>0</v>
      </c>
    </row>
    <row r="767" spans="4:5" x14ac:dyDescent="0.35">
      <c r="D767" s="76">
        <f>Данные!X716-Данные!X717</f>
        <v>0</v>
      </c>
      <c r="E767" s="77">
        <f>Данные!Y716-Данные!Y717</f>
        <v>0</v>
      </c>
    </row>
    <row r="768" spans="4:5" x14ac:dyDescent="0.35">
      <c r="D768" s="76">
        <f>Данные!X717-Данные!X718</f>
        <v>0</v>
      </c>
      <c r="E768" s="77">
        <f>Данные!Y717-Данные!Y718</f>
        <v>0</v>
      </c>
    </row>
    <row r="769" spans="4:5" x14ac:dyDescent="0.35">
      <c r="D769" s="76">
        <f>Данные!X718-Данные!X719</f>
        <v>0</v>
      </c>
      <c r="E769" s="77">
        <f>Данные!Y718-Данные!Y719</f>
        <v>0</v>
      </c>
    </row>
    <row r="770" spans="4:5" x14ac:dyDescent="0.35">
      <c r="D770" s="76">
        <f>Данные!X719-Данные!X720</f>
        <v>0</v>
      </c>
      <c r="E770" s="77">
        <f>Данные!Y719-Данные!Y720</f>
        <v>0</v>
      </c>
    </row>
    <row r="771" spans="4:5" x14ac:dyDescent="0.35">
      <c r="D771" s="76">
        <f>Данные!X720-Данные!X721</f>
        <v>0</v>
      </c>
      <c r="E771" s="77">
        <f>Данные!Y720-Данные!Y721</f>
        <v>0</v>
      </c>
    </row>
    <row r="772" spans="4:5" x14ac:dyDescent="0.35">
      <c r="D772" s="76">
        <f>Данные!X721-Данные!X722</f>
        <v>0</v>
      </c>
      <c r="E772" s="77">
        <f>Данные!Y721-Данные!Y722</f>
        <v>0</v>
      </c>
    </row>
    <row r="773" spans="4:5" x14ac:dyDescent="0.35">
      <c r="D773" s="76">
        <f>Данные!X722-Данные!X723</f>
        <v>0</v>
      </c>
      <c r="E773" s="77">
        <f>Данные!Y722-Данные!Y723</f>
        <v>0</v>
      </c>
    </row>
    <row r="774" spans="4:5" x14ac:dyDescent="0.35">
      <c r="D774" s="76">
        <f>Данные!X723-Данные!X724</f>
        <v>0</v>
      </c>
      <c r="E774" s="77">
        <f>Данные!Y723-Данные!Y724</f>
        <v>0</v>
      </c>
    </row>
    <row r="775" spans="4:5" x14ac:dyDescent="0.35">
      <c r="D775" s="76">
        <f>Данные!X724-Данные!X725</f>
        <v>0</v>
      </c>
      <c r="E775" s="77">
        <f>Данные!Y724-Данные!Y725</f>
        <v>0</v>
      </c>
    </row>
    <row r="776" spans="4:5" x14ac:dyDescent="0.35">
      <c r="D776" s="76">
        <f>Данные!X725-Данные!X726</f>
        <v>0</v>
      </c>
      <c r="E776" s="77">
        <f>Данные!Y725-Данные!Y726</f>
        <v>0</v>
      </c>
    </row>
    <row r="777" spans="4:5" x14ac:dyDescent="0.35">
      <c r="D777" s="76">
        <f>Данные!X726-Данные!X727</f>
        <v>0</v>
      </c>
      <c r="E777" s="77">
        <f>Данные!Y726-Данные!Y727</f>
        <v>0</v>
      </c>
    </row>
    <row r="778" spans="4:5" x14ac:dyDescent="0.35">
      <c r="D778" s="76">
        <f>Данные!X727-Данные!X728</f>
        <v>0</v>
      </c>
      <c r="E778" s="77">
        <f>Данные!Y727-Данные!Y728</f>
        <v>0</v>
      </c>
    </row>
    <row r="779" spans="4:5" x14ac:dyDescent="0.35">
      <c r="D779" s="76">
        <f>Данные!X728-Данные!X729</f>
        <v>0</v>
      </c>
      <c r="E779" s="77">
        <f>Данные!Y728-Данные!Y729</f>
        <v>0</v>
      </c>
    </row>
    <row r="780" spans="4:5" x14ac:dyDescent="0.35">
      <c r="D780" s="76">
        <f>Данные!X729-Данные!X730</f>
        <v>0</v>
      </c>
      <c r="E780" s="77">
        <f>Данные!Y729-Данные!Y730</f>
        <v>0</v>
      </c>
    </row>
    <row r="781" spans="4:5" x14ac:dyDescent="0.35">
      <c r="D781" s="76">
        <f>Данные!X730-Данные!X731</f>
        <v>0</v>
      </c>
      <c r="E781" s="77">
        <f>Данные!Y730-Данные!Y731</f>
        <v>0</v>
      </c>
    </row>
    <row r="782" spans="4:5" x14ac:dyDescent="0.35">
      <c r="D782" s="76">
        <f>Данные!X731-Данные!X732</f>
        <v>0</v>
      </c>
      <c r="E782" s="77">
        <f>Данные!Y731-Данные!Y732</f>
        <v>0</v>
      </c>
    </row>
    <row r="783" spans="4:5" x14ac:dyDescent="0.35">
      <c r="D783" s="76">
        <f>Данные!X732-Данные!X733</f>
        <v>0</v>
      </c>
      <c r="E783" s="77">
        <f>Данные!Y732-Данные!Y733</f>
        <v>0</v>
      </c>
    </row>
    <row r="784" spans="4:5" x14ac:dyDescent="0.35">
      <c r="D784" s="76">
        <f>Данные!X733-Данные!X734</f>
        <v>0</v>
      </c>
      <c r="E784" s="77">
        <f>Данные!Y733-Данные!Y734</f>
        <v>0</v>
      </c>
    </row>
    <row r="785" spans="4:5" x14ac:dyDescent="0.35">
      <c r="D785" s="76">
        <f>Данные!X734-Данные!X735</f>
        <v>0</v>
      </c>
      <c r="E785" s="77">
        <f>Данные!Y734-Данные!Y735</f>
        <v>0</v>
      </c>
    </row>
    <row r="786" spans="4:5" x14ac:dyDescent="0.35">
      <c r="D786" s="76">
        <f>Данные!X735-Данные!X736</f>
        <v>0</v>
      </c>
      <c r="E786" s="77">
        <f>Данные!Y735-Данные!Y736</f>
        <v>0</v>
      </c>
    </row>
    <row r="787" spans="4:5" x14ac:dyDescent="0.35">
      <c r="D787" s="76">
        <f>Данные!X736-Данные!X737</f>
        <v>0</v>
      </c>
      <c r="E787" s="77">
        <f>Данные!Y736-Данные!Y737</f>
        <v>0</v>
      </c>
    </row>
    <row r="788" spans="4:5" x14ac:dyDescent="0.35">
      <c r="D788" s="76">
        <f>Данные!X737-Данные!X738</f>
        <v>0</v>
      </c>
      <c r="E788" s="77">
        <f>Данные!Y737-Данные!Y738</f>
        <v>0</v>
      </c>
    </row>
    <row r="789" spans="4:5" x14ac:dyDescent="0.35">
      <c r="D789" s="76">
        <f>Данные!X738-Данные!X739</f>
        <v>0</v>
      </c>
      <c r="E789" s="77">
        <f>Данные!Y738-Данные!Y739</f>
        <v>0</v>
      </c>
    </row>
    <row r="790" spans="4:5" x14ac:dyDescent="0.35">
      <c r="D790" s="76">
        <f>Данные!X739-Данные!X740</f>
        <v>0</v>
      </c>
      <c r="E790" s="77">
        <f>Данные!Y739-Данные!Y740</f>
        <v>0</v>
      </c>
    </row>
    <row r="791" spans="4:5" x14ac:dyDescent="0.35">
      <c r="D791" s="76">
        <f>Данные!X740-Данные!X741</f>
        <v>0</v>
      </c>
      <c r="E791" s="77">
        <f>Данные!Y740-Данные!Y741</f>
        <v>0</v>
      </c>
    </row>
    <row r="792" spans="4:5" x14ac:dyDescent="0.35">
      <c r="D792" s="76">
        <f>Данные!X741-Данные!X742</f>
        <v>0</v>
      </c>
      <c r="E792" s="77">
        <f>Данные!Y741-Данные!Y742</f>
        <v>0</v>
      </c>
    </row>
    <row r="793" spans="4:5" x14ac:dyDescent="0.35">
      <c r="D793" s="76">
        <f>Данные!X742-Данные!X743</f>
        <v>0</v>
      </c>
      <c r="E793" s="77">
        <f>Данные!Y742-Данные!Y743</f>
        <v>0</v>
      </c>
    </row>
    <row r="794" spans="4:5" x14ac:dyDescent="0.35">
      <c r="D794" s="76">
        <f>Данные!X743-Данные!X744</f>
        <v>0</v>
      </c>
      <c r="E794" s="77">
        <f>Данные!Y743-Данные!Y744</f>
        <v>0</v>
      </c>
    </row>
    <row r="795" spans="4:5" x14ac:dyDescent="0.35">
      <c r="D795" s="76">
        <f>Данные!X744-Данные!X745</f>
        <v>0</v>
      </c>
      <c r="E795" s="77">
        <f>Данные!Y744-Данные!Y745</f>
        <v>0</v>
      </c>
    </row>
    <row r="796" spans="4:5" x14ac:dyDescent="0.35">
      <c r="D796" s="76">
        <f>Данные!X745-Данные!X746</f>
        <v>0</v>
      </c>
      <c r="E796" s="77">
        <f>Данные!Y745-Данные!Y746</f>
        <v>0</v>
      </c>
    </row>
    <row r="797" spans="4:5" x14ac:dyDescent="0.35">
      <c r="D797" s="76">
        <f>Данные!X746-Данные!X747</f>
        <v>0</v>
      </c>
      <c r="E797" s="77">
        <f>Данные!Y746-Данные!Y747</f>
        <v>0</v>
      </c>
    </row>
    <row r="798" spans="4:5" x14ac:dyDescent="0.35">
      <c r="D798" s="76">
        <f>Данные!X747-Данные!X748</f>
        <v>0</v>
      </c>
      <c r="E798" s="77">
        <f>Данные!Y747-Данные!Y748</f>
        <v>0</v>
      </c>
    </row>
    <row r="799" spans="4:5" x14ac:dyDescent="0.35">
      <c r="D799" s="76">
        <f>Данные!X748-Данные!X749</f>
        <v>0</v>
      </c>
      <c r="E799" s="77">
        <f>Данные!Y748-Данные!Y749</f>
        <v>0</v>
      </c>
    </row>
    <row r="800" spans="4:5" x14ac:dyDescent="0.35">
      <c r="D800" s="76">
        <f>Данные!X749-Данные!X750</f>
        <v>0</v>
      </c>
      <c r="E800" s="77">
        <f>Данные!Y749-Данные!Y750</f>
        <v>0</v>
      </c>
    </row>
    <row r="801" spans="4:5" x14ac:dyDescent="0.35">
      <c r="D801" s="76">
        <f>Данные!X750-Данные!X751</f>
        <v>0</v>
      </c>
      <c r="E801" s="77">
        <f>Данные!Y750-Данные!Y751</f>
        <v>0</v>
      </c>
    </row>
    <row r="802" spans="4:5" x14ac:dyDescent="0.35">
      <c r="D802" s="76">
        <f>Данные!X751-Данные!X752</f>
        <v>0</v>
      </c>
      <c r="E802" s="77">
        <f>Данные!Y751-Данные!Y752</f>
        <v>0</v>
      </c>
    </row>
    <row r="803" spans="4:5" x14ac:dyDescent="0.35">
      <c r="D803" s="76">
        <f>Данные!X752-Данные!X753</f>
        <v>0</v>
      </c>
      <c r="E803" s="77">
        <f>Данные!Y752-Данные!Y753</f>
        <v>0</v>
      </c>
    </row>
    <row r="804" spans="4:5" x14ac:dyDescent="0.35">
      <c r="D804" s="76">
        <f>Данные!X753-Данные!X754</f>
        <v>0</v>
      </c>
      <c r="E804" s="77">
        <f>Данные!Y753-Данные!Y754</f>
        <v>0</v>
      </c>
    </row>
    <row r="805" spans="4:5" x14ac:dyDescent="0.35">
      <c r="D805" s="76">
        <f>Данные!X754-Данные!X755</f>
        <v>0</v>
      </c>
      <c r="E805" s="77">
        <f>Данные!Y754-Данные!Y755</f>
        <v>0</v>
      </c>
    </row>
    <row r="806" spans="4:5" x14ac:dyDescent="0.35">
      <c r="D806" s="76">
        <f>Данные!X755-Данные!X756</f>
        <v>0</v>
      </c>
      <c r="E806" s="77">
        <f>Данные!Y755-Данные!Y756</f>
        <v>0</v>
      </c>
    </row>
    <row r="807" spans="4:5" x14ac:dyDescent="0.35">
      <c r="D807" s="76">
        <f>Данные!X756-Данные!X757</f>
        <v>0</v>
      </c>
      <c r="E807" s="77">
        <f>Данные!Y756-Данные!Y757</f>
        <v>0</v>
      </c>
    </row>
    <row r="808" spans="4:5" x14ac:dyDescent="0.35">
      <c r="D808" s="76">
        <f>Данные!X757-Данные!X758</f>
        <v>0</v>
      </c>
      <c r="E808" s="77">
        <f>Данные!Y757-Данные!Y758</f>
        <v>0</v>
      </c>
    </row>
    <row r="809" spans="4:5" x14ac:dyDescent="0.35">
      <c r="D809" s="76">
        <f>Данные!X758-Данные!X759</f>
        <v>0</v>
      </c>
      <c r="E809" s="77">
        <f>Данные!Y758-Данные!Y759</f>
        <v>0</v>
      </c>
    </row>
    <row r="810" spans="4:5" x14ac:dyDescent="0.35">
      <c r="D810" s="76">
        <f>Данные!X759-Данные!X760</f>
        <v>0</v>
      </c>
      <c r="E810" s="77">
        <f>Данные!Y759-Данные!Y760</f>
        <v>0</v>
      </c>
    </row>
    <row r="811" spans="4:5" x14ac:dyDescent="0.35">
      <c r="D811" s="76">
        <f>Данные!X760-Данные!X761</f>
        <v>0</v>
      </c>
      <c r="E811" s="77">
        <f>Данные!Y760-Данные!Y761</f>
        <v>0</v>
      </c>
    </row>
    <row r="812" spans="4:5" x14ac:dyDescent="0.35">
      <c r="D812" s="76">
        <f>Данные!X761-Данные!X762</f>
        <v>0</v>
      </c>
      <c r="E812" s="77">
        <f>Данные!Y761-Данные!Y762</f>
        <v>0</v>
      </c>
    </row>
    <row r="813" spans="4:5" x14ac:dyDescent="0.35">
      <c r="D813" s="76">
        <f>Данные!X762-Данные!X763</f>
        <v>0</v>
      </c>
      <c r="E813" s="77">
        <f>Данные!Y762-Данные!Y763</f>
        <v>0</v>
      </c>
    </row>
    <row r="814" spans="4:5" x14ac:dyDescent="0.35">
      <c r="D814" s="76">
        <f>Данные!X763-Данные!X764</f>
        <v>0</v>
      </c>
      <c r="E814" s="77">
        <f>Данные!Y763-Данные!Y764</f>
        <v>0</v>
      </c>
    </row>
    <row r="815" spans="4:5" x14ac:dyDescent="0.35">
      <c r="D815" s="76">
        <f>Данные!X764-Данные!X765</f>
        <v>0</v>
      </c>
      <c r="E815" s="77">
        <f>Данные!Y764-Данные!Y765</f>
        <v>0</v>
      </c>
    </row>
    <row r="816" spans="4:5" x14ac:dyDescent="0.35">
      <c r="D816" s="76">
        <f>Данные!X765-Данные!X766</f>
        <v>0</v>
      </c>
      <c r="E816" s="77">
        <f>Данные!Y765-Данные!Y766</f>
        <v>0</v>
      </c>
    </row>
    <row r="817" spans="4:5" x14ac:dyDescent="0.35">
      <c r="D817" s="76">
        <f>Данные!X766-Данные!X767</f>
        <v>0</v>
      </c>
      <c r="E817" s="77">
        <f>Данные!Y766-Данные!Y767</f>
        <v>0</v>
      </c>
    </row>
    <row r="818" spans="4:5" x14ac:dyDescent="0.35">
      <c r="D818" s="76">
        <f>Данные!X767-Данные!X768</f>
        <v>0</v>
      </c>
      <c r="E818" s="77">
        <f>Данные!Y767-Данные!Y768</f>
        <v>0</v>
      </c>
    </row>
    <row r="819" spans="4:5" x14ac:dyDescent="0.35">
      <c r="D819" s="76">
        <f>Данные!X768-Данные!X769</f>
        <v>0</v>
      </c>
      <c r="E819" s="77">
        <f>Данные!Y768-Данные!Y769</f>
        <v>0</v>
      </c>
    </row>
    <row r="820" spans="4:5" x14ac:dyDescent="0.35">
      <c r="D820" s="76">
        <f>Данные!X769-Данные!X770</f>
        <v>0</v>
      </c>
      <c r="E820" s="77">
        <f>Данные!Y769-Данные!Y770</f>
        <v>0</v>
      </c>
    </row>
    <row r="821" spans="4:5" x14ac:dyDescent="0.35">
      <c r="D821" s="76">
        <f>Данные!X770-Данные!X771</f>
        <v>0</v>
      </c>
      <c r="E821" s="77">
        <f>Данные!Y770-Данные!Y771</f>
        <v>0</v>
      </c>
    </row>
    <row r="822" spans="4:5" x14ac:dyDescent="0.35">
      <c r="D822" s="76">
        <f>Данные!X771-Данные!X772</f>
        <v>0</v>
      </c>
      <c r="E822" s="77">
        <f>Данные!Y771-Данные!Y772</f>
        <v>0</v>
      </c>
    </row>
    <row r="823" spans="4:5" x14ac:dyDescent="0.35">
      <c r="D823" s="76">
        <f>Данные!X772-Данные!X773</f>
        <v>0</v>
      </c>
      <c r="E823" s="77">
        <f>Данные!Y772-Данные!Y773</f>
        <v>0</v>
      </c>
    </row>
    <row r="824" spans="4:5" x14ac:dyDescent="0.35">
      <c r="D824" s="76">
        <f>Данные!X773-Данные!X774</f>
        <v>0</v>
      </c>
      <c r="E824" s="77">
        <f>Данные!Y773-Данные!Y774</f>
        <v>0</v>
      </c>
    </row>
    <row r="825" spans="4:5" x14ac:dyDescent="0.35">
      <c r="D825" s="76">
        <f>Данные!X774-Данные!X775</f>
        <v>0</v>
      </c>
      <c r="E825" s="77">
        <f>Данные!Y774-Данные!Y775</f>
        <v>0</v>
      </c>
    </row>
    <row r="826" spans="4:5" x14ac:dyDescent="0.35">
      <c r="D826" s="76">
        <f>Данные!X775-Данные!X776</f>
        <v>0</v>
      </c>
      <c r="E826" s="77">
        <f>Данные!Y775-Данные!Y776</f>
        <v>0</v>
      </c>
    </row>
    <row r="827" spans="4:5" x14ac:dyDescent="0.35">
      <c r="D827" s="76">
        <f>Данные!X776-Данные!X777</f>
        <v>0</v>
      </c>
      <c r="E827" s="77">
        <f>Данные!Y776-Данные!Y777</f>
        <v>0</v>
      </c>
    </row>
    <row r="828" spans="4:5" x14ac:dyDescent="0.35">
      <c r="D828" s="76">
        <f>Данные!X777-Данные!X778</f>
        <v>0</v>
      </c>
      <c r="E828" s="77">
        <f>Данные!Y777-Данные!Y778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Исходные данные</vt:lpstr>
      <vt:lpstr>Данные</vt:lpstr>
      <vt:lpstr>Отчет</vt:lpstr>
      <vt:lpstr>Горизонтальная траектория</vt:lpstr>
      <vt:lpstr>Вертикальная траектория</vt:lpstr>
      <vt:lpstr>Кор5 от 27.02</vt:lpstr>
      <vt:lpstr>IGIRGI_CI - исправленный</vt:lpstr>
      <vt:lpstr>Замеры Cont.incl</vt:lpstr>
      <vt:lpstr>скрытые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Носань Иван Андреевич</dc:creator>
  <cp:lastModifiedBy>Бондаренко Владимир Викторович</cp:lastModifiedBy>
  <dcterms:created xsi:type="dcterms:W3CDTF">2021-09-16T10:13:05Z</dcterms:created>
  <dcterms:modified xsi:type="dcterms:W3CDTF">2023-02-16T23:42:13Z</dcterms:modified>
</cp:coreProperties>
</file>