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13_ncr:1_{0EC0E16D-8C46-4DD7-A743-1EBF223DFC0C}" xr6:coauthVersionLast="47" xr6:coauthVersionMax="47" xr10:uidLastSave="{00000000-0000-0000-0000-000000000000}"/>
  <bookViews>
    <workbookView xWindow="-120" yWindow="-120" windowWidth="29040" windowHeight="15720" tabRatio="757" xr2:uid="{00000000-000D-0000-FFFF-FFFF00000000}"/>
  </bookViews>
  <sheets>
    <sheet name="RESUMEN TOTAL" sheetId="10" r:id="rId1"/>
    <sheet name="Regla 11_24" sheetId="2" r:id="rId2"/>
    <sheet name="Regla 1231_28" sheetId="9" r:id="rId3"/>
    <sheet name="Regla 1241_28" sheetId="6" r:id="rId4"/>
    <sheet name="Regla 1231_30" sheetId="3" r:id="rId5"/>
    <sheet name="Regla 1221_30" sheetId="4" r:id="rId6"/>
    <sheet name="Regla 133112_32" sheetId="8" r:id="rId7"/>
    <sheet name="Regla 133112211241_32" sheetId="7" r:id="rId8"/>
    <sheet name="Regla ProbShow (0,7-0,2)" sheetId="5" r:id="rId9"/>
    <sheet name="Regla ProbShow (0,75-0,25)" sheetId="12" r:id="rId10"/>
    <sheet name="Regla ProbShow (0,8-0,3)" sheetId="11" r:id="rId11"/>
    <sheet name="Regla ProbShow (0,7-0,3-0,2)" sheetId="14" r:id="rId12"/>
    <sheet name="Regla ProbShow (0,7-0,35-0,2)" sheetId="15" r:id="rId13"/>
    <sheet name="Regla ProbShow (0,8-0,3-0,2)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7" i="10"/>
  <c r="D7" i="10"/>
  <c r="E7" i="10"/>
  <c r="F7" i="10"/>
  <c r="G7" i="10"/>
  <c r="H7" i="10"/>
  <c r="I7" i="10"/>
  <c r="J7" i="10"/>
  <c r="B8" i="10"/>
  <c r="C8" i="10"/>
  <c r="D8" i="10"/>
  <c r="E8" i="10"/>
  <c r="F8" i="10"/>
  <c r="G8" i="10"/>
  <c r="H8" i="10"/>
  <c r="I8" i="10"/>
  <c r="J8" i="10"/>
  <c r="B9" i="10"/>
  <c r="C9" i="10"/>
  <c r="D9" i="10"/>
  <c r="E9" i="10"/>
  <c r="F9" i="10"/>
  <c r="G9" i="10"/>
  <c r="H9" i="10"/>
  <c r="I9" i="10"/>
  <c r="J9" i="10"/>
  <c r="B10" i="10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F17" i="15"/>
  <c r="F16" i="15"/>
  <c r="F15" i="15"/>
  <c r="F11" i="15"/>
  <c r="E11" i="15"/>
  <c r="D11" i="15"/>
  <c r="F10" i="15"/>
  <c r="E10" i="15"/>
  <c r="D10" i="15"/>
  <c r="G9" i="15"/>
  <c r="G8" i="15"/>
  <c r="G7" i="15"/>
  <c r="G6" i="15"/>
  <c r="G5" i="15"/>
  <c r="G4" i="15"/>
  <c r="G11" i="15" s="1"/>
  <c r="F17" i="14"/>
  <c r="F16" i="14"/>
  <c r="F15" i="14"/>
  <c r="F11" i="14"/>
  <c r="E11" i="14"/>
  <c r="D11" i="14"/>
  <c r="F10" i="14"/>
  <c r="E10" i="14"/>
  <c r="D10" i="14"/>
  <c r="G9" i="14"/>
  <c r="G8" i="14"/>
  <c r="G7" i="14"/>
  <c r="G6" i="14"/>
  <c r="G5" i="14"/>
  <c r="G4" i="14"/>
  <c r="F17" i="13"/>
  <c r="F16" i="13"/>
  <c r="F15" i="13"/>
  <c r="F11" i="13"/>
  <c r="E11" i="13"/>
  <c r="D11" i="13"/>
  <c r="F10" i="13"/>
  <c r="E10" i="13"/>
  <c r="D10" i="13"/>
  <c r="G9" i="13"/>
  <c r="G8" i="13"/>
  <c r="G7" i="13"/>
  <c r="G6" i="13"/>
  <c r="G5" i="13"/>
  <c r="G4" i="13"/>
  <c r="F17" i="12"/>
  <c r="F16" i="12"/>
  <c r="F15" i="12"/>
  <c r="F11" i="12"/>
  <c r="E11" i="12"/>
  <c r="D11" i="12"/>
  <c r="F10" i="12"/>
  <c r="E10" i="12"/>
  <c r="D10" i="12"/>
  <c r="G9" i="12"/>
  <c r="G8" i="12"/>
  <c r="G7" i="12"/>
  <c r="G6" i="12"/>
  <c r="G5" i="12"/>
  <c r="G11" i="12" s="1"/>
  <c r="G4" i="12"/>
  <c r="F17" i="11"/>
  <c r="F16" i="11"/>
  <c r="F15" i="11"/>
  <c r="F11" i="11"/>
  <c r="E11" i="11"/>
  <c r="D11" i="11"/>
  <c r="F10" i="11"/>
  <c r="E10" i="11"/>
  <c r="D10" i="11"/>
  <c r="G9" i="11"/>
  <c r="G8" i="11"/>
  <c r="G7" i="11"/>
  <c r="G6" i="11"/>
  <c r="G5" i="11"/>
  <c r="G4" i="11"/>
  <c r="F17" i="5"/>
  <c r="F16" i="5"/>
  <c r="F15" i="5"/>
  <c r="F17" i="7"/>
  <c r="F16" i="7"/>
  <c r="F15" i="7"/>
  <c r="F17" i="8"/>
  <c r="F16" i="8"/>
  <c r="F15" i="8"/>
  <c r="F17" i="4"/>
  <c r="F16" i="4"/>
  <c r="F15" i="4"/>
  <c r="F17" i="3"/>
  <c r="F16" i="3"/>
  <c r="F15" i="3"/>
  <c r="F17" i="6"/>
  <c r="F16" i="6"/>
  <c r="F15" i="6"/>
  <c r="F17" i="9"/>
  <c r="F16" i="9"/>
  <c r="F15" i="9"/>
  <c r="F16" i="2"/>
  <c r="F17" i="2"/>
  <c r="F15" i="2"/>
  <c r="F11" i="9"/>
  <c r="E11" i="9"/>
  <c r="D11" i="9"/>
  <c r="F10" i="9"/>
  <c r="E10" i="9"/>
  <c r="D10" i="9"/>
  <c r="G9" i="9"/>
  <c r="G8" i="9"/>
  <c r="G7" i="9"/>
  <c r="G6" i="9"/>
  <c r="G5" i="9"/>
  <c r="G4" i="9"/>
  <c r="F11" i="8"/>
  <c r="E11" i="8"/>
  <c r="D11" i="8"/>
  <c r="F10" i="8"/>
  <c r="E10" i="8"/>
  <c r="D10" i="8"/>
  <c r="G9" i="8"/>
  <c r="G8" i="8"/>
  <c r="G7" i="8"/>
  <c r="G6" i="8"/>
  <c r="G5" i="8"/>
  <c r="G4" i="8"/>
  <c r="G10" i="8" s="1"/>
  <c r="F11" i="7"/>
  <c r="E11" i="7"/>
  <c r="D11" i="7"/>
  <c r="F10" i="7"/>
  <c r="E10" i="7"/>
  <c r="D10" i="7"/>
  <c r="G9" i="7"/>
  <c r="G8" i="7"/>
  <c r="G7" i="7"/>
  <c r="G6" i="7"/>
  <c r="G5" i="7"/>
  <c r="G4" i="7"/>
  <c r="F11" i="6"/>
  <c r="E11" i="6"/>
  <c r="D11" i="6"/>
  <c r="F10" i="6"/>
  <c r="E10" i="6"/>
  <c r="D10" i="6"/>
  <c r="G9" i="6"/>
  <c r="G8" i="6"/>
  <c r="G7" i="6"/>
  <c r="G6" i="6"/>
  <c r="G5" i="6"/>
  <c r="G4" i="6"/>
  <c r="F11" i="5"/>
  <c r="E11" i="5"/>
  <c r="D11" i="5"/>
  <c r="F10" i="5"/>
  <c r="E10" i="5"/>
  <c r="D10" i="5"/>
  <c r="G9" i="5"/>
  <c r="G8" i="5"/>
  <c r="G7" i="5"/>
  <c r="G6" i="5"/>
  <c r="G5" i="5"/>
  <c r="G4" i="5"/>
  <c r="G11" i="5" s="1"/>
  <c r="D10" i="2"/>
  <c r="G9" i="4"/>
  <c r="G6" i="4"/>
  <c r="E11" i="3"/>
  <c r="D11" i="3"/>
  <c r="D11" i="2"/>
  <c r="E11" i="2"/>
  <c r="G11" i="13" l="1"/>
  <c r="G10" i="15"/>
  <c r="G11" i="14"/>
  <c r="G10" i="14"/>
  <c r="G10" i="13"/>
  <c r="G10" i="12"/>
  <c r="G11" i="11"/>
  <c r="G10" i="11"/>
  <c r="G10" i="9"/>
  <c r="G11" i="9"/>
  <c r="G11" i="8"/>
  <c r="G11" i="7"/>
  <c r="G10" i="7"/>
  <c r="G11" i="6"/>
  <c r="G10" i="6"/>
  <c r="G10" i="5"/>
  <c r="F11" i="2"/>
  <c r="F10" i="4"/>
  <c r="E11" i="4"/>
  <c r="G7" i="4"/>
  <c r="G5" i="4"/>
  <c r="G8" i="4"/>
  <c r="D11" i="4"/>
  <c r="D10" i="4"/>
  <c r="G4" i="4"/>
  <c r="E10" i="4"/>
  <c r="F11" i="4"/>
  <c r="F10" i="2"/>
  <c r="E10" i="2"/>
  <c r="G4" i="2"/>
  <c r="G8" i="2"/>
  <c r="G7" i="2"/>
  <c r="G6" i="2"/>
  <c r="G5" i="2"/>
  <c r="G7" i="3"/>
  <c r="G9" i="2"/>
  <c r="G11" i="2" l="1"/>
  <c r="G10" i="4"/>
  <c r="G11" i="4"/>
  <c r="F11" i="3"/>
  <c r="E10" i="3"/>
  <c r="F10" i="3"/>
  <c r="G10" i="2"/>
  <c r="G8" i="3"/>
  <c r="G4" i="3"/>
  <c r="G9" i="3"/>
  <c r="G5" i="3"/>
  <c r="G6" i="3"/>
  <c r="D10" i="3"/>
  <c r="G11" i="3" l="1"/>
  <c r="G10" i="3"/>
</calcChain>
</file>

<file path=xl/sharedStrings.xml><?xml version="1.0" encoding="utf-8"?>
<sst xmlns="http://schemas.openxmlformats.org/spreadsheetml/2006/main" count="254" uniqueCount="37">
  <si>
    <t>Fecha</t>
  </si>
  <si>
    <t>Consultas</t>
  </si>
  <si>
    <t>2016-06-01</t>
  </si>
  <si>
    <t>2016-06-02</t>
  </si>
  <si>
    <t>2016-06-03</t>
  </si>
  <si>
    <t>2016-06-06</t>
  </si>
  <si>
    <t>2016-06-07</t>
  </si>
  <si>
    <t>2016-06-08</t>
  </si>
  <si>
    <t>TOTAL COST</t>
  </si>
  <si>
    <t>Coste Idle Cost / minuto =</t>
  </si>
  <si>
    <t>Coste Waiting Cost / minuto =</t>
  </si>
  <si>
    <t>Promedio</t>
  </si>
  <si>
    <t>Coste una consulta = 4 € x 20 min = 80 €  +  otros Costes Operativos (1 €/min)</t>
  </si>
  <si>
    <t>Coste una consulta = (4 € x 1,5) x 20 min = 120 €  +  otros Costes Operativos (1 €/min)</t>
  </si>
  <si>
    <t>Coste exponencial = (x2 + x) / 2, siendo x el número de slots de espera</t>
  </si>
  <si>
    <t>Idle Cost</t>
  </si>
  <si>
    <t>Waiting Cost</t>
  </si>
  <si>
    <t>Overbooking Cost</t>
  </si>
  <si>
    <t>Overtime Cost</t>
  </si>
  <si>
    <t>Coste Overtime / minuto =</t>
  </si>
  <si>
    <t>REGLA DE ASIGNACIÓN</t>
  </si>
  <si>
    <t>Media</t>
  </si>
  <si>
    <t>Desviación Estándar</t>
  </si>
  <si>
    <t>Desv. Est.</t>
  </si>
  <si>
    <t>Regla R11_24 pacientes</t>
  </si>
  <si>
    <t>Regla R1231_28 pacientes</t>
  </si>
  <si>
    <t>Regla R1241_28 pacientes</t>
  </si>
  <si>
    <t>Regla R1231_30 pacientes</t>
  </si>
  <si>
    <t>Regla R1221_30 pacientes</t>
  </si>
  <si>
    <t>Regla R133112_32 pacientes</t>
  </si>
  <si>
    <t>Regla R133112211241_32 pacientes</t>
  </si>
  <si>
    <t>Regla usando Probabilidad Show</t>
  </si>
  <si>
    <t>COSTES EN CITAS MÉDICAS POR NO ASISTENCIA y OVERBOOKING</t>
  </si>
  <si>
    <t>COSTE TOTAL</t>
  </si>
  <si>
    <t>Cost Inactividad
(consulta)</t>
  </si>
  <si>
    <t>Coste de Espera
(paciente)</t>
  </si>
  <si>
    <t>Coste Sobre Tiempo
(consulta)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</si>
</sst>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left" vertical="center" indent="1"/>
    </xf>
    <xf numFmtId="164" fontId="1" fillId="0" borderId="16" xfId="0" applyNumberFormat="1" applyFont="1" applyBorder="1" applyAlignment="1">
      <alignment horizontal="left" vertical="center" indent="1"/>
    </xf>
    <xf numFmtId="164" fontId="1" fillId="0" borderId="17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64" fontId="7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0" borderId="18" xfId="0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1" fillId="0" borderId="29" xfId="0" applyFont="1" applyBorder="1" applyAlignment="1">
      <alignment horizontal="right" vertical="center" indent="1"/>
    </xf>
    <xf numFmtId="0" fontId="1" fillId="0" borderId="23" xfId="0" applyFont="1" applyBorder="1" applyAlignment="1">
      <alignment horizontal="right" vertical="center" indent="1"/>
    </xf>
    <xf numFmtId="0" fontId="0" fillId="0" borderId="29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2" fillId="0" borderId="3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0" borderId="37" xfId="0" applyNumberFormat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0" fontId="0" fillId="0" borderId="46" xfId="0" applyBorder="1" applyAlignment="1">
      <alignment horizontal="left" vertical="center" indent="1"/>
    </xf>
    <xf numFmtId="164" fontId="5" fillId="0" borderId="47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164" fontId="5" fillId="0" borderId="51" xfId="0" applyNumberFormat="1" applyFont="1" applyBorder="1" applyAlignment="1">
      <alignment horizontal="center" vertical="center"/>
    </xf>
    <xf numFmtId="164" fontId="5" fillId="0" borderId="53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64" fontId="1" fillId="0" borderId="53" xfId="0" applyNumberFormat="1" applyFont="1" applyBorder="1" applyAlignment="1">
      <alignment horizontal="center" vertical="center"/>
    </xf>
    <xf numFmtId="164" fontId="9" fillId="0" borderId="37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9" fillId="0" borderId="50" xfId="0" applyNumberFormat="1" applyFont="1" applyBorder="1" applyAlignment="1">
      <alignment horizontal="center" vertical="center"/>
    </xf>
    <xf numFmtId="164" fontId="9" fillId="0" borderId="32" xfId="0" applyNumberFormat="1" applyFont="1" applyBorder="1" applyAlignment="1">
      <alignment horizontal="center" vertical="center"/>
    </xf>
    <xf numFmtId="164" fontId="9" fillId="0" borderId="34" xfId="0" applyNumberFormat="1" applyFont="1" applyBorder="1" applyAlignment="1">
      <alignment horizontal="center" vertical="center"/>
    </xf>
    <xf numFmtId="164" fontId="9" fillId="0" borderId="39" xfId="0" applyNumberFormat="1" applyFont="1" applyBorder="1" applyAlignment="1">
      <alignment horizontal="center" vertical="center"/>
    </xf>
    <xf numFmtId="164" fontId="9" fillId="0" borderId="48" xfId="0" applyNumberFormat="1" applyFont="1" applyBorder="1" applyAlignment="1">
      <alignment horizontal="center" vertical="center"/>
    </xf>
    <xf numFmtId="164" fontId="9" fillId="0" borderId="52" xfId="0" applyNumberFormat="1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right" vertical="center" indent="1"/>
    </xf>
    <xf numFmtId="0" fontId="1" fillId="0" borderId="31" xfId="0" applyFont="1" applyBorder="1" applyAlignment="1">
      <alignment horizontal="right" vertical="center" indent="1"/>
    </xf>
    <xf numFmtId="0" fontId="1" fillId="0" borderId="29" xfId="0" applyFont="1" applyBorder="1" applyAlignment="1">
      <alignment horizontal="right" vertical="center" indent="1"/>
    </xf>
    <xf numFmtId="0" fontId="1" fillId="0" borderId="30" xfId="0" applyFont="1" applyBorder="1" applyAlignment="1">
      <alignment horizontal="right" vertical="center" indent="1"/>
    </xf>
    <xf numFmtId="0" fontId="1" fillId="0" borderId="26" xfId="0" applyFont="1" applyBorder="1" applyAlignment="1">
      <alignment horizontal="right" vertical="center" indent="1"/>
    </xf>
    <xf numFmtId="0" fontId="1" fillId="0" borderId="27" xfId="0" applyFont="1" applyBorder="1" applyAlignment="1">
      <alignment horizontal="right" vertical="center" indent="1"/>
    </xf>
    <xf numFmtId="0" fontId="1" fillId="0" borderId="22" xfId="0" applyFont="1" applyBorder="1" applyAlignment="1">
      <alignment horizontal="right" vertical="center" indent="1"/>
    </xf>
    <xf numFmtId="0" fontId="1" fillId="0" borderId="12" xfId="0" applyFont="1" applyBorder="1" applyAlignment="1">
      <alignment horizontal="right" vertical="center" indent="1"/>
    </xf>
    <xf numFmtId="0" fontId="1" fillId="0" borderId="24" xfId="0" applyFont="1" applyBorder="1" applyAlignment="1">
      <alignment horizontal="right" vertical="center" indent="1"/>
    </xf>
    <xf numFmtId="0" fontId="1" fillId="0" borderId="28" xfId="0" applyFont="1" applyBorder="1" applyAlignment="1">
      <alignment horizontal="right" vertical="center" indent="1"/>
    </xf>
    <xf numFmtId="0" fontId="2" fillId="0" borderId="18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D968-36A1-42B1-BC55-0E2A152EEB2F}">
  <dimension ref="B1:J19"/>
  <sheetViews>
    <sheetView tabSelected="1" workbookViewId="0">
      <selection activeCell="M2" sqref="M2"/>
    </sheetView>
  </sheetViews>
  <sheetFormatPr baseColWidth="10" defaultRowHeight="15" x14ac:dyDescent="0.25"/>
  <cols>
    <col min="1" max="1" width="5.7109375" style="40" customWidth="1"/>
    <col min="2" max="2" width="35.7109375" style="40" customWidth="1"/>
    <col min="3" max="3" width="12.7109375" style="40" customWidth="1"/>
    <col min="4" max="4" width="10.7109375" style="40" customWidth="1"/>
    <col min="5" max="5" width="12.7109375" style="40" customWidth="1"/>
    <col min="6" max="6" width="10.7109375" style="40" customWidth="1"/>
    <col min="7" max="7" width="12.7109375" style="40" customWidth="1"/>
    <col min="8" max="8" width="10.7109375" style="40" customWidth="1"/>
    <col min="9" max="9" width="12.7109375" style="40" customWidth="1"/>
    <col min="10" max="10" width="10.7109375" style="40" customWidth="1"/>
    <col min="11" max="11" width="5.7109375" style="40" customWidth="1"/>
    <col min="12" max="16384" width="11.42578125" style="40"/>
  </cols>
  <sheetData>
    <row r="1" spans="2:10" ht="15.75" thickBot="1" x14ac:dyDescent="0.3"/>
    <row r="2" spans="2:10" ht="30" customHeight="1" thickBot="1" x14ac:dyDescent="0.3">
      <c r="B2" s="74" t="s">
        <v>32</v>
      </c>
      <c r="C2" s="75"/>
      <c r="D2" s="75"/>
      <c r="E2" s="75"/>
      <c r="F2" s="75"/>
      <c r="G2" s="75"/>
      <c r="H2" s="75"/>
      <c r="I2" s="75"/>
      <c r="J2" s="76"/>
    </row>
    <row r="3" spans="2:10" ht="15.75" thickBot="1" x14ac:dyDescent="0.3"/>
    <row r="4" spans="2:10" ht="18" customHeight="1" x14ac:dyDescent="0.25">
      <c r="B4" s="103" t="s">
        <v>20</v>
      </c>
      <c r="C4" s="77" t="s">
        <v>34</v>
      </c>
      <c r="D4" s="100"/>
      <c r="E4" s="78" t="s">
        <v>35</v>
      </c>
      <c r="F4" s="100"/>
      <c r="G4" s="78" t="s">
        <v>36</v>
      </c>
      <c r="H4" s="97"/>
      <c r="I4" s="79" t="s">
        <v>33</v>
      </c>
      <c r="J4" s="80"/>
    </row>
    <row r="5" spans="2:10" ht="18" customHeight="1" x14ac:dyDescent="0.25">
      <c r="B5" s="104"/>
      <c r="C5" s="102"/>
      <c r="D5" s="101"/>
      <c r="E5" s="98"/>
      <c r="F5" s="101"/>
      <c r="G5" s="98"/>
      <c r="H5" s="99"/>
      <c r="I5" s="81"/>
      <c r="J5" s="82"/>
    </row>
    <row r="6" spans="2:10" ht="20.100000000000001" customHeight="1" thickBot="1" x14ac:dyDescent="0.3">
      <c r="B6" s="105"/>
      <c r="C6" s="47" t="s">
        <v>21</v>
      </c>
      <c r="D6" s="45" t="s">
        <v>23</v>
      </c>
      <c r="E6" s="48" t="s">
        <v>21</v>
      </c>
      <c r="F6" s="45" t="s">
        <v>23</v>
      </c>
      <c r="G6" s="48" t="s">
        <v>21</v>
      </c>
      <c r="H6" s="46" t="s">
        <v>23</v>
      </c>
      <c r="I6" s="48" t="s">
        <v>21</v>
      </c>
      <c r="J6" s="46" t="s">
        <v>23</v>
      </c>
    </row>
    <row r="7" spans="2:10" ht="18" customHeight="1" x14ac:dyDescent="0.25">
      <c r="B7" s="43" t="str">
        <f>'Regla 11_24'!B2</f>
        <v>Regla R11_24 pacientes</v>
      </c>
      <c r="C7" s="49">
        <f>'Regla 11_24'!D10</f>
        <v>700.83333333333337</v>
      </c>
      <c r="D7" s="70">
        <f>'Regla 11_24'!D11</f>
        <v>46.681545247203061</v>
      </c>
      <c r="E7" s="50">
        <f>'Regla 11_24'!E10</f>
        <v>0</v>
      </c>
      <c r="F7" s="70">
        <f>'Regla 11_24'!E11</f>
        <v>0</v>
      </c>
      <c r="G7" s="50">
        <f>'Regla 11_24'!F10</f>
        <v>0</v>
      </c>
      <c r="H7" s="66">
        <f>'Regla 11_24'!F11</f>
        <v>0</v>
      </c>
      <c r="I7" s="54">
        <f>C7+E7+G7</f>
        <v>700.83333333333337</v>
      </c>
      <c r="J7" s="51">
        <f>'Regla 11_24'!G11</f>
        <v>46.681545247203061</v>
      </c>
    </row>
    <row r="8" spans="2:10" ht="18" customHeight="1" x14ac:dyDescent="0.25">
      <c r="B8" s="44" t="str">
        <f>'Regla 1231_28'!B2</f>
        <v>Regla R1231_28 pacientes</v>
      </c>
      <c r="C8" s="52">
        <f>'Regla 1231_28'!D10</f>
        <v>433.33333333333331</v>
      </c>
      <c r="D8" s="71">
        <f>'Regla 1231_28'!D11</f>
        <v>56.847749882177844</v>
      </c>
      <c r="E8" s="53">
        <f>'Regla 1231_28'!E10</f>
        <v>87.875</v>
      </c>
      <c r="F8" s="71">
        <f>'Regla 1231_28'!E11</f>
        <v>16.618325727942633</v>
      </c>
      <c r="G8" s="53">
        <f>'Regla 1231_28'!F10</f>
        <v>36.166666666666664</v>
      </c>
      <c r="H8" s="67">
        <f>'Regla 1231_28'!F11</f>
        <v>15.121728296285005</v>
      </c>
      <c r="I8" s="55">
        <f t="shared" ref="I8:I13" si="0">C8+E8+G8</f>
        <v>557.37499999999989</v>
      </c>
      <c r="J8" s="24">
        <f>'Regla 1231_28'!G11</f>
        <v>51.329024440369018</v>
      </c>
    </row>
    <row r="9" spans="2:10" ht="18" customHeight="1" x14ac:dyDescent="0.25">
      <c r="B9" s="44" t="str">
        <f>'Regla 1241_28'!B2</f>
        <v>Regla R1241_28 pacientes</v>
      </c>
      <c r="C9" s="52">
        <f>'Regla 1241_28'!D10</f>
        <v>436.25</v>
      </c>
      <c r="D9" s="71">
        <f>'Regla 1241_28'!D11</f>
        <v>56.54091438949321</v>
      </c>
      <c r="E9" s="53">
        <f>'Regla 1241_28'!E10</f>
        <v>82.125</v>
      </c>
      <c r="F9" s="71">
        <f>'Regla 1241_28'!E11</f>
        <v>14.047909097086299</v>
      </c>
      <c r="G9" s="53">
        <f>'Regla 1241_28'!F10</f>
        <v>40.25</v>
      </c>
      <c r="H9" s="67">
        <f>'Regla 1241_28'!F11</f>
        <v>13.41920265887657</v>
      </c>
      <c r="I9" s="55">
        <f t="shared" si="0"/>
        <v>558.625</v>
      </c>
      <c r="J9" s="24">
        <f>'Regla 1241_28'!G11</f>
        <v>49.112562038647503</v>
      </c>
    </row>
    <row r="10" spans="2:10" ht="18" customHeight="1" x14ac:dyDescent="0.25">
      <c r="B10" s="44" t="str">
        <f>'Regla 1231_30'!B2</f>
        <v>Regla R1231_30 pacientes</v>
      </c>
      <c r="C10" s="52">
        <f>'Regla 1231_30'!D10</f>
        <v>342.91666666666669</v>
      </c>
      <c r="D10" s="71">
        <f>'Regla 1231_30'!D11</f>
        <v>61.85500518686159</v>
      </c>
      <c r="E10" s="53">
        <f>'Regla 1231_30'!E10</f>
        <v>134.08333333333334</v>
      </c>
      <c r="F10" s="71">
        <f>'Regla 1231_30'!E11</f>
        <v>20.128752238195634</v>
      </c>
      <c r="G10" s="53">
        <f>'Regla 1231_30'!F10</f>
        <v>110.83333333333333</v>
      </c>
      <c r="H10" s="67">
        <f>'Regla 1231_30'!F11</f>
        <v>26.066581415035337</v>
      </c>
      <c r="I10" s="55">
        <f t="shared" si="0"/>
        <v>587.83333333333337</v>
      </c>
      <c r="J10" s="24">
        <f>'Regla 1231_30'!G11</f>
        <v>44.338940748135457</v>
      </c>
    </row>
    <row r="11" spans="2:10" ht="18" customHeight="1" x14ac:dyDescent="0.25">
      <c r="B11" s="44" t="str">
        <f>'Regla 1221_30'!B2</f>
        <v>Regla R1221_30 pacientes</v>
      </c>
      <c r="C11" s="52">
        <f>'Regla 1221_30'!D10</f>
        <v>329.16666666666669</v>
      </c>
      <c r="D11" s="71">
        <f>'Regla 1221_30'!D11</f>
        <v>62.921909273850503</v>
      </c>
      <c r="E11" s="53">
        <f>'Regla 1221_30'!E10</f>
        <v>165.41666666666666</v>
      </c>
      <c r="F11" s="71">
        <f>'Regla 1221_30'!E11</f>
        <v>24.301577452228663</v>
      </c>
      <c r="G11" s="53">
        <f>'Regla 1221_30'!F10</f>
        <v>91.583333333333329</v>
      </c>
      <c r="H11" s="67">
        <f>'Regla 1221_30'!F11</f>
        <v>18.175303757204915</v>
      </c>
      <c r="I11" s="55">
        <f t="shared" si="0"/>
        <v>586.16666666666674</v>
      </c>
      <c r="J11" s="24">
        <f>'Regla 1221_30'!G11</f>
        <v>32.495256064026741</v>
      </c>
    </row>
    <row r="12" spans="2:10" ht="18" customHeight="1" x14ac:dyDescent="0.25">
      <c r="B12" s="44" t="str">
        <f>'Regla 133112_32'!B2</f>
        <v>Regla R133112_32 pacientes</v>
      </c>
      <c r="C12" s="52">
        <f>'Regla 133112_32'!D10</f>
        <v>242.91666666666666</v>
      </c>
      <c r="D12" s="71">
        <f>'Regla 133112_32'!D11</f>
        <v>48.358470474847145</v>
      </c>
      <c r="E12" s="53">
        <f>'Regla 133112_32'!E10</f>
        <v>281.875</v>
      </c>
      <c r="F12" s="71">
        <f>'Regla 133112_32'!E11</f>
        <v>24.827781817955465</v>
      </c>
      <c r="G12" s="53">
        <f>'Regla 133112_32'!F10</f>
        <v>173.25</v>
      </c>
      <c r="H12" s="67">
        <f>'Regla 133112_32'!F11</f>
        <v>35.400211863772789</v>
      </c>
      <c r="I12" s="55">
        <f t="shared" si="0"/>
        <v>698.04166666666663</v>
      </c>
      <c r="J12" s="24">
        <f>'Regla 133112_32'!G11</f>
        <v>38.425062350849437</v>
      </c>
    </row>
    <row r="13" spans="2:10" ht="18" customHeight="1" thickBot="1" x14ac:dyDescent="0.3">
      <c r="B13" s="56" t="str">
        <f>'Regla 133112211241_32'!B2</f>
        <v>Regla R133112211241_32 pacientes</v>
      </c>
      <c r="C13" s="57">
        <f>'Regla 133112211241_32'!D10</f>
        <v>236.25</v>
      </c>
      <c r="D13" s="72">
        <f>'Regla 133112211241_32'!D11</f>
        <v>44.742317776351285</v>
      </c>
      <c r="E13" s="58">
        <f>'Regla 133112211241_32'!E10</f>
        <v>299</v>
      </c>
      <c r="F13" s="72">
        <f>'Regla 133112211241_32'!E11</f>
        <v>26.835144866387438</v>
      </c>
      <c r="G13" s="58">
        <f>'Regla 133112211241_32'!F10</f>
        <v>163.91666666666666</v>
      </c>
      <c r="H13" s="68">
        <f>'Regla 133112211241_32'!F11</f>
        <v>39.000534184375844</v>
      </c>
      <c r="I13" s="60">
        <f t="shared" si="0"/>
        <v>699.16666666666663</v>
      </c>
      <c r="J13" s="59">
        <f>'Regla 133112211241_32'!G11</f>
        <v>40.014268288532612</v>
      </c>
    </row>
    <row r="14" spans="2:10" ht="18" customHeight="1" thickBot="1" x14ac:dyDescent="0.3">
      <c r="B14" s="61" t="str">
        <f>'Regla ProbShow (0,7-0,2)'!B2</f>
        <v>Regla usando Probabilidad Show</v>
      </c>
      <c r="C14" s="62">
        <f>'Regla ProbShow (0,7-0,35-0,2)'!D10</f>
        <v>413.33333333333331</v>
      </c>
      <c r="D14" s="73">
        <f>'Regla ProbShow (0,7-0,35-0,2)'!D11</f>
        <v>35.835271265426009</v>
      </c>
      <c r="E14" s="63">
        <f>'Regla ProbShow (0,7-0,35-0,2)'!E10</f>
        <v>118.04166666666667</v>
      </c>
      <c r="F14" s="73">
        <f>'Regla ProbShow (0,7-0,35-0,2)'!E11</f>
        <v>29.413184402010362</v>
      </c>
      <c r="G14" s="63">
        <f>'Regla ProbShow (0,7-0,35-0,2)'!F10</f>
        <v>40.25</v>
      </c>
      <c r="H14" s="69">
        <f>'Regla ProbShow (0,7-0,35-0,2)'!F11</f>
        <v>14.473251189694732</v>
      </c>
      <c r="I14" s="65">
        <f>C14+E14+G14</f>
        <v>571.625</v>
      </c>
      <c r="J14" s="64">
        <f>'Regla ProbShow (0,7-0,35-0,2)'!G11</f>
        <v>23.909595354166914</v>
      </c>
    </row>
    <row r="16" spans="2:10" ht="15.75" thickBot="1" x14ac:dyDescent="0.3"/>
    <row r="17" spans="2:4" s="1" customFormat="1" ht="20.100000000000001" customHeight="1" x14ac:dyDescent="0.25">
      <c r="B17" s="42" t="s">
        <v>9</v>
      </c>
      <c r="C17" s="4">
        <v>5</v>
      </c>
      <c r="D17" s="21" t="s">
        <v>12</v>
      </c>
    </row>
    <row r="18" spans="2:4" s="1" customFormat="1" ht="20.100000000000001" customHeight="1" x14ac:dyDescent="0.25">
      <c r="B18" s="41" t="s">
        <v>10</v>
      </c>
      <c r="C18" s="5">
        <v>0.5</v>
      </c>
      <c r="D18" s="21" t="s">
        <v>14</v>
      </c>
    </row>
    <row r="19" spans="2:4" s="1" customFormat="1" ht="20.100000000000001" customHeight="1" thickBot="1" x14ac:dyDescent="0.3">
      <c r="B19" s="39" t="s">
        <v>19</v>
      </c>
      <c r="C19" s="6">
        <v>7</v>
      </c>
      <c r="D19" s="21" t="s">
        <v>13</v>
      </c>
    </row>
  </sheetData>
  <mergeCells count="6">
    <mergeCell ref="B2:J2"/>
    <mergeCell ref="B4:B6"/>
    <mergeCell ref="C4:D5"/>
    <mergeCell ref="E4:F5"/>
    <mergeCell ref="G4:H5"/>
    <mergeCell ref="I4:J5"/>
  </mergeCells>
  <conditionalFormatting sqref="I7: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53D5-E8C6-4498-BA7C-E4DC7BD40296}">
  <dimension ref="B1:I17"/>
  <sheetViews>
    <sheetView workbookViewId="0">
      <selection activeCell="T24" sqref="T24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9" ht="15.75" thickBot="1" x14ac:dyDescent="0.3"/>
    <row r="2" spans="2:9" ht="30" customHeight="1" thickBot="1" x14ac:dyDescent="0.3">
      <c r="B2" s="83" t="s">
        <v>31</v>
      </c>
      <c r="C2" s="84"/>
      <c r="D2" s="85"/>
      <c r="E2" s="85"/>
      <c r="F2" s="85"/>
      <c r="G2" s="86"/>
    </row>
    <row r="3" spans="2:9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9" ht="20.100000000000001" customHeight="1" x14ac:dyDescent="0.25">
      <c r="B4" s="8" t="s">
        <v>2</v>
      </c>
      <c r="C4" s="9">
        <v>40</v>
      </c>
      <c r="D4" s="34">
        <v>267.5</v>
      </c>
      <c r="E4" s="28">
        <v>205.5</v>
      </c>
      <c r="F4" s="23">
        <v>63</v>
      </c>
      <c r="G4" s="15">
        <f t="shared" ref="G4:G9" si="0">D4+E4+F4</f>
        <v>536</v>
      </c>
      <c r="I4" s="1">
        <v>0.75</v>
      </c>
    </row>
    <row r="5" spans="2:9" ht="20.100000000000001" customHeight="1" x14ac:dyDescent="0.25">
      <c r="B5" s="10" t="s">
        <v>3</v>
      </c>
      <c r="C5" s="11">
        <v>40</v>
      </c>
      <c r="D5" s="35">
        <v>337.5</v>
      </c>
      <c r="E5" s="29">
        <v>173.5</v>
      </c>
      <c r="F5" s="24">
        <v>56</v>
      </c>
      <c r="G5" s="16">
        <f t="shared" si="0"/>
        <v>567</v>
      </c>
      <c r="I5" s="1">
        <v>0.25</v>
      </c>
    </row>
    <row r="6" spans="2:9" ht="20.100000000000001" customHeight="1" x14ac:dyDescent="0.25">
      <c r="B6" s="10" t="s">
        <v>4</v>
      </c>
      <c r="C6" s="11">
        <v>40</v>
      </c>
      <c r="D6" s="35">
        <v>367.5</v>
      </c>
      <c r="E6" s="29">
        <v>222</v>
      </c>
      <c r="F6" s="24">
        <v>84</v>
      </c>
      <c r="G6" s="16">
        <f t="shared" si="0"/>
        <v>673.5</v>
      </c>
    </row>
    <row r="7" spans="2:9" ht="20.100000000000001" customHeight="1" x14ac:dyDescent="0.25">
      <c r="B7" s="10" t="s">
        <v>5</v>
      </c>
      <c r="C7" s="11">
        <v>40</v>
      </c>
      <c r="D7" s="35">
        <v>402.5</v>
      </c>
      <c r="E7" s="29">
        <v>198.25</v>
      </c>
      <c r="F7" s="24">
        <v>84</v>
      </c>
      <c r="G7" s="16">
        <f t="shared" si="0"/>
        <v>684.75</v>
      </c>
    </row>
    <row r="8" spans="2:9" ht="20.100000000000001" customHeight="1" x14ac:dyDescent="0.25">
      <c r="B8" s="10" t="s">
        <v>6</v>
      </c>
      <c r="C8" s="11">
        <v>40</v>
      </c>
      <c r="D8" s="35">
        <v>305</v>
      </c>
      <c r="E8" s="29">
        <v>254.5</v>
      </c>
      <c r="F8" s="24">
        <v>108.5</v>
      </c>
      <c r="G8" s="16">
        <f t="shared" si="0"/>
        <v>668</v>
      </c>
    </row>
    <row r="9" spans="2:9" ht="20.100000000000001" customHeight="1" thickBot="1" x14ac:dyDescent="0.3">
      <c r="B9" s="12" t="s">
        <v>7</v>
      </c>
      <c r="C9" s="13">
        <v>40</v>
      </c>
      <c r="D9" s="36">
        <v>355</v>
      </c>
      <c r="E9" s="30">
        <v>155.5</v>
      </c>
      <c r="F9" s="25">
        <v>70</v>
      </c>
      <c r="G9" s="17">
        <f t="shared" si="0"/>
        <v>580.5</v>
      </c>
    </row>
    <row r="10" spans="2:9" ht="24.95" customHeight="1" x14ac:dyDescent="0.25">
      <c r="C10" s="7" t="s">
        <v>11</v>
      </c>
      <c r="D10" s="37">
        <f>AVERAGE(D4:D9)</f>
        <v>339.16666666666669</v>
      </c>
      <c r="E10" s="31">
        <f t="shared" ref="E10:G10" si="1">AVERAGE(E4:E9)</f>
        <v>201.54166666666666</v>
      </c>
      <c r="F10" s="15">
        <f t="shared" si="1"/>
        <v>77.583333333333329</v>
      </c>
      <c r="G10" s="18">
        <f t="shared" si="1"/>
        <v>618.29166666666663</v>
      </c>
    </row>
    <row r="11" spans="2:9" ht="24.95" customHeight="1" thickBot="1" x14ac:dyDescent="0.3">
      <c r="C11" s="19" t="s">
        <v>22</v>
      </c>
      <c r="D11" s="38">
        <f t="shared" ref="D11:F11" si="2">_xlfn.STDEV.S(D4:D9)</f>
        <v>47.688223563754967</v>
      </c>
      <c r="E11" s="32">
        <f t="shared" si="2"/>
        <v>35.087895586179982</v>
      </c>
      <c r="F11" s="26">
        <f t="shared" si="2"/>
        <v>18.837241482411038</v>
      </c>
      <c r="G11" s="20">
        <f>_xlfn.STDEV.S(G4:G9)</f>
        <v>64.446182328099667</v>
      </c>
    </row>
    <row r="14" spans="2:9" ht="15.75" thickBot="1" x14ac:dyDescent="0.3"/>
    <row r="15" spans="2:9" ht="20.100000000000001" customHeight="1" x14ac:dyDescent="0.25">
      <c r="B15" s="93" t="s">
        <v>9</v>
      </c>
      <c r="C15" s="94"/>
      <c r="D15" s="94"/>
      <c r="E15" s="4">
        <v>5</v>
      </c>
      <c r="F15" s="21" t="str">
        <f>'RESUMEN TOTAL'!D17</f>
        <v>Coste una consulta = 4 € x 20 min = 80 €  +  otros Costes Operativos (1 €/min)</v>
      </c>
    </row>
    <row r="16" spans="2:9" ht="20.100000000000001" customHeight="1" x14ac:dyDescent="0.25">
      <c r="B16" s="95" t="s">
        <v>10</v>
      </c>
      <c r="C16" s="96"/>
      <c r="D16" s="96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2CEF-8AD3-446A-98FC-D1CFE5428CC5}">
  <dimension ref="B1:I17"/>
  <sheetViews>
    <sheetView workbookViewId="0">
      <selection activeCell="M26" sqref="M2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9" ht="15.75" thickBot="1" x14ac:dyDescent="0.3"/>
    <row r="2" spans="2:9" ht="30" customHeight="1" thickBot="1" x14ac:dyDescent="0.3">
      <c r="B2" s="83" t="s">
        <v>31</v>
      </c>
      <c r="C2" s="84"/>
      <c r="D2" s="85"/>
      <c r="E2" s="85"/>
      <c r="F2" s="85"/>
      <c r="G2" s="86"/>
    </row>
    <row r="3" spans="2:9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9" ht="20.100000000000001" customHeight="1" x14ac:dyDescent="0.25">
      <c r="B4" s="8" t="s">
        <v>2</v>
      </c>
      <c r="C4" s="9">
        <v>40</v>
      </c>
      <c r="D4" s="34">
        <v>205</v>
      </c>
      <c r="E4" s="28">
        <v>333</v>
      </c>
      <c r="F4" s="23">
        <v>140</v>
      </c>
      <c r="G4" s="15">
        <f t="shared" ref="G4:G9" si="0">D4+E4+F4</f>
        <v>678</v>
      </c>
      <c r="I4" s="1">
        <v>0.8</v>
      </c>
    </row>
    <row r="5" spans="2:9" ht="20.100000000000001" customHeight="1" x14ac:dyDescent="0.25">
      <c r="B5" s="10" t="s">
        <v>3</v>
      </c>
      <c r="C5" s="11">
        <v>40</v>
      </c>
      <c r="D5" s="35">
        <v>240</v>
      </c>
      <c r="E5" s="29">
        <v>280.5</v>
      </c>
      <c r="F5" s="24">
        <v>105</v>
      </c>
      <c r="G5" s="16">
        <f t="shared" si="0"/>
        <v>625.5</v>
      </c>
      <c r="I5" s="1">
        <v>0.3</v>
      </c>
    </row>
    <row r="6" spans="2:9" ht="20.100000000000001" customHeight="1" x14ac:dyDescent="0.25">
      <c r="B6" s="10" t="s">
        <v>4</v>
      </c>
      <c r="C6" s="11">
        <v>40</v>
      </c>
      <c r="D6" s="35">
        <v>267.5</v>
      </c>
      <c r="E6" s="29">
        <v>309.75</v>
      </c>
      <c r="F6" s="24">
        <v>140</v>
      </c>
      <c r="G6" s="16">
        <f t="shared" si="0"/>
        <v>717.25</v>
      </c>
    </row>
    <row r="7" spans="2:9" ht="20.100000000000001" customHeight="1" x14ac:dyDescent="0.25">
      <c r="B7" s="10" t="s">
        <v>5</v>
      </c>
      <c r="C7" s="11">
        <v>40</v>
      </c>
      <c r="D7" s="35">
        <v>330</v>
      </c>
      <c r="E7" s="29">
        <v>297.75</v>
      </c>
      <c r="F7" s="24">
        <v>122.5</v>
      </c>
      <c r="G7" s="16">
        <f t="shared" si="0"/>
        <v>750.25</v>
      </c>
    </row>
    <row r="8" spans="2:9" ht="20.100000000000001" customHeight="1" x14ac:dyDescent="0.25">
      <c r="B8" s="10" t="s">
        <v>6</v>
      </c>
      <c r="C8" s="11">
        <v>40</v>
      </c>
      <c r="D8" s="35">
        <v>247.5</v>
      </c>
      <c r="E8" s="29">
        <v>398.25</v>
      </c>
      <c r="F8" s="24">
        <v>192.5</v>
      </c>
      <c r="G8" s="16">
        <f t="shared" si="0"/>
        <v>838.25</v>
      </c>
    </row>
    <row r="9" spans="2:9" ht="20.100000000000001" customHeight="1" thickBot="1" x14ac:dyDescent="0.3">
      <c r="B9" s="12" t="s">
        <v>7</v>
      </c>
      <c r="C9" s="13">
        <v>40</v>
      </c>
      <c r="D9" s="36">
        <v>257.5</v>
      </c>
      <c r="E9" s="30">
        <v>285.5</v>
      </c>
      <c r="F9" s="25">
        <v>140</v>
      </c>
      <c r="G9" s="17">
        <f t="shared" si="0"/>
        <v>683</v>
      </c>
    </row>
    <row r="10" spans="2:9" ht="24.95" customHeight="1" x14ac:dyDescent="0.25">
      <c r="C10" s="7" t="s">
        <v>11</v>
      </c>
      <c r="D10" s="37">
        <f>AVERAGE(D4:D9)</f>
        <v>257.91666666666669</v>
      </c>
      <c r="E10" s="31">
        <f t="shared" ref="E10:G10" si="1">AVERAGE(E4:E9)</f>
        <v>317.45833333333331</v>
      </c>
      <c r="F10" s="15">
        <f t="shared" si="1"/>
        <v>140</v>
      </c>
      <c r="G10" s="18">
        <f t="shared" si="1"/>
        <v>715.375</v>
      </c>
    </row>
    <row r="11" spans="2:9" ht="24.95" customHeight="1" thickBot="1" x14ac:dyDescent="0.3">
      <c r="C11" s="19" t="s">
        <v>22</v>
      </c>
      <c r="D11" s="38">
        <f t="shared" ref="D11:F11" si="2">_xlfn.STDEV.S(D4:D9)</f>
        <v>41.273982927101464</v>
      </c>
      <c r="E11" s="32">
        <f t="shared" si="2"/>
        <v>43.826765984574706</v>
      </c>
      <c r="F11" s="26">
        <f t="shared" si="2"/>
        <v>29.283100928692644</v>
      </c>
      <c r="G11" s="20">
        <f>_xlfn.STDEV.S(G4:G9)</f>
        <v>73.26744672772486</v>
      </c>
    </row>
    <row r="14" spans="2:9" ht="15.75" thickBot="1" x14ac:dyDescent="0.3"/>
    <row r="15" spans="2:9" ht="20.100000000000001" customHeight="1" x14ac:dyDescent="0.25">
      <c r="B15" s="93" t="s">
        <v>9</v>
      </c>
      <c r="C15" s="94"/>
      <c r="D15" s="94"/>
      <c r="E15" s="4">
        <v>5</v>
      </c>
      <c r="F15" s="21" t="str">
        <f>'RESUMEN TOTAL'!D17</f>
        <v>Coste una consulta = 4 € x 20 min = 80 €  +  otros Costes Operativos (1 €/min)</v>
      </c>
    </row>
    <row r="16" spans="2:9" ht="20.100000000000001" customHeight="1" x14ac:dyDescent="0.25">
      <c r="B16" s="95" t="s">
        <v>10</v>
      </c>
      <c r="C16" s="96"/>
      <c r="D16" s="96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94C2-526E-411D-B3AF-0BA8C7E5727E}">
  <dimension ref="B1:I17"/>
  <sheetViews>
    <sheetView workbookViewId="0">
      <selection activeCell="M7" sqref="M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9" ht="15.75" thickBot="1" x14ac:dyDescent="0.3"/>
    <row r="2" spans="2:9" ht="30" customHeight="1" thickBot="1" x14ac:dyDescent="0.3">
      <c r="B2" s="83" t="s">
        <v>31</v>
      </c>
      <c r="C2" s="84"/>
      <c r="D2" s="85"/>
      <c r="E2" s="85"/>
      <c r="F2" s="85"/>
      <c r="G2" s="86"/>
    </row>
    <row r="3" spans="2:9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9" ht="20.100000000000001" customHeight="1" x14ac:dyDescent="0.25">
      <c r="B4" s="8" t="s">
        <v>2</v>
      </c>
      <c r="C4" s="9">
        <v>40</v>
      </c>
      <c r="D4" s="34">
        <v>407.5</v>
      </c>
      <c r="E4" s="28">
        <v>85.25</v>
      </c>
      <c r="F4" s="23">
        <v>31.5</v>
      </c>
      <c r="G4" s="15">
        <f t="shared" ref="G4:G9" si="0">D4+E4+F4</f>
        <v>524.25</v>
      </c>
      <c r="I4" s="1">
        <v>0.7</v>
      </c>
    </row>
    <row r="5" spans="2:9" ht="20.100000000000001" customHeight="1" x14ac:dyDescent="0.25">
      <c r="B5" s="10" t="s">
        <v>3</v>
      </c>
      <c r="C5" s="11">
        <v>40</v>
      </c>
      <c r="D5" s="35">
        <v>475</v>
      </c>
      <c r="E5" s="29">
        <v>70.5</v>
      </c>
      <c r="F5" s="24">
        <v>14</v>
      </c>
      <c r="G5" s="16">
        <f t="shared" si="0"/>
        <v>559.5</v>
      </c>
      <c r="I5" s="1">
        <v>0.3</v>
      </c>
    </row>
    <row r="6" spans="2:9" ht="20.100000000000001" customHeight="1" x14ac:dyDescent="0.25">
      <c r="B6" s="10" t="s">
        <v>4</v>
      </c>
      <c r="C6" s="11">
        <v>40</v>
      </c>
      <c r="D6" s="35">
        <v>490</v>
      </c>
      <c r="E6" s="29">
        <v>83.25</v>
      </c>
      <c r="F6" s="24">
        <v>21</v>
      </c>
      <c r="G6" s="16">
        <f t="shared" si="0"/>
        <v>594.25</v>
      </c>
      <c r="I6" s="1">
        <v>0.2</v>
      </c>
    </row>
    <row r="7" spans="2:9" ht="20.100000000000001" customHeight="1" x14ac:dyDescent="0.25">
      <c r="B7" s="10" t="s">
        <v>5</v>
      </c>
      <c r="C7" s="11">
        <v>40</v>
      </c>
      <c r="D7" s="35">
        <v>525</v>
      </c>
      <c r="E7" s="29">
        <v>118.5</v>
      </c>
      <c r="F7" s="24">
        <v>49</v>
      </c>
      <c r="G7" s="16">
        <f t="shared" si="0"/>
        <v>692.5</v>
      </c>
    </row>
    <row r="8" spans="2:9" ht="20.100000000000001" customHeight="1" x14ac:dyDescent="0.25">
      <c r="B8" s="10" t="s">
        <v>6</v>
      </c>
      <c r="C8" s="11">
        <v>40</v>
      </c>
      <c r="D8" s="35">
        <v>412.5</v>
      </c>
      <c r="E8" s="29">
        <v>106</v>
      </c>
      <c r="F8" s="24">
        <v>21</v>
      </c>
      <c r="G8" s="16">
        <f t="shared" si="0"/>
        <v>539.5</v>
      </c>
    </row>
    <row r="9" spans="2:9" ht="20.100000000000001" customHeight="1" thickBot="1" x14ac:dyDescent="0.3">
      <c r="B9" s="12" t="s">
        <v>7</v>
      </c>
      <c r="C9" s="13">
        <v>40</v>
      </c>
      <c r="D9" s="36">
        <v>497.5</v>
      </c>
      <c r="E9" s="30">
        <v>54.5</v>
      </c>
      <c r="F9" s="25">
        <v>21</v>
      </c>
      <c r="G9" s="17">
        <f t="shared" si="0"/>
        <v>573</v>
      </c>
    </row>
    <row r="10" spans="2:9" ht="24.95" customHeight="1" x14ac:dyDescent="0.25">
      <c r="C10" s="7" t="s">
        <v>11</v>
      </c>
      <c r="D10" s="37">
        <f>AVERAGE(D4:D9)</f>
        <v>467.91666666666669</v>
      </c>
      <c r="E10" s="31">
        <f t="shared" ref="E10:G10" si="1">AVERAGE(E4:E9)</f>
        <v>86.333333333333329</v>
      </c>
      <c r="F10" s="15">
        <f t="shared" si="1"/>
        <v>26.25</v>
      </c>
      <c r="G10" s="18">
        <f t="shared" si="1"/>
        <v>580.5</v>
      </c>
    </row>
    <row r="11" spans="2:9" ht="24.95" customHeight="1" thickBot="1" x14ac:dyDescent="0.3">
      <c r="C11" s="19" t="s">
        <v>22</v>
      </c>
      <c r="D11" s="38">
        <f t="shared" ref="D11:F11" si="2">_xlfn.STDEV.S(D4:D9)</f>
        <v>47.734072387202275</v>
      </c>
      <c r="E11" s="32">
        <f t="shared" si="2"/>
        <v>23.221577609341427</v>
      </c>
      <c r="F11" s="26">
        <f t="shared" si="2"/>
        <v>12.472970776843823</v>
      </c>
      <c r="G11" s="20">
        <f>_xlfn.STDEV.S(G4:G9)</f>
        <v>60.125493760966322</v>
      </c>
    </row>
    <row r="14" spans="2:9" ht="15.75" thickBot="1" x14ac:dyDescent="0.3"/>
    <row r="15" spans="2:9" ht="20.100000000000001" customHeight="1" x14ac:dyDescent="0.25">
      <c r="B15" s="93" t="s">
        <v>9</v>
      </c>
      <c r="C15" s="94"/>
      <c r="D15" s="94"/>
      <c r="E15" s="4">
        <v>5</v>
      </c>
      <c r="F15" s="21" t="str">
        <f>'RESUMEN TOTAL'!D17</f>
        <v>Coste una consulta = 4 € x 20 min = 80 €  +  otros Costes Operativos (1 €/min)</v>
      </c>
    </row>
    <row r="16" spans="2:9" ht="20.100000000000001" customHeight="1" x14ac:dyDescent="0.25">
      <c r="B16" s="95" t="s">
        <v>10</v>
      </c>
      <c r="C16" s="96"/>
      <c r="D16" s="96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9718-945E-4084-8E39-C8368B88FD12}">
  <dimension ref="B1:I17"/>
  <sheetViews>
    <sheetView workbookViewId="0">
      <selection activeCell="I7" sqref="I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9" ht="15.75" thickBot="1" x14ac:dyDescent="0.3"/>
    <row r="2" spans="2:9" ht="30" customHeight="1" thickBot="1" x14ac:dyDescent="0.3">
      <c r="B2" s="83" t="s">
        <v>31</v>
      </c>
      <c r="C2" s="84"/>
      <c r="D2" s="85"/>
      <c r="E2" s="85"/>
      <c r="F2" s="85"/>
      <c r="G2" s="86"/>
    </row>
    <row r="3" spans="2:9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9" ht="20.100000000000001" customHeight="1" x14ac:dyDescent="0.25">
      <c r="B4" s="8" t="s">
        <v>2</v>
      </c>
      <c r="C4" s="9">
        <v>40</v>
      </c>
      <c r="D4" s="34">
        <v>362.5</v>
      </c>
      <c r="E4" s="28">
        <v>137.5</v>
      </c>
      <c r="F4" s="23">
        <v>56</v>
      </c>
      <c r="G4" s="15">
        <f t="shared" ref="G4:G9" si="0">D4+E4+F4</f>
        <v>556</v>
      </c>
      <c r="I4" s="1">
        <v>0.7</v>
      </c>
    </row>
    <row r="5" spans="2:9" ht="20.100000000000001" customHeight="1" x14ac:dyDescent="0.25">
      <c r="B5" s="10" t="s">
        <v>3</v>
      </c>
      <c r="C5" s="11">
        <v>40</v>
      </c>
      <c r="D5" s="35">
        <v>435</v>
      </c>
      <c r="E5" s="29">
        <v>116</v>
      </c>
      <c r="F5" s="24">
        <v>38.5</v>
      </c>
      <c r="G5" s="16">
        <f t="shared" si="0"/>
        <v>589.5</v>
      </c>
      <c r="I5" s="1">
        <v>0.35</v>
      </c>
    </row>
    <row r="6" spans="2:9" ht="20.100000000000001" customHeight="1" x14ac:dyDescent="0.25">
      <c r="B6" s="10" t="s">
        <v>4</v>
      </c>
      <c r="C6" s="11">
        <v>40</v>
      </c>
      <c r="D6" s="35">
        <v>420</v>
      </c>
      <c r="E6" s="29">
        <v>85.25</v>
      </c>
      <c r="F6" s="24">
        <v>28</v>
      </c>
      <c r="G6" s="16">
        <f t="shared" si="0"/>
        <v>533.25</v>
      </c>
      <c r="I6" s="1">
        <v>0.2</v>
      </c>
    </row>
    <row r="7" spans="2:9" ht="20.100000000000001" customHeight="1" x14ac:dyDescent="0.25">
      <c r="B7" s="10" t="s">
        <v>5</v>
      </c>
      <c r="C7" s="11">
        <v>40</v>
      </c>
      <c r="D7" s="35">
        <v>442.5</v>
      </c>
      <c r="E7" s="29">
        <v>112.25</v>
      </c>
      <c r="F7" s="24">
        <v>24.5</v>
      </c>
      <c r="G7" s="16">
        <f t="shared" si="0"/>
        <v>579.25</v>
      </c>
    </row>
    <row r="8" spans="2:9" ht="20.100000000000001" customHeight="1" x14ac:dyDescent="0.25">
      <c r="B8" s="10" t="s">
        <v>6</v>
      </c>
      <c r="C8" s="11">
        <v>40</v>
      </c>
      <c r="D8" s="35">
        <v>375</v>
      </c>
      <c r="E8" s="29">
        <v>164.75</v>
      </c>
      <c r="F8" s="24">
        <v>59.5</v>
      </c>
      <c r="G8" s="16">
        <f t="shared" si="0"/>
        <v>599.25</v>
      </c>
    </row>
    <row r="9" spans="2:9" ht="20.100000000000001" customHeight="1" thickBot="1" x14ac:dyDescent="0.3">
      <c r="B9" s="12" t="s">
        <v>7</v>
      </c>
      <c r="C9" s="13">
        <v>40</v>
      </c>
      <c r="D9" s="36">
        <v>445</v>
      </c>
      <c r="E9" s="30">
        <v>92.5</v>
      </c>
      <c r="F9" s="25">
        <v>35</v>
      </c>
      <c r="G9" s="17">
        <f t="shared" si="0"/>
        <v>572.5</v>
      </c>
    </row>
    <row r="10" spans="2:9" ht="24.95" customHeight="1" x14ac:dyDescent="0.25">
      <c r="C10" s="7" t="s">
        <v>11</v>
      </c>
      <c r="D10" s="37">
        <f>AVERAGE(D4:D9)</f>
        <v>413.33333333333331</v>
      </c>
      <c r="E10" s="31">
        <f t="shared" ref="E10:G10" si="1">AVERAGE(E4:E9)</f>
        <v>118.04166666666667</v>
      </c>
      <c r="F10" s="15">
        <f t="shared" si="1"/>
        <v>40.25</v>
      </c>
      <c r="G10" s="18">
        <f t="shared" si="1"/>
        <v>571.625</v>
      </c>
    </row>
    <row r="11" spans="2:9" ht="24.95" customHeight="1" thickBot="1" x14ac:dyDescent="0.3">
      <c r="C11" s="19" t="s">
        <v>22</v>
      </c>
      <c r="D11" s="38">
        <f t="shared" ref="D11:F11" si="2">_xlfn.STDEV.S(D4:D9)</f>
        <v>35.835271265426009</v>
      </c>
      <c r="E11" s="32">
        <f t="shared" si="2"/>
        <v>29.413184402010362</v>
      </c>
      <c r="F11" s="26">
        <f t="shared" si="2"/>
        <v>14.473251189694732</v>
      </c>
      <c r="G11" s="20">
        <f>_xlfn.STDEV.S(G4:G9)</f>
        <v>23.909595354166914</v>
      </c>
    </row>
    <row r="14" spans="2:9" ht="15.75" thickBot="1" x14ac:dyDescent="0.3"/>
    <row r="15" spans="2:9" ht="20.100000000000001" customHeight="1" x14ac:dyDescent="0.25">
      <c r="B15" s="93" t="s">
        <v>9</v>
      </c>
      <c r="C15" s="94"/>
      <c r="D15" s="94"/>
      <c r="E15" s="4">
        <v>5</v>
      </c>
      <c r="F15" s="21" t="str">
        <f>'RESUMEN TOTAL'!D17</f>
        <v>Coste una consulta = 4 € x 20 min = 80 €  +  otros Costes Operativos (1 €/min)</v>
      </c>
    </row>
    <row r="16" spans="2:9" ht="20.100000000000001" customHeight="1" x14ac:dyDescent="0.25">
      <c r="B16" s="95" t="s">
        <v>10</v>
      </c>
      <c r="C16" s="96"/>
      <c r="D16" s="96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3AC0-8648-42CE-AE71-AC0194288FD0}">
  <dimension ref="B1:I17"/>
  <sheetViews>
    <sheetView workbookViewId="0">
      <selection activeCell="M7" sqref="M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9" ht="15.75" thickBot="1" x14ac:dyDescent="0.3"/>
    <row r="2" spans="2:9" ht="30" customHeight="1" thickBot="1" x14ac:dyDescent="0.3">
      <c r="B2" s="83" t="s">
        <v>31</v>
      </c>
      <c r="C2" s="84"/>
      <c r="D2" s="85"/>
      <c r="E2" s="85"/>
      <c r="F2" s="85"/>
      <c r="G2" s="86"/>
    </row>
    <row r="3" spans="2:9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9" ht="20.100000000000001" customHeight="1" x14ac:dyDescent="0.25">
      <c r="B4" s="8" t="s">
        <v>2</v>
      </c>
      <c r="C4" s="9">
        <v>40</v>
      </c>
      <c r="D4" s="34">
        <v>390</v>
      </c>
      <c r="E4" s="28">
        <v>82.5</v>
      </c>
      <c r="F4" s="23">
        <v>21</v>
      </c>
      <c r="G4" s="15">
        <f t="shared" ref="G4:G9" si="0">D4+E4+F4</f>
        <v>493.5</v>
      </c>
      <c r="I4" s="1">
        <v>0.8</v>
      </c>
    </row>
    <row r="5" spans="2:9" ht="20.100000000000001" customHeight="1" x14ac:dyDescent="0.25">
      <c r="B5" s="10" t="s">
        <v>3</v>
      </c>
      <c r="C5" s="11">
        <v>40</v>
      </c>
      <c r="D5" s="35">
        <v>457.5</v>
      </c>
      <c r="E5" s="29">
        <v>85.5</v>
      </c>
      <c r="F5" s="24">
        <v>7</v>
      </c>
      <c r="G5" s="16">
        <f t="shared" si="0"/>
        <v>550</v>
      </c>
      <c r="I5" s="1">
        <v>0.3</v>
      </c>
    </row>
    <row r="6" spans="2:9" ht="20.100000000000001" customHeight="1" x14ac:dyDescent="0.25">
      <c r="B6" s="10" t="s">
        <v>4</v>
      </c>
      <c r="C6" s="11">
        <v>40</v>
      </c>
      <c r="D6" s="35">
        <v>480</v>
      </c>
      <c r="E6" s="29">
        <v>98</v>
      </c>
      <c r="F6" s="24">
        <v>35</v>
      </c>
      <c r="G6" s="16">
        <f t="shared" si="0"/>
        <v>613</v>
      </c>
      <c r="I6" s="1">
        <v>0.2</v>
      </c>
    </row>
    <row r="7" spans="2:9" ht="20.100000000000001" customHeight="1" x14ac:dyDescent="0.25">
      <c r="B7" s="10" t="s">
        <v>5</v>
      </c>
      <c r="C7" s="11">
        <v>40</v>
      </c>
      <c r="D7" s="35">
        <v>487.5</v>
      </c>
      <c r="E7" s="29">
        <v>115.5</v>
      </c>
      <c r="F7" s="24">
        <v>28</v>
      </c>
      <c r="G7" s="16">
        <f t="shared" si="0"/>
        <v>631</v>
      </c>
    </row>
    <row r="8" spans="2:9" ht="20.100000000000001" customHeight="1" x14ac:dyDescent="0.25">
      <c r="B8" s="10" t="s">
        <v>6</v>
      </c>
      <c r="C8" s="11">
        <v>40</v>
      </c>
      <c r="D8" s="35">
        <v>412.5</v>
      </c>
      <c r="E8" s="29">
        <v>123.5</v>
      </c>
      <c r="F8" s="24">
        <v>24.5</v>
      </c>
      <c r="G8" s="16">
        <f t="shared" si="0"/>
        <v>560.5</v>
      </c>
    </row>
    <row r="9" spans="2:9" ht="20.100000000000001" customHeight="1" thickBot="1" x14ac:dyDescent="0.3">
      <c r="B9" s="12" t="s">
        <v>7</v>
      </c>
      <c r="C9" s="13">
        <v>40</v>
      </c>
      <c r="D9" s="36">
        <v>487.5</v>
      </c>
      <c r="E9" s="30">
        <v>69.25</v>
      </c>
      <c r="F9" s="25">
        <v>31.5</v>
      </c>
      <c r="G9" s="17">
        <f t="shared" si="0"/>
        <v>588.25</v>
      </c>
    </row>
    <row r="10" spans="2:9" ht="24.95" customHeight="1" x14ac:dyDescent="0.25">
      <c r="C10" s="7" t="s">
        <v>11</v>
      </c>
      <c r="D10" s="37">
        <f>AVERAGE(D4:D9)</f>
        <v>452.5</v>
      </c>
      <c r="E10" s="31">
        <f t="shared" ref="E10:G10" si="1">AVERAGE(E4:E9)</f>
        <v>95.708333333333329</v>
      </c>
      <c r="F10" s="15">
        <f t="shared" si="1"/>
        <v>24.5</v>
      </c>
      <c r="G10" s="18">
        <f t="shared" si="1"/>
        <v>572.70833333333337</v>
      </c>
    </row>
    <row r="11" spans="2:9" ht="24.95" customHeight="1" thickBot="1" x14ac:dyDescent="0.3">
      <c r="C11" s="19" t="s">
        <v>22</v>
      </c>
      <c r="D11" s="38">
        <f t="shared" ref="D11:F11" si="2">_xlfn.STDEV.S(D4:D9)</f>
        <v>41.803109932156964</v>
      </c>
      <c r="E11" s="32">
        <f t="shared" si="2"/>
        <v>20.727045536367868</v>
      </c>
      <c r="F11" s="26">
        <f t="shared" si="2"/>
        <v>9.8994949366116654</v>
      </c>
      <c r="G11" s="20">
        <f>_xlfn.STDEV.S(G4:G9)</f>
        <v>49.399498141850252</v>
      </c>
    </row>
    <row r="14" spans="2:9" ht="15.75" thickBot="1" x14ac:dyDescent="0.3"/>
    <row r="15" spans="2:9" ht="20.100000000000001" customHeight="1" x14ac:dyDescent="0.25">
      <c r="B15" s="93" t="s">
        <v>9</v>
      </c>
      <c r="C15" s="94"/>
      <c r="D15" s="94"/>
      <c r="E15" s="4">
        <v>5</v>
      </c>
      <c r="F15" s="21" t="str">
        <f>'RESUMEN TOTAL'!D17</f>
        <v>Coste una consulta = 4 € x 20 min = 80 €  +  otros Costes Operativos (1 €/min)</v>
      </c>
    </row>
    <row r="16" spans="2:9" ht="20.100000000000001" customHeight="1" x14ac:dyDescent="0.25">
      <c r="B16" s="95" t="s">
        <v>10</v>
      </c>
      <c r="C16" s="96"/>
      <c r="D16" s="96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EBBC-8409-427F-9AC7-F2EE672C68EA}">
  <dimension ref="B1:G17"/>
  <sheetViews>
    <sheetView workbookViewId="0">
      <selection activeCell="G11" sqref="G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83" t="s">
        <v>24</v>
      </c>
      <c r="C2" s="84"/>
      <c r="D2" s="85"/>
      <c r="E2" s="85"/>
      <c r="F2" s="85"/>
      <c r="G2" s="86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672.5</v>
      </c>
      <c r="E4" s="28">
        <v>0</v>
      </c>
      <c r="F4" s="23">
        <v>0</v>
      </c>
      <c r="G4" s="15">
        <f t="shared" ref="G4:G9" si="0">D4+E4+F4</f>
        <v>672.5</v>
      </c>
    </row>
    <row r="5" spans="2:7" ht="20.100000000000001" customHeight="1" x14ac:dyDescent="0.25">
      <c r="B5" s="10" t="s">
        <v>3</v>
      </c>
      <c r="C5" s="11">
        <v>40</v>
      </c>
      <c r="D5" s="35">
        <v>715</v>
      </c>
      <c r="E5" s="29">
        <v>0</v>
      </c>
      <c r="F5" s="24">
        <v>0</v>
      </c>
      <c r="G5" s="16">
        <f t="shared" si="0"/>
        <v>715</v>
      </c>
    </row>
    <row r="6" spans="2:7" ht="20.100000000000001" customHeight="1" x14ac:dyDescent="0.25">
      <c r="B6" s="10" t="s">
        <v>4</v>
      </c>
      <c r="C6" s="11">
        <v>40</v>
      </c>
      <c r="D6" s="35">
        <v>720</v>
      </c>
      <c r="E6" s="29">
        <v>0</v>
      </c>
      <c r="F6" s="24">
        <v>0</v>
      </c>
      <c r="G6" s="16">
        <f t="shared" si="0"/>
        <v>720</v>
      </c>
    </row>
    <row r="7" spans="2:7" ht="20.100000000000001" customHeight="1" x14ac:dyDescent="0.25">
      <c r="B7" s="10" t="s">
        <v>5</v>
      </c>
      <c r="C7" s="11">
        <v>40</v>
      </c>
      <c r="D7" s="35">
        <v>777.5</v>
      </c>
      <c r="E7" s="29">
        <v>0</v>
      </c>
      <c r="F7" s="24">
        <v>0</v>
      </c>
      <c r="G7" s="16">
        <f t="shared" si="0"/>
        <v>777.5</v>
      </c>
    </row>
    <row r="8" spans="2:7" ht="20.100000000000001" customHeight="1" x14ac:dyDescent="0.25">
      <c r="B8" s="10" t="s">
        <v>6</v>
      </c>
      <c r="C8" s="11">
        <v>40</v>
      </c>
      <c r="D8" s="35">
        <v>672.5</v>
      </c>
      <c r="E8" s="29">
        <v>0</v>
      </c>
      <c r="F8" s="24">
        <v>0</v>
      </c>
      <c r="G8" s="16">
        <f t="shared" si="0"/>
        <v>672.5</v>
      </c>
    </row>
    <row r="9" spans="2:7" ht="20.100000000000001" customHeight="1" thickBot="1" x14ac:dyDescent="0.3">
      <c r="B9" s="12" t="s">
        <v>7</v>
      </c>
      <c r="C9" s="13">
        <v>40</v>
      </c>
      <c r="D9" s="36">
        <v>647.5</v>
      </c>
      <c r="E9" s="30">
        <v>0</v>
      </c>
      <c r="F9" s="25">
        <v>0</v>
      </c>
      <c r="G9" s="17">
        <f t="shared" si="0"/>
        <v>647.5</v>
      </c>
    </row>
    <row r="10" spans="2:7" ht="24.95" customHeight="1" x14ac:dyDescent="0.25">
      <c r="C10" s="7" t="s">
        <v>11</v>
      </c>
      <c r="D10" s="37">
        <f>AVERAGE(D4:D9)</f>
        <v>700.83333333333337</v>
      </c>
      <c r="E10" s="31">
        <f t="shared" ref="E10:G10" si="1">AVERAGE(E4:E9)</f>
        <v>0</v>
      </c>
      <c r="F10" s="15">
        <f t="shared" si="1"/>
        <v>0</v>
      </c>
      <c r="G10" s="18">
        <f t="shared" si="1"/>
        <v>700.83333333333337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46.681545247203061</v>
      </c>
      <c r="E11" s="32">
        <f t="shared" si="2"/>
        <v>0</v>
      </c>
      <c r="F11" s="26">
        <f t="shared" si="2"/>
        <v>0</v>
      </c>
      <c r="G11" s="20">
        <f t="shared" si="2"/>
        <v>46.681545247203061</v>
      </c>
    </row>
    <row r="14" spans="2:7" ht="15.75" thickBot="1" x14ac:dyDescent="0.3"/>
    <row r="15" spans="2:7" ht="20.100000000000001" customHeight="1" x14ac:dyDescent="0.25">
      <c r="B15" s="87" t="s">
        <v>9</v>
      </c>
      <c r="C15" s="88"/>
      <c r="D15" s="88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89" t="s">
        <v>10</v>
      </c>
      <c r="C16" s="90"/>
      <c r="D16" s="90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5486-A119-447B-8E2D-B9A864763ED8}">
  <dimension ref="B1:G17"/>
  <sheetViews>
    <sheetView workbookViewId="0">
      <selection activeCell="F10" sqref="F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83" t="s">
        <v>25</v>
      </c>
      <c r="C2" s="84"/>
      <c r="D2" s="85"/>
      <c r="E2" s="85"/>
      <c r="F2" s="85"/>
      <c r="G2" s="86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392.5</v>
      </c>
      <c r="E4" s="28">
        <v>101</v>
      </c>
      <c r="F4" s="23">
        <v>52.5</v>
      </c>
      <c r="G4" s="15">
        <f t="shared" ref="G4:G9" si="0">D4+E4+F4</f>
        <v>546</v>
      </c>
    </row>
    <row r="5" spans="2:7" ht="20.100000000000001" customHeight="1" x14ac:dyDescent="0.25">
      <c r="B5" s="10" t="s">
        <v>3</v>
      </c>
      <c r="C5" s="11">
        <v>40</v>
      </c>
      <c r="D5" s="35">
        <v>435</v>
      </c>
      <c r="E5" s="29">
        <v>75.5</v>
      </c>
      <c r="F5" s="24">
        <v>21</v>
      </c>
      <c r="G5" s="16">
        <f t="shared" si="0"/>
        <v>531.5</v>
      </c>
    </row>
    <row r="6" spans="2:7" ht="20.100000000000001" customHeight="1" x14ac:dyDescent="0.25">
      <c r="B6" s="10" t="s">
        <v>4</v>
      </c>
      <c r="C6" s="11">
        <v>40</v>
      </c>
      <c r="D6" s="35">
        <v>477.5</v>
      </c>
      <c r="E6" s="29">
        <v>78.25</v>
      </c>
      <c r="F6" s="24">
        <v>35</v>
      </c>
      <c r="G6" s="16">
        <f t="shared" si="0"/>
        <v>590.75</v>
      </c>
    </row>
    <row r="7" spans="2:7" ht="20.100000000000001" customHeight="1" x14ac:dyDescent="0.25">
      <c r="B7" s="10" t="s">
        <v>5</v>
      </c>
      <c r="C7" s="11">
        <v>40</v>
      </c>
      <c r="D7" s="35">
        <v>522.5</v>
      </c>
      <c r="E7" s="29">
        <v>84.25</v>
      </c>
      <c r="F7" s="24">
        <v>31.5</v>
      </c>
      <c r="G7" s="16">
        <f t="shared" si="0"/>
        <v>638.25</v>
      </c>
    </row>
    <row r="8" spans="2:7" ht="20.100000000000001" customHeight="1" x14ac:dyDescent="0.25">
      <c r="B8" s="10" t="s">
        <v>6</v>
      </c>
      <c r="C8" s="11">
        <v>40</v>
      </c>
      <c r="D8" s="35">
        <v>395</v>
      </c>
      <c r="E8" s="29">
        <v>73.25</v>
      </c>
      <c r="F8" s="24">
        <v>21</v>
      </c>
      <c r="G8" s="16">
        <f t="shared" si="0"/>
        <v>489.25</v>
      </c>
    </row>
    <row r="9" spans="2:7" ht="20.100000000000001" customHeight="1" thickBot="1" x14ac:dyDescent="0.3">
      <c r="B9" s="12" t="s">
        <v>7</v>
      </c>
      <c r="C9" s="13">
        <v>40</v>
      </c>
      <c r="D9" s="36">
        <v>377.5</v>
      </c>
      <c r="E9" s="30">
        <v>115</v>
      </c>
      <c r="F9" s="25">
        <v>56</v>
      </c>
      <c r="G9" s="17">
        <f t="shared" si="0"/>
        <v>548.5</v>
      </c>
    </row>
    <row r="10" spans="2:7" ht="24.95" customHeight="1" x14ac:dyDescent="0.25">
      <c r="C10" s="7" t="s">
        <v>11</v>
      </c>
      <c r="D10" s="37">
        <f t="shared" ref="D10:G10" si="1">AVERAGE(D4:D9)</f>
        <v>433.33333333333331</v>
      </c>
      <c r="E10" s="31">
        <f t="shared" si="1"/>
        <v>87.875</v>
      </c>
      <c r="F10" s="15">
        <f t="shared" si="1"/>
        <v>36.166666666666664</v>
      </c>
      <c r="G10" s="18">
        <f t="shared" si="1"/>
        <v>557.375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56.847749882177844</v>
      </c>
      <c r="E11" s="32">
        <f t="shared" si="2"/>
        <v>16.618325727942633</v>
      </c>
      <c r="F11" s="26">
        <f t="shared" si="2"/>
        <v>15.121728296285005</v>
      </c>
      <c r="G11" s="20">
        <f t="shared" si="2"/>
        <v>51.329024440369018</v>
      </c>
    </row>
    <row r="14" spans="2:7" ht="15.75" thickBot="1" x14ac:dyDescent="0.3"/>
    <row r="15" spans="2:7" ht="20.100000000000001" customHeight="1" x14ac:dyDescent="0.25">
      <c r="B15" s="87" t="s">
        <v>9</v>
      </c>
      <c r="C15" s="88"/>
      <c r="D15" s="88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89" t="s">
        <v>10</v>
      </c>
      <c r="C16" s="90"/>
      <c r="D16" s="90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1D90-E4F0-4E9B-AE88-4DE7F3A07847}">
  <dimension ref="B1:G17"/>
  <sheetViews>
    <sheetView workbookViewId="0">
      <selection activeCell="F15" sqref="F15:F1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83" t="s">
        <v>26</v>
      </c>
      <c r="C2" s="84"/>
      <c r="D2" s="85"/>
      <c r="E2" s="85"/>
      <c r="F2" s="85"/>
      <c r="G2" s="86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392.5</v>
      </c>
      <c r="E4" s="28">
        <v>90.75</v>
      </c>
      <c r="F4" s="23">
        <v>52.5</v>
      </c>
      <c r="G4" s="15">
        <f t="shared" ref="G4:G9" si="0">D4+E4+F4</f>
        <v>535.75</v>
      </c>
    </row>
    <row r="5" spans="2:7" ht="20.100000000000001" customHeight="1" x14ac:dyDescent="0.25">
      <c r="B5" s="10" t="s">
        <v>3</v>
      </c>
      <c r="C5" s="11">
        <v>40</v>
      </c>
      <c r="D5" s="35">
        <v>440</v>
      </c>
      <c r="E5" s="29">
        <v>71.75</v>
      </c>
      <c r="F5" s="24">
        <v>28</v>
      </c>
      <c r="G5" s="16">
        <f t="shared" si="0"/>
        <v>539.75</v>
      </c>
    </row>
    <row r="6" spans="2:7" ht="20.100000000000001" customHeight="1" x14ac:dyDescent="0.25">
      <c r="B6" s="10" t="s">
        <v>4</v>
      </c>
      <c r="C6" s="11">
        <v>40</v>
      </c>
      <c r="D6" s="35">
        <v>482.5</v>
      </c>
      <c r="E6" s="29">
        <v>74</v>
      </c>
      <c r="F6" s="24">
        <v>42</v>
      </c>
      <c r="G6" s="16">
        <f t="shared" si="0"/>
        <v>598.5</v>
      </c>
    </row>
    <row r="7" spans="2:7" ht="20.100000000000001" customHeight="1" x14ac:dyDescent="0.25">
      <c r="B7" s="10" t="s">
        <v>5</v>
      </c>
      <c r="C7" s="11">
        <v>40</v>
      </c>
      <c r="D7" s="35">
        <v>522.5</v>
      </c>
      <c r="E7" s="29">
        <v>80.25</v>
      </c>
      <c r="F7" s="24">
        <v>31.5</v>
      </c>
      <c r="G7" s="16">
        <f t="shared" si="0"/>
        <v>634.25</v>
      </c>
    </row>
    <row r="8" spans="2:7" ht="20.100000000000001" customHeight="1" x14ac:dyDescent="0.25">
      <c r="B8" s="10" t="s">
        <v>6</v>
      </c>
      <c r="C8" s="11">
        <v>40</v>
      </c>
      <c r="D8" s="35">
        <v>400</v>
      </c>
      <c r="E8" s="29">
        <v>69.75</v>
      </c>
      <c r="F8" s="24">
        <v>28</v>
      </c>
      <c r="G8" s="16">
        <f t="shared" si="0"/>
        <v>497.75</v>
      </c>
    </row>
    <row r="9" spans="2:7" ht="20.100000000000001" customHeight="1" thickBot="1" x14ac:dyDescent="0.3">
      <c r="B9" s="12" t="s">
        <v>7</v>
      </c>
      <c r="C9" s="13">
        <v>40</v>
      </c>
      <c r="D9" s="36">
        <v>380</v>
      </c>
      <c r="E9" s="30">
        <v>106.25</v>
      </c>
      <c r="F9" s="25">
        <v>59.5</v>
      </c>
      <c r="G9" s="17">
        <f t="shared" si="0"/>
        <v>545.75</v>
      </c>
    </row>
    <row r="10" spans="2:7" ht="24.95" customHeight="1" x14ac:dyDescent="0.25">
      <c r="C10" s="7" t="s">
        <v>11</v>
      </c>
      <c r="D10" s="37">
        <f t="shared" ref="D10:G10" si="1">AVERAGE(D4:D9)</f>
        <v>436.25</v>
      </c>
      <c r="E10" s="31">
        <f t="shared" si="1"/>
        <v>82.125</v>
      </c>
      <c r="F10" s="15">
        <f t="shared" si="1"/>
        <v>40.25</v>
      </c>
      <c r="G10" s="18">
        <f t="shared" si="1"/>
        <v>558.625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56.54091438949321</v>
      </c>
      <c r="E11" s="32">
        <f t="shared" si="2"/>
        <v>14.047909097086299</v>
      </c>
      <c r="F11" s="26">
        <f t="shared" si="2"/>
        <v>13.41920265887657</v>
      </c>
      <c r="G11" s="20">
        <f t="shared" si="2"/>
        <v>49.112562038647503</v>
      </c>
    </row>
    <row r="14" spans="2:7" ht="15.75" thickBot="1" x14ac:dyDescent="0.3"/>
    <row r="15" spans="2:7" ht="20.100000000000001" customHeight="1" x14ac:dyDescent="0.25">
      <c r="B15" s="87" t="s">
        <v>9</v>
      </c>
      <c r="C15" s="88"/>
      <c r="D15" s="88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89" t="s">
        <v>10</v>
      </c>
      <c r="C16" s="90"/>
      <c r="D16" s="90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F238-E309-406E-8A91-629D6A94FDF9}">
  <dimension ref="B1:G17"/>
  <sheetViews>
    <sheetView workbookViewId="0">
      <selection activeCell="F15" sqref="F15:F1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83" t="s">
        <v>27</v>
      </c>
      <c r="C2" s="84"/>
      <c r="D2" s="85"/>
      <c r="E2" s="85"/>
      <c r="F2" s="85"/>
      <c r="G2" s="86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302.5</v>
      </c>
      <c r="E4" s="28">
        <v>147.25</v>
      </c>
      <c r="F4" s="23">
        <v>122.5</v>
      </c>
      <c r="G4" s="15">
        <f t="shared" ref="G4:G9" si="0">D4+E4+F4</f>
        <v>572.25</v>
      </c>
    </row>
    <row r="5" spans="2:7" ht="20.100000000000001" customHeight="1" x14ac:dyDescent="0.25">
      <c r="B5" s="10" t="s">
        <v>3</v>
      </c>
      <c r="C5" s="11">
        <v>40</v>
      </c>
      <c r="D5" s="35">
        <v>357.5</v>
      </c>
      <c r="E5" s="29">
        <v>127.75</v>
      </c>
      <c r="F5" s="24">
        <v>119</v>
      </c>
      <c r="G5" s="16">
        <f t="shared" si="0"/>
        <v>604.25</v>
      </c>
    </row>
    <row r="6" spans="2:7" ht="20.100000000000001" customHeight="1" x14ac:dyDescent="0.25">
      <c r="B6" s="10" t="s">
        <v>4</v>
      </c>
      <c r="C6" s="11">
        <v>40</v>
      </c>
      <c r="D6" s="35">
        <v>370</v>
      </c>
      <c r="E6" s="29">
        <v>120</v>
      </c>
      <c r="F6" s="24">
        <v>87.5</v>
      </c>
      <c r="G6" s="16">
        <f t="shared" si="0"/>
        <v>577.5</v>
      </c>
    </row>
    <row r="7" spans="2:7" ht="20.100000000000001" customHeight="1" x14ac:dyDescent="0.25">
      <c r="B7" s="10" t="s">
        <v>5</v>
      </c>
      <c r="C7" s="11">
        <v>40</v>
      </c>
      <c r="D7" s="35">
        <v>447.5</v>
      </c>
      <c r="E7" s="29">
        <v>108</v>
      </c>
      <c r="F7" s="24">
        <v>91</v>
      </c>
      <c r="G7" s="16">
        <f t="shared" si="0"/>
        <v>646.5</v>
      </c>
    </row>
    <row r="8" spans="2:7" ht="20.100000000000001" customHeight="1" x14ac:dyDescent="0.25">
      <c r="B8" s="10" t="s">
        <v>6</v>
      </c>
      <c r="C8" s="11">
        <v>40</v>
      </c>
      <c r="D8" s="35">
        <v>287.5</v>
      </c>
      <c r="E8" s="29">
        <v>137</v>
      </c>
      <c r="F8" s="24">
        <v>91</v>
      </c>
      <c r="G8" s="16">
        <f t="shared" si="0"/>
        <v>515.5</v>
      </c>
    </row>
    <row r="9" spans="2:7" ht="20.100000000000001" customHeight="1" thickBot="1" x14ac:dyDescent="0.3">
      <c r="B9" s="12" t="s">
        <v>7</v>
      </c>
      <c r="C9" s="13">
        <v>40</v>
      </c>
      <c r="D9" s="36">
        <v>292.5</v>
      </c>
      <c r="E9" s="30">
        <v>164.5</v>
      </c>
      <c r="F9" s="25">
        <v>154</v>
      </c>
      <c r="G9" s="17">
        <f t="shared" si="0"/>
        <v>611</v>
      </c>
    </row>
    <row r="10" spans="2:7" ht="24.95" customHeight="1" x14ac:dyDescent="0.25">
      <c r="C10" s="7" t="s">
        <v>11</v>
      </c>
      <c r="D10" s="37">
        <f t="shared" ref="D10:G10" si="1">AVERAGE(D4:D9)</f>
        <v>342.91666666666669</v>
      </c>
      <c r="E10" s="31">
        <f t="shared" si="1"/>
        <v>134.08333333333334</v>
      </c>
      <c r="F10" s="15">
        <f t="shared" si="1"/>
        <v>110.83333333333333</v>
      </c>
      <c r="G10" s="18">
        <f t="shared" si="1"/>
        <v>587.83333333333337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61.85500518686159</v>
      </c>
      <c r="E11" s="32">
        <f t="shared" si="2"/>
        <v>20.128752238195634</v>
      </c>
      <c r="F11" s="26">
        <f t="shared" si="2"/>
        <v>26.066581415035337</v>
      </c>
      <c r="G11" s="20">
        <f t="shared" si="2"/>
        <v>44.338940748135457</v>
      </c>
    </row>
    <row r="14" spans="2:7" ht="15.75" thickBot="1" x14ac:dyDescent="0.3"/>
    <row r="15" spans="2:7" ht="20.100000000000001" customHeight="1" x14ac:dyDescent="0.25">
      <c r="B15" s="87" t="s">
        <v>9</v>
      </c>
      <c r="C15" s="88"/>
      <c r="D15" s="88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89" t="s">
        <v>10</v>
      </c>
      <c r="C16" s="90"/>
      <c r="D16" s="90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BFCB-6089-4E91-8CEC-86BAB4240C1F}">
  <dimension ref="B1:G17"/>
  <sheetViews>
    <sheetView workbookViewId="0">
      <selection activeCell="F15" sqref="F15:F1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83" t="s">
        <v>28</v>
      </c>
      <c r="C2" s="84"/>
      <c r="D2" s="85"/>
      <c r="E2" s="85"/>
      <c r="F2" s="85"/>
      <c r="G2" s="86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287.5</v>
      </c>
      <c r="E4" s="28">
        <v>180.25</v>
      </c>
      <c r="F4" s="23">
        <v>101.5</v>
      </c>
      <c r="G4" s="15">
        <f t="shared" ref="G4:G9" si="0">D4+E4+F4</f>
        <v>569.25</v>
      </c>
    </row>
    <row r="5" spans="2:7" ht="20.100000000000001" customHeight="1" x14ac:dyDescent="0.25">
      <c r="B5" s="10" t="s">
        <v>3</v>
      </c>
      <c r="C5" s="11">
        <v>40</v>
      </c>
      <c r="D5" s="35">
        <v>337.5</v>
      </c>
      <c r="E5" s="29">
        <v>152</v>
      </c>
      <c r="F5" s="24">
        <v>91</v>
      </c>
      <c r="G5" s="16">
        <f t="shared" si="0"/>
        <v>580.5</v>
      </c>
    </row>
    <row r="6" spans="2:7" ht="20.100000000000001" customHeight="1" x14ac:dyDescent="0.25">
      <c r="B6" s="10" t="s">
        <v>4</v>
      </c>
      <c r="C6" s="11">
        <v>40</v>
      </c>
      <c r="D6" s="35">
        <v>362.5</v>
      </c>
      <c r="E6" s="29">
        <v>146.5</v>
      </c>
      <c r="F6" s="24">
        <v>77</v>
      </c>
      <c r="G6" s="16">
        <f t="shared" si="0"/>
        <v>586</v>
      </c>
    </row>
    <row r="7" spans="2:7" ht="20.100000000000001" customHeight="1" x14ac:dyDescent="0.25">
      <c r="B7" s="10" t="s">
        <v>5</v>
      </c>
      <c r="C7" s="11">
        <v>40</v>
      </c>
      <c r="D7" s="35">
        <v>435</v>
      </c>
      <c r="E7" s="29">
        <v>135.5</v>
      </c>
      <c r="F7" s="24">
        <v>73.5</v>
      </c>
      <c r="G7" s="16">
        <f t="shared" si="0"/>
        <v>644</v>
      </c>
    </row>
    <row r="8" spans="2:7" ht="20.100000000000001" customHeight="1" x14ac:dyDescent="0.25">
      <c r="B8" s="10" t="s">
        <v>6</v>
      </c>
      <c r="C8" s="11">
        <v>40</v>
      </c>
      <c r="D8" s="35">
        <v>282.5</v>
      </c>
      <c r="E8" s="29">
        <v>179.75</v>
      </c>
      <c r="F8" s="24">
        <v>84</v>
      </c>
      <c r="G8" s="16">
        <f t="shared" si="0"/>
        <v>546.25</v>
      </c>
    </row>
    <row r="9" spans="2:7" ht="20.100000000000001" customHeight="1" thickBot="1" x14ac:dyDescent="0.3">
      <c r="B9" s="12" t="s">
        <v>7</v>
      </c>
      <c r="C9" s="13">
        <v>40</v>
      </c>
      <c r="D9" s="36">
        <v>270</v>
      </c>
      <c r="E9" s="30">
        <v>198.5</v>
      </c>
      <c r="F9" s="25">
        <v>122.5</v>
      </c>
      <c r="G9" s="17">
        <f t="shared" si="0"/>
        <v>591</v>
      </c>
    </row>
    <row r="10" spans="2:7" ht="24.95" customHeight="1" x14ac:dyDescent="0.25">
      <c r="C10" s="7" t="s">
        <v>11</v>
      </c>
      <c r="D10" s="37">
        <f t="shared" ref="D10:G10" si="1">AVERAGE(D4:D9)</f>
        <v>329.16666666666669</v>
      </c>
      <c r="E10" s="31">
        <f t="shared" si="1"/>
        <v>165.41666666666666</v>
      </c>
      <c r="F10" s="15">
        <f t="shared" si="1"/>
        <v>91.583333333333329</v>
      </c>
      <c r="G10" s="18">
        <f t="shared" si="1"/>
        <v>586.16666666666663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62.921909273850503</v>
      </c>
      <c r="E11" s="32">
        <f t="shared" si="2"/>
        <v>24.301577452228663</v>
      </c>
      <c r="F11" s="26">
        <f t="shared" si="2"/>
        <v>18.175303757204915</v>
      </c>
      <c r="G11" s="20">
        <f t="shared" si="2"/>
        <v>32.495256064026741</v>
      </c>
    </row>
    <row r="14" spans="2:7" ht="15.75" thickBot="1" x14ac:dyDescent="0.3"/>
    <row r="15" spans="2:7" ht="20.100000000000001" customHeight="1" x14ac:dyDescent="0.25">
      <c r="B15" s="87" t="s">
        <v>9</v>
      </c>
      <c r="C15" s="88"/>
      <c r="D15" s="88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89" t="s">
        <v>10</v>
      </c>
      <c r="C16" s="90"/>
      <c r="D16" s="90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019F-17C8-4F32-8F34-C031463EBE70}">
  <dimension ref="B1:G17"/>
  <sheetViews>
    <sheetView workbookViewId="0">
      <selection activeCell="F15" sqref="F15:F1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83" t="s">
        <v>29</v>
      </c>
      <c r="C2" s="84"/>
      <c r="D2" s="85"/>
      <c r="E2" s="85"/>
      <c r="F2" s="85"/>
      <c r="G2" s="86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232.5</v>
      </c>
      <c r="E4" s="28">
        <v>295.25</v>
      </c>
      <c r="F4" s="23">
        <v>217</v>
      </c>
      <c r="G4" s="15">
        <f t="shared" ref="G4:G9" si="0">D4+E4+F4</f>
        <v>744.75</v>
      </c>
    </row>
    <row r="5" spans="2:7" ht="20.100000000000001" customHeight="1" x14ac:dyDescent="0.25">
      <c r="B5" s="10" t="s">
        <v>3</v>
      </c>
      <c r="C5" s="11">
        <v>40</v>
      </c>
      <c r="D5" s="35">
        <v>237.5</v>
      </c>
      <c r="E5" s="29">
        <v>262.5</v>
      </c>
      <c r="F5" s="24">
        <v>168</v>
      </c>
      <c r="G5" s="16">
        <f t="shared" si="0"/>
        <v>668</v>
      </c>
    </row>
    <row r="6" spans="2:7" ht="20.100000000000001" customHeight="1" x14ac:dyDescent="0.25">
      <c r="B6" s="10" t="s">
        <v>4</v>
      </c>
      <c r="C6" s="11">
        <v>40</v>
      </c>
      <c r="D6" s="35">
        <v>242.5</v>
      </c>
      <c r="E6" s="29">
        <v>279.25</v>
      </c>
      <c r="F6" s="24">
        <v>136.5</v>
      </c>
      <c r="G6" s="16">
        <f t="shared" si="0"/>
        <v>658.25</v>
      </c>
    </row>
    <row r="7" spans="2:7" ht="20.100000000000001" customHeight="1" x14ac:dyDescent="0.25">
      <c r="B7" s="10" t="s">
        <v>5</v>
      </c>
      <c r="C7" s="11">
        <v>40</v>
      </c>
      <c r="D7" s="35">
        <v>335</v>
      </c>
      <c r="E7" s="29">
        <v>255.5</v>
      </c>
      <c r="F7" s="24">
        <v>133</v>
      </c>
      <c r="G7" s="16">
        <f t="shared" si="0"/>
        <v>723.5</v>
      </c>
    </row>
    <row r="8" spans="2:7" ht="20.100000000000001" customHeight="1" x14ac:dyDescent="0.25">
      <c r="B8" s="10" t="s">
        <v>6</v>
      </c>
      <c r="C8" s="11">
        <v>40</v>
      </c>
      <c r="D8" s="35">
        <v>215</v>
      </c>
      <c r="E8" s="29">
        <v>274.75</v>
      </c>
      <c r="F8" s="24">
        <v>175</v>
      </c>
      <c r="G8" s="16">
        <f t="shared" si="0"/>
        <v>664.75</v>
      </c>
    </row>
    <row r="9" spans="2:7" ht="20.100000000000001" customHeight="1" thickBot="1" x14ac:dyDescent="0.3">
      <c r="B9" s="12" t="s">
        <v>7</v>
      </c>
      <c r="C9" s="13">
        <v>40</v>
      </c>
      <c r="D9" s="36">
        <v>195</v>
      </c>
      <c r="E9" s="30">
        <v>324</v>
      </c>
      <c r="F9" s="25">
        <v>210</v>
      </c>
      <c r="G9" s="17">
        <f t="shared" si="0"/>
        <v>729</v>
      </c>
    </row>
    <row r="10" spans="2:7" ht="24.95" customHeight="1" x14ac:dyDescent="0.25">
      <c r="C10" s="7" t="s">
        <v>11</v>
      </c>
      <c r="D10" s="37">
        <f t="shared" ref="D10:G10" si="1">AVERAGE(D4:D9)</f>
        <v>242.91666666666666</v>
      </c>
      <c r="E10" s="31">
        <f t="shared" si="1"/>
        <v>281.875</v>
      </c>
      <c r="F10" s="15">
        <f t="shared" si="1"/>
        <v>173.25</v>
      </c>
      <c r="G10" s="18">
        <f t="shared" si="1"/>
        <v>698.04166666666663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48.358470474847145</v>
      </c>
      <c r="E11" s="32">
        <f t="shared" si="2"/>
        <v>24.827781817955465</v>
      </c>
      <c r="F11" s="26">
        <f t="shared" si="2"/>
        <v>35.400211863772789</v>
      </c>
      <c r="G11" s="20">
        <f t="shared" si="2"/>
        <v>38.425062350849437</v>
      </c>
    </row>
    <row r="14" spans="2:7" ht="15.75" thickBot="1" x14ac:dyDescent="0.3"/>
    <row r="15" spans="2:7" ht="20.100000000000001" customHeight="1" x14ac:dyDescent="0.25">
      <c r="B15" s="87" t="s">
        <v>9</v>
      </c>
      <c r="C15" s="88"/>
      <c r="D15" s="88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89" t="s">
        <v>10</v>
      </c>
      <c r="C16" s="90"/>
      <c r="D16" s="90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FF46-E2E2-4129-9420-9D26A94CF5C2}">
  <dimension ref="B1:G17"/>
  <sheetViews>
    <sheetView workbookViewId="0">
      <selection activeCell="F15" sqref="F15:F17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83" t="s">
        <v>30</v>
      </c>
      <c r="C2" s="84"/>
      <c r="D2" s="85"/>
      <c r="E2" s="85"/>
      <c r="F2" s="85"/>
      <c r="G2" s="86"/>
    </row>
    <row r="3" spans="2:7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40</v>
      </c>
      <c r="D4" s="34">
        <v>227.5</v>
      </c>
      <c r="E4" s="28">
        <v>316</v>
      </c>
      <c r="F4" s="23">
        <v>210</v>
      </c>
      <c r="G4" s="15">
        <f t="shared" ref="G4:G9" si="0">D4+E4+F4</f>
        <v>753.5</v>
      </c>
    </row>
    <row r="5" spans="2:7" ht="20.100000000000001" customHeight="1" x14ac:dyDescent="0.25">
      <c r="B5" s="10" t="s">
        <v>3</v>
      </c>
      <c r="C5" s="11">
        <v>40</v>
      </c>
      <c r="D5" s="35">
        <v>232.5</v>
      </c>
      <c r="E5" s="29">
        <v>279.75</v>
      </c>
      <c r="F5" s="24">
        <v>161</v>
      </c>
      <c r="G5" s="16">
        <f t="shared" si="0"/>
        <v>673.25</v>
      </c>
    </row>
    <row r="6" spans="2:7" ht="20.100000000000001" customHeight="1" x14ac:dyDescent="0.25">
      <c r="B6" s="10" t="s">
        <v>4</v>
      </c>
      <c r="C6" s="11">
        <v>40</v>
      </c>
      <c r="D6" s="35">
        <v>240</v>
      </c>
      <c r="E6" s="29">
        <v>296.25</v>
      </c>
      <c r="F6" s="24">
        <v>133</v>
      </c>
      <c r="G6" s="16">
        <f t="shared" si="0"/>
        <v>669.25</v>
      </c>
    </row>
    <row r="7" spans="2:7" ht="20.100000000000001" customHeight="1" x14ac:dyDescent="0.25">
      <c r="B7" s="10" t="s">
        <v>5</v>
      </c>
      <c r="C7" s="11">
        <v>40</v>
      </c>
      <c r="D7" s="35">
        <v>320</v>
      </c>
      <c r="E7" s="29">
        <v>267.5</v>
      </c>
      <c r="F7" s="24">
        <v>112</v>
      </c>
      <c r="G7" s="16">
        <f t="shared" si="0"/>
        <v>699.5</v>
      </c>
    </row>
    <row r="8" spans="2:7" ht="20.100000000000001" customHeight="1" x14ac:dyDescent="0.25">
      <c r="B8" s="10" t="s">
        <v>6</v>
      </c>
      <c r="C8" s="11">
        <v>40</v>
      </c>
      <c r="D8" s="35">
        <v>205</v>
      </c>
      <c r="E8" s="29">
        <v>292</v>
      </c>
      <c r="F8" s="24">
        <v>161</v>
      </c>
      <c r="G8" s="16">
        <f t="shared" si="0"/>
        <v>658</v>
      </c>
    </row>
    <row r="9" spans="2:7" ht="20.100000000000001" customHeight="1" thickBot="1" x14ac:dyDescent="0.3">
      <c r="B9" s="12" t="s">
        <v>7</v>
      </c>
      <c r="C9" s="13">
        <v>40</v>
      </c>
      <c r="D9" s="36">
        <v>192.5</v>
      </c>
      <c r="E9" s="30">
        <v>342.5</v>
      </c>
      <c r="F9" s="25">
        <v>206.5</v>
      </c>
      <c r="G9" s="17">
        <f t="shared" si="0"/>
        <v>741.5</v>
      </c>
    </row>
    <row r="10" spans="2:7" ht="24.95" customHeight="1" x14ac:dyDescent="0.25">
      <c r="C10" s="7" t="s">
        <v>11</v>
      </c>
      <c r="D10" s="37">
        <f t="shared" ref="D10:G10" si="1">AVERAGE(D4:D9)</f>
        <v>236.25</v>
      </c>
      <c r="E10" s="31">
        <f t="shared" si="1"/>
        <v>299</v>
      </c>
      <c r="F10" s="15">
        <f t="shared" si="1"/>
        <v>163.91666666666666</v>
      </c>
      <c r="G10" s="18">
        <f t="shared" si="1"/>
        <v>699.16666666666663</v>
      </c>
    </row>
    <row r="11" spans="2:7" ht="24.95" customHeight="1" thickBot="1" x14ac:dyDescent="0.3">
      <c r="C11" s="19" t="s">
        <v>22</v>
      </c>
      <c r="D11" s="38">
        <f t="shared" ref="D11:G11" si="2">_xlfn.STDEV.S(D4:D9)</f>
        <v>44.742317776351285</v>
      </c>
      <c r="E11" s="32">
        <f t="shared" si="2"/>
        <v>26.835144866387438</v>
      </c>
      <c r="F11" s="26">
        <f t="shared" si="2"/>
        <v>39.000534184375844</v>
      </c>
      <c r="G11" s="20">
        <f t="shared" si="2"/>
        <v>40.014268288532612</v>
      </c>
    </row>
    <row r="14" spans="2:7" ht="15.75" thickBot="1" x14ac:dyDescent="0.3"/>
    <row r="15" spans="2:7" ht="20.100000000000001" customHeight="1" x14ac:dyDescent="0.25">
      <c r="B15" s="87" t="s">
        <v>9</v>
      </c>
      <c r="C15" s="88"/>
      <c r="D15" s="88"/>
      <c r="E15" s="4">
        <v>5</v>
      </c>
      <c r="F15" s="21" t="str">
        <f>'RESUMEN TOTAL'!D17</f>
        <v>Coste una consulta = 4 € x 20 min = 80 €  +  otros Costes Operativos (1 €/min)</v>
      </c>
    </row>
    <row r="16" spans="2:7" ht="20.100000000000001" customHeight="1" x14ac:dyDescent="0.25">
      <c r="B16" s="89" t="s">
        <v>10</v>
      </c>
      <c r="C16" s="90"/>
      <c r="D16" s="90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7CAE-C013-433B-9D70-62236E31E761}">
  <dimension ref="B1:I17"/>
  <sheetViews>
    <sheetView workbookViewId="0">
      <selection activeCell="M26" sqref="M2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9" ht="15.75" thickBot="1" x14ac:dyDescent="0.3"/>
    <row r="2" spans="2:9" ht="30" customHeight="1" thickBot="1" x14ac:dyDescent="0.3">
      <c r="B2" s="83" t="s">
        <v>31</v>
      </c>
      <c r="C2" s="84"/>
      <c r="D2" s="85"/>
      <c r="E2" s="85"/>
      <c r="F2" s="85"/>
      <c r="G2" s="86"/>
    </row>
    <row r="3" spans="2:9" ht="35.1" customHeight="1" thickBot="1" x14ac:dyDescent="0.3">
      <c r="B3" s="2" t="s">
        <v>0</v>
      </c>
      <c r="C3" s="3" t="s">
        <v>1</v>
      </c>
      <c r="D3" s="33" t="s">
        <v>15</v>
      </c>
      <c r="E3" s="27" t="s">
        <v>16</v>
      </c>
      <c r="F3" s="22" t="s">
        <v>18</v>
      </c>
      <c r="G3" s="14" t="s">
        <v>8</v>
      </c>
    </row>
    <row r="4" spans="2:9" ht="20.100000000000001" customHeight="1" x14ac:dyDescent="0.25">
      <c r="B4" s="8" t="s">
        <v>2</v>
      </c>
      <c r="C4" s="9">
        <v>40</v>
      </c>
      <c r="D4" s="34">
        <v>362.5</v>
      </c>
      <c r="E4" s="28">
        <v>137.5</v>
      </c>
      <c r="F4" s="23">
        <v>56</v>
      </c>
      <c r="G4" s="15">
        <f t="shared" ref="G4:G9" si="0">D4+E4+F4</f>
        <v>556</v>
      </c>
      <c r="I4" s="1">
        <v>0.7</v>
      </c>
    </row>
    <row r="5" spans="2:9" ht="20.100000000000001" customHeight="1" x14ac:dyDescent="0.25">
      <c r="B5" s="10" t="s">
        <v>3</v>
      </c>
      <c r="C5" s="11">
        <v>40</v>
      </c>
      <c r="D5" s="35">
        <v>435</v>
      </c>
      <c r="E5" s="29">
        <v>116</v>
      </c>
      <c r="F5" s="24">
        <v>38.5</v>
      </c>
      <c r="G5" s="16">
        <f t="shared" si="0"/>
        <v>589.5</v>
      </c>
      <c r="I5" s="1">
        <v>0.2</v>
      </c>
    </row>
    <row r="6" spans="2:9" ht="20.100000000000001" customHeight="1" x14ac:dyDescent="0.25">
      <c r="B6" s="10" t="s">
        <v>4</v>
      </c>
      <c r="C6" s="11">
        <v>40</v>
      </c>
      <c r="D6" s="35">
        <v>420</v>
      </c>
      <c r="E6" s="29">
        <v>85.25</v>
      </c>
      <c r="F6" s="24">
        <v>28</v>
      </c>
      <c r="G6" s="16">
        <f t="shared" si="0"/>
        <v>533.25</v>
      </c>
    </row>
    <row r="7" spans="2:9" ht="20.100000000000001" customHeight="1" x14ac:dyDescent="0.25">
      <c r="B7" s="10" t="s">
        <v>5</v>
      </c>
      <c r="C7" s="11">
        <v>40</v>
      </c>
      <c r="D7" s="35">
        <v>442.5</v>
      </c>
      <c r="E7" s="29">
        <v>112.25</v>
      </c>
      <c r="F7" s="24">
        <v>24.5</v>
      </c>
      <c r="G7" s="16">
        <f t="shared" si="0"/>
        <v>579.25</v>
      </c>
    </row>
    <row r="8" spans="2:9" ht="20.100000000000001" customHeight="1" x14ac:dyDescent="0.25">
      <c r="B8" s="10" t="s">
        <v>6</v>
      </c>
      <c r="C8" s="11">
        <v>40</v>
      </c>
      <c r="D8" s="35">
        <v>375</v>
      </c>
      <c r="E8" s="29">
        <v>164.75</v>
      </c>
      <c r="F8" s="24">
        <v>59.5</v>
      </c>
      <c r="G8" s="16">
        <f t="shared" si="0"/>
        <v>599.25</v>
      </c>
    </row>
    <row r="9" spans="2:9" ht="20.100000000000001" customHeight="1" thickBot="1" x14ac:dyDescent="0.3">
      <c r="B9" s="12" t="s">
        <v>7</v>
      </c>
      <c r="C9" s="13">
        <v>40</v>
      </c>
      <c r="D9" s="36">
        <v>445</v>
      </c>
      <c r="E9" s="30">
        <v>92.5</v>
      </c>
      <c r="F9" s="25">
        <v>35</v>
      </c>
      <c r="G9" s="17">
        <f t="shared" si="0"/>
        <v>572.5</v>
      </c>
    </row>
    <row r="10" spans="2:9" ht="24.95" customHeight="1" x14ac:dyDescent="0.25">
      <c r="C10" s="7" t="s">
        <v>11</v>
      </c>
      <c r="D10" s="37">
        <f>AVERAGE(D4:D9)</f>
        <v>413.33333333333331</v>
      </c>
      <c r="E10" s="31">
        <f t="shared" ref="E10:G10" si="1">AVERAGE(E4:E9)</f>
        <v>118.04166666666667</v>
      </c>
      <c r="F10" s="15">
        <f t="shared" si="1"/>
        <v>40.25</v>
      </c>
      <c r="G10" s="18">
        <f t="shared" si="1"/>
        <v>571.625</v>
      </c>
    </row>
    <row r="11" spans="2:9" ht="24.95" customHeight="1" thickBot="1" x14ac:dyDescent="0.3">
      <c r="C11" s="19" t="s">
        <v>22</v>
      </c>
      <c r="D11" s="38">
        <f t="shared" ref="D11:F11" si="2">_xlfn.STDEV.S(D4:D9)</f>
        <v>35.835271265426009</v>
      </c>
      <c r="E11" s="32">
        <f t="shared" si="2"/>
        <v>29.413184402010362</v>
      </c>
      <c r="F11" s="26">
        <f t="shared" si="2"/>
        <v>14.473251189694732</v>
      </c>
      <c r="G11" s="20">
        <f>_xlfn.STDEV.S(G4:G9)</f>
        <v>23.909595354166914</v>
      </c>
    </row>
    <row r="14" spans="2:9" ht="15.75" thickBot="1" x14ac:dyDescent="0.3"/>
    <row r="15" spans="2:9" ht="20.100000000000001" customHeight="1" x14ac:dyDescent="0.25">
      <c r="B15" s="93" t="s">
        <v>9</v>
      </c>
      <c r="C15" s="94"/>
      <c r="D15" s="94"/>
      <c r="E15" s="4">
        <v>5</v>
      </c>
      <c r="F15" s="21" t="str">
        <f>'RESUMEN TOTAL'!D17</f>
        <v>Coste una consulta = 4 € x 20 min = 80 €  +  otros Costes Operativos (1 €/min)</v>
      </c>
    </row>
    <row r="16" spans="2:9" ht="20.100000000000001" customHeight="1" x14ac:dyDescent="0.25">
      <c r="B16" s="95" t="s">
        <v>10</v>
      </c>
      <c r="C16" s="96"/>
      <c r="D16" s="96"/>
      <c r="E16" s="5">
        <v>0.5</v>
      </c>
      <c r="F16" s="21" t="str">
        <f>'RESUMEN TOTAL'!D18</f>
        <v>Coste exponencial = (x2 + x) / 2, siendo x el número de slots de espera</v>
      </c>
    </row>
    <row r="17" spans="2:6" ht="20.100000000000001" customHeight="1" thickBot="1" x14ac:dyDescent="0.3">
      <c r="B17" s="91" t="s">
        <v>19</v>
      </c>
      <c r="C17" s="92"/>
      <c r="D17" s="92"/>
      <c r="E17" s="6">
        <v>7</v>
      </c>
      <c r="F17" s="21" t="str">
        <f>'RESUMEN TOTAL'!D19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RESUMEN TOTAL</vt:lpstr>
      <vt:lpstr>Regla 11_24</vt:lpstr>
      <vt:lpstr>Regla 1231_28</vt:lpstr>
      <vt:lpstr>Regla 1241_28</vt:lpstr>
      <vt:lpstr>Regla 1231_30</vt:lpstr>
      <vt:lpstr>Regla 1221_30</vt:lpstr>
      <vt:lpstr>Regla 133112_32</vt:lpstr>
      <vt:lpstr>Regla 133112211241_32</vt:lpstr>
      <vt:lpstr>Regla ProbShow (0,7-0,2)</vt:lpstr>
      <vt:lpstr>Regla ProbShow (0,75-0,25)</vt:lpstr>
      <vt:lpstr>Regla ProbShow (0,8-0,3)</vt:lpstr>
      <vt:lpstr>Regla ProbShow (0,7-0,3-0,2)</vt:lpstr>
      <vt:lpstr>Regla ProbShow (0,7-0,35-0,2)</vt:lpstr>
      <vt:lpstr>Regla ProbShow (0,8-0,3-0,2)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2024-07-08T19:07:19Z</dcterms:created>
  <dcterms:modified xsi:type="dcterms:W3CDTF">2024-07-30T23:59:52Z</dcterms:modified>
</cp:coreProperties>
</file>