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13_ncr:1_{603F17E3-1AA0-4A86-9130-0913C2FDD625}" xr6:coauthVersionLast="47" xr6:coauthVersionMax="47" xr10:uidLastSave="{00000000-0000-0000-0000-000000000000}"/>
  <bookViews>
    <workbookView xWindow="28680" yWindow="-120" windowWidth="29040" windowHeight="16440" tabRatio="757" xr2:uid="{00000000-000D-0000-FFFF-FFFF00000000}"/>
  </bookViews>
  <sheets>
    <sheet name="RESUMEN TOTAL" sheetId="10" r:id="rId1"/>
    <sheet name="Regla 11_24" sheetId="2" r:id="rId2"/>
    <sheet name="Regla 1231_28" sheetId="9" r:id="rId3"/>
    <sheet name="Regla 1241_28" sheetId="6" r:id="rId4"/>
    <sheet name="Regla 1221_30" sheetId="4" r:id="rId5"/>
    <sheet name="Regla 1231_30" sheetId="3" r:id="rId6"/>
    <sheet name="Regla 133112_32" sheetId="8" r:id="rId7"/>
    <sheet name="Regla 133112211241_32" sheetId="7" r:id="rId8"/>
    <sheet name="Regla ProbShow (0,65-0,15)" sheetId="30" r:id="rId9"/>
    <sheet name="Regla ProbShow (0,65-0,2)" sheetId="31" r:id="rId10"/>
    <sheet name="Regla ProbShow (0,65-0,25)" sheetId="32" r:id="rId11"/>
    <sheet name="Regla ProbShow (0,7-0,15)" sheetId="33" r:id="rId12"/>
    <sheet name="Regla ProbShow (0,7-0,2)" sheetId="5" r:id="rId13"/>
    <sheet name="Regla ProbShow (0,7-0,25)" sheetId="22" r:id="rId14"/>
    <sheet name="Regla ProbShow (0,7-0,3)" sheetId="23" r:id="rId15"/>
    <sheet name="Regla ProbShow (0,75-0,1)" sheetId="36" r:id="rId16"/>
    <sheet name="Regla ProbShow (0,75-0,15)" sheetId="34" r:id="rId17"/>
    <sheet name="Regla ProbShow (0,75-0,2)" sheetId="24" r:id="rId18"/>
    <sheet name="Regla ProbShow (0,75-0,25)" sheetId="25" r:id="rId19"/>
    <sheet name="Regla ProbShow (0,75-0,3)" sheetId="26" r:id="rId20"/>
    <sheet name="Regla ProbShow (0,8-0,1)" sheetId="37" r:id="rId21"/>
    <sheet name="Regla ProbShow (0,8-0,15)" sheetId="35" r:id="rId22"/>
    <sheet name="Regla ProbShow (0,8-0,2)" sheetId="27" r:id="rId23"/>
    <sheet name="Regla ProbShow (0,8-0,25)" sheetId="28" r:id="rId24"/>
    <sheet name="Regla ProbShow (0,8-0,3)" sheetId="29" r:id="rId25"/>
    <sheet name="Regla ProbShow (0,85-0,1)" sheetId="38" r:id="rId26"/>
    <sheet name="Regla ProbShow (0,85-0,15)" sheetId="39" r:id="rId27"/>
    <sheet name="Regla ProbShow (0,85-0,2)" sheetId="40" r:id="rId28"/>
    <sheet name="Regla ProbShow (0,7-0,3-0,2)" sheetId="41" r:id="rId29"/>
    <sheet name="Regla ProbShow (0,7-0,35-0,2)" sheetId="42" r:id="rId30"/>
    <sheet name="Regla ProbShow (0,7-0,4-0,2)" sheetId="43" r:id="rId31"/>
    <sheet name="Regla ProbShow (0,7-0,45-0,2)" sheetId="50" r:id="rId32"/>
    <sheet name="Regla ProbShow (0,75-0,2-0,1)" sheetId="44" r:id="rId33"/>
    <sheet name="Regla ProbShow (0,75-0,25-0,1)" sheetId="45" r:id="rId34"/>
    <sheet name="Regla ProbShow (0,75-0,3-0,1)" sheetId="46" r:id="rId35"/>
    <sheet name="Regla ProbShow (0,75-0,35-0,1)" sheetId="51" r:id="rId36"/>
    <sheet name="Regla ProbShow (0,8-0,25-0,15)" sheetId="47" r:id="rId37"/>
    <sheet name="Regla ProbShow (0,8-0,3-0,15)" sheetId="48" r:id="rId38"/>
    <sheet name="Regla ProbShow (0,8-0,35-0,15)" sheetId="49" r:id="rId39"/>
    <sheet name="Regla ProbShow (0,8-0,4-0,15)" sheetId="52" r:id="rId40"/>
    <sheet name="Regla ProbShow (0,85-0,25-0,15)" sheetId="53" r:id="rId41"/>
    <sheet name="Regla ProbShow (0,85-0,3-0,15)" sheetId="54" r:id="rId42"/>
    <sheet name="Regla ProbShow (0,85-0,35-0,15)" sheetId="55" r:id="rId43"/>
    <sheet name="Regla ProbShow (0,85-0,4-0,15)" sheetId="56" r:id="rId4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0" l="1"/>
  <c r="H49" i="10"/>
  <c r="G49" i="10"/>
  <c r="F49" i="10"/>
  <c r="E49" i="10"/>
  <c r="D49" i="10"/>
  <c r="C49" i="10"/>
  <c r="J48" i="10"/>
  <c r="H48" i="10"/>
  <c r="G48" i="10"/>
  <c r="F48" i="10"/>
  <c r="E48" i="10"/>
  <c r="D48" i="10"/>
  <c r="C48" i="10"/>
  <c r="J47" i="10"/>
  <c r="H47" i="10"/>
  <c r="G47" i="10"/>
  <c r="F47" i="10"/>
  <c r="E47" i="10"/>
  <c r="D47" i="10"/>
  <c r="C47" i="10"/>
  <c r="B49" i="10"/>
  <c r="B48" i="10"/>
  <c r="B47" i="10"/>
  <c r="J46" i="10"/>
  <c r="H46" i="10"/>
  <c r="G46" i="10"/>
  <c r="F46" i="10"/>
  <c r="E46" i="10"/>
  <c r="D46" i="10"/>
  <c r="C46" i="10"/>
  <c r="O46" i="10" s="1"/>
  <c r="B46" i="10"/>
  <c r="J45" i="10"/>
  <c r="H45" i="10"/>
  <c r="G45" i="10"/>
  <c r="F45" i="10"/>
  <c r="E45" i="10"/>
  <c r="D45" i="10"/>
  <c r="C45" i="10"/>
  <c r="O45" i="10" s="1"/>
  <c r="B45" i="10"/>
  <c r="J41" i="10"/>
  <c r="H41" i="10"/>
  <c r="G41" i="10"/>
  <c r="F41" i="10"/>
  <c r="E41" i="10"/>
  <c r="D41" i="10"/>
  <c r="C41" i="10"/>
  <c r="O41" i="10" s="1"/>
  <c r="B41" i="10"/>
  <c r="J37" i="10"/>
  <c r="H37" i="10"/>
  <c r="G37" i="10"/>
  <c r="F37" i="10"/>
  <c r="E37" i="10"/>
  <c r="D37" i="10"/>
  <c r="C37" i="10"/>
  <c r="O37" i="10" s="1"/>
  <c r="B37" i="10"/>
  <c r="F17" i="56"/>
  <c r="F16" i="56"/>
  <c r="F15" i="56"/>
  <c r="F11" i="56"/>
  <c r="E11" i="56"/>
  <c r="D11" i="56"/>
  <c r="F10" i="56"/>
  <c r="E10" i="56"/>
  <c r="D10" i="56"/>
  <c r="G9" i="56"/>
  <c r="G8" i="56"/>
  <c r="G7" i="56"/>
  <c r="G6" i="56"/>
  <c r="G5" i="56"/>
  <c r="G4" i="56"/>
  <c r="F17" i="55"/>
  <c r="F16" i="55"/>
  <c r="F15" i="55"/>
  <c r="F11" i="55"/>
  <c r="E11" i="55"/>
  <c r="D11" i="55"/>
  <c r="F10" i="55"/>
  <c r="E10" i="55"/>
  <c r="D10" i="55"/>
  <c r="G9" i="55"/>
  <c r="G8" i="55"/>
  <c r="G7" i="55"/>
  <c r="G6" i="55"/>
  <c r="G5" i="55"/>
  <c r="G4" i="55"/>
  <c r="F17" i="54"/>
  <c r="F16" i="54"/>
  <c r="F15" i="54"/>
  <c r="F11" i="54"/>
  <c r="E11" i="54"/>
  <c r="D11" i="54"/>
  <c r="F10" i="54"/>
  <c r="E10" i="54"/>
  <c r="D10" i="54"/>
  <c r="G9" i="54"/>
  <c r="G8" i="54"/>
  <c r="G7" i="54"/>
  <c r="G6" i="54"/>
  <c r="G5" i="54"/>
  <c r="G4" i="54"/>
  <c r="F17" i="53"/>
  <c r="F16" i="53"/>
  <c r="F15" i="53"/>
  <c r="F11" i="53"/>
  <c r="E11" i="53"/>
  <c r="D11" i="53"/>
  <c r="F10" i="53"/>
  <c r="E10" i="53"/>
  <c r="D10" i="53"/>
  <c r="G9" i="53"/>
  <c r="G8" i="53"/>
  <c r="G7" i="53"/>
  <c r="G6" i="53"/>
  <c r="G5" i="53"/>
  <c r="G4" i="53"/>
  <c r="F17" i="52"/>
  <c r="F16" i="52"/>
  <c r="F15" i="52"/>
  <c r="F11" i="52"/>
  <c r="E11" i="52"/>
  <c r="D11" i="52"/>
  <c r="F10" i="52"/>
  <c r="E10" i="52"/>
  <c r="D10" i="52"/>
  <c r="G9" i="52"/>
  <c r="G8" i="52"/>
  <c r="G7" i="52"/>
  <c r="G6" i="52"/>
  <c r="G5" i="52"/>
  <c r="G4" i="52"/>
  <c r="F17" i="51"/>
  <c r="F16" i="51"/>
  <c r="F15" i="51"/>
  <c r="F11" i="51"/>
  <c r="E11" i="51"/>
  <c r="D11" i="51"/>
  <c r="F10" i="51"/>
  <c r="E10" i="51"/>
  <c r="D10" i="51"/>
  <c r="G9" i="51"/>
  <c r="G8" i="51"/>
  <c r="G7" i="51"/>
  <c r="G6" i="51"/>
  <c r="G5" i="51"/>
  <c r="G4" i="51"/>
  <c r="F17" i="50"/>
  <c r="F16" i="50"/>
  <c r="F15" i="50"/>
  <c r="F11" i="50"/>
  <c r="E11" i="50"/>
  <c r="D11" i="50"/>
  <c r="F10" i="50"/>
  <c r="E10" i="50"/>
  <c r="D10" i="50"/>
  <c r="G9" i="50"/>
  <c r="G8" i="50"/>
  <c r="G11" i="50" s="1"/>
  <c r="G7" i="50"/>
  <c r="G6" i="50"/>
  <c r="G5" i="50"/>
  <c r="G4" i="50"/>
  <c r="B21" i="10"/>
  <c r="J44" i="10"/>
  <c r="H44" i="10"/>
  <c r="G44" i="10"/>
  <c r="F44" i="10"/>
  <c r="E44" i="10"/>
  <c r="D44" i="10"/>
  <c r="C44" i="10"/>
  <c r="J43" i="10"/>
  <c r="H43" i="10"/>
  <c r="G43" i="10"/>
  <c r="F43" i="10"/>
  <c r="E43" i="10"/>
  <c r="D43" i="10"/>
  <c r="C43" i="10"/>
  <c r="O43" i="10" s="1"/>
  <c r="J42" i="10"/>
  <c r="H42" i="10"/>
  <c r="G42" i="10"/>
  <c r="F42" i="10"/>
  <c r="E42" i="10"/>
  <c r="D42" i="10"/>
  <c r="C42" i="10"/>
  <c r="O42" i="10" s="1"/>
  <c r="J40" i="10"/>
  <c r="H40" i="10"/>
  <c r="G40" i="10"/>
  <c r="F40" i="10"/>
  <c r="E40" i="10"/>
  <c r="D40" i="10"/>
  <c r="C40" i="10"/>
  <c r="J39" i="10"/>
  <c r="H39" i="10"/>
  <c r="G39" i="10"/>
  <c r="F39" i="10"/>
  <c r="E39" i="10"/>
  <c r="D39" i="10"/>
  <c r="C39" i="10"/>
  <c r="J38" i="10"/>
  <c r="H38" i="10"/>
  <c r="G38" i="10"/>
  <c r="F38" i="10"/>
  <c r="E38" i="10"/>
  <c r="D38" i="10"/>
  <c r="C38" i="10"/>
  <c r="J36" i="10"/>
  <c r="H36" i="10"/>
  <c r="G36" i="10"/>
  <c r="F36" i="10"/>
  <c r="E36" i="10"/>
  <c r="D36" i="10"/>
  <c r="C36" i="10"/>
  <c r="J35" i="10"/>
  <c r="H35" i="10"/>
  <c r="G35" i="10"/>
  <c r="F35" i="10"/>
  <c r="E35" i="10"/>
  <c r="D35" i="10"/>
  <c r="C35" i="10"/>
  <c r="J34" i="10"/>
  <c r="H34" i="10"/>
  <c r="G34" i="10"/>
  <c r="F34" i="10"/>
  <c r="E34" i="10"/>
  <c r="D34" i="10"/>
  <c r="C34" i="10"/>
  <c r="B40" i="10"/>
  <c r="B39" i="10"/>
  <c r="B38" i="10"/>
  <c r="B44" i="10"/>
  <c r="B43" i="10"/>
  <c r="B42" i="10"/>
  <c r="B36" i="10"/>
  <c r="B35" i="10"/>
  <c r="B34" i="10"/>
  <c r="F17" i="49"/>
  <c r="F16" i="49"/>
  <c r="F15" i="49"/>
  <c r="F11" i="49"/>
  <c r="E11" i="49"/>
  <c r="D11" i="49"/>
  <c r="F10" i="49"/>
  <c r="E10" i="49"/>
  <c r="D10" i="49"/>
  <c r="G9" i="49"/>
  <c r="G8" i="49"/>
  <c r="G7" i="49"/>
  <c r="G6" i="49"/>
  <c r="G5" i="49"/>
  <c r="G4" i="49"/>
  <c r="G11" i="49" s="1"/>
  <c r="F17" i="48"/>
  <c r="F16" i="48"/>
  <c r="F15" i="48"/>
  <c r="F11" i="48"/>
  <c r="E11" i="48"/>
  <c r="D11" i="48"/>
  <c r="F10" i="48"/>
  <c r="E10" i="48"/>
  <c r="D10" i="48"/>
  <c r="G9" i="48"/>
  <c r="G8" i="48"/>
  <c r="G7" i="48"/>
  <c r="G6" i="48"/>
  <c r="G5" i="48"/>
  <c r="G4" i="48"/>
  <c r="F17" i="47"/>
  <c r="F16" i="47"/>
  <c r="F15" i="47"/>
  <c r="F11" i="47"/>
  <c r="E11" i="47"/>
  <c r="D11" i="47"/>
  <c r="F10" i="47"/>
  <c r="E10" i="47"/>
  <c r="D10" i="47"/>
  <c r="G9" i="47"/>
  <c r="G8" i="47"/>
  <c r="G7" i="47"/>
  <c r="G6" i="47"/>
  <c r="G5" i="47"/>
  <c r="G4" i="47"/>
  <c r="F17" i="46"/>
  <c r="F16" i="46"/>
  <c r="F15" i="46"/>
  <c r="F11" i="46"/>
  <c r="E11" i="46"/>
  <c r="D11" i="46"/>
  <c r="F10" i="46"/>
  <c r="E10" i="46"/>
  <c r="D10" i="46"/>
  <c r="G9" i="46"/>
  <c r="G8" i="46"/>
  <c r="G7" i="46"/>
  <c r="G6" i="46"/>
  <c r="G5" i="46"/>
  <c r="G4" i="46"/>
  <c r="F17" i="45"/>
  <c r="F16" i="45"/>
  <c r="F15" i="45"/>
  <c r="F11" i="45"/>
  <c r="E11" i="45"/>
  <c r="D11" i="45"/>
  <c r="F10" i="45"/>
  <c r="E10" i="45"/>
  <c r="D10" i="45"/>
  <c r="G9" i="45"/>
  <c r="G8" i="45"/>
  <c r="G7" i="45"/>
  <c r="G6" i="45"/>
  <c r="G5" i="45"/>
  <c r="G4" i="45"/>
  <c r="G11" i="45" s="1"/>
  <c r="F17" i="44"/>
  <c r="F16" i="44"/>
  <c r="F15" i="44"/>
  <c r="F11" i="44"/>
  <c r="E11" i="44"/>
  <c r="D11" i="44"/>
  <c r="F10" i="44"/>
  <c r="E10" i="44"/>
  <c r="D10" i="44"/>
  <c r="G9" i="44"/>
  <c r="G8" i="44"/>
  <c r="G7" i="44"/>
  <c r="G6" i="44"/>
  <c r="G5" i="44"/>
  <c r="G4" i="44"/>
  <c r="G11" i="44" s="1"/>
  <c r="F17" i="43"/>
  <c r="F16" i="43"/>
  <c r="F15" i="43"/>
  <c r="F11" i="43"/>
  <c r="E11" i="43"/>
  <c r="D11" i="43"/>
  <c r="F10" i="43"/>
  <c r="E10" i="43"/>
  <c r="D10" i="43"/>
  <c r="G9" i="43"/>
  <c r="G8" i="43"/>
  <c r="G7" i="43"/>
  <c r="G6" i="43"/>
  <c r="G5" i="43"/>
  <c r="G4" i="43"/>
  <c r="F17" i="42"/>
  <c r="F16" i="42"/>
  <c r="F15" i="42"/>
  <c r="F11" i="42"/>
  <c r="E11" i="42"/>
  <c r="D11" i="42"/>
  <c r="F10" i="42"/>
  <c r="E10" i="42"/>
  <c r="D10" i="42"/>
  <c r="G9" i="42"/>
  <c r="G8" i="42"/>
  <c r="G7" i="42"/>
  <c r="G6" i="42"/>
  <c r="G5" i="42"/>
  <c r="G4" i="42"/>
  <c r="G11" i="42" s="1"/>
  <c r="F17" i="41"/>
  <c r="F16" i="41"/>
  <c r="F15" i="41"/>
  <c r="F11" i="41"/>
  <c r="E11" i="41"/>
  <c r="D11" i="41"/>
  <c r="F10" i="41"/>
  <c r="E10" i="41"/>
  <c r="D10" i="41"/>
  <c r="G9" i="41"/>
  <c r="G8" i="41"/>
  <c r="G7" i="41"/>
  <c r="G6" i="41"/>
  <c r="G5" i="41"/>
  <c r="G4" i="41"/>
  <c r="B7" i="10"/>
  <c r="B13" i="10"/>
  <c r="B12" i="10"/>
  <c r="B11" i="10"/>
  <c r="B10" i="10"/>
  <c r="B9" i="10"/>
  <c r="B8" i="10"/>
  <c r="J21" i="10"/>
  <c r="H21" i="10"/>
  <c r="G21" i="10"/>
  <c r="F21" i="10"/>
  <c r="E21" i="10"/>
  <c r="D21" i="10"/>
  <c r="C21" i="10"/>
  <c r="B22" i="10"/>
  <c r="B26" i="10"/>
  <c r="J26" i="10"/>
  <c r="H26" i="10"/>
  <c r="G26" i="10"/>
  <c r="F26" i="10"/>
  <c r="E26" i="10"/>
  <c r="D26" i="10"/>
  <c r="C26" i="10"/>
  <c r="O26" i="10" s="1"/>
  <c r="C33" i="10"/>
  <c r="D33" i="10"/>
  <c r="E33" i="10"/>
  <c r="F33" i="10"/>
  <c r="G33" i="10"/>
  <c r="H33" i="10"/>
  <c r="J33" i="10"/>
  <c r="J32" i="10"/>
  <c r="H32" i="10"/>
  <c r="G32" i="10"/>
  <c r="F32" i="10"/>
  <c r="E32" i="10"/>
  <c r="D32" i="10"/>
  <c r="C32" i="10"/>
  <c r="J31" i="10"/>
  <c r="H31" i="10"/>
  <c r="G31" i="10"/>
  <c r="F31" i="10"/>
  <c r="D31" i="10"/>
  <c r="C31" i="10"/>
  <c r="O31" i="10" s="1"/>
  <c r="E31" i="10"/>
  <c r="B31" i="10"/>
  <c r="B33" i="10"/>
  <c r="B32" i="10"/>
  <c r="F17" i="40"/>
  <c r="F16" i="40"/>
  <c r="F15" i="40"/>
  <c r="F11" i="40"/>
  <c r="E11" i="40"/>
  <c r="D11" i="40"/>
  <c r="F10" i="40"/>
  <c r="E10" i="40"/>
  <c r="D10" i="40"/>
  <c r="G9" i="40"/>
  <c r="G8" i="40"/>
  <c r="G7" i="40"/>
  <c r="G6" i="40"/>
  <c r="G5" i="40"/>
  <c r="G4" i="40"/>
  <c r="F17" i="39"/>
  <c r="F16" i="39"/>
  <c r="F15" i="39"/>
  <c r="F11" i="39"/>
  <c r="E11" i="39"/>
  <c r="D11" i="39"/>
  <c r="F10" i="39"/>
  <c r="E10" i="39"/>
  <c r="D10" i="39"/>
  <c r="G9" i="39"/>
  <c r="G8" i="39"/>
  <c r="G7" i="39"/>
  <c r="G6" i="39"/>
  <c r="G5" i="39"/>
  <c r="G4" i="39"/>
  <c r="F17" i="38"/>
  <c r="F16" i="38"/>
  <c r="F15" i="38"/>
  <c r="F11" i="38"/>
  <c r="E11" i="38"/>
  <c r="D11" i="38"/>
  <c r="F10" i="38"/>
  <c r="E10" i="38"/>
  <c r="D10" i="38"/>
  <c r="G9" i="38"/>
  <c r="G8" i="38"/>
  <c r="G7" i="38"/>
  <c r="G6" i="38"/>
  <c r="G5" i="38"/>
  <c r="G4" i="38"/>
  <c r="F17" i="37"/>
  <c r="F16" i="37"/>
  <c r="F15" i="37"/>
  <c r="F11" i="37"/>
  <c r="E11" i="37"/>
  <c r="D11" i="37"/>
  <c r="F10" i="37"/>
  <c r="E10" i="37"/>
  <c r="D10" i="37"/>
  <c r="G9" i="37"/>
  <c r="G8" i="37"/>
  <c r="G7" i="37"/>
  <c r="G6" i="37"/>
  <c r="G5" i="37"/>
  <c r="G4" i="37"/>
  <c r="G11" i="37" s="1"/>
  <c r="F17" i="36"/>
  <c r="F16" i="36"/>
  <c r="F15" i="36"/>
  <c r="F11" i="36"/>
  <c r="E11" i="36"/>
  <c r="D11" i="36"/>
  <c r="F10" i="36"/>
  <c r="E10" i="36"/>
  <c r="D10" i="36"/>
  <c r="G9" i="36"/>
  <c r="G8" i="36"/>
  <c r="G7" i="36"/>
  <c r="G6" i="36"/>
  <c r="G5" i="36"/>
  <c r="G4" i="36"/>
  <c r="B27" i="10"/>
  <c r="J27" i="10"/>
  <c r="H27" i="10"/>
  <c r="G27" i="10"/>
  <c r="F27" i="10"/>
  <c r="E27" i="10"/>
  <c r="D27" i="10"/>
  <c r="C27" i="10"/>
  <c r="B30" i="10"/>
  <c r="B29" i="10"/>
  <c r="B28" i="10"/>
  <c r="B25" i="10"/>
  <c r="B24" i="10"/>
  <c r="B23" i="10"/>
  <c r="B20" i="10"/>
  <c r="B19" i="10"/>
  <c r="B18" i="10"/>
  <c r="B17" i="10"/>
  <c r="B16" i="10"/>
  <c r="B15" i="10"/>
  <c r="B14" i="10"/>
  <c r="J22" i="10"/>
  <c r="H22" i="10"/>
  <c r="G22" i="10"/>
  <c r="F22" i="10"/>
  <c r="E22" i="10"/>
  <c r="D22" i="10"/>
  <c r="C22" i="10"/>
  <c r="O22" i="10" s="1"/>
  <c r="C16" i="10"/>
  <c r="O16" i="10" s="1"/>
  <c r="J17" i="10"/>
  <c r="H17" i="10"/>
  <c r="G17" i="10"/>
  <c r="F17" i="10"/>
  <c r="E17" i="10"/>
  <c r="D17" i="10"/>
  <c r="C17" i="10"/>
  <c r="O17" i="10" s="1"/>
  <c r="J16" i="10"/>
  <c r="H16" i="10"/>
  <c r="G16" i="10"/>
  <c r="F16" i="10"/>
  <c r="E16" i="10"/>
  <c r="D16" i="10"/>
  <c r="J15" i="10"/>
  <c r="H15" i="10"/>
  <c r="G15" i="10"/>
  <c r="F15" i="10"/>
  <c r="E15" i="10"/>
  <c r="D15" i="10"/>
  <c r="C15" i="10"/>
  <c r="J14" i="10"/>
  <c r="H14" i="10"/>
  <c r="G14" i="10"/>
  <c r="F14" i="10"/>
  <c r="E14" i="10"/>
  <c r="D14" i="10"/>
  <c r="C14" i="10"/>
  <c r="F17" i="35"/>
  <c r="F16" i="35"/>
  <c r="F15" i="35"/>
  <c r="F11" i="35"/>
  <c r="E11" i="35"/>
  <c r="D11" i="35"/>
  <c r="F10" i="35"/>
  <c r="E10" i="35"/>
  <c r="D10" i="35"/>
  <c r="G9" i="35"/>
  <c r="G8" i="35"/>
  <c r="G7" i="35"/>
  <c r="G6" i="35"/>
  <c r="G5" i="35"/>
  <c r="G4" i="35"/>
  <c r="G11" i="35" s="1"/>
  <c r="F17" i="34"/>
  <c r="F16" i="34"/>
  <c r="F15" i="34"/>
  <c r="F11" i="34"/>
  <c r="E11" i="34"/>
  <c r="D11" i="34"/>
  <c r="F10" i="34"/>
  <c r="E10" i="34"/>
  <c r="D10" i="34"/>
  <c r="G9" i="34"/>
  <c r="G8" i="34"/>
  <c r="G7" i="34"/>
  <c r="G6" i="34"/>
  <c r="G5" i="34"/>
  <c r="G4" i="34"/>
  <c r="F17" i="33"/>
  <c r="F16" i="33"/>
  <c r="F15" i="33"/>
  <c r="F11" i="33"/>
  <c r="E11" i="33"/>
  <c r="D11" i="33"/>
  <c r="F10" i="33"/>
  <c r="E10" i="33"/>
  <c r="D10" i="33"/>
  <c r="G9" i="33"/>
  <c r="G8" i="33"/>
  <c r="G7" i="33"/>
  <c r="G6" i="33"/>
  <c r="G5" i="33"/>
  <c r="G4" i="33"/>
  <c r="F17" i="32"/>
  <c r="F16" i="32"/>
  <c r="F15" i="32"/>
  <c r="F11" i="32"/>
  <c r="E11" i="32"/>
  <c r="D11" i="32"/>
  <c r="F10" i="32"/>
  <c r="E10" i="32"/>
  <c r="D10" i="32"/>
  <c r="G9" i="32"/>
  <c r="G8" i="32"/>
  <c r="G7" i="32"/>
  <c r="G6" i="32"/>
  <c r="G5" i="32"/>
  <c r="G4" i="32"/>
  <c r="G11" i="32" s="1"/>
  <c r="F17" i="31"/>
  <c r="F16" i="31"/>
  <c r="F15" i="31"/>
  <c r="F11" i="31"/>
  <c r="E11" i="31"/>
  <c r="D11" i="31"/>
  <c r="F10" i="31"/>
  <c r="E10" i="31"/>
  <c r="D10" i="31"/>
  <c r="G9" i="31"/>
  <c r="G8" i="31"/>
  <c r="G7" i="31"/>
  <c r="G6" i="31"/>
  <c r="G5" i="31"/>
  <c r="G4" i="31"/>
  <c r="F17" i="30"/>
  <c r="F16" i="30"/>
  <c r="F15" i="30"/>
  <c r="F11" i="30"/>
  <c r="E11" i="30"/>
  <c r="D11" i="30"/>
  <c r="F10" i="30"/>
  <c r="E10" i="30"/>
  <c r="D10" i="30"/>
  <c r="G9" i="30"/>
  <c r="G8" i="30"/>
  <c r="G7" i="30"/>
  <c r="G11" i="30" s="1"/>
  <c r="G6" i="30"/>
  <c r="G5" i="30"/>
  <c r="G4" i="30"/>
  <c r="G10" i="30" s="1"/>
  <c r="J30" i="10"/>
  <c r="H30" i="10"/>
  <c r="G30" i="10"/>
  <c r="F30" i="10"/>
  <c r="E30" i="10"/>
  <c r="D30" i="10"/>
  <c r="C30" i="10"/>
  <c r="J29" i="10"/>
  <c r="H29" i="10"/>
  <c r="G29" i="10"/>
  <c r="F29" i="10"/>
  <c r="E29" i="10"/>
  <c r="D29" i="10"/>
  <c r="C29" i="10"/>
  <c r="J28" i="10"/>
  <c r="H28" i="10"/>
  <c r="G28" i="10"/>
  <c r="F28" i="10"/>
  <c r="E28" i="10"/>
  <c r="D28" i="10"/>
  <c r="C28" i="10"/>
  <c r="J25" i="10"/>
  <c r="H25" i="10"/>
  <c r="G25" i="10"/>
  <c r="F25" i="10"/>
  <c r="E25" i="10"/>
  <c r="D25" i="10"/>
  <c r="C25" i="10"/>
  <c r="J24" i="10"/>
  <c r="H24" i="10"/>
  <c r="G24" i="10"/>
  <c r="F24" i="10"/>
  <c r="E24" i="10"/>
  <c r="D24" i="10"/>
  <c r="C24" i="10"/>
  <c r="O24" i="10" s="1"/>
  <c r="J23" i="10"/>
  <c r="H23" i="10"/>
  <c r="G23" i="10"/>
  <c r="F23" i="10"/>
  <c r="E23" i="10"/>
  <c r="D23" i="10"/>
  <c r="C23" i="10"/>
  <c r="O23" i="10" s="1"/>
  <c r="J20" i="10"/>
  <c r="H20" i="10"/>
  <c r="G20" i="10"/>
  <c r="F20" i="10"/>
  <c r="E20" i="10"/>
  <c r="D20" i="10"/>
  <c r="J19" i="10"/>
  <c r="H19" i="10"/>
  <c r="G19" i="10"/>
  <c r="F19" i="10"/>
  <c r="E19" i="10"/>
  <c r="D19" i="10"/>
  <c r="C20" i="10"/>
  <c r="O20" i="10" s="1"/>
  <c r="C19" i="10"/>
  <c r="J18" i="10"/>
  <c r="H18" i="10"/>
  <c r="G18" i="10"/>
  <c r="F18" i="10"/>
  <c r="E18" i="10"/>
  <c r="D18" i="10"/>
  <c r="C18" i="10"/>
  <c r="F17" i="29"/>
  <c r="F16" i="29"/>
  <c r="F15" i="29"/>
  <c r="F11" i="29"/>
  <c r="E11" i="29"/>
  <c r="D11" i="29"/>
  <c r="F10" i="29"/>
  <c r="E10" i="29"/>
  <c r="D10" i="29"/>
  <c r="G9" i="29"/>
  <c r="G8" i="29"/>
  <c r="G7" i="29"/>
  <c r="G6" i="29"/>
  <c r="G5" i="29"/>
  <c r="G4" i="29"/>
  <c r="G11" i="29" s="1"/>
  <c r="F17" i="28"/>
  <c r="F16" i="28"/>
  <c r="F15" i="28"/>
  <c r="F11" i="28"/>
  <c r="E11" i="28"/>
  <c r="D11" i="28"/>
  <c r="F10" i="28"/>
  <c r="E10" i="28"/>
  <c r="D10" i="28"/>
  <c r="G9" i="28"/>
  <c r="G8" i="28"/>
  <c r="G7" i="28"/>
  <c r="G6" i="28"/>
  <c r="G5" i="28"/>
  <c r="G4" i="28"/>
  <c r="F17" i="27"/>
  <c r="F16" i="27"/>
  <c r="F15" i="27"/>
  <c r="F11" i="27"/>
  <c r="E11" i="27"/>
  <c r="D11" i="27"/>
  <c r="F10" i="27"/>
  <c r="E10" i="27"/>
  <c r="D10" i="27"/>
  <c r="G9" i="27"/>
  <c r="G8" i="27"/>
  <c r="G7" i="27"/>
  <c r="G6" i="27"/>
  <c r="G5" i="27"/>
  <c r="G4" i="27"/>
  <c r="G11" i="27" s="1"/>
  <c r="F17" i="26"/>
  <c r="F16" i="26"/>
  <c r="F15" i="26"/>
  <c r="F11" i="26"/>
  <c r="E11" i="26"/>
  <c r="D11" i="26"/>
  <c r="F10" i="26"/>
  <c r="E10" i="26"/>
  <c r="D10" i="26"/>
  <c r="G9" i="26"/>
  <c r="G8" i="26"/>
  <c r="G7" i="26"/>
  <c r="G6" i="26"/>
  <c r="G5" i="26"/>
  <c r="G10" i="26" s="1"/>
  <c r="G4" i="26"/>
  <c r="G11" i="26" s="1"/>
  <c r="F17" i="25"/>
  <c r="F16" i="25"/>
  <c r="F15" i="25"/>
  <c r="F11" i="25"/>
  <c r="E11" i="25"/>
  <c r="D11" i="25"/>
  <c r="F10" i="25"/>
  <c r="E10" i="25"/>
  <c r="D10" i="25"/>
  <c r="G9" i="25"/>
  <c r="G8" i="25"/>
  <c r="G7" i="25"/>
  <c r="G6" i="25"/>
  <c r="G5" i="25"/>
  <c r="G4" i="25"/>
  <c r="G11" i="25" s="1"/>
  <c r="F17" i="24"/>
  <c r="F16" i="24"/>
  <c r="F15" i="24"/>
  <c r="F11" i="24"/>
  <c r="E11" i="24"/>
  <c r="D11" i="24"/>
  <c r="G10" i="24"/>
  <c r="F10" i="24"/>
  <c r="E10" i="24"/>
  <c r="D10" i="24"/>
  <c r="G9" i="24"/>
  <c r="G8" i="24"/>
  <c r="G7" i="24"/>
  <c r="G6" i="24"/>
  <c r="G5" i="24"/>
  <c r="G11" i="24" s="1"/>
  <c r="G4" i="24"/>
  <c r="F17" i="23"/>
  <c r="F16" i="23"/>
  <c r="F15" i="23"/>
  <c r="F11" i="23"/>
  <c r="E11" i="23"/>
  <c r="D11" i="23"/>
  <c r="F10" i="23"/>
  <c r="E10" i="23"/>
  <c r="D10" i="23"/>
  <c r="G9" i="23"/>
  <c r="G8" i="23"/>
  <c r="G7" i="23"/>
  <c r="G6" i="23"/>
  <c r="G5" i="23"/>
  <c r="G4" i="23"/>
  <c r="F17" i="22"/>
  <c r="F16" i="22"/>
  <c r="F15" i="22"/>
  <c r="F11" i="22"/>
  <c r="E11" i="22"/>
  <c r="D11" i="22"/>
  <c r="F10" i="22"/>
  <c r="E10" i="22"/>
  <c r="D10" i="22"/>
  <c r="G9" i="22"/>
  <c r="G8" i="22"/>
  <c r="G7" i="22"/>
  <c r="G6" i="22"/>
  <c r="G5" i="22"/>
  <c r="G4" i="22"/>
  <c r="G11" i="22" s="1"/>
  <c r="O21" i="10" l="1"/>
  <c r="O28" i="10"/>
  <c r="O35" i="10"/>
  <c r="O34" i="10"/>
  <c r="O40" i="10"/>
  <c r="O48" i="10"/>
  <c r="O39" i="10"/>
  <c r="O47" i="10"/>
  <c r="I49" i="10"/>
  <c r="L49" i="10" s="1"/>
  <c r="O49" i="10"/>
  <c r="O32" i="10"/>
  <c r="O19" i="10"/>
  <c r="O18" i="10"/>
  <c r="O30" i="10"/>
  <c r="O15" i="10"/>
  <c r="O38" i="10"/>
  <c r="O29" i="10"/>
  <c r="O14" i="10"/>
  <c r="O27" i="10"/>
  <c r="O36" i="10"/>
  <c r="O25" i="10"/>
  <c r="O33" i="10"/>
  <c r="O44" i="10"/>
  <c r="I44" i="10"/>
  <c r="L44" i="10" s="1"/>
  <c r="I39" i="10"/>
  <c r="L39" i="10" s="1"/>
  <c r="I46" i="10"/>
  <c r="L46" i="10" s="1"/>
  <c r="I48" i="10"/>
  <c r="L48" i="10" s="1"/>
  <c r="I47" i="10"/>
  <c r="L47" i="10" s="1"/>
  <c r="I45" i="10"/>
  <c r="L45" i="10" s="1"/>
  <c r="I41" i="10"/>
  <c r="L41" i="10" s="1"/>
  <c r="I37" i="10"/>
  <c r="L37" i="10" s="1"/>
  <c r="I43" i="10"/>
  <c r="L43" i="10" s="1"/>
  <c r="G11" i="56"/>
  <c r="G10" i="56"/>
  <c r="G11" i="55"/>
  <c r="G10" i="55"/>
  <c r="G11" i="54"/>
  <c r="G10" i="54"/>
  <c r="G11" i="53"/>
  <c r="G10" i="53"/>
  <c r="G11" i="52"/>
  <c r="G10" i="52"/>
  <c r="G11" i="51"/>
  <c r="G10" i="51"/>
  <c r="G10" i="50"/>
  <c r="I42" i="10"/>
  <c r="L42" i="10" s="1"/>
  <c r="I40" i="10"/>
  <c r="L40" i="10" s="1"/>
  <c r="I38" i="10"/>
  <c r="L38" i="10" s="1"/>
  <c r="I35" i="10"/>
  <c r="L35" i="10" s="1"/>
  <c r="I36" i="10"/>
  <c r="L36" i="10" s="1"/>
  <c r="I34" i="10"/>
  <c r="L34" i="10" s="1"/>
  <c r="G10" i="49"/>
  <c r="G11" i="48"/>
  <c r="G10" i="48"/>
  <c r="G11" i="47"/>
  <c r="G10" i="47"/>
  <c r="G11" i="46"/>
  <c r="G10" i="46"/>
  <c r="G10" i="45"/>
  <c r="G10" i="44"/>
  <c r="G11" i="43"/>
  <c r="G10" i="43"/>
  <c r="G10" i="42"/>
  <c r="G11" i="41"/>
  <c r="G10" i="41"/>
  <c r="I21" i="10"/>
  <c r="L21" i="10" s="1"/>
  <c r="I26" i="10"/>
  <c r="L26" i="10" s="1"/>
  <c r="I33" i="10"/>
  <c r="L33" i="10" s="1"/>
  <c r="I32" i="10"/>
  <c r="L32" i="10" s="1"/>
  <c r="I31" i="10"/>
  <c r="L31" i="10" s="1"/>
  <c r="G11" i="40"/>
  <c r="G10" i="40"/>
  <c r="G11" i="39"/>
  <c r="G10" i="39"/>
  <c r="G11" i="38"/>
  <c r="G10" i="38"/>
  <c r="G10" i="37"/>
  <c r="G11" i="36"/>
  <c r="G10" i="36"/>
  <c r="I27" i="10"/>
  <c r="L27" i="10" s="1"/>
  <c r="I15" i="10"/>
  <c r="L15" i="10" s="1"/>
  <c r="I22" i="10"/>
  <c r="L22" i="10" s="1"/>
  <c r="I17" i="10"/>
  <c r="L17" i="10" s="1"/>
  <c r="I16" i="10"/>
  <c r="L16" i="10" s="1"/>
  <c r="I14" i="10"/>
  <c r="L14" i="10" s="1"/>
  <c r="I29" i="10"/>
  <c r="L29" i="10" s="1"/>
  <c r="I25" i="10"/>
  <c r="L25" i="10" s="1"/>
  <c r="I18" i="10"/>
  <c r="L18" i="10" s="1"/>
  <c r="I28" i="10"/>
  <c r="L28" i="10" s="1"/>
  <c r="I20" i="10"/>
  <c r="L20" i="10" s="1"/>
  <c r="I30" i="10"/>
  <c r="L30" i="10" s="1"/>
  <c r="G10" i="35"/>
  <c r="G11" i="34"/>
  <c r="G10" i="34"/>
  <c r="G11" i="33"/>
  <c r="G10" i="33"/>
  <c r="G10" i="32"/>
  <c r="G11" i="31"/>
  <c r="G10" i="31"/>
  <c r="I24" i="10"/>
  <c r="L24" i="10" s="1"/>
  <c r="I23" i="10"/>
  <c r="L23" i="10" s="1"/>
  <c r="I19" i="10"/>
  <c r="L19" i="10" s="1"/>
  <c r="G10" i="29"/>
  <c r="G11" i="28"/>
  <c r="G10" i="28"/>
  <c r="G10" i="27"/>
  <c r="G10" i="25"/>
  <c r="G11" i="23"/>
  <c r="G10" i="23"/>
  <c r="G10" i="22"/>
  <c r="G4" i="2"/>
  <c r="G5" i="2"/>
  <c r="G6" i="2"/>
  <c r="G7" i="2"/>
  <c r="G8" i="2"/>
  <c r="G9" i="2"/>
  <c r="E8" i="10"/>
  <c r="F17" i="5"/>
  <c r="F16" i="5"/>
  <c r="F15" i="5"/>
  <c r="F17" i="7"/>
  <c r="F16" i="7"/>
  <c r="F15" i="7"/>
  <c r="F17" i="8"/>
  <c r="F16" i="8"/>
  <c r="F15" i="8"/>
  <c r="F17" i="4"/>
  <c r="F16" i="4"/>
  <c r="F15" i="4"/>
  <c r="F17" i="3"/>
  <c r="F16" i="3"/>
  <c r="F15" i="3"/>
  <c r="F17" i="6"/>
  <c r="F16" i="6"/>
  <c r="F15" i="6"/>
  <c r="F17" i="9"/>
  <c r="F16" i="9"/>
  <c r="F15" i="9"/>
  <c r="F16" i="2"/>
  <c r="F17" i="2"/>
  <c r="F15" i="2"/>
  <c r="F11" i="9"/>
  <c r="H8" i="10" s="1"/>
  <c r="E11" i="9"/>
  <c r="F8" i="10" s="1"/>
  <c r="D11" i="9"/>
  <c r="D8" i="10" s="1"/>
  <c r="F10" i="9"/>
  <c r="G8" i="10" s="1"/>
  <c r="E10" i="9"/>
  <c r="D10" i="9"/>
  <c r="C8" i="10" s="1"/>
  <c r="G9" i="9"/>
  <c r="G8" i="9"/>
  <c r="G7" i="9"/>
  <c r="G6" i="9"/>
  <c r="G5" i="9"/>
  <c r="G4" i="9"/>
  <c r="F11" i="8"/>
  <c r="H12" i="10" s="1"/>
  <c r="E11" i="8"/>
  <c r="F12" i="10" s="1"/>
  <c r="D11" i="8"/>
  <c r="D12" i="10" s="1"/>
  <c r="F10" i="8"/>
  <c r="G12" i="10" s="1"/>
  <c r="E10" i="8"/>
  <c r="E12" i="10" s="1"/>
  <c r="D10" i="8"/>
  <c r="C12" i="10" s="1"/>
  <c r="G9" i="8"/>
  <c r="G8" i="8"/>
  <c r="G7" i="8"/>
  <c r="G6" i="8"/>
  <c r="G5" i="8"/>
  <c r="G4" i="8"/>
  <c r="F11" i="7"/>
  <c r="H13" i="10" s="1"/>
  <c r="E11" i="7"/>
  <c r="F13" i="10" s="1"/>
  <c r="D11" i="7"/>
  <c r="D13" i="10" s="1"/>
  <c r="F10" i="7"/>
  <c r="G13" i="10" s="1"/>
  <c r="E10" i="7"/>
  <c r="E13" i="10" s="1"/>
  <c r="D10" i="7"/>
  <c r="C13" i="10" s="1"/>
  <c r="G9" i="7"/>
  <c r="G8" i="7"/>
  <c r="G7" i="7"/>
  <c r="G6" i="7"/>
  <c r="G5" i="7"/>
  <c r="G4" i="7"/>
  <c r="F11" i="6"/>
  <c r="H9" i="10" s="1"/>
  <c r="E11" i="6"/>
  <c r="F9" i="10" s="1"/>
  <c r="D11" i="6"/>
  <c r="D9" i="10" s="1"/>
  <c r="F10" i="6"/>
  <c r="G9" i="10" s="1"/>
  <c r="E10" i="6"/>
  <c r="E9" i="10" s="1"/>
  <c r="D10" i="6"/>
  <c r="C9" i="10" s="1"/>
  <c r="G9" i="6"/>
  <c r="G8" i="6"/>
  <c r="G7" i="6"/>
  <c r="G6" i="6"/>
  <c r="G5" i="6"/>
  <c r="G4" i="6"/>
  <c r="F11" i="5"/>
  <c r="E11" i="5"/>
  <c r="D11" i="5"/>
  <c r="F10" i="5"/>
  <c r="E10" i="5"/>
  <c r="D10" i="5"/>
  <c r="G9" i="5"/>
  <c r="G8" i="5"/>
  <c r="G7" i="5"/>
  <c r="G6" i="5"/>
  <c r="G5" i="5"/>
  <c r="G4" i="5"/>
  <c r="D10" i="2"/>
  <c r="C7" i="10" s="1"/>
  <c r="G9" i="4"/>
  <c r="G6" i="4"/>
  <c r="E11" i="3"/>
  <c r="F11" i="10" s="1"/>
  <c r="D11" i="3"/>
  <c r="D11" i="10" s="1"/>
  <c r="D11" i="2"/>
  <c r="D7" i="10" s="1"/>
  <c r="E11" i="2"/>
  <c r="F7" i="10" s="1"/>
  <c r="O13" i="10" l="1"/>
  <c r="O8" i="10"/>
  <c r="O9" i="10"/>
  <c r="O12" i="10"/>
  <c r="G10" i="8"/>
  <c r="G11" i="5"/>
  <c r="I13" i="10"/>
  <c r="I8" i="10"/>
  <c r="I12" i="10"/>
  <c r="I9" i="10"/>
  <c r="G10" i="9"/>
  <c r="G11" i="9"/>
  <c r="J8" i="10" s="1"/>
  <c r="G11" i="8"/>
  <c r="J12" i="10" s="1"/>
  <c r="G11" i="7"/>
  <c r="J13" i="10" s="1"/>
  <c r="G10" i="7"/>
  <c r="G11" i="6"/>
  <c r="J9" i="10" s="1"/>
  <c r="G10" i="6"/>
  <c r="G10" i="5"/>
  <c r="F11" i="2"/>
  <c r="H7" i="10" s="1"/>
  <c r="F10" i="4"/>
  <c r="G10" i="10" s="1"/>
  <c r="E11" i="4"/>
  <c r="F10" i="10" s="1"/>
  <c r="G7" i="4"/>
  <c r="G5" i="4"/>
  <c r="G8" i="4"/>
  <c r="D11" i="4"/>
  <c r="D10" i="10" s="1"/>
  <c r="D10" i="4"/>
  <c r="C10" i="10" s="1"/>
  <c r="G4" i="4"/>
  <c r="E10" i="4"/>
  <c r="E10" i="10" s="1"/>
  <c r="F11" i="4"/>
  <c r="H10" i="10" s="1"/>
  <c r="F10" i="2"/>
  <c r="G7" i="10" s="1"/>
  <c r="O7" i="10" s="1"/>
  <c r="E10" i="2"/>
  <c r="E7" i="10" s="1"/>
  <c r="G7" i="3"/>
  <c r="L8" i="10" l="1"/>
  <c r="P12" i="10"/>
  <c r="S12" i="10" s="1"/>
  <c r="P32" i="10"/>
  <c r="S32" i="10" s="1"/>
  <c r="P36" i="10"/>
  <c r="S36" i="10" s="1"/>
  <c r="P16" i="10"/>
  <c r="S16" i="10" s="1"/>
  <c r="P8" i="10"/>
  <c r="S8" i="10" s="1"/>
  <c r="P37" i="10"/>
  <c r="S37" i="10" s="1"/>
  <c r="P7" i="10"/>
  <c r="S7" i="10" s="1"/>
  <c r="P9" i="10"/>
  <c r="S9" i="10" s="1"/>
  <c r="P21" i="10"/>
  <c r="S21" i="10" s="1"/>
  <c r="P41" i="10"/>
  <c r="S41" i="10" s="1"/>
  <c r="P17" i="10"/>
  <c r="S17" i="10" s="1"/>
  <c r="P23" i="10"/>
  <c r="S23" i="10" s="1"/>
  <c r="P48" i="10"/>
  <c r="S48" i="10" s="1"/>
  <c r="P28" i="10"/>
  <c r="S28" i="10" s="1"/>
  <c r="P42" i="10"/>
  <c r="S42" i="10" s="1"/>
  <c r="P22" i="10"/>
  <c r="S22" i="10" s="1"/>
  <c r="P35" i="10"/>
  <c r="S35" i="10" s="1"/>
  <c r="P45" i="10"/>
  <c r="S45" i="10" s="1"/>
  <c r="P31" i="10"/>
  <c r="S31" i="10" s="1"/>
  <c r="P26" i="10"/>
  <c r="S26" i="10" s="1"/>
  <c r="P24" i="10"/>
  <c r="S24" i="10" s="1"/>
  <c r="P40" i="10"/>
  <c r="S40" i="10" s="1"/>
  <c r="P46" i="10"/>
  <c r="S46" i="10" s="1"/>
  <c r="P39" i="10"/>
  <c r="S39" i="10" s="1"/>
  <c r="P43" i="10"/>
  <c r="S43" i="10" s="1"/>
  <c r="P47" i="10"/>
  <c r="S47" i="10" s="1"/>
  <c r="P20" i="10"/>
  <c r="S20" i="10" s="1"/>
  <c r="P34" i="10"/>
  <c r="S34" i="10" s="1"/>
  <c r="P27" i="10"/>
  <c r="S27" i="10" s="1"/>
  <c r="P18" i="10"/>
  <c r="S18" i="10" s="1"/>
  <c r="P38" i="10"/>
  <c r="S38" i="10" s="1"/>
  <c r="P44" i="10"/>
  <c r="S44" i="10" s="1"/>
  <c r="P19" i="10"/>
  <c r="S19" i="10" s="1"/>
  <c r="P14" i="10"/>
  <c r="S14" i="10" s="1"/>
  <c r="P13" i="10"/>
  <c r="S13" i="10" s="1"/>
  <c r="P15" i="10"/>
  <c r="S15" i="10" s="1"/>
  <c r="P30" i="10"/>
  <c r="S30" i="10" s="1"/>
  <c r="P49" i="10"/>
  <c r="S49" i="10" s="1"/>
  <c r="P25" i="10"/>
  <c r="S25" i="10" s="1"/>
  <c r="P29" i="10"/>
  <c r="S29" i="10" s="1"/>
  <c r="P33" i="10"/>
  <c r="S33" i="10" s="1"/>
  <c r="O10" i="10"/>
  <c r="P10" i="10" s="1"/>
  <c r="S10" i="10" s="1"/>
  <c r="L13" i="10"/>
  <c r="L9" i="10"/>
  <c r="L12" i="10"/>
  <c r="I7" i="10"/>
  <c r="I10" i="10"/>
  <c r="G11" i="2"/>
  <c r="J7" i="10" s="1"/>
  <c r="G10" i="4"/>
  <c r="G11" i="4"/>
  <c r="J10" i="10" s="1"/>
  <c r="F11" i="3"/>
  <c r="H11" i="10" s="1"/>
  <c r="E10" i="3"/>
  <c r="E11" i="10" s="1"/>
  <c r="F10" i="3"/>
  <c r="G11" i="10" s="1"/>
  <c r="G10" i="2"/>
  <c r="G8" i="3"/>
  <c r="G4" i="3"/>
  <c r="G9" i="3"/>
  <c r="G5" i="3"/>
  <c r="G6" i="3"/>
  <c r="D10" i="3"/>
  <c r="C11" i="10" s="1"/>
  <c r="L7" i="10" l="1"/>
  <c r="O11" i="10"/>
  <c r="P11" i="10" s="1"/>
  <c r="S11" i="10" s="1"/>
  <c r="L10" i="10"/>
  <c r="I11" i="10"/>
  <c r="G11" i="3"/>
  <c r="J11" i="10" s="1"/>
  <c r="G10" i="3"/>
  <c r="L11" i="10" l="1"/>
</calcChain>
</file>

<file path=xl/sharedStrings.xml><?xml version="1.0" encoding="utf-8"?>
<sst xmlns="http://schemas.openxmlformats.org/spreadsheetml/2006/main" count="1163" uniqueCount="91">
  <si>
    <t>Fecha</t>
  </si>
  <si>
    <t>Consultas</t>
  </si>
  <si>
    <t>2016-06-01</t>
  </si>
  <si>
    <t>2016-06-02</t>
  </si>
  <si>
    <t>2016-06-03</t>
  </si>
  <si>
    <t>2016-06-06</t>
  </si>
  <si>
    <t>2016-06-07</t>
  </si>
  <si>
    <t>2016-06-08</t>
  </si>
  <si>
    <t>TOTAL COST</t>
  </si>
  <si>
    <t>Coste Idle Cost / minuto =</t>
  </si>
  <si>
    <t>Coste Waiting Cost / minuto =</t>
  </si>
  <si>
    <t>Promedio</t>
  </si>
  <si>
    <t>Coste una consulta = 4 € x 20 min = 80 €  +  otros Costes Operativos (1 €/min)</t>
  </si>
  <si>
    <t>Coste una consulta = (4 € x 1,5) x 20 min = 120 €  +  otros Costes Operativos (1 €/min)</t>
  </si>
  <si>
    <t>Idle Cost</t>
  </si>
  <si>
    <t>Waiting Cost</t>
  </si>
  <si>
    <t>Overbooking Cost</t>
  </si>
  <si>
    <t>Overtime Cost</t>
  </si>
  <si>
    <t>Coste Overtime / minuto =</t>
  </si>
  <si>
    <t>REGLA DE ASIGNACIÓN</t>
  </si>
  <si>
    <t>Media</t>
  </si>
  <si>
    <t>Desviación Estándar</t>
  </si>
  <si>
    <t>Desv. Est.</t>
  </si>
  <si>
    <t>Regla R11_24 pacientes</t>
  </si>
  <si>
    <t>Regla R1231_28 pacientes</t>
  </si>
  <si>
    <t>Regla R1241_28 pacientes</t>
  </si>
  <si>
    <t>Regla R1231_30 pacientes</t>
  </si>
  <si>
    <t>Regla R1221_30 pacientes</t>
  </si>
  <si>
    <t>Regla R133112_32 pacientes</t>
  </si>
  <si>
    <t>Regla R133112211241_32 pacientes</t>
  </si>
  <si>
    <t>COSTES EN CITAS MÉDICAS POR NO ASISTENCIA y OVERBOOKING</t>
  </si>
  <si>
    <t>COSTE TOTAL</t>
  </si>
  <si>
    <t>Punto 1</t>
  </si>
  <si>
    <t>Punto 2</t>
  </si>
  <si>
    <t>Slots</t>
  </si>
  <si>
    <t>ProbShow</t>
  </si>
  <si>
    <t>Puntos</t>
  </si>
  <si>
    <t>Definición
Listón ProbShow</t>
  </si>
  <si>
    <t>1 y 13</t>
  </si>
  <si>
    <t>12 y 24</t>
  </si>
  <si>
    <t>Punto 3</t>
  </si>
  <si>
    <t>6,5 y 18,5</t>
  </si>
  <si>
    <t>Regla usando Probabilidad Show 0,7_0,2</t>
  </si>
  <si>
    <t>Regla usando Probabilidad Show 0,7_0,25</t>
  </si>
  <si>
    <t>Regla usando Probabilidad Show 0,7_0,3</t>
  </si>
  <si>
    <t>Regla usando Probabilidad Show 0,75_0,3</t>
  </si>
  <si>
    <t>Regla usando Probabilidad Show 0,75_0,2</t>
  </si>
  <si>
    <t>Regla usando Probabilidad Show 0,75_0,25</t>
  </si>
  <si>
    <t>Regla usando Probabilidad Show 0,8_0,2</t>
  </si>
  <si>
    <t>Regla usando Probabilidad Show 0,8_0,25</t>
  </si>
  <si>
    <t>Regla usando Probabilidad Show 0,8_0,3</t>
  </si>
  <si>
    <t>Regla usando Probabilidad Show 0,65_0,15</t>
  </si>
  <si>
    <t>Regla usando Probabilidad Show 0,65_0,2</t>
  </si>
  <si>
    <t>Regla usando Probabilidad Show 0,65_0,25</t>
  </si>
  <si>
    <t>Regla usando Probabilidad Show 0,7_0,15</t>
  </si>
  <si>
    <t>Regla usando Probabilidad Show 0,75_0,15</t>
  </si>
  <si>
    <t>Regla usando Probabilidad Show 0,8_0,15</t>
  </si>
  <si>
    <t>Regla usando Probabilidad Show 0,8_0,1</t>
  </si>
  <si>
    <t>Regla usando Probabilidad Show 0,85_0,1</t>
  </si>
  <si>
    <t>Regla usando Probabilidad Show 0,85_0,15</t>
  </si>
  <si>
    <t>Regla usando Probabilidad Show 0,85_0,2</t>
  </si>
  <si>
    <t>Regla usando Probabilidad Show 0,7_0,3_0,2</t>
  </si>
  <si>
    <t>Regla usando Probabilidad Show 0,7_0,35_0,2</t>
  </si>
  <si>
    <t>Regla usando Probabilidad Show 0,7_0,4_0,2</t>
  </si>
  <si>
    <t>Regla usando Probabilidad Show 0,75_0,2_0,1</t>
  </si>
  <si>
    <t>Regla usando Probabilidad Show 0,75_0,25_0,1</t>
  </si>
  <si>
    <t>Regla usando Probabilidad Show 0,75_0,3_0,1</t>
  </si>
  <si>
    <t>Regla usando Probabilidad Show 0,8_0,25_0,15</t>
  </si>
  <si>
    <t>Regla usando Probabilidad Show 0,8_0,3_0,15</t>
  </si>
  <si>
    <t>Regla usando Probabilidad Show 0,8_0,35_0,15</t>
  </si>
  <si>
    <t>Regla usando Probabilidad Show 0,75_0,1</t>
  </si>
  <si>
    <t>Regla usando Probabilidad Show 0,7_0,45_0,2</t>
  </si>
  <si>
    <t>Regla usando Probabilidad Show 0,75_0,35_0,1</t>
  </si>
  <si>
    <t>Regla usando Probabilidad Show 0,8_0,4_0,15</t>
  </si>
  <si>
    <t>Regla usando Probabilidad Show 0,85_0,25_0,15</t>
  </si>
  <si>
    <t>Regla usando Probabilidad Show 0,85_0,3_0,15</t>
  </si>
  <si>
    <t>Regla usando Probabilidad Show 0,85_0,35_0,15</t>
  </si>
  <si>
    <t>Regla usando Probabilidad Show 0,85_0,4_0,15</t>
  </si>
  <si>
    <t>Coste con incremento exponencial: (x2 + x) / 2 , siendo x el número de slots de espera.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</si>
  <si>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W</t>
    </r>
    <r>
      <rPr>
        <b/>
        <sz val="12"/>
        <color theme="1"/>
        <rFont val="Calibri"/>
        <family val="2"/>
        <scheme val="minor"/>
      </rPr>
      <t>: Coste de Espera
(pacientes)</t>
    </r>
  </si>
  <si>
    <r>
      <t xml:space="preserve"> C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: Coste Inactividad
(consulta médica)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</si>
  <si>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>: Coste Tiempo Extra
(consulta médica)</t>
    </r>
  </si>
  <si>
    <r>
      <t>Coste unitario del Idle Cost (C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 / minuto =</t>
    </r>
  </si>
  <si>
    <r>
      <t>Coste unitario del Waiting Cost (C</t>
    </r>
    <r>
      <rPr>
        <b/>
        <vertAlign val="subscript"/>
        <sz val="11"/>
        <color theme="1"/>
        <rFont val="Calibri"/>
        <family val="2"/>
        <scheme val="minor"/>
      </rPr>
      <t>W</t>
    </r>
    <r>
      <rPr>
        <b/>
        <sz val="11"/>
        <color theme="1"/>
        <rFont val="Calibri"/>
        <family val="2"/>
        <scheme val="minor"/>
      </rPr>
      <t>) / minuto =</t>
    </r>
  </si>
  <si>
    <r>
      <t>Coste unitario del Overtime Cost (C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/ minuto =</t>
    </r>
  </si>
  <si>
    <t>(DesvEst / Media) %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</si>
  <si>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 xml:space="preserve"> + C</t>
    </r>
    <r>
      <rPr>
        <b/>
        <vertAlign val="subscript"/>
        <sz val="12"/>
        <color theme="1"/>
        <rFont val="Calibri"/>
        <family val="2"/>
        <scheme val="minor"/>
      </rPr>
      <t>O</t>
    </r>
  </si>
  <si>
    <t>Dif. con R11_24</t>
  </si>
  <si>
    <t>Ahorros Económicos</t>
  </si>
  <si>
    <t>Consultas Médicas</t>
  </si>
  <si>
    <t>Días Laborables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</si>
</sst>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7" formatCode="#,##0.0\ &quot;€&quot;"/>
    <numFmt numFmtId="168" formatCode="#,##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left" vertical="center" indent="1"/>
    </xf>
    <xf numFmtId="164" fontId="1" fillId="0" borderId="16" xfId="0" applyNumberFormat="1" applyFont="1" applyBorder="1" applyAlignment="1">
      <alignment horizontal="left" vertical="center" indent="1"/>
    </xf>
    <xf numFmtId="164" fontId="1" fillId="0" borderId="17" xfId="0" applyNumberFormat="1" applyFont="1" applyBorder="1" applyAlignment="1">
      <alignment horizontal="left" vertical="center" indent="1"/>
    </xf>
    <xf numFmtId="0" fontId="2" fillId="0" borderId="0" xfId="0" applyFont="1" applyAlignment="1">
      <alignment horizontal="right" vertical="center" indent="1"/>
    </xf>
    <xf numFmtId="0" fontId="5" fillId="0" borderId="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64" fontId="7" fillId="0" borderId="19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" fillId="0" borderId="18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164" fontId="5" fillId="0" borderId="23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1" fillId="0" borderId="30" xfId="0" applyFont="1" applyBorder="1" applyAlignment="1">
      <alignment horizontal="right" vertical="center" indent="1"/>
    </xf>
    <xf numFmtId="0" fontId="1" fillId="0" borderId="23" xfId="0" applyFont="1" applyBorder="1" applyAlignment="1">
      <alignment horizontal="right" vertical="center" indent="1"/>
    </xf>
    <xf numFmtId="0" fontId="0" fillId="0" borderId="30" xfId="0" applyBorder="1" applyAlignment="1">
      <alignment horizontal="left" vertical="center" indent="1"/>
    </xf>
    <xf numFmtId="0" fontId="0" fillId="0" borderId="24" xfId="0" applyBorder="1" applyAlignment="1">
      <alignment horizontal="left" vertical="center" indent="1"/>
    </xf>
    <xf numFmtId="0" fontId="2" fillId="0" borderId="3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5" fillId="0" borderId="47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164" fontId="9" fillId="0" borderId="38" xfId="0" applyNumberFormat="1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164" fontId="9" fillId="0" borderId="40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164" fontId="5" fillId="0" borderId="41" xfId="0" applyNumberFormat="1" applyFont="1" applyBorder="1" applyAlignment="1">
      <alignment horizontal="center" vertical="center"/>
    </xf>
    <xf numFmtId="164" fontId="9" fillId="0" borderId="39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9" fillId="0" borderId="17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left" vertical="center" indent="1"/>
    </xf>
    <xf numFmtId="164" fontId="5" fillId="0" borderId="58" xfId="0" applyNumberFormat="1" applyFont="1" applyBorder="1" applyAlignment="1">
      <alignment horizontal="center" vertical="center"/>
    </xf>
    <xf numFmtId="164" fontId="9" fillId="0" borderId="59" xfId="0" applyNumberFormat="1" applyFont="1" applyBorder="1" applyAlignment="1">
      <alignment horizontal="center" vertical="center"/>
    </xf>
    <xf numFmtId="164" fontId="5" fillId="0" borderId="60" xfId="0" applyNumberFormat="1" applyFont="1" applyBorder="1" applyAlignment="1">
      <alignment horizontal="center" vertical="center"/>
    </xf>
    <xf numFmtId="164" fontId="9" fillId="0" borderId="15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0" fontId="0" fillId="3" borderId="24" xfId="0" applyFill="1" applyBorder="1" applyAlignment="1">
      <alignment horizontal="left" vertical="center" indent="1"/>
    </xf>
    <xf numFmtId="0" fontId="0" fillId="3" borderId="30" xfId="0" applyFill="1" applyBorder="1" applyAlignment="1">
      <alignment horizontal="left" vertical="center" indent="1"/>
    </xf>
    <xf numFmtId="0" fontId="0" fillId="4" borderId="13" xfId="0" applyFill="1" applyBorder="1" applyAlignment="1">
      <alignment horizontal="left" vertical="center" indent="1"/>
    </xf>
    <xf numFmtId="0" fontId="0" fillId="4" borderId="24" xfId="0" applyFill="1" applyBorder="1" applyAlignment="1">
      <alignment horizontal="left" vertical="center" indent="1"/>
    </xf>
    <xf numFmtId="0" fontId="0" fillId="4" borderId="25" xfId="0" applyFill="1" applyBorder="1" applyAlignment="1">
      <alignment horizontal="left" vertical="center" inden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right" vertical="center" indent="1"/>
    </xf>
    <xf numFmtId="0" fontId="1" fillId="0" borderId="32" xfId="0" applyFont="1" applyBorder="1" applyAlignment="1">
      <alignment horizontal="right" vertical="center" indent="1"/>
    </xf>
    <xf numFmtId="0" fontId="1" fillId="0" borderId="30" xfId="0" applyFont="1" applyBorder="1" applyAlignment="1">
      <alignment horizontal="right" vertical="center" indent="1"/>
    </xf>
    <xf numFmtId="0" fontId="1" fillId="0" borderId="31" xfId="0" applyFont="1" applyBorder="1" applyAlignment="1">
      <alignment horizontal="right" vertical="center" indent="1"/>
    </xf>
    <xf numFmtId="0" fontId="1" fillId="0" borderId="26" xfId="0" applyFont="1" applyBorder="1" applyAlignment="1">
      <alignment horizontal="right" vertical="center" indent="1"/>
    </xf>
    <xf numFmtId="0" fontId="1" fillId="0" borderId="27" xfId="0" applyFont="1" applyBorder="1" applyAlignment="1">
      <alignment horizontal="right" vertical="center" inden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 indent="1"/>
    </xf>
    <xf numFmtId="0" fontId="1" fillId="0" borderId="12" xfId="0" applyFont="1" applyBorder="1" applyAlignment="1">
      <alignment horizontal="right" vertical="center" indent="1"/>
    </xf>
    <xf numFmtId="0" fontId="1" fillId="0" borderId="24" xfId="0" applyFont="1" applyBorder="1" applyAlignment="1">
      <alignment horizontal="right" vertical="center" indent="1"/>
    </xf>
    <xf numFmtId="0" fontId="1" fillId="0" borderId="28" xfId="0" applyFont="1" applyBorder="1" applyAlignment="1">
      <alignment horizontal="right" vertical="center" indent="1"/>
    </xf>
    <xf numFmtId="0" fontId="0" fillId="0" borderId="25" xfId="0" applyBorder="1" applyAlignment="1">
      <alignment horizontal="left" vertical="center" indent="1"/>
    </xf>
    <xf numFmtId="164" fontId="0" fillId="0" borderId="1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64" fontId="0" fillId="5" borderId="64" xfId="0" applyNumberFormat="1" applyFill="1" applyBorder="1" applyAlignment="1">
      <alignment horizontal="center" vertical="center"/>
    </xf>
    <xf numFmtId="164" fontId="0" fillId="5" borderId="65" xfId="0" applyNumberFormat="1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0" fillId="5" borderId="6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168" fontId="1" fillId="5" borderId="61" xfId="0" applyNumberFormat="1" applyFont="1" applyFill="1" applyBorder="1" applyAlignment="1">
      <alignment horizontal="center" vertical="center"/>
    </xf>
    <xf numFmtId="168" fontId="1" fillId="0" borderId="68" xfId="0" applyNumberFormat="1" applyFont="1" applyBorder="1" applyAlignment="1">
      <alignment horizontal="center" vertical="center"/>
    </xf>
    <xf numFmtId="168" fontId="1" fillId="0" borderId="70" xfId="0" applyNumberFormat="1" applyFont="1" applyBorder="1" applyAlignment="1">
      <alignment horizontal="center" vertical="center"/>
    </xf>
    <xf numFmtId="168" fontId="1" fillId="0" borderId="71" xfId="0" applyNumberFormat="1" applyFont="1" applyBorder="1" applyAlignment="1">
      <alignment horizontal="center" vertical="center"/>
    </xf>
    <xf numFmtId="168" fontId="1" fillId="0" borderId="72" xfId="0" applyNumberFormat="1" applyFont="1" applyBorder="1" applyAlignment="1">
      <alignment horizontal="center" vertical="center"/>
    </xf>
    <xf numFmtId="167" fontId="1" fillId="0" borderId="70" xfId="0" applyNumberFormat="1" applyFont="1" applyBorder="1" applyAlignment="1">
      <alignment horizontal="center" vertical="center"/>
    </xf>
    <xf numFmtId="167" fontId="1" fillId="0" borderId="71" xfId="0" applyNumberFormat="1" applyFont="1" applyBorder="1" applyAlignment="1">
      <alignment horizontal="center" vertical="center"/>
    </xf>
    <xf numFmtId="0" fontId="0" fillId="4" borderId="68" xfId="0" applyFill="1" applyBorder="1" applyAlignment="1">
      <alignment horizontal="left" vertical="center" indent="1"/>
    </xf>
    <xf numFmtId="0" fontId="0" fillId="4" borderId="70" xfId="0" applyFill="1" applyBorder="1" applyAlignment="1">
      <alignment horizontal="left" vertical="center" indent="1"/>
    </xf>
    <xf numFmtId="0" fontId="0" fillId="4" borderId="71" xfId="0" applyFill="1" applyBorder="1" applyAlignment="1">
      <alignment horizontal="left" vertical="center" indent="1"/>
    </xf>
    <xf numFmtId="0" fontId="0" fillId="3" borderId="70" xfId="0" applyFill="1" applyBorder="1" applyAlignment="1">
      <alignment horizontal="left" vertical="center" indent="1"/>
    </xf>
    <xf numFmtId="0" fontId="0" fillId="0" borderId="70" xfId="0" applyFill="1" applyBorder="1" applyAlignment="1">
      <alignment horizontal="left" vertical="center" indent="1"/>
    </xf>
    <xf numFmtId="0" fontId="0" fillId="0" borderId="72" xfId="0" applyFill="1" applyBorder="1" applyAlignment="1">
      <alignment horizontal="left" vertical="center" indent="1"/>
    </xf>
    <xf numFmtId="0" fontId="0" fillId="0" borderId="71" xfId="0" applyFill="1" applyBorder="1" applyAlignment="1">
      <alignment horizontal="left" vertical="center" indent="1"/>
    </xf>
    <xf numFmtId="0" fontId="2" fillId="0" borderId="61" xfId="0" applyFont="1" applyBorder="1" applyAlignment="1">
      <alignment horizontal="center" vertical="center"/>
    </xf>
    <xf numFmtId="10" fontId="0" fillId="0" borderId="72" xfId="1" applyNumberFormat="1" applyFont="1" applyBorder="1" applyAlignment="1">
      <alignment horizontal="center" vertical="center"/>
    </xf>
    <xf numFmtId="10" fontId="0" fillId="0" borderId="70" xfId="1" applyNumberFormat="1" applyFont="1" applyBorder="1" applyAlignment="1">
      <alignment horizontal="center" vertical="center"/>
    </xf>
    <xf numFmtId="10" fontId="0" fillId="0" borderId="7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D968-36A1-42B1-BC55-0E2A152EEB2F}">
  <sheetPr>
    <tabColor theme="4"/>
  </sheetPr>
  <dimension ref="B1:S54"/>
  <sheetViews>
    <sheetView tabSelected="1" zoomScaleNormal="100" workbookViewId="0">
      <selection activeCell="N2" sqref="N2"/>
    </sheetView>
  </sheetViews>
  <sheetFormatPr baseColWidth="10" defaultRowHeight="15" x14ac:dyDescent="0.25"/>
  <cols>
    <col min="1" max="1" width="5.7109375" style="40" customWidth="1"/>
    <col min="2" max="2" width="45.7109375" style="40" customWidth="1"/>
    <col min="3" max="3" width="13.7109375" style="40" customWidth="1"/>
    <col min="4" max="4" width="11.7109375" style="40" customWidth="1"/>
    <col min="5" max="5" width="13.7109375" style="40" customWidth="1"/>
    <col min="6" max="6" width="11.7109375" style="40" customWidth="1"/>
    <col min="7" max="7" width="13.7109375" style="40" customWidth="1"/>
    <col min="8" max="8" width="11.7109375" style="40" customWidth="1"/>
    <col min="9" max="9" width="13.7109375" style="40" customWidth="1"/>
    <col min="10" max="10" width="11.7109375" style="40" customWidth="1"/>
    <col min="11" max="11" width="5.7109375" style="40" customWidth="1"/>
    <col min="12" max="12" width="20.5703125" style="40" bestFit="1" customWidth="1"/>
    <col min="13" max="13" width="5.7109375" style="40" customWidth="1"/>
    <col min="14" max="14" width="45.7109375" style="40" customWidth="1"/>
    <col min="15" max="18" width="12.7109375" style="40" customWidth="1"/>
    <col min="19" max="19" width="14.7109375" style="40" customWidth="1"/>
    <col min="20" max="16384" width="11.42578125" style="40"/>
  </cols>
  <sheetData>
    <row r="1" spans="2:19" ht="15.75" thickBot="1" x14ac:dyDescent="0.3"/>
    <row r="2" spans="2:19" ht="30" customHeight="1" thickBot="1" x14ac:dyDescent="0.3">
      <c r="B2" s="97" t="s">
        <v>30</v>
      </c>
      <c r="C2" s="98"/>
      <c r="D2" s="98"/>
      <c r="E2" s="98"/>
      <c r="F2" s="98"/>
      <c r="G2" s="98"/>
      <c r="H2" s="98"/>
      <c r="I2" s="98"/>
      <c r="J2" s="99"/>
    </row>
    <row r="3" spans="2:19" ht="15.75" thickBot="1" x14ac:dyDescent="0.3"/>
    <row r="4" spans="2:19" ht="18" customHeight="1" thickBot="1" x14ac:dyDescent="0.3">
      <c r="B4" s="100" t="s">
        <v>19</v>
      </c>
      <c r="C4" s="103" t="s">
        <v>80</v>
      </c>
      <c r="D4" s="104"/>
      <c r="E4" s="107" t="s">
        <v>79</v>
      </c>
      <c r="F4" s="104"/>
      <c r="G4" s="107" t="s">
        <v>81</v>
      </c>
      <c r="H4" s="109"/>
      <c r="I4" s="111" t="s">
        <v>31</v>
      </c>
      <c r="J4" s="112"/>
    </row>
    <row r="5" spans="2:19" ht="18" customHeight="1" thickBot="1" x14ac:dyDescent="0.3">
      <c r="B5" s="101"/>
      <c r="C5" s="105"/>
      <c r="D5" s="106"/>
      <c r="E5" s="108"/>
      <c r="F5" s="106"/>
      <c r="G5" s="108"/>
      <c r="H5" s="110"/>
      <c r="I5" s="113"/>
      <c r="J5" s="114"/>
      <c r="O5" s="125" t="s">
        <v>86</v>
      </c>
      <c r="P5" s="134" t="s">
        <v>87</v>
      </c>
      <c r="Q5" s="135" t="s">
        <v>89</v>
      </c>
      <c r="R5" s="150" t="s">
        <v>90</v>
      </c>
      <c r="S5" s="157" t="s">
        <v>88</v>
      </c>
    </row>
    <row r="6" spans="2:19" ht="20.100000000000001" customHeight="1" thickBot="1" x14ac:dyDescent="0.3">
      <c r="B6" s="102"/>
      <c r="C6" s="47" t="s">
        <v>20</v>
      </c>
      <c r="D6" s="45" t="s">
        <v>22</v>
      </c>
      <c r="E6" s="48" t="s">
        <v>20</v>
      </c>
      <c r="F6" s="45" t="s">
        <v>22</v>
      </c>
      <c r="G6" s="48" t="s">
        <v>20</v>
      </c>
      <c r="H6" s="46" t="s">
        <v>22</v>
      </c>
      <c r="I6" s="48" t="s">
        <v>20</v>
      </c>
      <c r="J6" s="46" t="s">
        <v>22</v>
      </c>
      <c r="L6" s="173" t="s">
        <v>85</v>
      </c>
      <c r="O6" s="139"/>
      <c r="P6" s="140"/>
      <c r="Q6" s="141"/>
      <c r="R6" s="151"/>
      <c r="S6" s="158"/>
    </row>
    <row r="7" spans="2:19" ht="18" customHeight="1" thickBot="1" x14ac:dyDescent="0.3">
      <c r="B7" s="94" t="str">
        <f>'Regla 11_24'!$B$2</f>
        <v>Regla R11_24 pacientes</v>
      </c>
      <c r="C7" s="56">
        <f>'Regla 11_24'!D10</f>
        <v>690.83333333333337</v>
      </c>
      <c r="D7" s="65">
        <f>'Regla 11_24'!D11</f>
        <v>49.032302277852168</v>
      </c>
      <c r="E7" s="57">
        <f>'Regla 11_24'!E10</f>
        <v>0</v>
      </c>
      <c r="F7" s="65">
        <f>'Regla 11_24'!E11</f>
        <v>0</v>
      </c>
      <c r="G7" s="57">
        <f>'Regla 11_24'!F10</f>
        <v>0</v>
      </c>
      <c r="H7" s="62">
        <f>'Regla 11_24'!F11</f>
        <v>0</v>
      </c>
      <c r="I7" s="59">
        <f>C7+E7+G7</f>
        <v>690.83333333333337</v>
      </c>
      <c r="J7" s="58">
        <f>'Regla 11_24'!G11</f>
        <v>49.032302277852168</v>
      </c>
      <c r="L7" s="174">
        <f>J7/I7</f>
        <v>7.0975588339472373E-2</v>
      </c>
      <c r="N7" s="166" t="s">
        <v>23</v>
      </c>
      <c r="O7" s="145">
        <f>C7+G7</f>
        <v>690.83333333333337</v>
      </c>
      <c r="P7" s="146">
        <f>$O$7-O7</f>
        <v>0</v>
      </c>
      <c r="Q7" s="147">
        <v>20</v>
      </c>
      <c r="R7" s="152">
        <v>247</v>
      </c>
      <c r="S7" s="159">
        <f>P7*Q7*R7</f>
        <v>0</v>
      </c>
    </row>
    <row r="8" spans="2:19" ht="18" customHeight="1" x14ac:dyDescent="0.25">
      <c r="B8" s="93" t="str">
        <f>'Regla 1231_28'!$B$2</f>
        <v>Regla R1231_28 pacientes</v>
      </c>
      <c r="C8" s="49">
        <f>'Regla 1231_28'!D10</f>
        <v>407.5</v>
      </c>
      <c r="D8" s="63">
        <f>'Regla 1231_28'!D11</f>
        <v>58.28807768317634</v>
      </c>
      <c r="E8" s="50">
        <f>'Regla 1231_28'!E10</f>
        <v>82.25</v>
      </c>
      <c r="F8" s="63">
        <f>'Regla 1231_28'!E11</f>
        <v>21.428369046663352</v>
      </c>
      <c r="G8" s="50">
        <f>'Regla 1231_28'!F10</f>
        <v>25.666666666666668</v>
      </c>
      <c r="H8" s="60">
        <f>'Regla 1231_28'!F11</f>
        <v>8.4774209914729788</v>
      </c>
      <c r="I8" s="54">
        <f t="shared" ref="I8:I18" si="0">C8+E8+G8</f>
        <v>515.41666666666663</v>
      </c>
      <c r="J8" s="51">
        <f>'Regla 1231_28'!G11</f>
        <v>52.892737371653084</v>
      </c>
      <c r="L8" s="175">
        <f t="shared" ref="L8:L49" si="1">J8/I8</f>
        <v>0.10262131745510704</v>
      </c>
      <c r="N8" s="169" t="s">
        <v>24</v>
      </c>
      <c r="O8" s="148">
        <f t="shared" ref="O8" si="2">C8+G8</f>
        <v>433.16666666666669</v>
      </c>
      <c r="P8" s="149">
        <f>$O$7-O8</f>
        <v>257.66666666666669</v>
      </c>
      <c r="Q8" s="74">
        <v>20</v>
      </c>
      <c r="R8" s="153">
        <v>247</v>
      </c>
      <c r="S8" s="160">
        <f>P8*Q8*R8</f>
        <v>1272873.3333333335</v>
      </c>
    </row>
    <row r="9" spans="2:19" ht="18" customHeight="1" x14ac:dyDescent="0.25">
      <c r="B9" s="92" t="str">
        <f>'Regla 1241_28'!$B$2</f>
        <v>Regla R1241_28 pacientes</v>
      </c>
      <c r="C9" s="52">
        <f>'Regla 1241_28'!D10</f>
        <v>409.16666666666669</v>
      </c>
      <c r="D9" s="64">
        <f>'Regla 1241_28'!D11</f>
        <v>59.111476607057234</v>
      </c>
      <c r="E9" s="53">
        <f>'Regla 1241_28'!E10</f>
        <v>77.416666666666671</v>
      </c>
      <c r="F9" s="64">
        <f>'Regla 1241_28'!E11</f>
        <v>16.063675378526145</v>
      </c>
      <c r="G9" s="53">
        <f>'Regla 1241_28'!F10</f>
        <v>28</v>
      </c>
      <c r="H9" s="61">
        <f>'Regla 1241_28'!F11</f>
        <v>8.8543774484714621</v>
      </c>
      <c r="I9" s="55">
        <f t="shared" si="0"/>
        <v>514.58333333333337</v>
      </c>
      <c r="J9" s="24">
        <f>'Regla 1241_28'!G11</f>
        <v>54.783589391958124</v>
      </c>
      <c r="L9" s="175">
        <f t="shared" si="1"/>
        <v>0.10646203606534371</v>
      </c>
      <c r="N9" s="169" t="s">
        <v>25</v>
      </c>
      <c r="O9" s="136">
        <f t="shared" ref="O9:O49" si="3">C9+G9</f>
        <v>437.16666666666669</v>
      </c>
      <c r="P9" s="133">
        <f t="shared" ref="P9:P49" si="4">$O$7-O9</f>
        <v>253.66666666666669</v>
      </c>
      <c r="Q9" s="66">
        <v>20</v>
      </c>
      <c r="R9" s="154">
        <v>247</v>
      </c>
      <c r="S9" s="161">
        <f>P9*Q9*R9</f>
        <v>1253113.3333333335</v>
      </c>
    </row>
    <row r="10" spans="2:19" ht="18" customHeight="1" x14ac:dyDescent="0.25">
      <c r="B10" s="44" t="str">
        <f>'Regla 1221_30'!$B$2</f>
        <v>Regla R1221_30 pacientes</v>
      </c>
      <c r="C10" s="52">
        <f>'Regla 1221_30'!D10</f>
        <v>295.83333333333331</v>
      </c>
      <c r="D10" s="64">
        <f>'Regla 1221_30'!D11</f>
        <v>54.16794870277694</v>
      </c>
      <c r="E10" s="53">
        <f>'Regla 1221_30'!E10</f>
        <v>161.16666666666666</v>
      </c>
      <c r="F10" s="64">
        <f>'Regla 1221_30'!E11</f>
        <v>24.76624046290976</v>
      </c>
      <c r="G10" s="53">
        <f>'Regla 1221_30'!F10</f>
        <v>87.5</v>
      </c>
      <c r="H10" s="61">
        <f>'Regla 1221_30'!F11</f>
        <v>27.201102918815625</v>
      </c>
      <c r="I10" s="55">
        <f>C10+E10+G10</f>
        <v>544.5</v>
      </c>
      <c r="J10" s="24">
        <f>'Regla 1221_30'!G11</f>
        <v>69.976424601432726</v>
      </c>
      <c r="L10" s="175">
        <f t="shared" si="1"/>
        <v>0.12851501304211704</v>
      </c>
      <c r="N10" s="170" t="s">
        <v>27</v>
      </c>
      <c r="O10" s="136">
        <f t="shared" si="3"/>
        <v>383.33333333333331</v>
      </c>
      <c r="P10" s="133">
        <f t="shared" si="4"/>
        <v>307.50000000000006</v>
      </c>
      <c r="Q10" s="66">
        <v>20</v>
      </c>
      <c r="R10" s="154">
        <v>247</v>
      </c>
      <c r="S10" s="161">
        <f>P10*Q10*R10</f>
        <v>1519050.0000000002</v>
      </c>
    </row>
    <row r="11" spans="2:19" ht="18" customHeight="1" x14ac:dyDescent="0.25">
      <c r="B11" s="44" t="str">
        <f>'Regla 1231_30'!$B$2</f>
        <v>Regla R1231_30 pacientes</v>
      </c>
      <c r="C11" s="52">
        <f>'Regla 1231_30'!D10</f>
        <v>310</v>
      </c>
      <c r="D11" s="64">
        <f>'Regla 1231_30'!D11</f>
        <v>47.434164902525687</v>
      </c>
      <c r="E11" s="53">
        <f>'Regla 1231_30'!E10</f>
        <v>133.41666666666666</v>
      </c>
      <c r="F11" s="64">
        <f>'Regla 1231_30'!E11</f>
        <v>20.113221190715965</v>
      </c>
      <c r="G11" s="53">
        <f>'Regla 1231_30'!F10</f>
        <v>107.33333333333333</v>
      </c>
      <c r="H11" s="61">
        <f>'Regla 1231_30'!F11</f>
        <v>29.588285970408386</v>
      </c>
      <c r="I11" s="55">
        <f t="shared" si="0"/>
        <v>550.75</v>
      </c>
      <c r="J11" s="24">
        <f>'Regla 1231_30'!G11</f>
        <v>52.382010270702672</v>
      </c>
      <c r="L11" s="175">
        <f t="shared" si="1"/>
        <v>9.5110322779305811E-2</v>
      </c>
      <c r="N11" s="170" t="s">
        <v>26</v>
      </c>
      <c r="O11" s="136">
        <f t="shared" si="3"/>
        <v>417.33333333333331</v>
      </c>
      <c r="P11" s="133">
        <f t="shared" si="4"/>
        <v>273.50000000000006</v>
      </c>
      <c r="Q11" s="66">
        <v>20</v>
      </c>
      <c r="R11" s="154">
        <v>247</v>
      </c>
      <c r="S11" s="161">
        <f>P11*Q11*R11</f>
        <v>1351090.0000000002</v>
      </c>
    </row>
    <row r="12" spans="2:19" ht="18" customHeight="1" x14ac:dyDescent="0.25">
      <c r="B12" s="95" t="str">
        <f>'Regla 133112_32'!$B$2</f>
        <v>Regla R133112_32 pacientes</v>
      </c>
      <c r="C12" s="52">
        <f>'Regla 133112_32'!D10</f>
        <v>197.5</v>
      </c>
      <c r="D12" s="64">
        <f>'Regla 133112_32'!D11</f>
        <v>58.20223363411408</v>
      </c>
      <c r="E12" s="53">
        <f>'Regla 133112_32'!E10</f>
        <v>323.58333333333331</v>
      </c>
      <c r="F12" s="64">
        <f>'Regla 133112_32'!E11</f>
        <v>37.064021188568766</v>
      </c>
      <c r="G12" s="53">
        <f>'Regla 133112_32'!F10</f>
        <v>196</v>
      </c>
      <c r="H12" s="61">
        <f>'Regla 133112_32'!F11</f>
        <v>25.814724480420082</v>
      </c>
      <c r="I12" s="55">
        <f t="shared" si="0"/>
        <v>717.08333333333326</v>
      </c>
      <c r="J12" s="24">
        <f>'Regla 133112_32'!G11</f>
        <v>49.101340782779715</v>
      </c>
      <c r="L12" s="175">
        <f t="shared" si="1"/>
        <v>6.8473688482667827E-2</v>
      </c>
      <c r="N12" s="167" t="s">
        <v>28</v>
      </c>
      <c r="O12" s="136">
        <f t="shared" si="3"/>
        <v>393.5</v>
      </c>
      <c r="P12" s="133">
        <f t="shared" si="4"/>
        <v>297.33333333333337</v>
      </c>
      <c r="Q12" s="66">
        <v>20</v>
      </c>
      <c r="R12" s="154">
        <v>247</v>
      </c>
      <c r="S12" s="161">
        <f>P12*Q12*R12</f>
        <v>1468826.666666667</v>
      </c>
    </row>
    <row r="13" spans="2:19" ht="18" customHeight="1" thickBot="1" x14ac:dyDescent="0.3">
      <c r="B13" s="96" t="str">
        <f>'Regla 133112211241_32'!$B$2</f>
        <v>Regla R133112211241_32 pacientes</v>
      </c>
      <c r="C13" s="81">
        <f>'Regla 133112211241_32'!D10</f>
        <v>193.33333333333334</v>
      </c>
      <c r="D13" s="82">
        <f>'Regla 133112211241_32'!D11</f>
        <v>55.105958540494228</v>
      </c>
      <c r="E13" s="83">
        <f>'Regla 133112211241_32'!E10</f>
        <v>346.58333333333331</v>
      </c>
      <c r="F13" s="82">
        <f>'Regla 133112211241_32'!E11</f>
        <v>41.178169782867649</v>
      </c>
      <c r="G13" s="83">
        <f>'Regla 133112211241_32'!F10</f>
        <v>190.16666666666666</v>
      </c>
      <c r="H13" s="84">
        <f>'Regla 133112211241_32'!F11</f>
        <v>30.485515686415223</v>
      </c>
      <c r="I13" s="85">
        <f t="shared" si="0"/>
        <v>730.08333333333326</v>
      </c>
      <c r="J13" s="25">
        <f>'Regla 133112211241_32'!G11</f>
        <v>56.572446178918817</v>
      </c>
      <c r="L13" s="176">
        <f t="shared" si="1"/>
        <v>7.7487655992127147E-2</v>
      </c>
      <c r="N13" s="168" t="s">
        <v>29</v>
      </c>
      <c r="O13" s="137">
        <f t="shared" si="3"/>
        <v>383.5</v>
      </c>
      <c r="P13" s="138">
        <f t="shared" si="4"/>
        <v>307.33333333333337</v>
      </c>
      <c r="Q13" s="69">
        <v>20</v>
      </c>
      <c r="R13" s="155">
        <v>247</v>
      </c>
      <c r="S13" s="162">
        <f>P13*Q13*R13</f>
        <v>1518226.666666667</v>
      </c>
    </row>
    <row r="14" spans="2:19" ht="18" customHeight="1" x14ac:dyDescent="0.25">
      <c r="B14" s="86" t="str">
        <f>'Regla ProbShow (0,65-0,15)'!$B$2</f>
        <v>Regla usando Probabilidad Show 0,65_0,15</v>
      </c>
      <c r="C14" s="87">
        <f>'Regla ProbShow (0,65-0,15)'!$D$10</f>
        <v>521.66666666666663</v>
      </c>
      <c r="D14" s="88">
        <f>'Regla ProbShow (0,65-0,15)'!$D$11</f>
        <v>33.115957885386116</v>
      </c>
      <c r="E14" s="89">
        <f>'Regla ProbShow (0,65-0,15)'!$E$10</f>
        <v>43.5</v>
      </c>
      <c r="F14" s="88">
        <f>'Regla ProbShow (0,65-0,15)'!$E$11</f>
        <v>18.822858443923973</v>
      </c>
      <c r="G14" s="89">
        <f>'Regla ProbShow (0,65-0,15)'!$F$10</f>
        <v>5.833333333333333</v>
      </c>
      <c r="H14" s="90">
        <f>'Regla ProbShow (0,65-0,15)'!$F$11</f>
        <v>2.8577380332470415</v>
      </c>
      <c r="I14" s="91">
        <f t="shared" ref="I14:I17" si="5">C14+E14+G14</f>
        <v>571</v>
      </c>
      <c r="J14" s="23">
        <f>'Regla ProbShow (0,65-0,15)'!$G$11</f>
        <v>42.504117447607356</v>
      </c>
      <c r="L14" s="174">
        <f t="shared" si="1"/>
        <v>7.4438034058857017E-2</v>
      </c>
      <c r="N14" s="171" t="s">
        <v>51</v>
      </c>
      <c r="O14" s="148">
        <f t="shared" si="3"/>
        <v>527.5</v>
      </c>
      <c r="P14" s="149">
        <f t="shared" si="4"/>
        <v>163.33333333333337</v>
      </c>
      <c r="Q14" s="74">
        <v>20</v>
      </c>
      <c r="R14" s="153">
        <v>247</v>
      </c>
      <c r="S14" s="160">
        <f>P14*Q14*R14</f>
        <v>806866.66666666686</v>
      </c>
    </row>
    <row r="15" spans="2:19" ht="18" customHeight="1" x14ac:dyDescent="0.25">
      <c r="B15" s="44" t="str">
        <f>'Regla ProbShow (0,65-0,2)'!$B$2</f>
        <v>Regla usando Probabilidad Show 0,65_0,2</v>
      </c>
      <c r="C15" s="52">
        <f>'Regla ProbShow (0,65-0,2)'!$D$10</f>
        <v>519.16666666666663</v>
      </c>
      <c r="D15" s="64">
        <f>'Regla ProbShow (0,65-0,2)'!$D$11</f>
        <v>30.564140208202595</v>
      </c>
      <c r="E15" s="53">
        <f>'Regla ProbShow (0,65-0,2)'!$E$10</f>
        <v>43.583333333333336</v>
      </c>
      <c r="F15" s="64">
        <f>'Regla ProbShow (0,65-0,2)'!$E$11</f>
        <v>17.416706539029324</v>
      </c>
      <c r="G15" s="53">
        <f>'Regla ProbShow (0,65-0,2)'!$F$10</f>
        <v>8.1666666666666661</v>
      </c>
      <c r="H15" s="61">
        <f>'Regla ProbShow (0,65-0,2)'!$F$11</f>
        <v>6.8823445617512249</v>
      </c>
      <c r="I15" s="55">
        <f t="shared" si="5"/>
        <v>570.91666666666663</v>
      </c>
      <c r="J15" s="24">
        <f>'Regla ProbShow (0,65-0,2)'!$G$11</f>
        <v>41.927814952208827</v>
      </c>
      <c r="L15" s="175">
        <f t="shared" si="1"/>
        <v>7.3439465687710689E-2</v>
      </c>
      <c r="N15" s="170" t="s">
        <v>52</v>
      </c>
      <c r="O15" s="136">
        <f t="shared" si="3"/>
        <v>527.33333333333326</v>
      </c>
      <c r="P15" s="133">
        <f t="shared" si="4"/>
        <v>163.50000000000011</v>
      </c>
      <c r="Q15" s="66">
        <v>20</v>
      </c>
      <c r="R15" s="154">
        <v>247</v>
      </c>
      <c r="S15" s="161">
        <f>P15*Q15*R15</f>
        <v>807690.00000000058</v>
      </c>
    </row>
    <row r="16" spans="2:19" ht="18" customHeight="1" x14ac:dyDescent="0.25">
      <c r="B16" s="44" t="str">
        <f>'Regla ProbShow (0,65-0,25)'!$B$2</f>
        <v>Regla usando Probabilidad Show 0,65_0,25</v>
      </c>
      <c r="C16" s="52">
        <f>'Regla ProbShow (0,65-0,25)'!$D$10</f>
        <v>513.33333333333337</v>
      </c>
      <c r="D16" s="64">
        <f>'Regla ProbShow (0,65-0,25)'!$D$11</f>
        <v>29.439202887759489</v>
      </c>
      <c r="E16" s="53">
        <f>'Regla ProbShow (0,65-0,25)'!$E$10</f>
        <v>48.083333333333336</v>
      </c>
      <c r="F16" s="64">
        <f>'Regla ProbShow (0,65-0,25)'!$E$11</f>
        <v>19.259845966846846</v>
      </c>
      <c r="G16" s="53">
        <f>'Regla ProbShow (0,65-0,25)'!$F$10</f>
        <v>11.666666666666666</v>
      </c>
      <c r="H16" s="61">
        <f>'Regla ProbShow (0,65-0,25)'!$F$11</f>
        <v>7.2295689129205121</v>
      </c>
      <c r="I16" s="55">
        <f t="shared" si="5"/>
        <v>573.08333333333337</v>
      </c>
      <c r="J16" s="24">
        <f>'Regla ProbShow (0,65-0,25)'!$G$11</f>
        <v>46.623402564234482</v>
      </c>
      <c r="L16" s="175">
        <f t="shared" si="1"/>
        <v>8.1355362915633819E-2</v>
      </c>
      <c r="N16" s="170" t="s">
        <v>53</v>
      </c>
      <c r="O16" s="136">
        <f t="shared" si="3"/>
        <v>525</v>
      </c>
      <c r="P16" s="133">
        <f t="shared" si="4"/>
        <v>165.83333333333337</v>
      </c>
      <c r="Q16" s="66">
        <v>20</v>
      </c>
      <c r="R16" s="154">
        <v>247</v>
      </c>
      <c r="S16" s="161">
        <f>P16*Q16*R16</f>
        <v>819216.66666666686</v>
      </c>
    </row>
    <row r="17" spans="2:19" ht="18" customHeight="1" x14ac:dyDescent="0.25">
      <c r="B17" s="44" t="str">
        <f>'Regla ProbShow (0,7-0,15)'!$B$2</f>
        <v>Regla usando Probabilidad Show 0,7_0,15</v>
      </c>
      <c r="C17" s="52">
        <f>'Regla ProbShow (0,7-0,15)'!$D$10</f>
        <v>470.83333333333331</v>
      </c>
      <c r="D17" s="64">
        <f>'Regla ProbShow (0,7-0,15)'!$D$11</f>
        <v>22.229859798628208</v>
      </c>
      <c r="E17" s="53">
        <f>'Regla ProbShow (0,7-0,15)'!$E$10</f>
        <v>70.666666666666671</v>
      </c>
      <c r="F17" s="64">
        <f>'Regla ProbShow (0,7-0,15)'!$E$11</f>
        <v>34.359375236850077</v>
      </c>
      <c r="G17" s="53">
        <f>'Regla ProbShow (0,7-0,15)'!$F$10</f>
        <v>17.5</v>
      </c>
      <c r="H17" s="61">
        <f>'Regla ProbShow (0,7-0,15)'!$F$11</f>
        <v>16.416455159382004</v>
      </c>
      <c r="I17" s="55">
        <f t="shared" si="5"/>
        <v>559</v>
      </c>
      <c r="J17" s="24">
        <f>'Regla ProbShow (0,7-0,15)'!$G$11</f>
        <v>63.586948346339128</v>
      </c>
      <c r="L17" s="175">
        <f t="shared" si="1"/>
        <v>0.11375124927788753</v>
      </c>
      <c r="N17" s="170" t="s">
        <v>54</v>
      </c>
      <c r="O17" s="136">
        <f t="shared" si="3"/>
        <v>488.33333333333331</v>
      </c>
      <c r="P17" s="133">
        <f t="shared" si="4"/>
        <v>202.50000000000006</v>
      </c>
      <c r="Q17" s="66">
        <v>20</v>
      </c>
      <c r="R17" s="154">
        <v>247</v>
      </c>
      <c r="S17" s="161">
        <f>P17*Q17*R17</f>
        <v>1000350.0000000002</v>
      </c>
    </row>
    <row r="18" spans="2:19" ht="18" customHeight="1" x14ac:dyDescent="0.25">
      <c r="B18" s="43" t="str">
        <f>'Regla ProbShow (0,7-0,2)'!$B$2</f>
        <v>Regla usando Probabilidad Show 0,7_0,2</v>
      </c>
      <c r="C18" s="49">
        <f>'Regla ProbShow (0,7-0,2)'!$D$10</f>
        <v>460.83333333333331</v>
      </c>
      <c r="D18" s="63">
        <f>'Regla ProbShow (0,7-0,2)'!$D$11</f>
        <v>27.823850680067032</v>
      </c>
      <c r="E18" s="50">
        <f>'Regla ProbShow (0,7-0,2)'!$E$10</f>
        <v>69.75</v>
      </c>
      <c r="F18" s="63">
        <f>'Regla ProbShow (0,7-0,2)'!$E$11</f>
        <v>20.096641510461392</v>
      </c>
      <c r="G18" s="50">
        <f>'Regla ProbShow (0,7-0,2)'!$F$10</f>
        <v>16.333333333333332</v>
      </c>
      <c r="H18" s="60">
        <f>'Regla ProbShow (0,7-0,2)'!$F$11</f>
        <v>8.4774209914729752</v>
      </c>
      <c r="I18" s="54">
        <f t="shared" si="0"/>
        <v>546.91666666666663</v>
      </c>
      <c r="J18" s="51">
        <f>'Regla ProbShow (0,7-0,2)'!$G$11</f>
        <v>46.503136094963175</v>
      </c>
      <c r="L18" s="175">
        <f t="shared" si="1"/>
        <v>8.502782769153712E-2</v>
      </c>
      <c r="N18" s="170" t="s">
        <v>42</v>
      </c>
      <c r="O18" s="136">
        <f t="shared" si="3"/>
        <v>477.16666666666663</v>
      </c>
      <c r="P18" s="133">
        <f t="shared" si="4"/>
        <v>213.66666666666674</v>
      </c>
      <c r="Q18" s="66">
        <v>20</v>
      </c>
      <c r="R18" s="154">
        <v>247</v>
      </c>
      <c r="S18" s="161">
        <f>P18*Q18*R18</f>
        <v>1055513.3333333337</v>
      </c>
    </row>
    <row r="19" spans="2:19" ht="18" customHeight="1" x14ac:dyDescent="0.25">
      <c r="B19" s="44" t="str">
        <f>'Regla ProbShow (0,7-0,25)'!$B$2</f>
        <v>Regla usando Probabilidad Show 0,7_0,25</v>
      </c>
      <c r="C19" s="52">
        <f>'Regla ProbShow (0,7-0,25)'!$D$10</f>
        <v>461.66666666666669</v>
      </c>
      <c r="D19" s="64">
        <f>'Regla ProbShow (0,7-0,25)'!$D$11</f>
        <v>27.868739954771311</v>
      </c>
      <c r="E19" s="53">
        <f>'Regla ProbShow (0,7-0,25)'!$E$10</f>
        <v>78.416666666666671</v>
      </c>
      <c r="F19" s="64">
        <f>'Regla ProbShow (0,7-0,25)'!$E$11</f>
        <v>24.644302925152239</v>
      </c>
      <c r="G19" s="53">
        <f>'Regla ProbShow (0,7-0,25)'!$F$10</f>
        <v>19.833333333333332</v>
      </c>
      <c r="H19" s="61">
        <f>'Regla ProbShow (0,7-0,25)'!$F$11</f>
        <v>6.8823445617512276</v>
      </c>
      <c r="I19" s="55">
        <f t="shared" ref="I19:I30" si="6">C19+E19+G19</f>
        <v>559.91666666666674</v>
      </c>
      <c r="J19" s="24">
        <f>'Regla ProbShow (0,7-0,25)'!$G$11</f>
        <v>51.132589086282991</v>
      </c>
      <c r="L19" s="175">
        <f t="shared" si="1"/>
        <v>9.1321784348176185E-2</v>
      </c>
      <c r="N19" s="170" t="s">
        <v>43</v>
      </c>
      <c r="O19" s="136">
        <f t="shared" si="3"/>
        <v>481.5</v>
      </c>
      <c r="P19" s="133">
        <f t="shared" si="4"/>
        <v>209.33333333333337</v>
      </c>
      <c r="Q19" s="66">
        <v>20</v>
      </c>
      <c r="R19" s="154">
        <v>247</v>
      </c>
      <c r="S19" s="161">
        <f>P19*Q19*R19</f>
        <v>1034106.666666667</v>
      </c>
    </row>
    <row r="20" spans="2:19" ht="18" customHeight="1" x14ac:dyDescent="0.25">
      <c r="B20" s="44" t="str">
        <f>'Regla ProbShow (0,7-0,3)'!$B$2</f>
        <v>Regla usando Probabilidad Show 0,7_0,3</v>
      </c>
      <c r="C20" s="52">
        <f>'Regla ProbShow (0,7-0,3)'!$D$10</f>
        <v>452.5</v>
      </c>
      <c r="D20" s="64">
        <f>'Regla ProbShow (0,7-0,3)'!$D$11</f>
        <v>27.703790354390136</v>
      </c>
      <c r="E20" s="53">
        <f>'Regla ProbShow (0,7-0,3)'!$E$10</f>
        <v>77.916666666666671</v>
      </c>
      <c r="F20" s="64">
        <f>'Regla ProbShow (0,7-0,3)'!$E$11</f>
        <v>30.647049885211906</v>
      </c>
      <c r="G20" s="53">
        <f>'Regla ProbShow (0,7-0,3)'!$F$10</f>
        <v>28</v>
      </c>
      <c r="H20" s="61">
        <f>'Regla ProbShow (0,7-0,3)'!$F$11</f>
        <v>10.844353369380768</v>
      </c>
      <c r="I20" s="55">
        <f t="shared" si="6"/>
        <v>558.41666666666663</v>
      </c>
      <c r="J20" s="24">
        <f>'Regla ProbShow (0,7-0,3)'!$G$11</f>
        <v>67.446583802789092</v>
      </c>
      <c r="L20" s="175">
        <f t="shared" si="1"/>
        <v>0.12078182444910747</v>
      </c>
      <c r="N20" s="170" t="s">
        <v>44</v>
      </c>
      <c r="O20" s="136">
        <f t="shared" si="3"/>
        <v>480.5</v>
      </c>
      <c r="P20" s="133">
        <f t="shared" si="4"/>
        <v>210.33333333333337</v>
      </c>
      <c r="Q20" s="66">
        <v>20</v>
      </c>
      <c r="R20" s="154">
        <v>247</v>
      </c>
      <c r="S20" s="161">
        <f>P20*Q20*R20</f>
        <v>1039046.666666667</v>
      </c>
    </row>
    <row r="21" spans="2:19" ht="18" customHeight="1" x14ac:dyDescent="0.25">
      <c r="B21" s="44" t="str">
        <f>'Regla ProbShow (0,75-0,1)'!$B$2</f>
        <v>Regla usando Probabilidad Show 0,75_0,1</v>
      </c>
      <c r="C21" s="52">
        <f>'Regla ProbShow (0,75-0,1)'!$D$10</f>
        <v>412.5</v>
      </c>
      <c r="D21" s="64">
        <f>'Regla ProbShow (0,75-0,1)'!$D$11</f>
        <v>26.220221204253789</v>
      </c>
      <c r="E21" s="53">
        <f>'Regla ProbShow (0,75-0,1)'!$E$10</f>
        <v>104.33333333333333</v>
      </c>
      <c r="F21" s="64">
        <f>'Regla ProbShow (0,75-0,1)'!$E$11</f>
        <v>17.713460042201444</v>
      </c>
      <c r="G21" s="53">
        <f>'Regla ProbShow (0,75-0,1)'!$F$10</f>
        <v>24.5</v>
      </c>
      <c r="H21" s="61">
        <f>'Regla ProbShow (0,75-0,1)'!$F$11</f>
        <v>13.095800853708795</v>
      </c>
      <c r="I21" s="55">
        <f t="shared" si="6"/>
        <v>541.33333333333337</v>
      </c>
      <c r="J21" s="24">
        <f>'Regla ProbShow (0,75-0,1)'!$G$11</f>
        <v>44.033699216244216</v>
      </c>
      <c r="L21" s="175">
        <f t="shared" si="1"/>
        <v>8.1343040424096458E-2</v>
      </c>
      <c r="N21" s="170" t="s">
        <v>70</v>
      </c>
      <c r="O21" s="136">
        <f t="shared" si="3"/>
        <v>437</v>
      </c>
      <c r="P21" s="133">
        <f t="shared" si="4"/>
        <v>253.83333333333337</v>
      </c>
      <c r="Q21" s="66">
        <v>20</v>
      </c>
      <c r="R21" s="154">
        <v>247</v>
      </c>
      <c r="S21" s="161">
        <f>P21*Q21*R21</f>
        <v>1253936.666666667</v>
      </c>
    </row>
    <row r="22" spans="2:19" ht="18" customHeight="1" x14ac:dyDescent="0.25">
      <c r="B22" s="44" t="str">
        <f>'Regla ProbShow (0,75-0,15)'!$B$2</f>
        <v>Regla usando Probabilidad Show 0,75_0,15</v>
      </c>
      <c r="C22" s="52">
        <f>'Regla ProbShow (0,75-0,15)'!$D$10</f>
        <v>408.33333333333331</v>
      </c>
      <c r="D22" s="64">
        <f>'Regla ProbShow (0,75-0,15)'!$D$11</f>
        <v>31.091263510296049</v>
      </c>
      <c r="E22" s="53">
        <f>'Regla ProbShow (0,75-0,15)'!$E$10</f>
        <v>118.83333333333333</v>
      </c>
      <c r="F22" s="64">
        <f>'Regla ProbShow (0,75-0,15)'!$E$11</f>
        <v>17.733208019607329</v>
      </c>
      <c r="G22" s="53">
        <f>'Regla ProbShow (0,75-0,15)'!$F$10</f>
        <v>33.833333333333336</v>
      </c>
      <c r="H22" s="61">
        <f>'Regla ProbShow (0,75-0,15)'!$F$11</f>
        <v>18.999122786767462</v>
      </c>
      <c r="I22" s="55">
        <f t="shared" ref="I22" si="7">C22+E22+G22</f>
        <v>561</v>
      </c>
      <c r="J22" s="24">
        <f>'Regla ProbShow (0,75-0,15)'!$G$11</f>
        <v>59.075375580693517</v>
      </c>
      <c r="L22" s="175">
        <f t="shared" si="1"/>
        <v>0.10530369978733248</v>
      </c>
      <c r="N22" s="170" t="s">
        <v>55</v>
      </c>
      <c r="O22" s="136">
        <f t="shared" si="3"/>
        <v>442.16666666666663</v>
      </c>
      <c r="P22" s="133">
        <f t="shared" si="4"/>
        <v>248.66666666666674</v>
      </c>
      <c r="Q22" s="66">
        <v>20</v>
      </c>
      <c r="R22" s="154">
        <v>247</v>
      </c>
      <c r="S22" s="161">
        <f>P22*Q22*R22</f>
        <v>1228413.3333333337</v>
      </c>
    </row>
    <row r="23" spans="2:19" ht="18" customHeight="1" x14ac:dyDescent="0.25">
      <c r="B23" s="44" t="str">
        <f>'Regla ProbShow (0,75-0,2)'!$B$2</f>
        <v>Regla usando Probabilidad Show 0,75_0,2</v>
      </c>
      <c r="C23" s="52">
        <f>'Regla ProbShow (0,75-0,2)'!$D$10</f>
        <v>399.16666666666669</v>
      </c>
      <c r="D23" s="64">
        <f>'Regla ProbShow (0,75-0,2)'!$D$11</f>
        <v>21.311186420907369</v>
      </c>
      <c r="E23" s="53">
        <f>'Regla ProbShow (0,75-0,2)'!$E$10</f>
        <v>129.91666666666666</v>
      </c>
      <c r="F23" s="64">
        <f>'Regla ProbShow (0,75-0,2)'!$E$11</f>
        <v>15.357137320043266</v>
      </c>
      <c r="G23" s="53">
        <f>'Regla ProbShow (0,75-0,2)'!$F$10</f>
        <v>35</v>
      </c>
      <c r="H23" s="61">
        <f>'Regla ProbShow (0,75-0,2)'!$F$11</f>
        <v>7.6681158050723255</v>
      </c>
      <c r="I23" s="55">
        <f t="shared" si="6"/>
        <v>564.08333333333337</v>
      </c>
      <c r="J23" s="24">
        <f>'Regla ProbShow (0,75-0,2)'!$G$11</f>
        <v>29.04551026693569</v>
      </c>
      <c r="L23" s="175">
        <f t="shared" si="1"/>
        <v>5.1491523593326677E-2</v>
      </c>
      <c r="N23" s="170" t="s">
        <v>46</v>
      </c>
      <c r="O23" s="136">
        <f t="shared" si="3"/>
        <v>434.16666666666669</v>
      </c>
      <c r="P23" s="133">
        <f t="shared" si="4"/>
        <v>256.66666666666669</v>
      </c>
      <c r="Q23" s="66">
        <v>20</v>
      </c>
      <c r="R23" s="154">
        <v>247</v>
      </c>
      <c r="S23" s="161">
        <f>P23*Q23*R23</f>
        <v>1267933.3333333335</v>
      </c>
    </row>
    <row r="24" spans="2:19" ht="18" customHeight="1" x14ac:dyDescent="0.25">
      <c r="B24" s="44" t="str">
        <f>'Regla ProbShow (0,75-0,25)'!$B$2</f>
        <v>Regla usando Probabilidad Show 0,75_0,25</v>
      </c>
      <c r="C24" s="52">
        <f>'Regla ProbShow (0,75-0,25)'!$D$10</f>
        <v>380</v>
      </c>
      <c r="D24" s="64">
        <f>'Regla ProbShow (0,75-0,25)'!$D$11</f>
        <v>37.815340802378074</v>
      </c>
      <c r="E24" s="53">
        <f>'Regla ProbShow (0,75-0,25)'!$E$10</f>
        <v>130.25</v>
      </c>
      <c r="F24" s="64">
        <f>'Regla ProbShow (0,75-0,25)'!$E$11</f>
        <v>14.928998626833616</v>
      </c>
      <c r="G24" s="53">
        <f>'Regla ProbShow (0,75-0,25)'!$F$10</f>
        <v>40.833333333333336</v>
      </c>
      <c r="H24" s="61">
        <f>'Regla ProbShow (0,75-0,25)'!$F$11</f>
        <v>10.303721010715828</v>
      </c>
      <c r="I24" s="55">
        <f t="shared" si="6"/>
        <v>551.08333333333337</v>
      </c>
      <c r="J24" s="24">
        <f>'Regla ProbShow (0,75-0,25)'!$G$11</f>
        <v>53.547564526004976</v>
      </c>
      <c r="L24" s="175">
        <f t="shared" si="1"/>
        <v>9.7167817074256715E-2</v>
      </c>
      <c r="N24" s="170" t="s">
        <v>47</v>
      </c>
      <c r="O24" s="136">
        <f t="shared" si="3"/>
        <v>420.83333333333331</v>
      </c>
      <c r="P24" s="133">
        <f t="shared" si="4"/>
        <v>270.00000000000006</v>
      </c>
      <c r="Q24" s="66">
        <v>20</v>
      </c>
      <c r="R24" s="154">
        <v>247</v>
      </c>
      <c r="S24" s="161">
        <f>P24*Q24*R24</f>
        <v>1333800.0000000002</v>
      </c>
    </row>
    <row r="25" spans="2:19" ht="18" customHeight="1" x14ac:dyDescent="0.25">
      <c r="B25" s="44" t="str">
        <f>'Regla ProbShow (0,75-0,3)'!$B$2</f>
        <v>Regla usando Probabilidad Show 0,75_0,3</v>
      </c>
      <c r="C25" s="52">
        <f>'Regla ProbShow (0,75-0,3)'!$D$10</f>
        <v>380</v>
      </c>
      <c r="D25" s="64">
        <f>'Regla ProbShow (0,75-0,3)'!$D$11</f>
        <v>20</v>
      </c>
      <c r="E25" s="53">
        <f>'Regla ProbShow (0,75-0,3)'!$E$10</f>
        <v>143.75</v>
      </c>
      <c r="F25" s="64">
        <f>'Regla ProbShow (0,75-0,3)'!$E$11</f>
        <v>27.589400138458974</v>
      </c>
      <c r="G25" s="53">
        <f>'Regla ProbShow (0,75-0,3)'!$F$10</f>
        <v>43.166666666666664</v>
      </c>
      <c r="H25" s="61">
        <f>'Regla ProbShow (0,75-0,3)'!$F$11</f>
        <v>17.382941830043233</v>
      </c>
      <c r="I25" s="55">
        <f t="shared" si="6"/>
        <v>566.91666666666663</v>
      </c>
      <c r="J25" s="24">
        <f>'Regla ProbShow (0,75-0,3)'!$G$11</f>
        <v>55.370043043749448</v>
      </c>
      <c r="L25" s="175">
        <f t="shared" si="1"/>
        <v>9.7668751510362112E-2</v>
      </c>
      <c r="N25" s="170" t="s">
        <v>45</v>
      </c>
      <c r="O25" s="136">
        <f t="shared" si="3"/>
        <v>423.16666666666669</v>
      </c>
      <c r="P25" s="133">
        <f t="shared" si="4"/>
        <v>267.66666666666669</v>
      </c>
      <c r="Q25" s="66">
        <v>20</v>
      </c>
      <c r="R25" s="154">
        <v>247</v>
      </c>
      <c r="S25" s="161">
        <f>P25*Q25*R25</f>
        <v>1322273.3333333335</v>
      </c>
    </row>
    <row r="26" spans="2:19" ht="18" customHeight="1" x14ac:dyDescent="0.25">
      <c r="B26" s="44" t="str">
        <f>'Regla ProbShow (0,8-0,1)'!$B$2</f>
        <v>Regla usando Probabilidad Show 0,8_0,1</v>
      </c>
      <c r="C26" s="52">
        <f>'Regla ProbShow (0,8-0,1)'!$D$10</f>
        <v>345</v>
      </c>
      <c r="D26" s="64">
        <f>'Regla ProbShow (0,8-0,1)'!$D$11</f>
        <v>16.431676725154983</v>
      </c>
      <c r="E26" s="53">
        <f>'Regla ProbShow (0,8-0,1)'!$E$10</f>
        <v>162.5</v>
      </c>
      <c r="F26" s="64">
        <f>'Regla ProbShow (0,8-0,1)'!$E$11</f>
        <v>23.268003782017914</v>
      </c>
      <c r="G26" s="53">
        <f>'Regla ProbShow (0,8-0,1)'!$F$10</f>
        <v>49</v>
      </c>
      <c r="H26" s="61">
        <f>'Regla ProbShow (0,8-0,1)'!$F$11</f>
        <v>15.962455951387932</v>
      </c>
      <c r="I26" s="55">
        <f t="shared" si="6"/>
        <v>556.5</v>
      </c>
      <c r="J26" s="24">
        <f>'Regla ProbShow (0,8-0,1)'!$G$11</f>
        <v>51.078371156488537</v>
      </c>
      <c r="L26" s="175">
        <f t="shared" si="1"/>
        <v>9.1785033524687393E-2</v>
      </c>
      <c r="N26" s="170" t="s">
        <v>57</v>
      </c>
      <c r="O26" s="136">
        <f t="shared" si="3"/>
        <v>394</v>
      </c>
      <c r="P26" s="133">
        <f t="shared" si="4"/>
        <v>296.83333333333337</v>
      </c>
      <c r="Q26" s="66">
        <v>20</v>
      </c>
      <c r="R26" s="154">
        <v>247</v>
      </c>
      <c r="S26" s="161">
        <f>P26*Q26*R26</f>
        <v>1466356.666666667</v>
      </c>
    </row>
    <row r="27" spans="2:19" ht="18" customHeight="1" x14ac:dyDescent="0.25">
      <c r="B27" s="92" t="str">
        <f>'Regla ProbShow (0,8-0,15)'!$B$2</f>
        <v>Regla usando Probabilidad Show 0,8_0,15</v>
      </c>
      <c r="C27" s="52">
        <f>'Regla ProbShow (0,8-0,15)'!$D$10</f>
        <v>333.33333333333331</v>
      </c>
      <c r="D27" s="64">
        <f>'Regla ProbShow (0,8-0,15)'!$D$11</f>
        <v>15.055453054181621</v>
      </c>
      <c r="E27" s="53">
        <f>'Regla ProbShow (0,8-0,15)'!$E$10</f>
        <v>142</v>
      </c>
      <c r="F27" s="64">
        <f>'Regla ProbShow (0,8-0,15)'!$E$11</f>
        <v>15.136049682793724</v>
      </c>
      <c r="G27" s="53">
        <f>'Regla ProbShow (0,8-0,15)'!$F$10</f>
        <v>37.333333333333336</v>
      </c>
      <c r="H27" s="61">
        <f>'Regla ProbShow (0,8-0,15)'!$F$11</f>
        <v>16.366632722300174</v>
      </c>
      <c r="I27" s="55">
        <f t="shared" ref="I27" si="8">C27+E27+G27</f>
        <v>512.66666666666663</v>
      </c>
      <c r="J27" s="24">
        <f>'Regla ProbShow (0,8-0,15)'!$G$11</f>
        <v>37.220514056991028</v>
      </c>
      <c r="L27" s="175">
        <f t="shared" si="1"/>
        <v>7.2601782946016311E-2</v>
      </c>
      <c r="N27" s="169" t="s">
        <v>56</v>
      </c>
      <c r="O27" s="136">
        <f t="shared" si="3"/>
        <v>370.66666666666663</v>
      </c>
      <c r="P27" s="133">
        <f t="shared" si="4"/>
        <v>320.16666666666674</v>
      </c>
      <c r="Q27" s="66">
        <v>20</v>
      </c>
      <c r="R27" s="154">
        <v>247</v>
      </c>
      <c r="S27" s="161">
        <f>P27*Q27*R27</f>
        <v>1581623.3333333337</v>
      </c>
    </row>
    <row r="28" spans="2:19" ht="18" customHeight="1" x14ac:dyDescent="0.25">
      <c r="B28" s="44" t="str">
        <f>'Regla ProbShow (0,8-0,2)'!$B$2</f>
        <v>Regla usando Probabilidad Show 0,8_0,2</v>
      </c>
      <c r="C28" s="52">
        <f>'Regla ProbShow (0,8-0,2)'!$D$10</f>
        <v>324.16666666666669</v>
      </c>
      <c r="D28" s="64">
        <f>'Regla ProbShow (0,8-0,2)'!$D$11</f>
        <v>21.075261959621443</v>
      </c>
      <c r="E28" s="53">
        <f>'Regla ProbShow (0,8-0,2)'!$E$10</f>
        <v>178.41666666666666</v>
      </c>
      <c r="F28" s="64">
        <f>'Regla ProbShow (0,8-0,2)'!$E$11</f>
        <v>31.884818749158175</v>
      </c>
      <c r="G28" s="53">
        <f>'Regla ProbShow (0,8-0,2)'!$F$10</f>
        <v>57.166666666666664</v>
      </c>
      <c r="H28" s="61">
        <f>'Regla ProbShow (0,8-0,2)'!$F$11</f>
        <v>14.958832396502958</v>
      </c>
      <c r="I28" s="55">
        <f t="shared" si="6"/>
        <v>559.75</v>
      </c>
      <c r="J28" s="24">
        <f>'Regla ProbShow (0,8-0,2)'!$G$11</f>
        <v>51.382633252880296</v>
      </c>
      <c r="L28" s="175">
        <f t="shared" si="1"/>
        <v>9.1795682452666894E-2</v>
      </c>
      <c r="N28" s="170" t="s">
        <v>48</v>
      </c>
      <c r="O28" s="136">
        <f t="shared" si="3"/>
        <v>381.33333333333337</v>
      </c>
      <c r="P28" s="133">
        <f t="shared" si="4"/>
        <v>309.5</v>
      </c>
      <c r="Q28" s="66">
        <v>20</v>
      </c>
      <c r="R28" s="154">
        <v>247</v>
      </c>
      <c r="S28" s="161">
        <f>P28*Q28*R28</f>
        <v>1528930</v>
      </c>
    </row>
    <row r="29" spans="2:19" ht="18" customHeight="1" x14ac:dyDescent="0.25">
      <c r="B29" s="44" t="str">
        <f>'Regla ProbShow (0,8-0,25)'!$B$2</f>
        <v>Regla usando Probabilidad Show 0,8_0,25</v>
      </c>
      <c r="C29" s="52">
        <f>'Regla ProbShow (0,8-0,25)'!$D$10</f>
        <v>323.33333333333331</v>
      </c>
      <c r="D29" s="64">
        <f>'Regla ProbShow (0,8-0,25)'!$D$11</f>
        <v>20.65591117977289</v>
      </c>
      <c r="E29" s="53">
        <f>'Regla ProbShow (0,8-0,25)'!$E$10</f>
        <v>184.25</v>
      </c>
      <c r="F29" s="64">
        <f>'Regla ProbShow (0,8-0,25)'!$E$11</f>
        <v>21.969865725579663</v>
      </c>
      <c r="G29" s="53">
        <f>'Regla ProbShow (0,8-0,25)'!$F$10</f>
        <v>65.333333333333329</v>
      </c>
      <c r="H29" s="61">
        <f>'Regla ProbShow (0,8-0,25)'!$F$11</f>
        <v>9.5638207148956127</v>
      </c>
      <c r="I29" s="55">
        <f t="shared" si="6"/>
        <v>572.91666666666663</v>
      </c>
      <c r="J29" s="24">
        <f>'Regla ProbShow (0,8-0,25)'!$G$11</f>
        <v>41.537232294252185</v>
      </c>
      <c r="L29" s="175">
        <f t="shared" si="1"/>
        <v>7.2501350913603824E-2</v>
      </c>
      <c r="N29" s="170" t="s">
        <v>49</v>
      </c>
      <c r="O29" s="136">
        <f t="shared" si="3"/>
        <v>388.66666666666663</v>
      </c>
      <c r="P29" s="133">
        <f t="shared" si="4"/>
        <v>302.16666666666674</v>
      </c>
      <c r="Q29" s="66">
        <v>20</v>
      </c>
      <c r="R29" s="154">
        <v>247</v>
      </c>
      <c r="S29" s="161">
        <f>P29*Q29*R29</f>
        <v>1492703.3333333337</v>
      </c>
    </row>
    <row r="30" spans="2:19" ht="18" customHeight="1" x14ac:dyDescent="0.25">
      <c r="B30" s="44" t="str">
        <f>'Regla ProbShow (0,8-0,3)'!$B$2</f>
        <v>Regla usando Probabilidad Show 0,8_0,3</v>
      </c>
      <c r="C30" s="52">
        <f>'Regla ProbShow (0,8-0,3)'!$D$10</f>
        <v>304.16666666666669</v>
      </c>
      <c r="D30" s="64">
        <f>'Regla ProbShow (0,8-0,3)'!$D$11</f>
        <v>22.675243475355817</v>
      </c>
      <c r="E30" s="53">
        <f>'Regla ProbShow (0,8-0,3)'!$E$10</f>
        <v>182.91666666666666</v>
      </c>
      <c r="F30" s="64">
        <f>'Regla ProbShow (0,8-0,3)'!$E$11</f>
        <v>31.620273032765997</v>
      </c>
      <c r="G30" s="53">
        <f>'Regla ProbShow (0,8-0,3)'!$F$10</f>
        <v>65.333333333333329</v>
      </c>
      <c r="H30" s="61">
        <f>'Regla ProbShow (0,8-0,3)'!$F$11</f>
        <v>26.807959017177463</v>
      </c>
      <c r="I30" s="55">
        <f t="shared" si="6"/>
        <v>552.41666666666674</v>
      </c>
      <c r="J30" s="24">
        <f>'Regla ProbShow (0,8-0,3)'!$G$11</f>
        <v>76.280021412337391</v>
      </c>
      <c r="L30" s="175">
        <f t="shared" si="1"/>
        <v>0.13808421435330345</v>
      </c>
      <c r="N30" s="170" t="s">
        <v>50</v>
      </c>
      <c r="O30" s="136">
        <f t="shared" si="3"/>
        <v>369.5</v>
      </c>
      <c r="P30" s="133">
        <f t="shared" si="4"/>
        <v>321.33333333333337</v>
      </c>
      <c r="Q30" s="66">
        <v>20</v>
      </c>
      <c r="R30" s="154">
        <v>247</v>
      </c>
      <c r="S30" s="161">
        <f>P30*Q30*R30</f>
        <v>1587386.666666667</v>
      </c>
    </row>
    <row r="31" spans="2:19" ht="18" customHeight="1" x14ac:dyDescent="0.25">
      <c r="B31" s="44" t="str">
        <f>'Regla ProbShow (0,85-0,1)'!$B$2</f>
        <v>Regla usando Probabilidad Show 0,85_0,1</v>
      </c>
      <c r="C31" s="52">
        <f>'Regla ProbShow (0,85-0,1)'!$D$10</f>
        <v>287.5</v>
      </c>
      <c r="D31" s="64">
        <f>'Regla ProbShow (0,85-0,1)'!$D$11</f>
        <v>20.91650066335189</v>
      </c>
      <c r="E31" s="53">
        <f>'Regla ProbShow (0,85-0,1)'!$E$10</f>
        <v>224.33333333333334</v>
      </c>
      <c r="F31" s="64">
        <f>'Regla ProbShow (0,85-0,1)'!$E$11</f>
        <v>40.387704399565258</v>
      </c>
      <c r="G31" s="53">
        <f>'Regla ProbShow (0,85-0,1)'!$F$10</f>
        <v>77</v>
      </c>
      <c r="H31" s="61">
        <f>'Regla ProbShow (0,85-0,1)'!$F$11</f>
        <v>21.23205124334434</v>
      </c>
      <c r="I31" s="55">
        <f t="shared" ref="I31:I33" si="9">C31+E31+G31</f>
        <v>588.83333333333337</v>
      </c>
      <c r="J31" s="24">
        <f>'Regla ProbShow (0,85-0,1)'!$G$11</f>
        <v>76.399389177313793</v>
      </c>
      <c r="L31" s="175">
        <f t="shared" si="1"/>
        <v>0.12974705209846665</v>
      </c>
      <c r="N31" s="170" t="s">
        <v>58</v>
      </c>
      <c r="O31" s="136">
        <f t="shared" si="3"/>
        <v>364.5</v>
      </c>
      <c r="P31" s="133">
        <f t="shared" si="4"/>
        <v>326.33333333333337</v>
      </c>
      <c r="Q31" s="66">
        <v>20</v>
      </c>
      <c r="R31" s="154">
        <v>247</v>
      </c>
      <c r="S31" s="161">
        <f>P31*Q31*R31</f>
        <v>1612086.666666667</v>
      </c>
    </row>
    <row r="32" spans="2:19" ht="18" customHeight="1" x14ac:dyDescent="0.25">
      <c r="B32" s="95" t="str">
        <f>'Regla ProbShow (0,85-0,15)'!$B$2</f>
        <v>Regla usando Probabilidad Show 0,85_0,15</v>
      </c>
      <c r="C32" s="52">
        <f>'Regla ProbShow (0,85-0,15)'!$D$10</f>
        <v>265.83333333333331</v>
      </c>
      <c r="D32" s="64">
        <f>'Regla ProbShow (0,85-0,15)'!$D$11</f>
        <v>19.343388189938874</v>
      </c>
      <c r="E32" s="53">
        <f>'Regla ProbShow (0,85-0,15)'!$E$10</f>
        <v>274.08333333333331</v>
      </c>
      <c r="F32" s="64">
        <f>'Regla ProbShow (0,85-0,15)'!$E$11</f>
        <v>39.60986829903203</v>
      </c>
      <c r="G32" s="53">
        <f>'Regla ProbShow (0,85-0,15)'!$F$10</f>
        <v>92.166666666666671</v>
      </c>
      <c r="H32" s="61">
        <f>'Regla ProbShow (0,85-0,15)'!$F$11</f>
        <v>28.491519206014043</v>
      </c>
      <c r="I32" s="55">
        <f t="shared" ref="I32" si="10">C32+E32+G32</f>
        <v>632.08333333333326</v>
      </c>
      <c r="J32" s="24">
        <f>'Regla ProbShow (0,85-0,15)'!$G$11</f>
        <v>80.597404838286806</v>
      </c>
      <c r="L32" s="175">
        <f t="shared" si="1"/>
        <v>0.12751072617790926</v>
      </c>
      <c r="N32" s="167" t="s">
        <v>59</v>
      </c>
      <c r="O32" s="136">
        <f t="shared" si="3"/>
        <v>358</v>
      </c>
      <c r="P32" s="133">
        <f t="shared" si="4"/>
        <v>332.83333333333337</v>
      </c>
      <c r="Q32" s="66">
        <v>20</v>
      </c>
      <c r="R32" s="154">
        <v>247</v>
      </c>
      <c r="S32" s="161">
        <f>P32*Q32*R32</f>
        <v>1644196.666666667</v>
      </c>
    </row>
    <row r="33" spans="2:19" ht="18" customHeight="1" thickBot="1" x14ac:dyDescent="0.3">
      <c r="B33" s="96" t="str">
        <f>'Regla ProbShow (0,85-0,2)'!$B$2</f>
        <v>Regla usando Probabilidad Show 0,85_0,2</v>
      </c>
      <c r="C33" s="81">
        <f>'Regla ProbShow (0,85-0,2)'!$D$10</f>
        <v>256.66666666666669</v>
      </c>
      <c r="D33" s="82">
        <f>'Regla ProbShow (0,85-0,2)'!$D$11</f>
        <v>22.286019533929039</v>
      </c>
      <c r="E33" s="83">
        <f>'Regla ProbShow (0,85-0,2)'!$E$10</f>
        <v>273.58333333333331</v>
      </c>
      <c r="F33" s="82">
        <f>'Regla ProbShow (0,85-0,2)'!$E$11</f>
        <v>43.339839255201014</v>
      </c>
      <c r="G33" s="83">
        <f>'Regla ProbShow (0,85-0,2)'!$F$10</f>
        <v>101.5</v>
      </c>
      <c r="H33" s="84">
        <f>'Regla ProbShow (0,85-0,2)'!$F$11</f>
        <v>23.321663748540754</v>
      </c>
      <c r="I33" s="85">
        <f t="shared" si="9"/>
        <v>631.75</v>
      </c>
      <c r="J33" s="25">
        <f>'Regla ProbShow (0,85-0,2)'!$G$11</f>
        <v>75.306540220620946</v>
      </c>
      <c r="L33" s="176">
        <f t="shared" si="1"/>
        <v>0.1192030711842041</v>
      </c>
      <c r="N33" s="168" t="s">
        <v>60</v>
      </c>
      <c r="O33" s="137">
        <f t="shared" si="3"/>
        <v>358.16666666666669</v>
      </c>
      <c r="P33" s="138">
        <f t="shared" si="4"/>
        <v>332.66666666666669</v>
      </c>
      <c r="Q33" s="69">
        <v>20</v>
      </c>
      <c r="R33" s="155">
        <v>247</v>
      </c>
      <c r="S33" s="162">
        <f>P33*Q33*R33</f>
        <v>1643373.3333333335</v>
      </c>
    </row>
    <row r="34" spans="2:19" ht="18" customHeight="1" x14ac:dyDescent="0.25">
      <c r="B34" s="86" t="str">
        <f>'Regla ProbShow (0,7-0,3-0,2)'!$B$2</f>
        <v>Regla usando Probabilidad Show 0,7_0,3_0,2</v>
      </c>
      <c r="C34" s="87">
        <f>'Regla ProbShow (0,7-0,3-0,2)'!$D$10</f>
        <v>505.83333333333331</v>
      </c>
      <c r="D34" s="88">
        <f>'Regla ProbShow (0,7-0,3-0,2)'!$D$11</f>
        <v>31.530408602913262</v>
      </c>
      <c r="E34" s="89">
        <f>'Regla ProbShow (0,7-0,3-0,2)'!$E$10</f>
        <v>53.583333333333336</v>
      </c>
      <c r="F34" s="88">
        <f>'Regla ProbShow (0,7-0,3-0,2)'!$E$11</f>
        <v>25.239684361470655</v>
      </c>
      <c r="G34" s="89">
        <f>'Regla ProbShow (0,7-0,3-0,2)'!$F$10</f>
        <v>12.833333333333334</v>
      </c>
      <c r="H34" s="90">
        <f>'Regla ProbShow (0,7-0,3-0,2)'!$F$11</f>
        <v>10.303721010715822</v>
      </c>
      <c r="I34" s="91">
        <f t="shared" ref="I34" si="11">C34+E34+G34</f>
        <v>572.25</v>
      </c>
      <c r="J34" s="23">
        <f>'Regla ProbShow (0,7-0,3-0,2)'!$G$11</f>
        <v>49.095570064925411</v>
      </c>
      <c r="L34" s="174">
        <f t="shared" si="1"/>
        <v>8.5793918855265022E-2</v>
      </c>
      <c r="N34" s="171" t="s">
        <v>61</v>
      </c>
      <c r="O34" s="142">
        <f t="shared" si="3"/>
        <v>518.66666666666663</v>
      </c>
      <c r="P34" s="143">
        <f t="shared" si="4"/>
        <v>172.16666666666674</v>
      </c>
      <c r="Q34" s="144">
        <v>20</v>
      </c>
      <c r="R34" s="156">
        <v>247</v>
      </c>
      <c r="S34" s="163">
        <f>P34*Q34*R34</f>
        <v>850503.33333333372</v>
      </c>
    </row>
    <row r="35" spans="2:19" ht="18" customHeight="1" x14ac:dyDescent="0.25">
      <c r="B35" s="44" t="str">
        <f>'Regla ProbShow (0,7-0,35-0,2)'!$B$2</f>
        <v>Regla usando Probabilidad Show 0,7_0,35_0,2</v>
      </c>
      <c r="C35" s="52">
        <f>'Regla ProbShow (0,7-0,35-0,2)'!$D$10</f>
        <v>489.16666666666669</v>
      </c>
      <c r="D35" s="64">
        <f>'Regla ProbShow (0,7-0,35-0,2)'!$D$11</f>
        <v>24.782386218172508</v>
      </c>
      <c r="E35" s="53">
        <f>'Regla ProbShow (0,7-0,35-0,2)'!$E$10</f>
        <v>55.166666666666664</v>
      </c>
      <c r="F35" s="64">
        <f>'Regla ProbShow (0,7-0,35-0,2)'!$E$11</f>
        <v>23.886537351961802</v>
      </c>
      <c r="G35" s="53">
        <f>'Regla ProbShow (0,7-0,35-0,2)'!$F$10</f>
        <v>9.3333333333333339</v>
      </c>
      <c r="H35" s="61">
        <f>'Regla ProbShow (0,7-0,35-0,2)'!$F$11</f>
        <v>5.7154760664940829</v>
      </c>
      <c r="I35" s="55">
        <f t="shared" ref="I35:I38" si="12">C35+E35+G35</f>
        <v>553.66666666666674</v>
      </c>
      <c r="J35" s="24">
        <f>'Regla ProbShow (0,7-0,35-0,2)'!$G$11</f>
        <v>42.446044181603867</v>
      </c>
      <c r="L35" s="175">
        <f t="shared" si="1"/>
        <v>7.6663535547749295E-2</v>
      </c>
      <c r="N35" s="170" t="s">
        <v>62</v>
      </c>
      <c r="O35" s="136">
        <f t="shared" si="3"/>
        <v>498.5</v>
      </c>
      <c r="P35" s="133">
        <f t="shared" si="4"/>
        <v>192.33333333333337</v>
      </c>
      <c r="Q35" s="66">
        <v>20</v>
      </c>
      <c r="R35" s="154">
        <v>247</v>
      </c>
      <c r="S35" s="161">
        <f>P35*Q35*R35</f>
        <v>950126.66666666686</v>
      </c>
    </row>
    <row r="36" spans="2:19" ht="18" customHeight="1" x14ac:dyDescent="0.25">
      <c r="B36" s="44" t="str">
        <f>'Regla ProbShow (0,7-0,4-0,2)'!$B$2</f>
        <v>Regla usando Probabilidad Show 0,7_0,4_0,2</v>
      </c>
      <c r="C36" s="52">
        <f>'Regla ProbShow (0,7-0,4-0,2)'!$D$10</f>
        <v>479.16666666666669</v>
      </c>
      <c r="D36" s="64">
        <f>'Regla ProbShow (0,7-0,4-0,2)'!$D$11</f>
        <v>22.229859798628212</v>
      </c>
      <c r="E36" s="53">
        <f>'Regla ProbShow (0,7-0,4-0,2)'!$E$10</f>
        <v>61</v>
      </c>
      <c r="F36" s="64">
        <f>'Regla ProbShow (0,7-0,4-0,2)'!$E$11</f>
        <v>21.888353067327838</v>
      </c>
      <c r="G36" s="53">
        <f>'Regla ProbShow (0,7-0,4-0,2)'!$F$10</f>
        <v>14</v>
      </c>
      <c r="H36" s="61">
        <f>'Regla ProbShow (0,7-0,4-0,2)'!$F$11</f>
        <v>9.8994949366116654</v>
      </c>
      <c r="I36" s="55">
        <f t="shared" si="12"/>
        <v>554.16666666666674</v>
      </c>
      <c r="J36" s="24">
        <f>'Regla ProbShow (0,7-0,4-0,2)'!$G$11</f>
        <v>43.660813857126698</v>
      </c>
      <c r="L36" s="175">
        <f t="shared" si="1"/>
        <v>7.8786431020378994E-2</v>
      </c>
      <c r="N36" s="170" t="s">
        <v>63</v>
      </c>
      <c r="O36" s="136">
        <f t="shared" si="3"/>
        <v>493.16666666666669</v>
      </c>
      <c r="P36" s="133">
        <f t="shared" si="4"/>
        <v>197.66666666666669</v>
      </c>
      <c r="Q36" s="66">
        <v>20</v>
      </c>
      <c r="R36" s="154">
        <v>247</v>
      </c>
      <c r="S36" s="161">
        <f>P36*Q36*R36</f>
        <v>976473.33333333349</v>
      </c>
    </row>
    <row r="37" spans="2:19" ht="18" customHeight="1" x14ac:dyDescent="0.25">
      <c r="B37" s="44" t="str">
        <f>'Regla ProbShow (0,7-0,45-0,2)'!$B$2</f>
        <v>Regla usando Probabilidad Show 0,7_0,45_0,2</v>
      </c>
      <c r="C37" s="52">
        <f>'Regla ProbShow (0,7-0,45-0,2)'!$D$10</f>
        <v>460.83333333333331</v>
      </c>
      <c r="D37" s="64">
        <f>'Regla ProbShow (0,7-0,45-0,2)'!$D$11</f>
        <v>27.823850680067032</v>
      </c>
      <c r="E37" s="53">
        <f>'Regla ProbShow (0,7-0,45-0,2)'!$E$10</f>
        <v>69.75</v>
      </c>
      <c r="F37" s="64">
        <f>'Regla ProbShow (0,7-0,45-0,2)'!$E$11</f>
        <v>20.096641510461392</v>
      </c>
      <c r="G37" s="53">
        <f>'Regla ProbShow (0,7-0,45-0,2)'!$F$10</f>
        <v>16.333333333333332</v>
      </c>
      <c r="H37" s="61">
        <f>'Regla ProbShow (0,7-0,45-0,2)'!$F$11</f>
        <v>8.4774209914729752</v>
      </c>
      <c r="I37" s="55">
        <f t="shared" ref="I37" si="13">C37+E37+G37</f>
        <v>546.91666666666663</v>
      </c>
      <c r="J37" s="24">
        <f>'Regla ProbShow (0,7-0,45-0,2)'!$G$11</f>
        <v>46.503136094963175</v>
      </c>
      <c r="L37" s="175">
        <f t="shared" si="1"/>
        <v>8.502782769153712E-2</v>
      </c>
      <c r="N37" s="170" t="s">
        <v>71</v>
      </c>
      <c r="O37" s="136">
        <f t="shared" si="3"/>
        <v>477.16666666666663</v>
      </c>
      <c r="P37" s="133">
        <f t="shared" si="4"/>
        <v>213.66666666666674</v>
      </c>
      <c r="Q37" s="66">
        <v>20</v>
      </c>
      <c r="R37" s="154">
        <v>247</v>
      </c>
      <c r="S37" s="161">
        <f>P37*Q37*R37</f>
        <v>1055513.3333333337</v>
      </c>
    </row>
    <row r="38" spans="2:19" ht="18" customHeight="1" x14ac:dyDescent="0.25">
      <c r="B38" s="44" t="str">
        <f>'Regla ProbShow (0,75-0,2-0,1)'!$B$2</f>
        <v>Regla usando Probabilidad Show 0,75_0,2_0,1</v>
      </c>
      <c r="C38" s="52">
        <f>'Regla ProbShow (0,75-0,2-0,1)'!$D$10</f>
        <v>470</v>
      </c>
      <c r="D38" s="64">
        <f>'Regla ProbShow (0,75-0,2-0,1)'!$D$11</f>
        <v>22.135943621178654</v>
      </c>
      <c r="E38" s="53">
        <f>'Regla ProbShow (0,75-0,2-0,1)'!$E$10</f>
        <v>51.083333333333336</v>
      </c>
      <c r="F38" s="64">
        <f>'Regla ProbShow (0,75-0,2-0,1)'!$E$11</f>
        <v>17.701459450188473</v>
      </c>
      <c r="G38" s="53">
        <f>'Regla ProbShow (0,75-0,2-0,1)'!$F$10</f>
        <v>2.3333333333333335</v>
      </c>
      <c r="H38" s="61">
        <f>'Regla ProbShow (0,75-0,2-0,1)'!$F$11</f>
        <v>3.614784456460256</v>
      </c>
      <c r="I38" s="55">
        <f t="shared" si="12"/>
        <v>523.41666666666674</v>
      </c>
      <c r="J38" s="24">
        <f>'Regla ProbShow (0,75-0,2-0,1)'!$G$11</f>
        <v>35.661487162857732</v>
      </c>
      <c r="L38" s="175">
        <f t="shared" si="1"/>
        <v>6.8132120037301819E-2</v>
      </c>
      <c r="N38" s="170" t="s">
        <v>64</v>
      </c>
      <c r="O38" s="136">
        <f t="shared" si="3"/>
        <v>472.33333333333331</v>
      </c>
      <c r="P38" s="133">
        <f t="shared" si="4"/>
        <v>218.50000000000006</v>
      </c>
      <c r="Q38" s="66">
        <v>20</v>
      </c>
      <c r="R38" s="154">
        <v>247</v>
      </c>
      <c r="S38" s="161">
        <f>P38*Q38*R38</f>
        <v>1079390.0000000002</v>
      </c>
    </row>
    <row r="39" spans="2:19" ht="18" customHeight="1" x14ac:dyDescent="0.25">
      <c r="B39" s="44" t="str">
        <f>'Regla ProbShow (0,75-0,25-0,1)'!$B$2</f>
        <v>Regla usando Probabilidad Show 0,75_0,25_0,1</v>
      </c>
      <c r="C39" s="52">
        <f>'Regla ProbShow (0,75-0,25-0,1)'!$D$10</f>
        <v>462.5</v>
      </c>
      <c r="D39" s="64">
        <f>'Regla ProbShow (0,75-0,25-0,1)'!$D$11</f>
        <v>23.18404623873926</v>
      </c>
      <c r="E39" s="53">
        <f>'Regla ProbShow (0,75-0,25-0,1)'!$E$10</f>
        <v>62.5</v>
      </c>
      <c r="F39" s="64">
        <f>'Regla ProbShow (0,75-0,25-0,1)'!$E$11</f>
        <v>9.7416631023660436</v>
      </c>
      <c r="G39" s="53">
        <f>'Regla ProbShow (0,75-0,25-0,1)'!$F$10</f>
        <v>8.1666666666666661</v>
      </c>
      <c r="H39" s="61">
        <f>'Regla ProbShow (0,75-0,25-0,1)'!$F$11</f>
        <v>5.2694085689635664</v>
      </c>
      <c r="I39" s="55">
        <f t="shared" ref="I39:I40" si="14">C39+E39+G39</f>
        <v>533.16666666666663</v>
      </c>
      <c r="J39" s="24">
        <f>'Regla ProbShow (0,75-0,25-0,1)'!$G$11</f>
        <v>24.359118758006549</v>
      </c>
      <c r="L39" s="175">
        <f t="shared" si="1"/>
        <v>4.5687625054091685E-2</v>
      </c>
      <c r="N39" s="170" t="s">
        <v>65</v>
      </c>
      <c r="O39" s="136">
        <f t="shared" si="3"/>
        <v>470.66666666666669</v>
      </c>
      <c r="P39" s="133">
        <f t="shared" si="4"/>
        <v>220.16666666666669</v>
      </c>
      <c r="Q39" s="66">
        <v>20</v>
      </c>
      <c r="R39" s="154">
        <v>247</v>
      </c>
      <c r="S39" s="161">
        <f>P39*Q39*R39</f>
        <v>1087623.3333333335</v>
      </c>
    </row>
    <row r="40" spans="2:19" ht="18" customHeight="1" x14ac:dyDescent="0.25">
      <c r="B40" s="44" t="str">
        <f>'Regla ProbShow (0,75-0,3-0,1)'!$B$2</f>
        <v>Regla usando Probabilidad Show 0,75_0,3_0,1</v>
      </c>
      <c r="C40" s="52">
        <f>'Regla ProbShow (0,75-0,3-0,1)'!$D$10</f>
        <v>450.83333333333331</v>
      </c>
      <c r="D40" s="64">
        <f>'Regla ProbShow (0,75-0,3-0,1)'!$D$11</f>
        <v>23.96177511510086</v>
      </c>
      <c r="E40" s="53">
        <f>'Regla ProbShow (0,75-0,3-0,1)'!$E$10</f>
        <v>68.916666666666671</v>
      </c>
      <c r="F40" s="64">
        <f>'Regla ProbShow (0,75-0,3-0,1)'!$E$11</f>
        <v>12.240983075989707</v>
      </c>
      <c r="G40" s="53">
        <f>'Regla ProbShow (0,75-0,3-0,1)'!$F$10</f>
        <v>10.5</v>
      </c>
      <c r="H40" s="61">
        <f>'Regla ProbShow (0,75-0,3-0,1)'!$F$11</f>
        <v>7.341661937191061</v>
      </c>
      <c r="I40" s="55">
        <f t="shared" si="14"/>
        <v>530.25</v>
      </c>
      <c r="J40" s="24">
        <f>'Regla ProbShow (0,75-0,3-0,1)'!$G$11</f>
        <v>28.18465894773254</v>
      </c>
      <c r="L40" s="175">
        <f t="shared" si="1"/>
        <v>5.3153529368661086E-2</v>
      </c>
      <c r="N40" s="170" t="s">
        <v>66</v>
      </c>
      <c r="O40" s="136">
        <f t="shared" si="3"/>
        <v>461.33333333333331</v>
      </c>
      <c r="P40" s="133">
        <f t="shared" si="4"/>
        <v>229.50000000000006</v>
      </c>
      <c r="Q40" s="66">
        <v>20</v>
      </c>
      <c r="R40" s="154">
        <v>247</v>
      </c>
      <c r="S40" s="161">
        <f>P40*Q40*R40</f>
        <v>1133730.0000000002</v>
      </c>
    </row>
    <row r="41" spans="2:19" ht="18" customHeight="1" x14ac:dyDescent="0.25">
      <c r="B41" s="44" t="str">
        <f>'Regla ProbShow (0,75-0,35-0,1)'!$B$2</f>
        <v>Regla usando Probabilidad Show 0,75_0,35_0,1</v>
      </c>
      <c r="C41" s="52">
        <f>'Regla ProbShow (0,75-0,35-0,1)'!$D$10</f>
        <v>446.66666666666669</v>
      </c>
      <c r="D41" s="64">
        <f>'Regla ProbShow (0,75-0,35-0,1)'!$D$11</f>
        <v>23.59378449224852</v>
      </c>
      <c r="E41" s="53">
        <f>'Regla ProbShow (0,75-0,35-0,1)'!$E$10</f>
        <v>68.416666666666671</v>
      </c>
      <c r="F41" s="64">
        <f>'Regla ProbShow (0,75-0,35-0,1)'!$E$11</f>
        <v>23.679984515760697</v>
      </c>
      <c r="G41" s="53">
        <f>'Regla ProbShow (0,75-0,35-0,1)'!$F$10</f>
        <v>15.166666666666666</v>
      </c>
      <c r="H41" s="61">
        <f>'Regla ProbShow (0,75-0,35-0,1)'!$F$11</f>
        <v>14.288690166235206</v>
      </c>
      <c r="I41" s="55">
        <f t="shared" ref="I41" si="15">C41+E41+G41</f>
        <v>530.25</v>
      </c>
      <c r="J41" s="24">
        <f>'Regla ProbShow (0,75-0,35-0,1)'!$G$11</f>
        <v>43.537053184615054</v>
      </c>
      <c r="L41" s="175">
        <f t="shared" si="1"/>
        <v>8.2106653813512592E-2</v>
      </c>
      <c r="N41" s="170" t="s">
        <v>72</v>
      </c>
      <c r="O41" s="136">
        <f t="shared" si="3"/>
        <v>461.83333333333337</v>
      </c>
      <c r="P41" s="133">
        <f t="shared" si="4"/>
        <v>229</v>
      </c>
      <c r="Q41" s="66">
        <v>20</v>
      </c>
      <c r="R41" s="154">
        <v>247</v>
      </c>
      <c r="S41" s="161">
        <f>P41*Q41*R41</f>
        <v>1131260</v>
      </c>
    </row>
    <row r="42" spans="2:19" ht="18" customHeight="1" x14ac:dyDescent="0.25">
      <c r="B42" s="44" t="str">
        <f>'Regla ProbShow (0,8-0,25-0,15)'!$B$2</f>
        <v>Regla usando Probabilidad Show 0,8_0,25_0,15</v>
      </c>
      <c r="C42" s="52">
        <f>'Regla ProbShow (0,8-0,25-0,15)'!$D$10</f>
        <v>435.83333333333331</v>
      </c>
      <c r="D42" s="64">
        <f>'Regla ProbShow (0,8-0,25-0,15)'!$D$11</f>
        <v>25.576682088704676</v>
      </c>
      <c r="E42" s="53">
        <f>'Regla ProbShow (0,8-0,25-0,15)'!$E$10</f>
        <v>84.833333333333329</v>
      </c>
      <c r="F42" s="64">
        <f>'Regla ProbShow (0,8-0,25-0,15)'!$E$11</f>
        <v>13.596568194462423</v>
      </c>
      <c r="G42" s="53">
        <f>'Regla ProbShow (0,8-0,25-0,15)'!$F$10</f>
        <v>15.166666666666666</v>
      </c>
      <c r="H42" s="61">
        <f>'Regla ProbShow (0,8-0,25-0,15)'!$F$11</f>
        <v>12.056809970579558</v>
      </c>
      <c r="I42" s="55">
        <f>C42+E42+G42</f>
        <v>535.83333333333326</v>
      </c>
      <c r="J42" s="24">
        <f>'Regla ProbShow (0,8-0,25-0,15)'!$G$11</f>
        <v>31.680698645494967</v>
      </c>
      <c r="L42" s="175">
        <f t="shared" si="1"/>
        <v>5.9124165434827319E-2</v>
      </c>
      <c r="N42" s="170" t="s">
        <v>67</v>
      </c>
      <c r="O42" s="136">
        <f t="shared" si="3"/>
        <v>451</v>
      </c>
      <c r="P42" s="133">
        <f t="shared" si="4"/>
        <v>239.83333333333337</v>
      </c>
      <c r="Q42" s="66">
        <v>20</v>
      </c>
      <c r="R42" s="154">
        <v>247</v>
      </c>
      <c r="S42" s="161">
        <f>P42*Q42*R42</f>
        <v>1184776.666666667</v>
      </c>
    </row>
    <row r="43" spans="2:19" ht="18" customHeight="1" x14ac:dyDescent="0.25">
      <c r="B43" s="44" t="str">
        <f>'Regla ProbShow (0,8-0,3-0,15)'!$B$2</f>
        <v>Regla usando Probabilidad Show 0,8_0,3_0,15</v>
      </c>
      <c r="C43" s="52">
        <f>'Regla ProbShow (0,8-0,3-0,15)'!$D$10</f>
        <v>416.66666666666669</v>
      </c>
      <c r="D43" s="64">
        <f>'Regla ProbShow (0,8-0,3-0,15)'!$D$11</f>
        <v>20.412414523193149</v>
      </c>
      <c r="E43" s="53">
        <f>'Regla ProbShow (0,8-0,3-0,15)'!$E$10</f>
        <v>98.666666666666671</v>
      </c>
      <c r="F43" s="64">
        <f>'Regla ProbShow (0,8-0,3-0,15)'!$E$11</f>
        <v>16.017698544630786</v>
      </c>
      <c r="G43" s="53">
        <f>'Regla ProbShow (0,8-0,3-0,15)'!$F$10</f>
        <v>18.666666666666668</v>
      </c>
      <c r="H43" s="61">
        <f>'Regla ProbShow (0,8-0,3-0,15)'!$F$11</f>
        <v>9.5638207148956269</v>
      </c>
      <c r="I43" s="55">
        <f t="shared" ref="I43:I44" si="16">C43+E43+G43</f>
        <v>534</v>
      </c>
      <c r="J43" s="24">
        <f>'Regla ProbShow (0,8-0,3-0,15)'!$G$11</f>
        <v>34.754855775848071</v>
      </c>
      <c r="L43" s="175">
        <f t="shared" si="1"/>
        <v>6.5083999580239832E-2</v>
      </c>
      <c r="N43" s="170" t="s">
        <v>68</v>
      </c>
      <c r="O43" s="136">
        <f t="shared" si="3"/>
        <v>435.33333333333337</v>
      </c>
      <c r="P43" s="133">
        <f t="shared" si="4"/>
        <v>255.5</v>
      </c>
      <c r="Q43" s="66">
        <v>20</v>
      </c>
      <c r="R43" s="154">
        <v>247</v>
      </c>
      <c r="S43" s="161">
        <f>P43*Q43*R43</f>
        <v>1262170</v>
      </c>
    </row>
    <row r="44" spans="2:19" ht="18" customHeight="1" x14ac:dyDescent="0.25">
      <c r="B44" s="44" t="str">
        <f>'Regla ProbShow (0,8-0,35-0,15)'!$B$2</f>
        <v>Regla usando Probabilidad Show 0,8_0,35_0,15</v>
      </c>
      <c r="C44" s="52">
        <f>'Regla ProbShow (0,8-0,35-0,15)'!$D$10</f>
        <v>402.5</v>
      </c>
      <c r="D44" s="64">
        <f>'Regla ProbShow (0,8-0,35-0,15)'!$D$11</f>
        <v>17.535677916750181</v>
      </c>
      <c r="E44" s="53">
        <f>'Regla ProbShow (0,8-0,35-0,15)'!$E$10</f>
        <v>123.58333333333333</v>
      </c>
      <c r="F44" s="64">
        <f>'Regla ProbShow (0,8-0,35-0,15)'!$E$11</f>
        <v>23.589015805384204</v>
      </c>
      <c r="G44" s="53">
        <f>'Regla ProbShow (0,8-0,35-0,15)'!$F$10</f>
        <v>28</v>
      </c>
      <c r="H44" s="61">
        <f>'Regla ProbShow (0,8-0,35-0,15)'!$F$11</f>
        <v>15.962455951387932</v>
      </c>
      <c r="I44" s="55">
        <f t="shared" si="16"/>
        <v>554.08333333333337</v>
      </c>
      <c r="J44" s="24">
        <f>'Regla ProbShow (0,8-0,35-0,15)'!$G$11</f>
        <v>40.731335193762881</v>
      </c>
      <c r="L44" s="175">
        <f t="shared" si="1"/>
        <v>7.3511208050105956E-2</v>
      </c>
      <c r="N44" s="170" t="s">
        <v>69</v>
      </c>
      <c r="O44" s="136">
        <f t="shared" si="3"/>
        <v>430.5</v>
      </c>
      <c r="P44" s="133">
        <f t="shared" si="4"/>
        <v>260.33333333333337</v>
      </c>
      <c r="Q44" s="66">
        <v>20</v>
      </c>
      <c r="R44" s="154">
        <v>247</v>
      </c>
      <c r="S44" s="161">
        <f>P44*Q44*R44</f>
        <v>1286046.666666667</v>
      </c>
    </row>
    <row r="45" spans="2:19" ht="18" customHeight="1" x14ac:dyDescent="0.25">
      <c r="B45" s="44" t="str">
        <f>'Regla ProbShow (0,8-0,4-0,15)'!$B$2</f>
        <v>Regla usando Probabilidad Show 0,8_0,4_0,15</v>
      </c>
      <c r="C45" s="52">
        <f>'Regla ProbShow (0,8-0,4-0,15)'!$D$10</f>
        <v>385.83333333333331</v>
      </c>
      <c r="D45" s="64">
        <f>'Regla ProbShow (0,8-0,4-0,15)'!$D$11</f>
        <v>16.253204812179863</v>
      </c>
      <c r="E45" s="53">
        <f>'Regla ProbShow (0,8-0,4-0,15)'!$E$10</f>
        <v>134.91666666666666</v>
      </c>
      <c r="F45" s="64">
        <f>'Regla ProbShow (0,8-0,4-0,15)'!$E$11</f>
        <v>34.8115162937018</v>
      </c>
      <c r="G45" s="53">
        <f>'Regla ProbShow (0,8-0,4-0,15)'!$F$10</f>
        <v>38.5</v>
      </c>
      <c r="H45" s="61">
        <f>'Regla ProbShow (0,8-0,4-0,15)'!$F$11</f>
        <v>7.341661937191061</v>
      </c>
      <c r="I45" s="55">
        <f t="shared" ref="I45:I46" si="17">C45+E45+G45</f>
        <v>559.25</v>
      </c>
      <c r="J45" s="24">
        <f>'Regla ProbShow (0,8-0,4-0,15)'!$G$11</f>
        <v>32.35390239213811</v>
      </c>
      <c r="L45" s="175">
        <f t="shared" si="1"/>
        <v>5.7852306467837476E-2</v>
      </c>
      <c r="N45" s="170" t="s">
        <v>73</v>
      </c>
      <c r="O45" s="136">
        <f t="shared" si="3"/>
        <v>424.33333333333331</v>
      </c>
      <c r="P45" s="133">
        <f t="shared" si="4"/>
        <v>266.50000000000006</v>
      </c>
      <c r="Q45" s="66">
        <v>20</v>
      </c>
      <c r="R45" s="154">
        <v>247</v>
      </c>
      <c r="S45" s="161">
        <f>P45*Q45*R45</f>
        <v>1316510.0000000002</v>
      </c>
    </row>
    <row r="46" spans="2:19" ht="18" customHeight="1" x14ac:dyDescent="0.25">
      <c r="B46" s="92" t="str">
        <f>'Regla ProbShow (0,85-0,25-0,15)'!$B$2</f>
        <v>Regla usando Probabilidad Show 0,85_0,25_0,15</v>
      </c>
      <c r="C46" s="52">
        <f>'Regla ProbShow (0,85-0,25-0,15)'!$D$10</f>
        <v>393.33333333333331</v>
      </c>
      <c r="D46" s="64">
        <f>'Regla ProbShow (0,85-0,25-0,15)'!$D$11</f>
        <v>32.659863237109043</v>
      </c>
      <c r="E46" s="53">
        <f>'Regla ProbShow (0,85-0,25-0,15)'!$E$10</f>
        <v>93.833333333333329</v>
      </c>
      <c r="F46" s="64">
        <f>'Regla ProbShow (0,85-0,25-0,15)'!$E$11</f>
        <v>26.242459234352776</v>
      </c>
      <c r="G46" s="53">
        <f>'Regla ProbShow (0,85-0,25-0,15)'!$F$10</f>
        <v>18.666666666666668</v>
      </c>
      <c r="H46" s="61">
        <f>'Regla ProbShow (0,85-0,25-0,15)'!$F$11</f>
        <v>15.756480148391859</v>
      </c>
      <c r="I46" s="55">
        <f t="shared" si="17"/>
        <v>505.83333333333331</v>
      </c>
      <c r="J46" s="24">
        <f>'Regla ProbShow (0,85-0,25-0,15)'!$G$11</f>
        <v>69.229088298681589</v>
      </c>
      <c r="L46" s="175">
        <f t="shared" si="1"/>
        <v>0.13686145956905751</v>
      </c>
      <c r="N46" s="169" t="s">
        <v>74</v>
      </c>
      <c r="O46" s="136">
        <f t="shared" si="3"/>
        <v>412</v>
      </c>
      <c r="P46" s="133">
        <f t="shared" si="4"/>
        <v>278.83333333333337</v>
      </c>
      <c r="Q46" s="66">
        <v>20</v>
      </c>
      <c r="R46" s="154">
        <v>247</v>
      </c>
      <c r="S46" s="161">
        <f>P46*Q46*R46</f>
        <v>1377436.666666667</v>
      </c>
    </row>
    <row r="47" spans="2:19" ht="18" customHeight="1" x14ac:dyDescent="0.25">
      <c r="B47" s="44" t="str">
        <f>'Regla ProbShow (0,85-0,3-0,15)'!$B$2</f>
        <v>Regla usando Probabilidad Show 0,85_0,3_0,15</v>
      </c>
      <c r="C47" s="52">
        <f>'Regla ProbShow (0,85-0,3-0,15)'!$D$10</f>
        <v>373.33333333333331</v>
      </c>
      <c r="D47" s="64">
        <f>'Regla ProbShow (0,85-0,3-0,15)'!$D$11</f>
        <v>23.380903889000241</v>
      </c>
      <c r="E47" s="53">
        <f>'Regla ProbShow (0,85-0,3-0,15)'!$E$10</f>
        <v>125.41666666666667</v>
      </c>
      <c r="F47" s="64">
        <f>'Regla ProbShow (0,85-0,3-0,15)'!$E$11</f>
        <v>33.987375107040343</v>
      </c>
      <c r="G47" s="53">
        <f>'Regla ProbShow (0,85-0,3-0,15)'!$F$10</f>
        <v>28</v>
      </c>
      <c r="H47" s="61">
        <f>'Regla ProbShow (0,85-0,3-0,15)'!$F$11</f>
        <v>17.146428199482248</v>
      </c>
      <c r="I47" s="55">
        <f t="shared" ref="I47:I49" si="18">C47+E47+G47</f>
        <v>526.75</v>
      </c>
      <c r="J47" s="24">
        <f>'Regla ProbShow (0,85-0,3-0,15)'!$G$11</f>
        <v>42.816760736889009</v>
      </c>
      <c r="L47" s="175">
        <f t="shared" si="1"/>
        <v>8.1284785452091141E-2</v>
      </c>
      <c r="N47" s="170" t="s">
        <v>75</v>
      </c>
      <c r="O47" s="136">
        <f t="shared" si="3"/>
        <v>401.33333333333331</v>
      </c>
      <c r="P47" s="133">
        <f t="shared" si="4"/>
        <v>289.50000000000006</v>
      </c>
      <c r="Q47" s="66">
        <v>21</v>
      </c>
      <c r="R47" s="154">
        <v>247</v>
      </c>
      <c r="S47" s="164">
        <f>P47*Q47*R47</f>
        <v>1501636.5000000002</v>
      </c>
    </row>
    <row r="48" spans="2:19" ht="18" customHeight="1" x14ac:dyDescent="0.25">
      <c r="B48" s="44" t="str">
        <f>'Regla ProbShow (0,85-0,35-0,15)'!$B$2</f>
        <v>Regla usando Probabilidad Show 0,85_0,35_0,15</v>
      </c>
      <c r="C48" s="52">
        <f>'Regla ProbShow (0,85-0,35-0,15)'!$D$10</f>
        <v>361.66666666666669</v>
      </c>
      <c r="D48" s="64">
        <f>'Regla ProbShow (0,85-0,35-0,15)'!$D$11</f>
        <v>8.7559503577091302</v>
      </c>
      <c r="E48" s="53">
        <f>'Regla ProbShow (0,85-0,35-0,15)'!$E$10</f>
        <v>140.83333333333334</v>
      </c>
      <c r="F48" s="64">
        <f>'Regla ProbShow (0,85-0,35-0,15)'!$E$11</f>
        <v>25.627459231587235</v>
      </c>
      <c r="G48" s="53">
        <f>'Regla ProbShow (0,85-0,35-0,15)'!$F$10</f>
        <v>47.833333333333336</v>
      </c>
      <c r="H48" s="61">
        <f>'Regla ProbShow (0,85-0,35-0,15)'!$F$11</f>
        <v>18.476110701840547</v>
      </c>
      <c r="I48" s="55">
        <f t="shared" si="18"/>
        <v>550.33333333333337</v>
      </c>
      <c r="J48" s="24">
        <f>'Regla ProbShow (0,85-0,35-0,15)'!$G$11</f>
        <v>44.340350321875746</v>
      </c>
      <c r="L48" s="175">
        <f t="shared" si="1"/>
        <v>8.0569988471003773E-2</v>
      </c>
      <c r="N48" s="170" t="s">
        <v>76</v>
      </c>
      <c r="O48" s="136">
        <f t="shared" si="3"/>
        <v>409.5</v>
      </c>
      <c r="P48" s="133">
        <f t="shared" si="4"/>
        <v>281.33333333333337</v>
      </c>
      <c r="Q48" s="66">
        <v>22</v>
      </c>
      <c r="R48" s="154">
        <v>247</v>
      </c>
      <c r="S48" s="164">
        <f>P48*Q48*R48</f>
        <v>1528765.3333333335</v>
      </c>
    </row>
    <row r="49" spans="2:19" ht="18" customHeight="1" thickBot="1" x14ac:dyDescent="0.3">
      <c r="B49" s="132" t="str">
        <f>'Regla ProbShow (0,85-0,4-0,15)'!$B$2</f>
        <v>Regla usando Probabilidad Show 0,85_0,4_0,15</v>
      </c>
      <c r="C49" s="81">
        <f>'Regla ProbShow (0,85-0,4-0,15)'!$D$10</f>
        <v>340.83333333333331</v>
      </c>
      <c r="D49" s="82">
        <f>'Regla ProbShow (0,85-0,4-0,15)'!$D$11</f>
        <v>15.942605391424159</v>
      </c>
      <c r="E49" s="83">
        <f>'Regla ProbShow (0,85-0,4-0,15)'!$E$10</f>
        <v>149</v>
      </c>
      <c r="F49" s="82">
        <f>'Regla ProbShow (0,85-0,4-0,15)'!$E$11</f>
        <v>32.86031040632453</v>
      </c>
      <c r="G49" s="83">
        <f>'Regla ProbShow (0,85-0,4-0,15)'!$F$10</f>
        <v>47.833333333333336</v>
      </c>
      <c r="H49" s="84">
        <f>'Regla ProbShow (0,85-0,4-0,15)'!$F$11</f>
        <v>18.476110701840547</v>
      </c>
      <c r="I49" s="85">
        <f t="shared" si="18"/>
        <v>537.66666666666663</v>
      </c>
      <c r="J49" s="25">
        <f>'Regla ProbShow (0,85-0,4-0,15)'!$G$11</f>
        <v>55.53077224986761</v>
      </c>
      <c r="L49" s="176">
        <f t="shared" si="1"/>
        <v>0.10328103952238242</v>
      </c>
      <c r="N49" s="172" t="s">
        <v>77</v>
      </c>
      <c r="O49" s="137">
        <f t="shared" si="3"/>
        <v>388.66666666666663</v>
      </c>
      <c r="P49" s="138">
        <f t="shared" si="4"/>
        <v>302.16666666666674</v>
      </c>
      <c r="Q49" s="69">
        <v>23</v>
      </c>
      <c r="R49" s="155">
        <v>247</v>
      </c>
      <c r="S49" s="165">
        <f>P49*Q49*R49</f>
        <v>1716608.8333333337</v>
      </c>
    </row>
    <row r="51" spans="2:19" ht="15.75" thickBot="1" x14ac:dyDescent="0.3"/>
    <row r="52" spans="2:19" s="1" customFormat="1" ht="20.100000000000001" customHeight="1" x14ac:dyDescent="0.25">
      <c r="B52" s="42" t="s">
        <v>82</v>
      </c>
      <c r="C52" s="4">
        <v>5</v>
      </c>
      <c r="D52" s="21" t="s">
        <v>12</v>
      </c>
    </row>
    <row r="53" spans="2:19" s="1" customFormat="1" ht="20.100000000000001" customHeight="1" x14ac:dyDescent="0.25">
      <c r="B53" s="41" t="s">
        <v>83</v>
      </c>
      <c r="C53" s="5">
        <v>0.5</v>
      </c>
      <c r="D53" s="21" t="s">
        <v>78</v>
      </c>
    </row>
    <row r="54" spans="2:19" s="1" customFormat="1" ht="20.100000000000001" customHeight="1" thickBot="1" x14ac:dyDescent="0.3">
      <c r="B54" s="39" t="s">
        <v>84</v>
      </c>
      <c r="C54" s="6">
        <v>7</v>
      </c>
      <c r="D54" s="21" t="s">
        <v>13</v>
      </c>
    </row>
  </sheetData>
  <mergeCells count="11">
    <mergeCell ref="S5:S6"/>
    <mergeCell ref="R5:R6"/>
    <mergeCell ref="Q5:Q6"/>
    <mergeCell ref="P5:P6"/>
    <mergeCell ref="O5:O6"/>
    <mergeCell ref="B2:J2"/>
    <mergeCell ref="B4:B6"/>
    <mergeCell ref="C4:D5"/>
    <mergeCell ref="E4:F5"/>
    <mergeCell ref="G4:H5"/>
    <mergeCell ref="I4:J5"/>
  </mergeCells>
  <conditionalFormatting sqref="I7:I4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BB52-547C-470E-A3B5-2F3A19924134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495</v>
      </c>
      <c r="E4" s="28">
        <v>26</v>
      </c>
      <c r="F4" s="23">
        <v>0</v>
      </c>
      <c r="G4" s="15">
        <f t="shared" ref="G4:G9" si="0">D4+E4+F4</f>
        <v>521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535</v>
      </c>
      <c r="E5" s="29">
        <v>45.5</v>
      </c>
      <c r="F5" s="24">
        <v>14</v>
      </c>
      <c r="G5" s="16">
        <f t="shared" si="0"/>
        <v>594.5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525</v>
      </c>
      <c r="E6" s="29">
        <v>56</v>
      </c>
      <c r="F6" s="24">
        <v>7</v>
      </c>
      <c r="G6" s="16">
        <f t="shared" si="0"/>
        <v>588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550</v>
      </c>
      <c r="E7" s="29">
        <v>27</v>
      </c>
      <c r="F7" s="24">
        <v>0</v>
      </c>
      <c r="G7" s="16">
        <f t="shared" si="0"/>
        <v>577</v>
      </c>
    </row>
    <row r="8" spans="2:11" ht="20.100000000000001" customHeight="1" x14ac:dyDescent="0.25">
      <c r="B8" s="10" t="s">
        <v>6</v>
      </c>
      <c r="C8" s="11">
        <v>20</v>
      </c>
      <c r="D8" s="35">
        <v>540</v>
      </c>
      <c r="E8" s="29">
        <v>70.5</v>
      </c>
      <c r="F8" s="24">
        <v>14</v>
      </c>
      <c r="G8" s="16">
        <f t="shared" si="0"/>
        <v>624.5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470</v>
      </c>
      <c r="E9" s="30">
        <v>36.5</v>
      </c>
      <c r="F9" s="25">
        <v>14</v>
      </c>
      <c r="G9" s="17">
        <f t="shared" si="0"/>
        <v>520.5</v>
      </c>
    </row>
    <row r="10" spans="2:11" ht="24.95" customHeight="1" x14ac:dyDescent="0.25">
      <c r="C10" s="7" t="s">
        <v>11</v>
      </c>
      <c r="D10" s="37">
        <f>AVERAGE(D4:D9)</f>
        <v>519.16666666666663</v>
      </c>
      <c r="E10" s="31">
        <f t="shared" ref="E10:G10" si="1">AVERAGE(E4:E9)</f>
        <v>43.583333333333336</v>
      </c>
      <c r="F10" s="15">
        <f t="shared" si="1"/>
        <v>8.1666666666666661</v>
      </c>
      <c r="G10" s="18">
        <f t="shared" si="1"/>
        <v>570.91666666666663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30.564140208202595</v>
      </c>
      <c r="E11" s="32">
        <f t="shared" si="2"/>
        <v>17.416706539029324</v>
      </c>
      <c r="F11" s="26">
        <f t="shared" si="2"/>
        <v>6.8823445617512249</v>
      </c>
      <c r="G11" s="20">
        <f>_xlfn.STDEV.S(G4:G9)</f>
        <v>41.927814952208827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C189-AAA6-45C7-B80B-B31A92EA04D7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505</v>
      </c>
      <c r="E4" s="28">
        <v>33.5</v>
      </c>
      <c r="F4" s="23">
        <v>14</v>
      </c>
      <c r="G4" s="15">
        <f t="shared" ref="G4:G9" si="0">D4+E4+F4</f>
        <v>552.5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545</v>
      </c>
      <c r="E5" s="29">
        <v>48</v>
      </c>
      <c r="F5" s="24">
        <v>14</v>
      </c>
      <c r="G5" s="16">
        <f t="shared" si="0"/>
        <v>607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530</v>
      </c>
      <c r="E6" s="29">
        <v>62</v>
      </c>
      <c r="F6" s="24">
        <v>14</v>
      </c>
      <c r="G6" s="16">
        <f t="shared" si="0"/>
        <v>606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525</v>
      </c>
      <c r="E7" s="29">
        <v>41.5</v>
      </c>
      <c r="F7" s="24">
        <v>0</v>
      </c>
      <c r="G7" s="16">
        <f t="shared" si="0"/>
        <v>566.5</v>
      </c>
    </row>
    <row r="8" spans="2:11" ht="20.100000000000001" customHeight="1" x14ac:dyDescent="0.25">
      <c r="B8" s="10" t="s">
        <v>6</v>
      </c>
      <c r="C8" s="11">
        <v>20</v>
      </c>
      <c r="D8" s="35">
        <v>515</v>
      </c>
      <c r="E8" s="29">
        <v>78</v>
      </c>
      <c r="F8" s="24">
        <v>21</v>
      </c>
      <c r="G8" s="16">
        <f t="shared" si="0"/>
        <v>614</v>
      </c>
    </row>
    <row r="9" spans="2:11" ht="20.100000000000001" customHeight="1" thickBot="1" x14ac:dyDescent="0.3">
      <c r="B9" s="12" t="s">
        <v>7</v>
      </c>
      <c r="C9" s="13">
        <v>20</v>
      </c>
      <c r="D9" s="36">
        <v>460</v>
      </c>
      <c r="E9" s="30">
        <v>25.5</v>
      </c>
      <c r="F9" s="25">
        <v>7</v>
      </c>
      <c r="G9" s="17">
        <f t="shared" si="0"/>
        <v>492.5</v>
      </c>
    </row>
    <row r="10" spans="2:11" ht="24.95" customHeight="1" x14ac:dyDescent="0.25">
      <c r="C10" s="7" t="s">
        <v>11</v>
      </c>
      <c r="D10" s="37">
        <f>AVERAGE(D4:D9)</f>
        <v>513.33333333333337</v>
      </c>
      <c r="E10" s="31">
        <f t="shared" ref="E10:G10" si="1">AVERAGE(E4:E9)</f>
        <v>48.083333333333336</v>
      </c>
      <c r="F10" s="15">
        <f t="shared" si="1"/>
        <v>11.666666666666666</v>
      </c>
      <c r="G10" s="18">
        <f t="shared" si="1"/>
        <v>573.08333333333337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29.439202887759489</v>
      </c>
      <c r="E11" s="32">
        <f t="shared" si="2"/>
        <v>19.259845966846846</v>
      </c>
      <c r="F11" s="26">
        <f t="shared" si="2"/>
        <v>7.2295689129205121</v>
      </c>
      <c r="G11" s="20">
        <f>_xlfn.STDEV.S(G4:G9)</f>
        <v>46.623402564234482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C9DD-9DC0-478C-BCE6-F319544F0DF2}">
  <dimension ref="B1:K17"/>
  <sheetViews>
    <sheetView workbookViewId="0">
      <selection activeCell="I11" sqref="I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465</v>
      </c>
      <c r="E4" s="28">
        <v>81</v>
      </c>
      <c r="F4" s="23">
        <v>35</v>
      </c>
      <c r="G4" s="15">
        <f t="shared" ref="G4:G9" si="0">D4+E4+F4</f>
        <v>581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475</v>
      </c>
      <c r="E5" s="29">
        <v>52</v>
      </c>
      <c r="F5" s="24">
        <v>7</v>
      </c>
      <c r="G5" s="16">
        <f t="shared" si="0"/>
        <v>534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490</v>
      </c>
      <c r="E6" s="29">
        <v>134.5</v>
      </c>
      <c r="F6" s="24">
        <v>42</v>
      </c>
      <c r="G6" s="16">
        <f t="shared" si="0"/>
        <v>666.5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490</v>
      </c>
      <c r="E7" s="29">
        <v>60.5</v>
      </c>
      <c r="F7" s="24">
        <v>7</v>
      </c>
      <c r="G7" s="16">
        <f t="shared" si="0"/>
        <v>557.5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59</v>
      </c>
      <c r="F8" s="24">
        <v>7</v>
      </c>
      <c r="G8" s="16">
        <f t="shared" si="0"/>
        <v>541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430</v>
      </c>
      <c r="E9" s="30">
        <v>37</v>
      </c>
      <c r="F9" s="25">
        <v>7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470.83333333333331</v>
      </c>
      <c r="E10" s="31">
        <f t="shared" ref="E10:G10" si="1">AVERAGE(E4:E9)</f>
        <v>70.666666666666671</v>
      </c>
      <c r="F10" s="15">
        <f t="shared" si="1"/>
        <v>17.5</v>
      </c>
      <c r="G10" s="18">
        <f t="shared" si="1"/>
        <v>559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22.229859798628208</v>
      </c>
      <c r="E11" s="32">
        <f t="shared" si="2"/>
        <v>34.359375236850077</v>
      </c>
      <c r="F11" s="26">
        <f t="shared" si="2"/>
        <v>16.416455159382004</v>
      </c>
      <c r="G11" s="20">
        <f>_xlfn.STDEV.S(G4:G9)</f>
        <v>63.586948346339128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7CAE-C013-433B-9D70-62236E31E761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28</v>
      </c>
      <c r="G4" s="15">
        <f t="shared" ref="G4:G9" si="0">D4+E4+F4</f>
        <v>566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84.5</v>
      </c>
      <c r="F5" s="24">
        <v>21</v>
      </c>
      <c r="G5" s="16">
        <f t="shared" si="0"/>
        <v>575.5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465</v>
      </c>
      <c r="E6" s="29">
        <v>77.5</v>
      </c>
      <c r="F6" s="24">
        <v>7</v>
      </c>
      <c r="G6" s="16">
        <f t="shared" si="0"/>
        <v>549.5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500</v>
      </c>
      <c r="E7" s="29">
        <v>61</v>
      </c>
      <c r="F7" s="24">
        <v>21</v>
      </c>
      <c r="G7" s="16">
        <f t="shared" si="0"/>
        <v>582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74</v>
      </c>
      <c r="F8" s="24">
        <v>14</v>
      </c>
      <c r="G8" s="16">
        <f t="shared" si="0"/>
        <v>553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415</v>
      </c>
      <c r="E9" s="30">
        <v>33.5</v>
      </c>
      <c r="F9" s="25">
        <v>7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460.83333333333331</v>
      </c>
      <c r="E10" s="31">
        <f t="shared" ref="E10:G10" si="1">AVERAGE(E4:E9)</f>
        <v>69.75</v>
      </c>
      <c r="F10" s="15">
        <f t="shared" si="1"/>
        <v>16.333333333333332</v>
      </c>
      <c r="G10" s="18">
        <f t="shared" si="1"/>
        <v>546.91666666666663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27.823850680067032</v>
      </c>
      <c r="E11" s="32">
        <f t="shared" si="2"/>
        <v>20.096641510461392</v>
      </c>
      <c r="F11" s="26">
        <f t="shared" si="2"/>
        <v>8.4774209914729752</v>
      </c>
      <c r="G11" s="20">
        <f>_xlfn.STDEV.S(G4:G9)</f>
        <v>46.503136094963175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B15:D15"/>
    <mergeCell ref="B16:D16"/>
    <mergeCell ref="B17:D17"/>
    <mergeCell ref="I3:K3"/>
  </mergeCells>
  <phoneticPr fontId="10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CD0A-3083-4048-BF71-3FAB864EFFE4}">
  <dimension ref="B1:K17"/>
  <sheetViews>
    <sheetView workbookViewId="0">
      <selection activeCell="K26" sqref="K2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21</v>
      </c>
      <c r="G4" s="15">
        <f t="shared" ref="G4:G9" si="0">D4+E4+F4</f>
        <v>559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92.5</v>
      </c>
      <c r="F5" s="24">
        <v>28</v>
      </c>
      <c r="G5" s="16">
        <f t="shared" si="0"/>
        <v>590.5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480</v>
      </c>
      <c r="E6" s="29">
        <v>113.5</v>
      </c>
      <c r="F6" s="24">
        <v>28</v>
      </c>
      <c r="G6" s="16">
        <f t="shared" si="0"/>
        <v>621.5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480</v>
      </c>
      <c r="E7" s="29">
        <v>59.5</v>
      </c>
      <c r="F7" s="24">
        <v>14</v>
      </c>
      <c r="G7" s="16">
        <f t="shared" si="0"/>
        <v>553.5</v>
      </c>
    </row>
    <row r="8" spans="2:11" ht="20.100000000000001" customHeight="1" x14ac:dyDescent="0.25">
      <c r="B8" s="10" t="s">
        <v>6</v>
      </c>
      <c r="C8" s="11">
        <v>20</v>
      </c>
      <c r="D8" s="35">
        <v>480</v>
      </c>
      <c r="E8" s="29">
        <v>72</v>
      </c>
      <c r="F8" s="24">
        <v>14</v>
      </c>
      <c r="G8" s="16">
        <f t="shared" si="0"/>
        <v>566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410</v>
      </c>
      <c r="E9" s="30">
        <v>45</v>
      </c>
      <c r="F9" s="25">
        <v>14</v>
      </c>
      <c r="G9" s="17">
        <f t="shared" si="0"/>
        <v>469</v>
      </c>
    </row>
    <row r="10" spans="2:11" ht="24.95" customHeight="1" x14ac:dyDescent="0.25">
      <c r="C10" s="7" t="s">
        <v>11</v>
      </c>
      <c r="D10" s="37">
        <f>AVERAGE(D4:D9)</f>
        <v>461.66666666666669</v>
      </c>
      <c r="E10" s="31">
        <f t="shared" ref="E10:G10" si="1">AVERAGE(E4:E9)</f>
        <v>78.416666666666671</v>
      </c>
      <c r="F10" s="15">
        <f t="shared" si="1"/>
        <v>19.833333333333332</v>
      </c>
      <c r="G10" s="18">
        <f t="shared" si="1"/>
        <v>559.91666666666663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27.868739954771311</v>
      </c>
      <c r="E11" s="32">
        <f t="shared" si="2"/>
        <v>24.644302925152239</v>
      </c>
      <c r="F11" s="26">
        <f t="shared" si="2"/>
        <v>6.8823445617512276</v>
      </c>
      <c r="G11" s="20">
        <f>_xlfn.STDEV.S(G4:G9)</f>
        <v>51.132589086282991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52C9-7099-439D-B2E5-B73103F7D297}">
  <dimension ref="B1:K17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455</v>
      </c>
      <c r="E4" s="28">
        <v>72.5</v>
      </c>
      <c r="F4" s="23">
        <v>28</v>
      </c>
      <c r="G4" s="15">
        <f t="shared" ref="G4:G9" si="0">D4+E4+F4</f>
        <v>555.5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475</v>
      </c>
      <c r="E5" s="29">
        <v>93.5</v>
      </c>
      <c r="F5" s="24">
        <v>35</v>
      </c>
      <c r="G5" s="16">
        <f t="shared" si="0"/>
        <v>603.5</v>
      </c>
      <c r="I5" s="73" t="s">
        <v>32</v>
      </c>
      <c r="J5" s="74" t="s">
        <v>38</v>
      </c>
      <c r="K5" s="75">
        <v>0.7</v>
      </c>
    </row>
    <row r="6" spans="2:11" ht="20.100000000000001" customHeight="1" thickBot="1" x14ac:dyDescent="0.3">
      <c r="B6" s="10" t="s">
        <v>4</v>
      </c>
      <c r="C6" s="11">
        <v>20</v>
      </c>
      <c r="D6" s="35">
        <v>475</v>
      </c>
      <c r="E6" s="29">
        <v>123</v>
      </c>
      <c r="F6" s="24">
        <v>35</v>
      </c>
      <c r="G6" s="16">
        <f t="shared" si="0"/>
        <v>633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460</v>
      </c>
      <c r="E7" s="29">
        <v>81.5</v>
      </c>
      <c r="F7" s="24">
        <v>35</v>
      </c>
      <c r="G7" s="16">
        <f t="shared" si="0"/>
        <v>576.5</v>
      </c>
    </row>
    <row r="8" spans="2:11" ht="20.100000000000001" customHeight="1" x14ac:dyDescent="0.25">
      <c r="B8" s="10" t="s">
        <v>6</v>
      </c>
      <c r="C8" s="11">
        <v>20</v>
      </c>
      <c r="D8" s="35">
        <v>450</v>
      </c>
      <c r="E8" s="29">
        <v>66.5</v>
      </c>
      <c r="F8" s="24">
        <v>28</v>
      </c>
      <c r="G8" s="16">
        <f t="shared" si="0"/>
        <v>544.5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400</v>
      </c>
      <c r="E9" s="30">
        <v>30.5</v>
      </c>
      <c r="F9" s="25">
        <v>7</v>
      </c>
      <c r="G9" s="17">
        <f t="shared" si="0"/>
        <v>437.5</v>
      </c>
    </row>
    <row r="10" spans="2:11" ht="24.95" customHeight="1" x14ac:dyDescent="0.25">
      <c r="C10" s="7" t="s">
        <v>11</v>
      </c>
      <c r="D10" s="37">
        <f>AVERAGE(D4:D9)</f>
        <v>452.5</v>
      </c>
      <c r="E10" s="31">
        <f t="shared" ref="E10:G10" si="1">AVERAGE(E4:E9)</f>
        <v>77.916666666666671</v>
      </c>
      <c r="F10" s="15">
        <f t="shared" si="1"/>
        <v>28</v>
      </c>
      <c r="G10" s="18">
        <f t="shared" si="1"/>
        <v>558.41666666666663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27.703790354390136</v>
      </c>
      <c r="E11" s="32">
        <f t="shared" si="2"/>
        <v>30.647049885211906</v>
      </c>
      <c r="F11" s="26">
        <f t="shared" si="2"/>
        <v>10.844353369380768</v>
      </c>
      <c r="G11" s="20">
        <f>_xlfn.STDEV.S(G4:G9)</f>
        <v>67.446583802789092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BC65-8D14-41D7-9610-6E9627CCCC3E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410</v>
      </c>
      <c r="E4" s="28">
        <v>110.5</v>
      </c>
      <c r="F4" s="23">
        <v>42</v>
      </c>
      <c r="G4" s="15">
        <f t="shared" ref="G4:G9" si="0">D4+E4+F4</f>
        <v>562.5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425</v>
      </c>
      <c r="E5" s="29">
        <v>87</v>
      </c>
      <c r="F5" s="24">
        <v>14</v>
      </c>
      <c r="G5" s="16">
        <f t="shared" si="0"/>
        <v>526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450</v>
      </c>
      <c r="E6" s="29">
        <v>103</v>
      </c>
      <c r="F6" s="24">
        <v>28</v>
      </c>
      <c r="G6" s="16">
        <f t="shared" si="0"/>
        <v>581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415</v>
      </c>
      <c r="E7" s="29">
        <v>109</v>
      </c>
      <c r="F7" s="24">
        <v>21</v>
      </c>
      <c r="G7" s="16">
        <f t="shared" si="0"/>
        <v>545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132.5</v>
      </c>
      <c r="F8" s="24">
        <v>35</v>
      </c>
      <c r="G8" s="16">
        <f t="shared" si="0"/>
        <v>572.5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370</v>
      </c>
      <c r="E9" s="30">
        <v>84</v>
      </c>
      <c r="F9" s="25">
        <v>7</v>
      </c>
      <c r="G9" s="17">
        <f t="shared" si="0"/>
        <v>461</v>
      </c>
    </row>
    <row r="10" spans="2:11" ht="24.95" customHeight="1" x14ac:dyDescent="0.25">
      <c r="C10" s="7" t="s">
        <v>11</v>
      </c>
      <c r="D10" s="37">
        <f>AVERAGE(D4:D9)</f>
        <v>412.5</v>
      </c>
      <c r="E10" s="31">
        <f t="shared" ref="E10:G10" si="1">AVERAGE(E4:E9)</f>
        <v>104.33333333333333</v>
      </c>
      <c r="F10" s="15">
        <f t="shared" si="1"/>
        <v>24.5</v>
      </c>
      <c r="G10" s="18">
        <f t="shared" si="1"/>
        <v>541.33333333333337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26.220221204253789</v>
      </c>
      <c r="E11" s="32">
        <f t="shared" si="2"/>
        <v>17.713460042201444</v>
      </c>
      <c r="F11" s="26">
        <f t="shared" si="2"/>
        <v>13.095800853708795</v>
      </c>
      <c r="G11" s="20">
        <f>_xlfn.STDEV.S(G4:G9)</f>
        <v>44.033699216244216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AC65C-9CEE-4A4D-8CE0-722272B470B6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415</v>
      </c>
      <c r="E4" s="28">
        <v>145.5</v>
      </c>
      <c r="F4" s="23">
        <v>63</v>
      </c>
      <c r="G4" s="15">
        <f t="shared" ref="G4:G9" si="0">D4+E4+F4</f>
        <v>623.5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420</v>
      </c>
      <c r="E5" s="29">
        <v>109</v>
      </c>
      <c r="F5" s="24">
        <v>35</v>
      </c>
      <c r="G5" s="16">
        <f t="shared" si="0"/>
        <v>564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450</v>
      </c>
      <c r="E6" s="29">
        <v>119.5</v>
      </c>
      <c r="F6" s="24">
        <v>42</v>
      </c>
      <c r="G6" s="16">
        <f t="shared" si="0"/>
        <v>611.5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400</v>
      </c>
      <c r="E7" s="29">
        <v>102</v>
      </c>
      <c r="F7" s="24">
        <v>21</v>
      </c>
      <c r="G7" s="16">
        <f t="shared" si="0"/>
        <v>523</v>
      </c>
    </row>
    <row r="8" spans="2:11" ht="20.100000000000001" customHeight="1" x14ac:dyDescent="0.25">
      <c r="B8" s="10" t="s">
        <v>6</v>
      </c>
      <c r="C8" s="11">
        <v>20</v>
      </c>
      <c r="D8" s="35">
        <v>410</v>
      </c>
      <c r="E8" s="29">
        <v>134</v>
      </c>
      <c r="F8" s="24">
        <v>35</v>
      </c>
      <c r="G8" s="16">
        <f t="shared" si="0"/>
        <v>579</v>
      </c>
    </row>
    <row r="9" spans="2:11" ht="20.100000000000001" customHeight="1" thickBot="1" x14ac:dyDescent="0.3">
      <c r="B9" s="12" t="s">
        <v>7</v>
      </c>
      <c r="C9" s="13">
        <v>20</v>
      </c>
      <c r="D9" s="36">
        <v>355</v>
      </c>
      <c r="E9" s="30">
        <v>103</v>
      </c>
      <c r="F9" s="25">
        <v>7</v>
      </c>
      <c r="G9" s="17">
        <f t="shared" si="0"/>
        <v>465</v>
      </c>
    </row>
    <row r="10" spans="2:11" ht="24.95" customHeight="1" x14ac:dyDescent="0.25">
      <c r="C10" s="7" t="s">
        <v>11</v>
      </c>
      <c r="D10" s="37">
        <f>AVERAGE(D4:D9)</f>
        <v>408.33333333333331</v>
      </c>
      <c r="E10" s="31">
        <f t="shared" ref="E10:G10" si="1">AVERAGE(E4:E9)</f>
        <v>118.83333333333333</v>
      </c>
      <c r="F10" s="15">
        <f t="shared" si="1"/>
        <v>33.833333333333336</v>
      </c>
      <c r="G10" s="18">
        <f t="shared" si="1"/>
        <v>561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31.091263510296049</v>
      </c>
      <c r="E11" s="32">
        <f t="shared" si="2"/>
        <v>17.733208019607329</v>
      </c>
      <c r="F11" s="26">
        <f t="shared" si="2"/>
        <v>18.999122786767462</v>
      </c>
      <c r="G11" s="20">
        <f>_xlfn.STDEV.S(G4:G9)</f>
        <v>59.075375580693517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744A-B95A-408B-A3C1-9B50A7B97B98}">
  <dimension ref="B1:K1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395</v>
      </c>
      <c r="E4" s="28">
        <v>128.5</v>
      </c>
      <c r="F4" s="23">
        <v>42</v>
      </c>
      <c r="G4" s="15">
        <f t="shared" ref="G4:G9" si="0">D4+E4+F4</f>
        <v>565.5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400</v>
      </c>
      <c r="E5" s="29">
        <v>117.5</v>
      </c>
      <c r="F5" s="24">
        <v>21</v>
      </c>
      <c r="G5" s="16">
        <f t="shared" si="0"/>
        <v>538.5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435</v>
      </c>
      <c r="E6" s="29">
        <v>143.5</v>
      </c>
      <c r="F6" s="24">
        <v>35</v>
      </c>
      <c r="G6" s="16">
        <f t="shared" si="0"/>
        <v>613.5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390</v>
      </c>
      <c r="E7" s="29">
        <v>106.5</v>
      </c>
      <c r="F7" s="24">
        <v>42</v>
      </c>
      <c r="G7" s="16">
        <f t="shared" si="0"/>
        <v>538.5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139.5</v>
      </c>
      <c r="F8" s="24">
        <v>35</v>
      </c>
      <c r="G8" s="16">
        <f t="shared" si="0"/>
        <v>579.5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370</v>
      </c>
      <c r="E9" s="30">
        <v>144</v>
      </c>
      <c r="F9" s="25">
        <v>35</v>
      </c>
      <c r="G9" s="17">
        <f t="shared" si="0"/>
        <v>549</v>
      </c>
    </row>
    <row r="10" spans="2:11" ht="24.95" customHeight="1" x14ac:dyDescent="0.25">
      <c r="C10" s="7" t="s">
        <v>11</v>
      </c>
      <c r="D10" s="37">
        <f>AVERAGE(D4:D9)</f>
        <v>399.16666666666669</v>
      </c>
      <c r="E10" s="31">
        <f t="shared" ref="E10:G10" si="1">AVERAGE(E4:E9)</f>
        <v>129.91666666666666</v>
      </c>
      <c r="F10" s="15">
        <f t="shared" si="1"/>
        <v>35</v>
      </c>
      <c r="G10" s="18">
        <f t="shared" si="1"/>
        <v>564.08333333333337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21.311186420907369</v>
      </c>
      <c r="E11" s="32">
        <f t="shared" si="2"/>
        <v>15.357137320043266</v>
      </c>
      <c r="F11" s="26">
        <f t="shared" si="2"/>
        <v>7.6681158050723255</v>
      </c>
      <c r="G11" s="20">
        <f>_xlfn.STDEV.S(G4:G9)</f>
        <v>29.04551026693569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6B53-8E69-44E3-9F23-2302B10B0C70}">
  <dimension ref="B1:K17"/>
  <sheetViews>
    <sheetView workbookViewId="0">
      <selection activeCell="L9" sqref="L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345</v>
      </c>
      <c r="E4" s="28">
        <v>143</v>
      </c>
      <c r="F4" s="23">
        <v>42</v>
      </c>
      <c r="G4" s="15">
        <f t="shared" ref="G4:G9" si="0">D4+E4+F4</f>
        <v>530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400</v>
      </c>
      <c r="E5" s="29">
        <v>141</v>
      </c>
      <c r="F5" s="24">
        <v>49</v>
      </c>
      <c r="G5" s="16">
        <f t="shared" si="0"/>
        <v>590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440</v>
      </c>
      <c r="E6" s="29">
        <v>143.5</v>
      </c>
      <c r="F6" s="24">
        <v>42</v>
      </c>
      <c r="G6" s="16">
        <f t="shared" si="0"/>
        <v>625.5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390</v>
      </c>
      <c r="E7" s="29">
        <v>128.5</v>
      </c>
      <c r="F7" s="24">
        <v>49</v>
      </c>
      <c r="G7" s="16">
        <f t="shared" si="0"/>
        <v>567.5</v>
      </c>
    </row>
    <row r="8" spans="2:11" ht="20.100000000000001" customHeight="1" x14ac:dyDescent="0.25">
      <c r="B8" s="10" t="s">
        <v>6</v>
      </c>
      <c r="C8" s="11">
        <v>20</v>
      </c>
      <c r="D8" s="35">
        <v>340</v>
      </c>
      <c r="E8" s="29">
        <v>117.5</v>
      </c>
      <c r="F8" s="24">
        <v>21</v>
      </c>
      <c r="G8" s="16">
        <f t="shared" si="0"/>
        <v>478.5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365</v>
      </c>
      <c r="E9" s="30">
        <v>108</v>
      </c>
      <c r="F9" s="25">
        <v>42</v>
      </c>
      <c r="G9" s="17">
        <f t="shared" si="0"/>
        <v>515</v>
      </c>
    </row>
    <row r="10" spans="2:11" ht="24.95" customHeight="1" x14ac:dyDescent="0.25">
      <c r="C10" s="7" t="s">
        <v>11</v>
      </c>
      <c r="D10" s="37">
        <f>AVERAGE(D4:D9)</f>
        <v>380</v>
      </c>
      <c r="E10" s="31">
        <f t="shared" ref="E10:G10" si="1">AVERAGE(E4:E9)</f>
        <v>130.25</v>
      </c>
      <c r="F10" s="15">
        <f t="shared" si="1"/>
        <v>40.833333333333336</v>
      </c>
      <c r="G10" s="18">
        <f t="shared" si="1"/>
        <v>551.08333333333337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37.815340802378074</v>
      </c>
      <c r="E11" s="32">
        <f t="shared" si="2"/>
        <v>14.928998626833616</v>
      </c>
      <c r="F11" s="26">
        <f t="shared" si="2"/>
        <v>10.303721010715828</v>
      </c>
      <c r="G11" s="20">
        <f>_xlfn.STDEV.S(G4:G9)</f>
        <v>53.547564526004976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EBBC-8409-427F-9AC7-F2EE672C68EA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23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665</v>
      </c>
      <c r="E4" s="28">
        <v>0</v>
      </c>
      <c r="F4" s="23">
        <v>0</v>
      </c>
      <c r="G4" s="15">
        <f t="shared" ref="G4:G9" si="0">D4+E4+F4</f>
        <v>665</v>
      </c>
    </row>
    <row r="5" spans="2:7" ht="20.100000000000001" customHeight="1" x14ac:dyDescent="0.25">
      <c r="B5" s="10" t="s">
        <v>3</v>
      </c>
      <c r="C5" s="11">
        <v>20</v>
      </c>
      <c r="D5" s="35">
        <v>675</v>
      </c>
      <c r="E5" s="29">
        <v>0</v>
      </c>
      <c r="F5" s="24">
        <v>0</v>
      </c>
      <c r="G5" s="16">
        <f t="shared" si="0"/>
        <v>675</v>
      </c>
    </row>
    <row r="6" spans="2:7" ht="20.100000000000001" customHeight="1" x14ac:dyDescent="0.25">
      <c r="B6" s="10" t="s">
        <v>4</v>
      </c>
      <c r="C6" s="11">
        <v>20</v>
      </c>
      <c r="D6" s="35">
        <v>655</v>
      </c>
      <c r="E6" s="29">
        <v>0</v>
      </c>
      <c r="F6" s="24">
        <v>0</v>
      </c>
      <c r="G6" s="16">
        <f t="shared" si="0"/>
        <v>655</v>
      </c>
    </row>
    <row r="7" spans="2:7" ht="20.100000000000001" customHeight="1" x14ac:dyDescent="0.25">
      <c r="B7" s="10" t="s">
        <v>5</v>
      </c>
      <c r="C7" s="11">
        <v>20</v>
      </c>
      <c r="D7" s="35">
        <v>760</v>
      </c>
      <c r="E7" s="29">
        <v>0</v>
      </c>
      <c r="F7" s="24">
        <v>0</v>
      </c>
      <c r="G7" s="16">
        <f t="shared" si="0"/>
        <v>760</v>
      </c>
    </row>
    <row r="8" spans="2:7" ht="20.100000000000001" customHeight="1" x14ac:dyDescent="0.25">
      <c r="B8" s="10" t="s">
        <v>6</v>
      </c>
      <c r="C8" s="11">
        <v>20</v>
      </c>
      <c r="D8" s="35">
        <v>745</v>
      </c>
      <c r="E8" s="29">
        <v>0</v>
      </c>
      <c r="F8" s="24">
        <v>0</v>
      </c>
      <c r="G8" s="16">
        <f t="shared" si="0"/>
        <v>745</v>
      </c>
    </row>
    <row r="9" spans="2:7" ht="20.100000000000001" customHeight="1" thickBot="1" x14ac:dyDescent="0.3">
      <c r="B9" s="12" t="s">
        <v>7</v>
      </c>
      <c r="C9" s="13">
        <v>20</v>
      </c>
      <c r="D9" s="36">
        <v>645</v>
      </c>
      <c r="E9" s="30">
        <v>0</v>
      </c>
      <c r="F9" s="25">
        <v>0</v>
      </c>
      <c r="G9" s="17">
        <f t="shared" si="0"/>
        <v>645</v>
      </c>
    </row>
    <row r="10" spans="2:7" ht="24.95" customHeight="1" x14ac:dyDescent="0.25">
      <c r="C10" s="7" t="s">
        <v>11</v>
      </c>
      <c r="D10" s="37">
        <f>AVERAGE(D4:D9)</f>
        <v>690.83333333333337</v>
      </c>
      <c r="E10" s="31">
        <f t="shared" ref="E10:G10" si="1">AVERAGE(E4:E9)</f>
        <v>0</v>
      </c>
      <c r="F10" s="15">
        <f t="shared" si="1"/>
        <v>0</v>
      </c>
      <c r="G10" s="18">
        <f t="shared" si="1"/>
        <v>690.83333333333337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49.032302277852168</v>
      </c>
      <c r="E11" s="32">
        <f t="shared" si="2"/>
        <v>0</v>
      </c>
      <c r="F11" s="26">
        <f t="shared" si="2"/>
        <v>0</v>
      </c>
      <c r="G11" s="20">
        <f t="shared" si="2"/>
        <v>49.032302277852168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CE87-8770-4A23-8ACA-53075707FCBA}">
  <dimension ref="B1:K17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385</v>
      </c>
      <c r="E4" s="28">
        <v>176.5</v>
      </c>
      <c r="F4" s="23">
        <v>63</v>
      </c>
      <c r="G4" s="15">
        <f t="shared" ref="G4:G9" si="0">D4+E4+F4</f>
        <v>624.5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385</v>
      </c>
      <c r="E5" s="29">
        <v>115.5</v>
      </c>
      <c r="F5" s="24">
        <v>14</v>
      </c>
      <c r="G5" s="16">
        <f t="shared" si="0"/>
        <v>514.5</v>
      </c>
      <c r="I5" s="73" t="s">
        <v>32</v>
      </c>
      <c r="J5" s="74" t="s">
        <v>38</v>
      </c>
      <c r="K5" s="75">
        <v>0.75</v>
      </c>
    </row>
    <row r="6" spans="2:11" ht="20.100000000000001" customHeight="1" thickBot="1" x14ac:dyDescent="0.3">
      <c r="B6" s="10" t="s">
        <v>4</v>
      </c>
      <c r="C6" s="11">
        <v>20</v>
      </c>
      <c r="D6" s="35">
        <v>410</v>
      </c>
      <c r="E6" s="29">
        <v>167.5</v>
      </c>
      <c r="F6" s="24">
        <v>49</v>
      </c>
      <c r="G6" s="16">
        <f t="shared" si="0"/>
        <v>626.5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385</v>
      </c>
      <c r="E7" s="29">
        <v>157.5</v>
      </c>
      <c r="F7" s="24">
        <v>56</v>
      </c>
      <c r="G7" s="16">
        <f t="shared" si="0"/>
        <v>598.5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135</v>
      </c>
      <c r="F8" s="24">
        <v>35</v>
      </c>
      <c r="G8" s="16">
        <f t="shared" si="0"/>
        <v>525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360</v>
      </c>
      <c r="E9" s="30">
        <v>110.5</v>
      </c>
      <c r="F9" s="25">
        <v>42</v>
      </c>
      <c r="G9" s="17">
        <f t="shared" si="0"/>
        <v>512.5</v>
      </c>
    </row>
    <row r="10" spans="2:11" ht="24.95" customHeight="1" x14ac:dyDescent="0.25">
      <c r="C10" s="7" t="s">
        <v>11</v>
      </c>
      <c r="D10" s="37">
        <f>AVERAGE(D4:D9)</f>
        <v>380</v>
      </c>
      <c r="E10" s="31">
        <f t="shared" ref="E10:G10" si="1">AVERAGE(E4:E9)</f>
        <v>143.75</v>
      </c>
      <c r="F10" s="15">
        <f t="shared" si="1"/>
        <v>43.166666666666664</v>
      </c>
      <c r="G10" s="18">
        <f t="shared" si="1"/>
        <v>566.91666666666663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</v>
      </c>
      <c r="E11" s="32">
        <f t="shared" si="2"/>
        <v>27.589400138458974</v>
      </c>
      <c r="F11" s="26">
        <f t="shared" si="2"/>
        <v>17.382941830043233</v>
      </c>
      <c r="G11" s="20">
        <f>_xlfn.STDEV.S(G4:G9)</f>
        <v>55.370043043749448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8BC8-7B71-4D81-89DB-195333DEA933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320</v>
      </c>
      <c r="E4" s="28">
        <v>136</v>
      </c>
      <c r="F4" s="23">
        <v>35</v>
      </c>
      <c r="G4" s="15">
        <f t="shared" ref="G4:G9" si="0">D4+E4+F4</f>
        <v>491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350</v>
      </c>
      <c r="E5" s="29">
        <v>178</v>
      </c>
      <c r="F5" s="24">
        <v>49</v>
      </c>
      <c r="G5" s="16">
        <f t="shared" si="0"/>
        <v>577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350</v>
      </c>
      <c r="E6" s="29">
        <v>173</v>
      </c>
      <c r="F6" s="24">
        <v>35</v>
      </c>
      <c r="G6" s="16">
        <f t="shared" si="0"/>
        <v>558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340</v>
      </c>
      <c r="E7" s="29">
        <v>133.5</v>
      </c>
      <c r="F7" s="24">
        <v>42</v>
      </c>
      <c r="G7" s="16">
        <f t="shared" si="0"/>
        <v>515.5</v>
      </c>
    </row>
    <row r="8" spans="2:11" ht="20.100000000000001" customHeight="1" x14ac:dyDescent="0.25">
      <c r="B8" s="10" t="s">
        <v>6</v>
      </c>
      <c r="C8" s="11">
        <v>20</v>
      </c>
      <c r="D8" s="35">
        <v>370</v>
      </c>
      <c r="E8" s="29">
        <v>191</v>
      </c>
      <c r="F8" s="24">
        <v>77</v>
      </c>
      <c r="G8" s="16">
        <f t="shared" si="0"/>
        <v>638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340</v>
      </c>
      <c r="E9" s="30">
        <v>163.5</v>
      </c>
      <c r="F9" s="25">
        <v>56</v>
      </c>
      <c r="G9" s="17">
        <f t="shared" si="0"/>
        <v>559.5</v>
      </c>
    </row>
    <row r="10" spans="2:11" ht="24.95" customHeight="1" x14ac:dyDescent="0.25">
      <c r="C10" s="7" t="s">
        <v>11</v>
      </c>
      <c r="D10" s="37">
        <f>AVERAGE(D4:D9)</f>
        <v>345</v>
      </c>
      <c r="E10" s="31">
        <f t="shared" ref="E10:G10" si="1">AVERAGE(E4:E9)</f>
        <v>162.5</v>
      </c>
      <c r="F10" s="15">
        <f t="shared" si="1"/>
        <v>49</v>
      </c>
      <c r="G10" s="18">
        <f t="shared" si="1"/>
        <v>556.5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16.431676725154983</v>
      </c>
      <c r="E11" s="32">
        <f t="shared" si="2"/>
        <v>23.268003782017914</v>
      </c>
      <c r="F11" s="26">
        <f t="shared" si="2"/>
        <v>15.962455951387932</v>
      </c>
      <c r="G11" s="20">
        <f>_xlfn.STDEV.S(G4:G9)</f>
        <v>51.078371156488537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4ECB-60CE-46A7-A54F-D93ED4714CD1}">
  <sheetPr>
    <tabColor rgb="FF00B050"/>
  </sheetPr>
  <dimension ref="B1:K17"/>
  <sheetViews>
    <sheetView workbookViewId="0">
      <selection activeCell="J23" sqref="J2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325</v>
      </c>
      <c r="E4" s="28">
        <v>145</v>
      </c>
      <c r="F4" s="23">
        <v>42</v>
      </c>
      <c r="G4" s="15">
        <f t="shared" ref="G4:G9" si="0">D4+E4+F4</f>
        <v>512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335</v>
      </c>
      <c r="E5" s="29">
        <v>142</v>
      </c>
      <c r="F5" s="24">
        <v>14</v>
      </c>
      <c r="G5" s="16">
        <f t="shared" si="0"/>
        <v>491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340</v>
      </c>
      <c r="E6" s="29">
        <v>165</v>
      </c>
      <c r="F6" s="24">
        <v>42</v>
      </c>
      <c r="G6" s="16">
        <f t="shared" si="0"/>
        <v>547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335</v>
      </c>
      <c r="E7" s="29">
        <v>143</v>
      </c>
      <c r="F7" s="24">
        <v>35</v>
      </c>
      <c r="G7" s="16">
        <f t="shared" si="0"/>
        <v>513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139.5</v>
      </c>
      <c r="F8" s="24">
        <v>63</v>
      </c>
      <c r="G8" s="16">
        <f t="shared" si="0"/>
        <v>557.5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310</v>
      </c>
      <c r="E9" s="30">
        <v>117.5</v>
      </c>
      <c r="F9" s="25">
        <v>28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333.33333333333331</v>
      </c>
      <c r="E10" s="31">
        <f t="shared" ref="E10:G10" si="1">AVERAGE(E4:E9)</f>
        <v>142</v>
      </c>
      <c r="F10" s="15">
        <f t="shared" si="1"/>
        <v>37.333333333333336</v>
      </c>
      <c r="G10" s="18">
        <f t="shared" si="1"/>
        <v>512.66666666666663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15.055453054181621</v>
      </c>
      <c r="E11" s="32">
        <f t="shared" si="2"/>
        <v>15.136049682793724</v>
      </c>
      <c r="F11" s="26">
        <f t="shared" si="2"/>
        <v>16.366632722300174</v>
      </c>
      <c r="G11" s="20">
        <f>_xlfn.STDEV.S(G4:G9)</f>
        <v>37.220514056991028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71E8-D8D0-4E2A-9A65-C9FA647A8038}">
  <dimension ref="B1:K17"/>
  <sheetViews>
    <sheetView workbookViewId="0">
      <selection activeCell="K13" sqref="K13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340</v>
      </c>
      <c r="E4" s="28">
        <v>237</v>
      </c>
      <c r="F4" s="23">
        <v>77</v>
      </c>
      <c r="G4" s="15">
        <f t="shared" ref="G4:G9" si="0">D4+E4+F4</f>
        <v>654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310</v>
      </c>
      <c r="E5" s="29">
        <v>147</v>
      </c>
      <c r="F5" s="24">
        <v>42</v>
      </c>
      <c r="G5" s="16">
        <f t="shared" si="0"/>
        <v>499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355</v>
      </c>
      <c r="E6" s="29">
        <v>164</v>
      </c>
      <c r="F6" s="24">
        <v>42</v>
      </c>
      <c r="G6" s="16">
        <f t="shared" si="0"/>
        <v>561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190.5</v>
      </c>
      <c r="F7" s="24">
        <v>49</v>
      </c>
      <c r="G7" s="16">
        <f t="shared" si="0"/>
        <v>549.5</v>
      </c>
    </row>
    <row r="8" spans="2:11" ht="20.100000000000001" customHeight="1" x14ac:dyDescent="0.25">
      <c r="B8" s="10" t="s">
        <v>6</v>
      </c>
      <c r="C8" s="11">
        <v>20</v>
      </c>
      <c r="D8" s="35">
        <v>330</v>
      </c>
      <c r="E8" s="29">
        <v>165</v>
      </c>
      <c r="F8" s="24">
        <v>63</v>
      </c>
      <c r="G8" s="16">
        <f t="shared" si="0"/>
        <v>558</v>
      </c>
    </row>
    <row r="9" spans="2:11" ht="20.100000000000001" customHeight="1" thickBot="1" x14ac:dyDescent="0.3">
      <c r="B9" s="12" t="s">
        <v>7</v>
      </c>
      <c r="C9" s="13">
        <v>20</v>
      </c>
      <c r="D9" s="36">
        <v>300</v>
      </c>
      <c r="E9" s="30">
        <v>167</v>
      </c>
      <c r="F9" s="25">
        <v>70</v>
      </c>
      <c r="G9" s="17">
        <f t="shared" si="0"/>
        <v>537</v>
      </c>
    </row>
    <row r="10" spans="2:11" ht="24.95" customHeight="1" x14ac:dyDescent="0.25">
      <c r="C10" s="7" t="s">
        <v>11</v>
      </c>
      <c r="D10" s="37">
        <f>AVERAGE(D4:D9)</f>
        <v>324.16666666666669</v>
      </c>
      <c r="E10" s="31">
        <f t="shared" ref="E10:G10" si="1">AVERAGE(E4:E9)</f>
        <v>178.41666666666666</v>
      </c>
      <c r="F10" s="15">
        <f t="shared" si="1"/>
        <v>57.166666666666664</v>
      </c>
      <c r="G10" s="18">
        <f t="shared" si="1"/>
        <v>559.75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21.075261959621443</v>
      </c>
      <c r="E11" s="32">
        <f t="shared" si="2"/>
        <v>31.884818749158175</v>
      </c>
      <c r="F11" s="26">
        <f t="shared" si="2"/>
        <v>14.958832396502958</v>
      </c>
      <c r="G11" s="20">
        <f>_xlfn.STDEV.S(G4:G9)</f>
        <v>51.382633252880296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95D4-0A6F-4939-9D49-6B1B6F215139}">
  <dimension ref="B1:K17"/>
  <sheetViews>
    <sheetView workbookViewId="0">
      <selection activeCell="O16" sqref="O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49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335</v>
      </c>
      <c r="E4" s="28">
        <v>206</v>
      </c>
      <c r="F4" s="23">
        <v>77</v>
      </c>
      <c r="G4" s="15">
        <f t="shared" ref="G4:G9" si="0">D4+E4+F4</f>
        <v>618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315</v>
      </c>
      <c r="E5" s="29">
        <v>187</v>
      </c>
      <c r="F5" s="24">
        <v>49</v>
      </c>
      <c r="G5" s="16">
        <f t="shared" si="0"/>
        <v>551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340</v>
      </c>
      <c r="E6" s="29">
        <v>214.5</v>
      </c>
      <c r="F6" s="24">
        <v>70</v>
      </c>
      <c r="G6" s="16">
        <f t="shared" si="0"/>
        <v>624.5</v>
      </c>
      <c r="I6" s="68" t="s">
        <v>33</v>
      </c>
      <c r="J6" s="69" t="s">
        <v>39</v>
      </c>
      <c r="K6" s="76">
        <v>0.25</v>
      </c>
    </row>
    <row r="7" spans="2:11" ht="20.100000000000001" customHeight="1" x14ac:dyDescent="0.25">
      <c r="B7" s="10" t="s">
        <v>5</v>
      </c>
      <c r="C7" s="11">
        <v>20</v>
      </c>
      <c r="D7" s="35">
        <v>335</v>
      </c>
      <c r="E7" s="29">
        <v>168</v>
      </c>
      <c r="F7" s="24">
        <v>63</v>
      </c>
      <c r="G7" s="16">
        <f t="shared" si="0"/>
        <v>566</v>
      </c>
    </row>
    <row r="8" spans="2:11" ht="20.100000000000001" customHeight="1" x14ac:dyDescent="0.25">
      <c r="B8" s="10" t="s">
        <v>6</v>
      </c>
      <c r="C8" s="11">
        <v>20</v>
      </c>
      <c r="D8" s="35">
        <v>330</v>
      </c>
      <c r="E8" s="29">
        <v>162.5</v>
      </c>
      <c r="F8" s="24">
        <v>70</v>
      </c>
      <c r="G8" s="16">
        <f t="shared" si="0"/>
        <v>562.5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285</v>
      </c>
      <c r="E9" s="30">
        <v>167.5</v>
      </c>
      <c r="F9" s="25">
        <v>63</v>
      </c>
      <c r="G9" s="17">
        <f t="shared" si="0"/>
        <v>515.5</v>
      </c>
    </row>
    <row r="10" spans="2:11" ht="24.95" customHeight="1" x14ac:dyDescent="0.25">
      <c r="C10" s="7" t="s">
        <v>11</v>
      </c>
      <c r="D10" s="37">
        <f>AVERAGE(D4:D9)</f>
        <v>323.33333333333331</v>
      </c>
      <c r="E10" s="31">
        <f t="shared" ref="E10:G10" si="1">AVERAGE(E4:E9)</f>
        <v>184.25</v>
      </c>
      <c r="F10" s="15">
        <f t="shared" si="1"/>
        <v>65.333333333333329</v>
      </c>
      <c r="G10" s="18">
        <f t="shared" si="1"/>
        <v>572.91666666666663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20.65591117977289</v>
      </c>
      <c r="E11" s="32">
        <f t="shared" si="2"/>
        <v>21.969865725579663</v>
      </c>
      <c r="F11" s="26">
        <f t="shared" si="2"/>
        <v>9.5638207148956127</v>
      </c>
      <c r="G11" s="20">
        <f>_xlfn.STDEV.S(G4:G9)</f>
        <v>41.537232294252185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02C6-83FA-4931-A9F8-65AC5D47E5F9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325</v>
      </c>
      <c r="E4" s="28">
        <v>223</v>
      </c>
      <c r="F4" s="23">
        <v>91</v>
      </c>
      <c r="G4" s="15">
        <f t="shared" ref="G4:G9" si="0">D4+E4+F4</f>
        <v>639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290</v>
      </c>
      <c r="E5" s="29">
        <v>150</v>
      </c>
      <c r="F5" s="24">
        <v>42</v>
      </c>
      <c r="G5" s="16">
        <f t="shared" si="0"/>
        <v>482</v>
      </c>
      <c r="I5" s="73" t="s">
        <v>32</v>
      </c>
      <c r="J5" s="74" t="s">
        <v>38</v>
      </c>
      <c r="K5" s="75">
        <v>0.8</v>
      </c>
    </row>
    <row r="6" spans="2:11" ht="20.100000000000001" customHeight="1" thickBot="1" x14ac:dyDescent="0.3">
      <c r="B6" s="10" t="s">
        <v>4</v>
      </c>
      <c r="C6" s="11">
        <v>20</v>
      </c>
      <c r="D6" s="35">
        <v>315</v>
      </c>
      <c r="E6" s="29">
        <v>197</v>
      </c>
      <c r="F6" s="24">
        <v>49</v>
      </c>
      <c r="G6" s="16">
        <f t="shared" si="0"/>
        <v>561</v>
      </c>
      <c r="I6" s="68" t="s">
        <v>33</v>
      </c>
      <c r="J6" s="69" t="s">
        <v>39</v>
      </c>
      <c r="K6" s="76">
        <v>0.3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178</v>
      </c>
      <c r="F7" s="24">
        <v>63</v>
      </c>
      <c r="G7" s="16">
        <f t="shared" si="0"/>
        <v>551</v>
      </c>
    </row>
    <row r="8" spans="2:11" ht="20.100000000000001" customHeight="1" x14ac:dyDescent="0.25">
      <c r="B8" s="10" t="s">
        <v>6</v>
      </c>
      <c r="C8" s="11">
        <v>20</v>
      </c>
      <c r="D8" s="35">
        <v>320</v>
      </c>
      <c r="E8" s="29">
        <v>206</v>
      </c>
      <c r="F8" s="24">
        <v>105</v>
      </c>
      <c r="G8" s="16">
        <f t="shared" si="0"/>
        <v>631</v>
      </c>
    </row>
    <row r="9" spans="2:11" ht="20.100000000000001" customHeight="1" thickBot="1" x14ac:dyDescent="0.3">
      <c r="B9" s="12" t="s">
        <v>7</v>
      </c>
      <c r="C9" s="13">
        <v>20</v>
      </c>
      <c r="D9" s="36">
        <v>265</v>
      </c>
      <c r="E9" s="30">
        <v>143.5</v>
      </c>
      <c r="F9" s="25">
        <v>42</v>
      </c>
      <c r="G9" s="17">
        <f t="shared" si="0"/>
        <v>450.5</v>
      </c>
    </row>
    <row r="10" spans="2:11" ht="24.95" customHeight="1" x14ac:dyDescent="0.25">
      <c r="C10" s="7" t="s">
        <v>11</v>
      </c>
      <c r="D10" s="37">
        <f>AVERAGE(D4:D9)</f>
        <v>304.16666666666669</v>
      </c>
      <c r="E10" s="31">
        <f t="shared" ref="E10:G10" si="1">AVERAGE(E4:E9)</f>
        <v>182.91666666666666</v>
      </c>
      <c r="F10" s="15">
        <f t="shared" si="1"/>
        <v>65.333333333333329</v>
      </c>
      <c r="G10" s="18">
        <f t="shared" si="1"/>
        <v>552.41666666666663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22.675243475355817</v>
      </c>
      <c r="E11" s="32">
        <f t="shared" si="2"/>
        <v>31.620273032765997</v>
      </c>
      <c r="F11" s="26">
        <f t="shared" si="2"/>
        <v>26.807959017177463</v>
      </c>
      <c r="G11" s="20">
        <f>_xlfn.STDEV.S(G4:G9)</f>
        <v>76.280021412337391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412E-E6EF-4DEA-8678-147837D48C35}">
  <dimension ref="B1:K17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295</v>
      </c>
      <c r="E4" s="28">
        <v>237</v>
      </c>
      <c r="F4" s="23">
        <v>70</v>
      </c>
      <c r="G4" s="15">
        <f t="shared" ref="G4:G9" si="0">D4+E4+F4</f>
        <v>602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260</v>
      </c>
      <c r="E5" s="29">
        <v>203.5</v>
      </c>
      <c r="F5" s="24">
        <v>70</v>
      </c>
      <c r="G5" s="16">
        <f t="shared" si="0"/>
        <v>533.5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270</v>
      </c>
      <c r="E6" s="29">
        <v>209</v>
      </c>
      <c r="F6" s="24">
        <v>63</v>
      </c>
      <c r="G6" s="16">
        <f t="shared" si="0"/>
        <v>542</v>
      </c>
      <c r="I6" s="68" t="s">
        <v>33</v>
      </c>
      <c r="J6" s="69" t="s">
        <v>39</v>
      </c>
      <c r="K6" s="76">
        <v>0.1</v>
      </c>
    </row>
    <row r="7" spans="2:11" ht="20.100000000000001" customHeight="1" x14ac:dyDescent="0.25">
      <c r="B7" s="10" t="s">
        <v>5</v>
      </c>
      <c r="C7" s="11">
        <v>20</v>
      </c>
      <c r="D7" s="35">
        <v>310</v>
      </c>
      <c r="E7" s="29">
        <v>231</v>
      </c>
      <c r="F7" s="24">
        <v>77</v>
      </c>
      <c r="G7" s="16">
        <f t="shared" si="0"/>
        <v>618</v>
      </c>
    </row>
    <row r="8" spans="2:11" ht="20.100000000000001" customHeight="1" x14ac:dyDescent="0.25">
      <c r="B8" s="10" t="s">
        <v>6</v>
      </c>
      <c r="C8" s="11">
        <v>20</v>
      </c>
      <c r="D8" s="35">
        <v>310</v>
      </c>
      <c r="E8" s="29">
        <v>292.5</v>
      </c>
      <c r="F8" s="24">
        <v>119</v>
      </c>
      <c r="G8" s="16">
        <f t="shared" si="0"/>
        <v>721.5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280</v>
      </c>
      <c r="E9" s="30">
        <v>173</v>
      </c>
      <c r="F9" s="25">
        <v>63</v>
      </c>
      <c r="G9" s="17">
        <f t="shared" si="0"/>
        <v>516</v>
      </c>
    </row>
    <row r="10" spans="2:11" ht="24.95" customHeight="1" x14ac:dyDescent="0.25">
      <c r="C10" s="7" t="s">
        <v>11</v>
      </c>
      <c r="D10" s="37">
        <f>AVERAGE(D4:D9)</f>
        <v>287.5</v>
      </c>
      <c r="E10" s="31">
        <f t="shared" ref="E10:G10" si="1">AVERAGE(E4:E9)</f>
        <v>224.33333333333334</v>
      </c>
      <c r="F10" s="15">
        <f t="shared" si="1"/>
        <v>77</v>
      </c>
      <c r="G10" s="18">
        <f t="shared" si="1"/>
        <v>588.83333333333337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20.91650066335189</v>
      </c>
      <c r="E11" s="32">
        <f t="shared" si="2"/>
        <v>40.387704399565258</v>
      </c>
      <c r="F11" s="26">
        <f t="shared" si="2"/>
        <v>21.23205124334434</v>
      </c>
      <c r="G11" s="20">
        <f>_xlfn.STDEV.S(G4:G9)</f>
        <v>76.399389177313793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8E6B-60EF-402A-A0CD-A228FFF68D8E}">
  <dimension ref="B1:K17"/>
  <sheetViews>
    <sheetView workbookViewId="0">
      <selection activeCell="L9" sqref="L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280</v>
      </c>
      <c r="E4" s="28">
        <v>280</v>
      </c>
      <c r="F4" s="23">
        <v>98</v>
      </c>
      <c r="G4" s="15">
        <f t="shared" ref="G4:G9" si="0">D4+E4+F4</f>
        <v>658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245</v>
      </c>
      <c r="E5" s="29">
        <v>250</v>
      </c>
      <c r="F5" s="24">
        <v>77</v>
      </c>
      <c r="G5" s="16">
        <f t="shared" si="0"/>
        <v>572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270</v>
      </c>
      <c r="E6" s="29">
        <v>224</v>
      </c>
      <c r="F6" s="24">
        <v>63</v>
      </c>
      <c r="G6" s="16">
        <f t="shared" si="0"/>
        <v>557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255</v>
      </c>
      <c r="E7" s="29">
        <v>269.5</v>
      </c>
      <c r="F7" s="24">
        <v>70</v>
      </c>
      <c r="G7" s="16">
        <f t="shared" si="0"/>
        <v>594.5</v>
      </c>
    </row>
    <row r="8" spans="2:11" ht="20.100000000000001" customHeight="1" x14ac:dyDescent="0.25">
      <c r="B8" s="10" t="s">
        <v>6</v>
      </c>
      <c r="C8" s="11">
        <v>20</v>
      </c>
      <c r="D8" s="35">
        <v>295</v>
      </c>
      <c r="E8" s="29">
        <v>342.5</v>
      </c>
      <c r="F8" s="24">
        <v>140</v>
      </c>
      <c r="G8" s="16">
        <f t="shared" si="0"/>
        <v>777.5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250</v>
      </c>
      <c r="E9" s="30">
        <v>278.5</v>
      </c>
      <c r="F9" s="25">
        <v>105</v>
      </c>
      <c r="G9" s="17">
        <f t="shared" si="0"/>
        <v>633.5</v>
      </c>
    </row>
    <row r="10" spans="2:11" ht="24.95" customHeight="1" x14ac:dyDescent="0.25">
      <c r="C10" s="7" t="s">
        <v>11</v>
      </c>
      <c r="D10" s="37">
        <f>AVERAGE(D4:D9)</f>
        <v>265.83333333333331</v>
      </c>
      <c r="E10" s="31">
        <f t="shared" ref="E10:G10" si="1">AVERAGE(E4:E9)</f>
        <v>274.08333333333331</v>
      </c>
      <c r="F10" s="15">
        <f t="shared" si="1"/>
        <v>92.166666666666671</v>
      </c>
      <c r="G10" s="18">
        <f t="shared" si="1"/>
        <v>632.08333333333337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19.343388189938874</v>
      </c>
      <c r="E11" s="32">
        <f t="shared" si="2"/>
        <v>39.60986829903203</v>
      </c>
      <c r="F11" s="26">
        <f t="shared" si="2"/>
        <v>28.491519206014043</v>
      </c>
      <c r="G11" s="20">
        <f>_xlfn.STDEV.S(G4:G9)</f>
        <v>80.597404838286806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78AA-51BE-46F3-8F28-27DFE61C6117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60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240</v>
      </c>
      <c r="E4" s="28">
        <v>288</v>
      </c>
      <c r="F4" s="23">
        <v>112</v>
      </c>
      <c r="G4" s="15">
        <f t="shared" ref="G4:G9" si="0">D4+E4+F4</f>
        <v>640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260</v>
      </c>
      <c r="E5" s="29">
        <v>255.5</v>
      </c>
      <c r="F5" s="24">
        <v>105</v>
      </c>
      <c r="G5" s="16">
        <f t="shared" si="0"/>
        <v>620.5</v>
      </c>
      <c r="I5" s="73" t="s">
        <v>32</v>
      </c>
      <c r="J5" s="74" t="s">
        <v>38</v>
      </c>
      <c r="K5" s="75">
        <v>0.85</v>
      </c>
    </row>
    <row r="6" spans="2:11" ht="20.100000000000001" customHeight="1" thickBot="1" x14ac:dyDescent="0.3">
      <c r="B6" s="10" t="s">
        <v>4</v>
      </c>
      <c r="C6" s="11">
        <v>20</v>
      </c>
      <c r="D6" s="35">
        <v>275</v>
      </c>
      <c r="E6" s="29">
        <v>223.5</v>
      </c>
      <c r="F6" s="24">
        <v>91</v>
      </c>
      <c r="G6" s="16">
        <f t="shared" si="0"/>
        <v>589.5</v>
      </c>
      <c r="I6" s="68" t="s">
        <v>33</v>
      </c>
      <c r="J6" s="69" t="s">
        <v>39</v>
      </c>
      <c r="K6" s="76">
        <v>0.2</v>
      </c>
    </row>
    <row r="7" spans="2:11" ht="20.100000000000001" customHeight="1" x14ac:dyDescent="0.25">
      <c r="B7" s="10" t="s">
        <v>5</v>
      </c>
      <c r="C7" s="11">
        <v>20</v>
      </c>
      <c r="D7" s="35">
        <v>240</v>
      </c>
      <c r="E7" s="29">
        <v>247</v>
      </c>
      <c r="F7" s="24">
        <v>63</v>
      </c>
      <c r="G7" s="16">
        <f t="shared" si="0"/>
        <v>550</v>
      </c>
    </row>
    <row r="8" spans="2:11" ht="20.100000000000001" customHeight="1" x14ac:dyDescent="0.25">
      <c r="B8" s="10" t="s">
        <v>6</v>
      </c>
      <c r="C8" s="11">
        <v>20</v>
      </c>
      <c r="D8" s="35">
        <v>290</v>
      </c>
      <c r="E8" s="29">
        <v>348.5</v>
      </c>
      <c r="F8" s="24">
        <v>133</v>
      </c>
      <c r="G8" s="16">
        <f t="shared" si="0"/>
        <v>771.5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235</v>
      </c>
      <c r="E9" s="30">
        <v>279</v>
      </c>
      <c r="F9" s="25">
        <v>105</v>
      </c>
      <c r="G9" s="17">
        <f t="shared" si="0"/>
        <v>619</v>
      </c>
    </row>
    <row r="10" spans="2:11" ht="24.95" customHeight="1" x14ac:dyDescent="0.25">
      <c r="C10" s="7" t="s">
        <v>11</v>
      </c>
      <c r="D10" s="37">
        <f>AVERAGE(D4:D9)</f>
        <v>256.66666666666669</v>
      </c>
      <c r="E10" s="31">
        <f t="shared" ref="E10:G10" si="1">AVERAGE(E4:E9)</f>
        <v>273.58333333333331</v>
      </c>
      <c r="F10" s="15">
        <f t="shared" si="1"/>
        <v>101.5</v>
      </c>
      <c r="G10" s="18">
        <f t="shared" si="1"/>
        <v>631.75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22.286019533929039</v>
      </c>
      <c r="E11" s="32">
        <f t="shared" si="2"/>
        <v>43.339839255201014</v>
      </c>
      <c r="F11" s="26">
        <f t="shared" si="2"/>
        <v>23.321663748540754</v>
      </c>
      <c r="G11" s="20">
        <f>_xlfn.STDEV.S(G4:G9)</f>
        <v>75.306540220620946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263B-126F-46A1-8EF5-5997DF909177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490</v>
      </c>
      <c r="E4" s="28">
        <v>77.5</v>
      </c>
      <c r="F4" s="23">
        <v>28</v>
      </c>
      <c r="G4" s="15">
        <f t="shared" ref="G4:G9" si="0">D4+E4+F4</f>
        <v>595.5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545</v>
      </c>
      <c r="E5" s="29">
        <v>38</v>
      </c>
      <c r="F5" s="24">
        <v>7</v>
      </c>
      <c r="G5" s="16">
        <f t="shared" si="0"/>
        <v>590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510</v>
      </c>
      <c r="E6" s="29">
        <v>82</v>
      </c>
      <c r="F6" s="24">
        <v>14</v>
      </c>
      <c r="G6" s="16">
        <f t="shared" si="0"/>
        <v>606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530</v>
      </c>
      <c r="E7" s="29">
        <v>39</v>
      </c>
      <c r="F7" s="24">
        <v>7</v>
      </c>
      <c r="G7" s="16">
        <f t="shared" si="0"/>
        <v>576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505</v>
      </c>
      <c r="E8" s="29">
        <v>66</v>
      </c>
      <c r="F8" s="24">
        <v>21</v>
      </c>
      <c r="G8" s="16">
        <f t="shared" si="0"/>
        <v>592</v>
      </c>
    </row>
    <row r="9" spans="2:11" ht="20.100000000000001" customHeight="1" thickBot="1" x14ac:dyDescent="0.3">
      <c r="B9" s="12" t="s">
        <v>7</v>
      </c>
      <c r="C9" s="13">
        <v>20</v>
      </c>
      <c r="D9" s="36">
        <v>455</v>
      </c>
      <c r="E9" s="30">
        <v>19</v>
      </c>
      <c r="F9" s="25">
        <v>0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505.83333333333331</v>
      </c>
      <c r="E10" s="31">
        <f t="shared" ref="E10:G10" si="1">AVERAGE(E4:E9)</f>
        <v>53.583333333333336</v>
      </c>
      <c r="F10" s="15">
        <f t="shared" si="1"/>
        <v>12.833333333333334</v>
      </c>
      <c r="G10" s="18">
        <f t="shared" si="1"/>
        <v>572.25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31.530408602913262</v>
      </c>
      <c r="E11" s="32">
        <f t="shared" si="2"/>
        <v>25.239684361470655</v>
      </c>
      <c r="F11" s="26">
        <f t="shared" si="2"/>
        <v>10.303721010715822</v>
      </c>
      <c r="G11" s="20">
        <f>_xlfn.STDEV.S(G4:G9)</f>
        <v>49.095570064925411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486-A119-447B-8E2D-B9A864763ED8}">
  <sheetPr>
    <tabColor rgb="FF00B050"/>
  </sheetPr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24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395</v>
      </c>
      <c r="E4" s="28">
        <v>54.5</v>
      </c>
      <c r="F4" s="23">
        <v>21</v>
      </c>
      <c r="G4" s="15">
        <f t="shared" ref="G4:G9" si="0">D4+E4+F4</f>
        <v>470.5</v>
      </c>
    </row>
    <row r="5" spans="2:7" ht="20.100000000000001" customHeight="1" x14ac:dyDescent="0.25">
      <c r="B5" s="10" t="s">
        <v>3</v>
      </c>
      <c r="C5" s="11">
        <v>20</v>
      </c>
      <c r="D5" s="35">
        <v>365</v>
      </c>
      <c r="E5" s="29">
        <v>85.5</v>
      </c>
      <c r="F5" s="24">
        <v>14</v>
      </c>
      <c r="G5" s="16">
        <f t="shared" si="0"/>
        <v>464.5</v>
      </c>
    </row>
    <row r="6" spans="2:7" ht="20.100000000000001" customHeight="1" x14ac:dyDescent="0.25">
      <c r="B6" s="10" t="s">
        <v>4</v>
      </c>
      <c r="C6" s="11">
        <v>20</v>
      </c>
      <c r="D6" s="35">
        <v>360</v>
      </c>
      <c r="E6" s="29">
        <v>111.5</v>
      </c>
      <c r="F6" s="24">
        <v>28</v>
      </c>
      <c r="G6" s="16">
        <f t="shared" si="0"/>
        <v>499.5</v>
      </c>
    </row>
    <row r="7" spans="2:7" ht="20.100000000000001" customHeight="1" x14ac:dyDescent="0.25">
      <c r="B7" s="10" t="s">
        <v>5</v>
      </c>
      <c r="C7" s="11">
        <v>20</v>
      </c>
      <c r="D7" s="35">
        <v>495</v>
      </c>
      <c r="E7" s="29">
        <v>71</v>
      </c>
      <c r="F7" s="24">
        <v>35</v>
      </c>
      <c r="G7" s="16">
        <f t="shared" si="0"/>
        <v>601</v>
      </c>
    </row>
    <row r="8" spans="2:7" ht="20.100000000000001" customHeight="1" x14ac:dyDescent="0.25">
      <c r="B8" s="10" t="s">
        <v>6</v>
      </c>
      <c r="C8" s="11">
        <v>20</v>
      </c>
      <c r="D8" s="35">
        <v>465</v>
      </c>
      <c r="E8" s="29">
        <v>69.5</v>
      </c>
      <c r="F8" s="24">
        <v>21</v>
      </c>
      <c r="G8" s="16">
        <f t="shared" si="0"/>
        <v>555.5</v>
      </c>
    </row>
    <row r="9" spans="2:7" ht="20.100000000000001" customHeight="1" thickBot="1" x14ac:dyDescent="0.3">
      <c r="B9" s="12" t="s">
        <v>7</v>
      </c>
      <c r="C9" s="13">
        <v>20</v>
      </c>
      <c r="D9" s="36">
        <v>365</v>
      </c>
      <c r="E9" s="30">
        <v>101.5</v>
      </c>
      <c r="F9" s="25">
        <v>35</v>
      </c>
      <c r="G9" s="17">
        <f t="shared" si="0"/>
        <v>501.5</v>
      </c>
    </row>
    <row r="10" spans="2:7" ht="24.95" customHeight="1" x14ac:dyDescent="0.25">
      <c r="C10" s="7" t="s">
        <v>11</v>
      </c>
      <c r="D10" s="37">
        <f t="shared" ref="D10:G10" si="1">AVERAGE(D4:D9)</f>
        <v>407.5</v>
      </c>
      <c r="E10" s="31">
        <f t="shared" si="1"/>
        <v>82.25</v>
      </c>
      <c r="F10" s="15">
        <f t="shared" si="1"/>
        <v>25.666666666666668</v>
      </c>
      <c r="G10" s="18">
        <f t="shared" si="1"/>
        <v>515.41666666666663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58.28807768317634</v>
      </c>
      <c r="E11" s="32">
        <f t="shared" si="2"/>
        <v>21.428369046663352</v>
      </c>
      <c r="F11" s="26">
        <f t="shared" si="2"/>
        <v>8.4774209914729788</v>
      </c>
      <c r="G11" s="20">
        <f t="shared" si="2"/>
        <v>52.892737371653084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562F-AD79-417B-9060-FE79FDE005F8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475</v>
      </c>
      <c r="E4" s="28">
        <v>48</v>
      </c>
      <c r="F4" s="23">
        <v>7</v>
      </c>
      <c r="G4" s="15">
        <f t="shared" ref="G4:G9" si="0">D4+E4+F4</f>
        <v>530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510</v>
      </c>
      <c r="E5" s="29">
        <v>47.5</v>
      </c>
      <c r="F5" s="24">
        <v>7</v>
      </c>
      <c r="G5" s="16">
        <f t="shared" si="0"/>
        <v>564.5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500</v>
      </c>
      <c r="E6" s="29">
        <v>99.5</v>
      </c>
      <c r="F6" s="24">
        <v>21</v>
      </c>
      <c r="G6" s="16">
        <f t="shared" si="0"/>
        <v>620.5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520</v>
      </c>
      <c r="E7" s="29">
        <v>41.5</v>
      </c>
      <c r="F7" s="24">
        <v>7</v>
      </c>
      <c r="G7" s="16">
        <f t="shared" si="0"/>
        <v>568.5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62.5</v>
      </c>
      <c r="F8" s="24">
        <v>7</v>
      </c>
      <c r="G8" s="16">
        <f t="shared" si="0"/>
        <v>544.5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455</v>
      </c>
      <c r="E9" s="30">
        <v>32</v>
      </c>
      <c r="F9" s="25">
        <v>7</v>
      </c>
      <c r="G9" s="17">
        <f t="shared" si="0"/>
        <v>494</v>
      </c>
    </row>
    <row r="10" spans="2:11" ht="24.95" customHeight="1" x14ac:dyDescent="0.25">
      <c r="C10" s="7" t="s">
        <v>11</v>
      </c>
      <c r="D10" s="37">
        <f>AVERAGE(D4:D9)</f>
        <v>489.16666666666669</v>
      </c>
      <c r="E10" s="31">
        <f t="shared" ref="E10:G10" si="1">AVERAGE(E4:E9)</f>
        <v>55.166666666666664</v>
      </c>
      <c r="F10" s="15">
        <f t="shared" si="1"/>
        <v>9.3333333333333339</v>
      </c>
      <c r="G10" s="18">
        <f t="shared" si="1"/>
        <v>553.66666666666663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24.782386218172508</v>
      </c>
      <c r="E11" s="32">
        <f t="shared" si="2"/>
        <v>23.886537351961802</v>
      </c>
      <c r="F11" s="26">
        <f t="shared" si="2"/>
        <v>5.7154760664940829</v>
      </c>
      <c r="G11" s="20">
        <f>_xlfn.STDEV.S(G4:G9)</f>
        <v>42.446044181603867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E54F-CBD7-4CFB-922E-C26B61E88595}">
  <dimension ref="B1:K17"/>
  <sheetViews>
    <sheetView workbookViewId="0">
      <selection activeCell="Q12" sqref="Q12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480</v>
      </c>
      <c r="E4" s="28">
        <v>74</v>
      </c>
      <c r="F4" s="23">
        <v>28</v>
      </c>
      <c r="G4" s="15">
        <f t="shared" ref="G4:G9" si="0">D4+E4+F4</f>
        <v>582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495</v>
      </c>
      <c r="E5" s="29">
        <v>42</v>
      </c>
      <c r="F5" s="24">
        <v>7</v>
      </c>
      <c r="G5" s="16">
        <f t="shared" si="0"/>
        <v>544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490</v>
      </c>
      <c r="E6" s="29">
        <v>93</v>
      </c>
      <c r="F6" s="24">
        <v>14</v>
      </c>
      <c r="G6" s="16">
        <f t="shared" si="0"/>
        <v>597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44</v>
      </c>
      <c r="F7" s="24">
        <v>14</v>
      </c>
      <c r="G7" s="16">
        <f t="shared" si="0"/>
        <v>548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485</v>
      </c>
      <c r="E8" s="29">
        <v>72.5</v>
      </c>
      <c r="F8" s="24">
        <v>21</v>
      </c>
      <c r="G8" s="16">
        <f t="shared" si="0"/>
        <v>578.5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435</v>
      </c>
      <c r="E9" s="30">
        <v>40.5</v>
      </c>
      <c r="F9" s="25">
        <v>0</v>
      </c>
      <c r="G9" s="17">
        <f t="shared" si="0"/>
        <v>475.5</v>
      </c>
    </row>
    <row r="10" spans="2:11" ht="24.95" customHeight="1" x14ac:dyDescent="0.25">
      <c r="C10" s="7" t="s">
        <v>11</v>
      </c>
      <c r="D10" s="37">
        <f>AVERAGE(D4:D9)</f>
        <v>479.16666666666669</v>
      </c>
      <c r="E10" s="31">
        <f t="shared" ref="E10:G10" si="1">AVERAGE(E4:E9)</f>
        <v>61</v>
      </c>
      <c r="F10" s="15">
        <f t="shared" si="1"/>
        <v>14</v>
      </c>
      <c r="G10" s="18">
        <f t="shared" si="1"/>
        <v>554.16666666666663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22.229859798628212</v>
      </c>
      <c r="E11" s="32">
        <f t="shared" si="2"/>
        <v>21.888353067327838</v>
      </c>
      <c r="F11" s="26">
        <f t="shared" si="2"/>
        <v>9.8994949366116654</v>
      </c>
      <c r="G11" s="20">
        <f>_xlfn.STDEV.S(G4:G9)</f>
        <v>43.660813857126698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42DB8-0943-49DD-89F0-9279BC0EAD8E}">
  <dimension ref="B1:K17"/>
  <sheetViews>
    <sheetView workbookViewId="0">
      <selection activeCell="J10" sqref="J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450</v>
      </c>
      <c r="E4" s="28">
        <v>88</v>
      </c>
      <c r="F4" s="23">
        <v>28</v>
      </c>
      <c r="G4" s="15">
        <f t="shared" ref="G4:G9" si="0">D4+E4+F4</f>
        <v>566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470</v>
      </c>
      <c r="E5" s="29">
        <v>84.5</v>
      </c>
      <c r="F5" s="24">
        <v>21</v>
      </c>
      <c r="G5" s="16">
        <f t="shared" si="0"/>
        <v>575.5</v>
      </c>
      <c r="I5" s="73" t="s">
        <v>32</v>
      </c>
      <c r="J5" s="74" t="s">
        <v>38</v>
      </c>
      <c r="K5" s="75">
        <v>0.7</v>
      </c>
    </row>
    <row r="6" spans="2:11" ht="20.100000000000001" customHeight="1" x14ac:dyDescent="0.25">
      <c r="B6" s="10" t="s">
        <v>4</v>
      </c>
      <c r="C6" s="11">
        <v>20</v>
      </c>
      <c r="D6" s="35">
        <v>465</v>
      </c>
      <c r="E6" s="29">
        <v>77.5</v>
      </c>
      <c r="F6" s="24">
        <v>7</v>
      </c>
      <c r="G6" s="16">
        <f t="shared" si="0"/>
        <v>549.5</v>
      </c>
      <c r="I6" s="67" t="s">
        <v>33</v>
      </c>
      <c r="J6" s="66" t="s">
        <v>41</v>
      </c>
      <c r="K6" s="80">
        <v>0.45</v>
      </c>
    </row>
    <row r="7" spans="2:11" ht="20.100000000000001" customHeight="1" thickBot="1" x14ac:dyDescent="0.3">
      <c r="B7" s="10" t="s">
        <v>5</v>
      </c>
      <c r="C7" s="11">
        <v>20</v>
      </c>
      <c r="D7" s="35">
        <v>500</v>
      </c>
      <c r="E7" s="29">
        <v>61</v>
      </c>
      <c r="F7" s="24">
        <v>21</v>
      </c>
      <c r="G7" s="16">
        <f t="shared" si="0"/>
        <v>582</v>
      </c>
      <c r="I7" s="77" t="s">
        <v>40</v>
      </c>
      <c r="J7" s="78" t="s">
        <v>39</v>
      </c>
      <c r="K7" s="79">
        <v>0.2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74</v>
      </c>
      <c r="F8" s="24">
        <v>14</v>
      </c>
      <c r="G8" s="16">
        <f t="shared" si="0"/>
        <v>553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415</v>
      </c>
      <c r="E9" s="30">
        <v>33.5</v>
      </c>
      <c r="F9" s="25">
        <v>7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460.83333333333331</v>
      </c>
      <c r="E10" s="31">
        <f t="shared" ref="E10:G10" si="1">AVERAGE(E4:E9)</f>
        <v>69.75</v>
      </c>
      <c r="F10" s="15">
        <f t="shared" si="1"/>
        <v>16.333333333333332</v>
      </c>
      <c r="G10" s="18">
        <f t="shared" si="1"/>
        <v>546.91666666666663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27.823850680067032</v>
      </c>
      <c r="E11" s="32">
        <f t="shared" si="2"/>
        <v>20.096641510461392</v>
      </c>
      <c r="F11" s="26">
        <f t="shared" si="2"/>
        <v>8.4774209914729752</v>
      </c>
      <c r="G11" s="20">
        <f>_xlfn.STDEV.S(G4:G9)</f>
        <v>46.503136094963175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AABD-8101-488B-8802-51E5DE4FDFFE}">
  <dimension ref="B1:K17"/>
  <sheetViews>
    <sheetView workbookViewId="0">
      <selection activeCell="M11" sqref="M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470</v>
      </c>
      <c r="E4" s="28">
        <v>73.5</v>
      </c>
      <c r="F4" s="23">
        <v>7</v>
      </c>
      <c r="G4" s="15">
        <f t="shared" ref="G4:G9" si="0">D4+E4+F4</f>
        <v>550.5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465</v>
      </c>
      <c r="E5" s="29">
        <v>62</v>
      </c>
      <c r="F5" s="24">
        <v>0</v>
      </c>
      <c r="G5" s="16">
        <f t="shared" si="0"/>
        <v>527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490</v>
      </c>
      <c r="E6" s="29">
        <v>61</v>
      </c>
      <c r="F6" s="24">
        <v>0</v>
      </c>
      <c r="G6" s="16">
        <f t="shared" si="0"/>
        <v>551</v>
      </c>
      <c r="I6" s="67" t="s">
        <v>33</v>
      </c>
      <c r="J6" s="66" t="s">
        <v>41</v>
      </c>
      <c r="K6" s="80">
        <v>0.2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43.5</v>
      </c>
      <c r="F7" s="24">
        <v>0</v>
      </c>
      <c r="G7" s="16">
        <f t="shared" si="0"/>
        <v>533.5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475</v>
      </c>
      <c r="E8" s="29">
        <v>42</v>
      </c>
      <c r="F8" s="24">
        <v>7</v>
      </c>
      <c r="G8" s="16">
        <f t="shared" si="0"/>
        <v>524</v>
      </c>
    </row>
    <row r="9" spans="2:11" ht="20.100000000000001" customHeight="1" thickBot="1" x14ac:dyDescent="0.3">
      <c r="B9" s="12" t="s">
        <v>7</v>
      </c>
      <c r="C9" s="13">
        <v>20</v>
      </c>
      <c r="D9" s="36">
        <v>430</v>
      </c>
      <c r="E9" s="30">
        <v>24.5</v>
      </c>
      <c r="F9" s="25">
        <v>0</v>
      </c>
      <c r="G9" s="17">
        <f t="shared" si="0"/>
        <v>454.5</v>
      </c>
    </row>
    <row r="10" spans="2:11" ht="24.95" customHeight="1" x14ac:dyDescent="0.25">
      <c r="C10" s="7" t="s">
        <v>11</v>
      </c>
      <c r="D10" s="37">
        <f>AVERAGE(D4:D9)</f>
        <v>470</v>
      </c>
      <c r="E10" s="31">
        <f t="shared" ref="E10:G10" si="1">AVERAGE(E4:E9)</f>
        <v>51.083333333333336</v>
      </c>
      <c r="F10" s="15">
        <f t="shared" si="1"/>
        <v>2.3333333333333335</v>
      </c>
      <c r="G10" s="18">
        <f t="shared" si="1"/>
        <v>523.41666666666663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22.135943621178654</v>
      </c>
      <c r="E11" s="32">
        <f t="shared" si="2"/>
        <v>17.701459450188473</v>
      </c>
      <c r="F11" s="26">
        <f t="shared" si="2"/>
        <v>3.614784456460256</v>
      </c>
      <c r="G11" s="20">
        <f>_xlfn.STDEV.S(G4:G9)</f>
        <v>35.661487162857732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1875-8529-44DF-A2D2-E7B7059BC995}">
  <dimension ref="B1:K17"/>
  <sheetViews>
    <sheetView workbookViewId="0">
      <selection activeCell="L11" sqref="L1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470</v>
      </c>
      <c r="E4" s="28">
        <v>70.5</v>
      </c>
      <c r="F4" s="23">
        <v>0</v>
      </c>
      <c r="G4" s="15">
        <f t="shared" ref="G4:G9" si="0">D4+E4+F4</f>
        <v>540.5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460</v>
      </c>
      <c r="E5" s="29">
        <v>70.5</v>
      </c>
      <c r="F5" s="24">
        <v>7</v>
      </c>
      <c r="G5" s="16">
        <f t="shared" si="0"/>
        <v>537.5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470</v>
      </c>
      <c r="E6" s="29">
        <v>69</v>
      </c>
      <c r="F6" s="24">
        <v>7</v>
      </c>
      <c r="G6" s="16">
        <f t="shared" si="0"/>
        <v>546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50.5</v>
      </c>
      <c r="F7" s="24">
        <v>7</v>
      </c>
      <c r="G7" s="16">
        <f t="shared" si="0"/>
        <v>547.5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465</v>
      </c>
      <c r="E8" s="29">
        <v>64.5</v>
      </c>
      <c r="F8" s="24">
        <v>14</v>
      </c>
      <c r="G8" s="16">
        <f t="shared" si="0"/>
        <v>543.5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420</v>
      </c>
      <c r="E9" s="30">
        <v>50</v>
      </c>
      <c r="F9" s="25">
        <v>14</v>
      </c>
      <c r="G9" s="17">
        <f t="shared" si="0"/>
        <v>484</v>
      </c>
    </row>
    <row r="10" spans="2:11" ht="24.95" customHeight="1" x14ac:dyDescent="0.25">
      <c r="C10" s="7" t="s">
        <v>11</v>
      </c>
      <c r="D10" s="37">
        <f>AVERAGE(D4:D9)</f>
        <v>462.5</v>
      </c>
      <c r="E10" s="31">
        <f t="shared" ref="E10:G10" si="1">AVERAGE(E4:E9)</f>
        <v>62.5</v>
      </c>
      <c r="F10" s="15">
        <f t="shared" si="1"/>
        <v>8.1666666666666661</v>
      </c>
      <c r="G10" s="18">
        <f t="shared" si="1"/>
        <v>533.16666666666663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23.18404623873926</v>
      </c>
      <c r="E11" s="32">
        <f t="shared" si="2"/>
        <v>9.7416631023660436</v>
      </c>
      <c r="F11" s="26">
        <f t="shared" si="2"/>
        <v>5.2694085689635664</v>
      </c>
      <c r="G11" s="20">
        <f>_xlfn.STDEV.S(G4:G9)</f>
        <v>24.359118758006549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0485-7532-462D-96E9-40DA748177D4}">
  <dimension ref="B1:K17"/>
  <sheetViews>
    <sheetView workbookViewId="0">
      <selection activeCell="J12" sqref="J12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435</v>
      </c>
      <c r="E4" s="28">
        <v>70.5</v>
      </c>
      <c r="F4" s="23">
        <v>7</v>
      </c>
      <c r="G4" s="15">
        <f t="shared" ref="G4:G9" si="0">D4+E4+F4</f>
        <v>512.5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455</v>
      </c>
      <c r="E5" s="29">
        <v>64.5</v>
      </c>
      <c r="F5" s="24">
        <v>0</v>
      </c>
      <c r="G5" s="16">
        <f t="shared" si="0"/>
        <v>519.5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460</v>
      </c>
      <c r="E6" s="29">
        <v>86.5</v>
      </c>
      <c r="F6" s="24">
        <v>7</v>
      </c>
      <c r="G6" s="16">
        <f t="shared" si="0"/>
        <v>553.5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490</v>
      </c>
      <c r="E7" s="29">
        <v>58.5</v>
      </c>
      <c r="F7" s="24">
        <v>14</v>
      </c>
      <c r="G7" s="16">
        <f t="shared" si="0"/>
        <v>562.5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445</v>
      </c>
      <c r="E8" s="29">
        <v>79</v>
      </c>
      <c r="F8" s="24">
        <v>21</v>
      </c>
      <c r="G8" s="16">
        <f t="shared" si="0"/>
        <v>545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420</v>
      </c>
      <c r="E9" s="30">
        <v>54.5</v>
      </c>
      <c r="F9" s="25">
        <v>14</v>
      </c>
      <c r="G9" s="17">
        <f t="shared" si="0"/>
        <v>488.5</v>
      </c>
    </row>
    <row r="10" spans="2:11" ht="24.95" customHeight="1" x14ac:dyDescent="0.25">
      <c r="C10" s="7" t="s">
        <v>11</v>
      </c>
      <c r="D10" s="37">
        <f>AVERAGE(D4:D9)</f>
        <v>450.83333333333331</v>
      </c>
      <c r="E10" s="31">
        <f t="shared" ref="E10:G10" si="1">AVERAGE(E4:E9)</f>
        <v>68.916666666666671</v>
      </c>
      <c r="F10" s="15">
        <f t="shared" si="1"/>
        <v>10.5</v>
      </c>
      <c r="G10" s="18">
        <f t="shared" si="1"/>
        <v>530.25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23.96177511510086</v>
      </c>
      <c r="E11" s="32">
        <f t="shared" si="2"/>
        <v>12.240983075989707</v>
      </c>
      <c r="F11" s="26">
        <f t="shared" si="2"/>
        <v>7.341661937191061</v>
      </c>
      <c r="G11" s="20">
        <f>_xlfn.STDEV.S(G4:G9)</f>
        <v>28.18465894773254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DC2F-E122-4487-80CD-2037B116CC58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72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435</v>
      </c>
      <c r="E4" s="28">
        <v>72</v>
      </c>
      <c r="F4" s="23">
        <v>7</v>
      </c>
      <c r="G4" s="15">
        <f t="shared" ref="G4:G9" si="0">D4+E4+F4</f>
        <v>514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460</v>
      </c>
      <c r="E5" s="29">
        <v>64.5</v>
      </c>
      <c r="F5" s="24">
        <v>21</v>
      </c>
      <c r="G5" s="16">
        <f t="shared" si="0"/>
        <v>545.5</v>
      </c>
      <c r="I5" s="73" t="s">
        <v>32</v>
      </c>
      <c r="J5" s="74" t="s">
        <v>38</v>
      </c>
      <c r="K5" s="75">
        <v>0.75</v>
      </c>
    </row>
    <row r="6" spans="2:11" ht="20.100000000000001" customHeight="1" x14ac:dyDescent="0.25">
      <c r="B6" s="10" t="s">
        <v>4</v>
      </c>
      <c r="C6" s="11">
        <v>20</v>
      </c>
      <c r="D6" s="35">
        <v>445</v>
      </c>
      <c r="E6" s="29">
        <v>99</v>
      </c>
      <c r="F6" s="24">
        <v>7</v>
      </c>
      <c r="G6" s="16">
        <f t="shared" si="0"/>
        <v>551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480</v>
      </c>
      <c r="E7" s="29">
        <v>49</v>
      </c>
      <c r="F7" s="24">
        <v>7</v>
      </c>
      <c r="G7" s="16">
        <f t="shared" si="0"/>
        <v>536</v>
      </c>
      <c r="I7" s="77" t="s">
        <v>40</v>
      </c>
      <c r="J7" s="78" t="s">
        <v>39</v>
      </c>
      <c r="K7" s="79">
        <v>0.1</v>
      </c>
    </row>
    <row r="8" spans="2:11" ht="20.100000000000001" customHeight="1" x14ac:dyDescent="0.25">
      <c r="B8" s="10" t="s">
        <v>6</v>
      </c>
      <c r="C8" s="11">
        <v>20</v>
      </c>
      <c r="D8" s="35">
        <v>450</v>
      </c>
      <c r="E8" s="29">
        <v>89.5</v>
      </c>
      <c r="F8" s="24">
        <v>42</v>
      </c>
      <c r="G8" s="16">
        <f t="shared" si="0"/>
        <v>581.5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410</v>
      </c>
      <c r="E9" s="30">
        <v>36.5</v>
      </c>
      <c r="F9" s="25">
        <v>7</v>
      </c>
      <c r="G9" s="17">
        <f t="shared" si="0"/>
        <v>453.5</v>
      </c>
    </row>
    <row r="10" spans="2:11" ht="24.95" customHeight="1" x14ac:dyDescent="0.25">
      <c r="C10" s="7" t="s">
        <v>11</v>
      </c>
      <c r="D10" s="37">
        <f>AVERAGE(D4:D9)</f>
        <v>446.66666666666669</v>
      </c>
      <c r="E10" s="31">
        <f t="shared" ref="E10:G10" si="1">AVERAGE(E4:E9)</f>
        <v>68.416666666666671</v>
      </c>
      <c r="F10" s="15">
        <f t="shared" si="1"/>
        <v>15.166666666666666</v>
      </c>
      <c r="G10" s="18">
        <f t="shared" si="1"/>
        <v>530.25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23.59378449224852</v>
      </c>
      <c r="E11" s="32">
        <f t="shared" si="2"/>
        <v>23.679984515760697</v>
      </c>
      <c r="F11" s="26">
        <f t="shared" si="2"/>
        <v>14.288690166235206</v>
      </c>
      <c r="G11" s="20">
        <f>_xlfn.STDEV.S(G4:G9)</f>
        <v>43.537053184615054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2448-ED9E-4561-AB61-9D432D0913C5}">
  <dimension ref="B1:K17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430</v>
      </c>
      <c r="E4" s="28">
        <v>104</v>
      </c>
      <c r="F4" s="23">
        <v>35</v>
      </c>
      <c r="G4" s="15">
        <f t="shared" ref="G4:G9" si="0">D4+E4+F4</f>
        <v>569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445</v>
      </c>
      <c r="E5" s="29">
        <v>70</v>
      </c>
      <c r="F5" s="24">
        <v>7</v>
      </c>
      <c r="G5" s="16">
        <f t="shared" si="0"/>
        <v>522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450</v>
      </c>
      <c r="E6" s="29">
        <v>99</v>
      </c>
      <c r="F6" s="24">
        <v>21</v>
      </c>
      <c r="G6" s="16">
        <f t="shared" si="0"/>
        <v>570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470</v>
      </c>
      <c r="E7" s="29">
        <v>75</v>
      </c>
      <c r="F7" s="24">
        <v>0</v>
      </c>
      <c r="G7" s="16">
        <f t="shared" si="0"/>
        <v>545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425</v>
      </c>
      <c r="E8" s="29">
        <v>81.5</v>
      </c>
      <c r="F8" s="24">
        <v>14</v>
      </c>
      <c r="G8" s="16">
        <f t="shared" si="0"/>
        <v>520.5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395</v>
      </c>
      <c r="E9" s="30">
        <v>79.5</v>
      </c>
      <c r="F9" s="25">
        <v>14</v>
      </c>
      <c r="G9" s="17">
        <f t="shared" si="0"/>
        <v>488.5</v>
      </c>
    </row>
    <row r="10" spans="2:11" ht="24.95" customHeight="1" x14ac:dyDescent="0.25">
      <c r="C10" s="7" t="s">
        <v>11</v>
      </c>
      <c r="D10" s="37">
        <f>AVERAGE(D4:D9)</f>
        <v>435.83333333333331</v>
      </c>
      <c r="E10" s="31">
        <f t="shared" ref="E10:G10" si="1">AVERAGE(E4:E9)</f>
        <v>84.833333333333329</v>
      </c>
      <c r="F10" s="15">
        <f t="shared" si="1"/>
        <v>15.166666666666666</v>
      </c>
      <c r="G10" s="18">
        <f t="shared" si="1"/>
        <v>535.83333333333337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25.576682088704676</v>
      </c>
      <c r="E11" s="32">
        <f t="shared" si="2"/>
        <v>13.596568194462423</v>
      </c>
      <c r="F11" s="26">
        <f t="shared" si="2"/>
        <v>12.056809970579558</v>
      </c>
      <c r="G11" s="20">
        <f>_xlfn.STDEV.S(G4:G9)</f>
        <v>31.680698645494967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6A73-5F88-4F0A-8740-64D8DE05F972}">
  <dimension ref="B1:K17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68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420</v>
      </c>
      <c r="E4" s="28">
        <v>117.5</v>
      </c>
      <c r="F4" s="23">
        <v>35</v>
      </c>
      <c r="G4" s="15">
        <f t="shared" ref="G4:G9" si="0">D4+E4+F4</f>
        <v>572.5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410</v>
      </c>
      <c r="E5" s="29">
        <v>97.5</v>
      </c>
      <c r="F5" s="24">
        <v>14</v>
      </c>
      <c r="G5" s="16">
        <f t="shared" si="0"/>
        <v>521.5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445</v>
      </c>
      <c r="E6" s="29">
        <v>97.5</v>
      </c>
      <c r="F6" s="24">
        <v>21</v>
      </c>
      <c r="G6" s="16">
        <f t="shared" si="0"/>
        <v>563.5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430</v>
      </c>
      <c r="E7" s="29">
        <v>84.5</v>
      </c>
      <c r="F7" s="24">
        <v>7</v>
      </c>
      <c r="G7" s="16">
        <f t="shared" si="0"/>
        <v>521.5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410</v>
      </c>
      <c r="E8" s="29">
        <v>116.5</v>
      </c>
      <c r="F8" s="24">
        <v>21</v>
      </c>
      <c r="G8" s="16">
        <f t="shared" si="0"/>
        <v>547.5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385</v>
      </c>
      <c r="E9" s="30">
        <v>78.5</v>
      </c>
      <c r="F9" s="25">
        <v>14</v>
      </c>
      <c r="G9" s="17">
        <f t="shared" si="0"/>
        <v>477.5</v>
      </c>
    </row>
    <row r="10" spans="2:11" ht="24.95" customHeight="1" x14ac:dyDescent="0.25">
      <c r="C10" s="7" t="s">
        <v>11</v>
      </c>
      <c r="D10" s="37">
        <f>AVERAGE(D4:D9)</f>
        <v>416.66666666666669</v>
      </c>
      <c r="E10" s="31">
        <f t="shared" ref="E10:G10" si="1">AVERAGE(E4:E9)</f>
        <v>98.666666666666671</v>
      </c>
      <c r="F10" s="15">
        <f t="shared" si="1"/>
        <v>18.666666666666668</v>
      </c>
      <c r="G10" s="18">
        <f t="shared" si="1"/>
        <v>534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20.412414523193149</v>
      </c>
      <c r="E11" s="32">
        <f t="shared" si="2"/>
        <v>16.017698544630786</v>
      </c>
      <c r="F11" s="26">
        <f t="shared" si="2"/>
        <v>9.5638207148956269</v>
      </c>
      <c r="G11" s="20">
        <f>_xlfn.STDEV.S(G4:G9)</f>
        <v>34.754855775848071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DE15-6672-4358-A80C-954AF0323C61}">
  <dimension ref="B1:K17"/>
  <sheetViews>
    <sheetView workbookViewId="0">
      <selection activeCell="M10" sqref="M1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69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390</v>
      </c>
      <c r="E4" s="28">
        <v>167</v>
      </c>
      <c r="F4" s="23">
        <v>56</v>
      </c>
      <c r="G4" s="15">
        <f t="shared" ref="G4:G9" si="0">D4+E4+F4</f>
        <v>613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107</v>
      </c>
      <c r="F5" s="24">
        <v>7</v>
      </c>
      <c r="G5" s="16">
        <f t="shared" si="0"/>
        <v>509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425</v>
      </c>
      <c r="E6" s="29">
        <v>126</v>
      </c>
      <c r="F6" s="24">
        <v>21</v>
      </c>
      <c r="G6" s="16">
        <f t="shared" si="0"/>
        <v>572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420</v>
      </c>
      <c r="E7" s="29">
        <v>122</v>
      </c>
      <c r="F7" s="24">
        <v>28</v>
      </c>
      <c r="G7" s="16">
        <f t="shared" si="0"/>
        <v>570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405</v>
      </c>
      <c r="E8" s="29">
        <v>120.5</v>
      </c>
      <c r="F8" s="24">
        <v>28</v>
      </c>
      <c r="G8" s="16">
        <f t="shared" si="0"/>
        <v>553.5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380</v>
      </c>
      <c r="E9" s="30">
        <v>99</v>
      </c>
      <c r="F9" s="25">
        <v>28</v>
      </c>
      <c r="G9" s="17">
        <f t="shared" si="0"/>
        <v>507</v>
      </c>
    </row>
    <row r="10" spans="2:11" ht="24.95" customHeight="1" x14ac:dyDescent="0.25">
      <c r="C10" s="7" t="s">
        <v>11</v>
      </c>
      <c r="D10" s="37">
        <f>AVERAGE(D4:D9)</f>
        <v>402.5</v>
      </c>
      <c r="E10" s="31">
        <f t="shared" ref="E10:G10" si="1">AVERAGE(E4:E9)</f>
        <v>123.58333333333333</v>
      </c>
      <c r="F10" s="15">
        <f t="shared" si="1"/>
        <v>28</v>
      </c>
      <c r="G10" s="18">
        <f t="shared" si="1"/>
        <v>554.08333333333337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17.535677916750181</v>
      </c>
      <c r="E11" s="32">
        <f t="shared" si="2"/>
        <v>23.589015805384204</v>
      </c>
      <c r="F11" s="26">
        <f t="shared" si="2"/>
        <v>15.962455951387932</v>
      </c>
      <c r="G11" s="20">
        <f>_xlfn.STDEV.S(G4:G9)</f>
        <v>40.731335193762881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1D90-E4F0-4E9B-AE88-4DE7F3A07847}">
  <sheetPr>
    <tabColor rgb="FF00B050"/>
  </sheetPr>
  <dimension ref="B1:G17"/>
  <sheetViews>
    <sheetView workbookViewId="0">
      <selection activeCell="K20" sqref="K20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25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395</v>
      </c>
      <c r="E4" s="28">
        <v>59</v>
      </c>
      <c r="F4" s="23">
        <v>21</v>
      </c>
      <c r="G4" s="15">
        <f t="shared" ref="G4:G9" si="0">D4+E4+F4</f>
        <v>475</v>
      </c>
    </row>
    <row r="5" spans="2:7" ht="20.100000000000001" customHeight="1" x14ac:dyDescent="0.25">
      <c r="B5" s="10" t="s">
        <v>3</v>
      </c>
      <c r="C5" s="11">
        <v>20</v>
      </c>
      <c r="D5" s="35">
        <v>370</v>
      </c>
      <c r="E5" s="29">
        <v>84.5</v>
      </c>
      <c r="F5" s="24">
        <v>21</v>
      </c>
      <c r="G5" s="16">
        <f t="shared" si="0"/>
        <v>475.5</v>
      </c>
    </row>
    <row r="6" spans="2:7" ht="20.100000000000001" customHeight="1" x14ac:dyDescent="0.25">
      <c r="B6" s="10" t="s">
        <v>4</v>
      </c>
      <c r="C6" s="11">
        <v>20</v>
      </c>
      <c r="D6" s="35">
        <v>360</v>
      </c>
      <c r="E6" s="29">
        <v>98.5</v>
      </c>
      <c r="F6" s="24">
        <v>28</v>
      </c>
      <c r="G6" s="16">
        <f t="shared" si="0"/>
        <v>486.5</v>
      </c>
    </row>
    <row r="7" spans="2:7" ht="20.100000000000001" customHeight="1" x14ac:dyDescent="0.25">
      <c r="B7" s="10" t="s">
        <v>5</v>
      </c>
      <c r="C7" s="11">
        <v>20</v>
      </c>
      <c r="D7" s="35">
        <v>500</v>
      </c>
      <c r="E7" s="29">
        <v>69.5</v>
      </c>
      <c r="F7" s="24">
        <v>42</v>
      </c>
      <c r="G7" s="16">
        <f t="shared" si="0"/>
        <v>611.5</v>
      </c>
    </row>
    <row r="8" spans="2:7" ht="20.100000000000001" customHeight="1" x14ac:dyDescent="0.25">
      <c r="B8" s="10" t="s">
        <v>6</v>
      </c>
      <c r="C8" s="11">
        <v>20</v>
      </c>
      <c r="D8" s="35">
        <v>465</v>
      </c>
      <c r="E8" s="29">
        <v>62.5</v>
      </c>
      <c r="F8" s="24">
        <v>21</v>
      </c>
      <c r="G8" s="16">
        <f t="shared" si="0"/>
        <v>548.5</v>
      </c>
    </row>
    <row r="9" spans="2:7" ht="20.100000000000001" customHeight="1" thickBot="1" x14ac:dyDescent="0.3">
      <c r="B9" s="12" t="s">
        <v>7</v>
      </c>
      <c r="C9" s="13">
        <v>20</v>
      </c>
      <c r="D9" s="36">
        <v>365</v>
      </c>
      <c r="E9" s="30">
        <v>90.5</v>
      </c>
      <c r="F9" s="25">
        <v>35</v>
      </c>
      <c r="G9" s="17">
        <f t="shared" si="0"/>
        <v>490.5</v>
      </c>
    </row>
    <row r="10" spans="2:7" ht="24.95" customHeight="1" x14ac:dyDescent="0.25">
      <c r="C10" s="7" t="s">
        <v>11</v>
      </c>
      <c r="D10" s="37">
        <f t="shared" ref="D10:G10" si="1">AVERAGE(D4:D9)</f>
        <v>409.16666666666669</v>
      </c>
      <c r="E10" s="31">
        <f t="shared" si="1"/>
        <v>77.416666666666671</v>
      </c>
      <c r="F10" s="15">
        <f t="shared" si="1"/>
        <v>28</v>
      </c>
      <c r="G10" s="18">
        <f t="shared" si="1"/>
        <v>514.58333333333337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59.111476607057234</v>
      </c>
      <c r="E11" s="32">
        <f t="shared" si="2"/>
        <v>16.063675378526145</v>
      </c>
      <c r="F11" s="26">
        <f t="shared" si="2"/>
        <v>8.8543774484714621</v>
      </c>
      <c r="G11" s="20">
        <f t="shared" si="2"/>
        <v>54.783589391958124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0671-E1C0-445F-B28D-F6FEA6681115}">
  <dimension ref="B1:K17"/>
  <sheetViews>
    <sheetView workbookViewId="0">
      <selection activeCell="P16" sqref="P16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73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365</v>
      </c>
      <c r="E4" s="28">
        <v>194</v>
      </c>
      <c r="F4" s="23">
        <v>49</v>
      </c>
      <c r="G4" s="15">
        <f t="shared" ref="G4:G9" si="0">D4+E4+F4</f>
        <v>608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131</v>
      </c>
      <c r="F5" s="24">
        <v>28</v>
      </c>
      <c r="G5" s="16">
        <f t="shared" si="0"/>
        <v>554</v>
      </c>
      <c r="I5" s="73" t="s">
        <v>32</v>
      </c>
      <c r="J5" s="74" t="s">
        <v>38</v>
      </c>
      <c r="K5" s="75">
        <v>0.8</v>
      </c>
    </row>
    <row r="6" spans="2:11" ht="20.100000000000001" customHeight="1" x14ac:dyDescent="0.25">
      <c r="B6" s="10" t="s">
        <v>4</v>
      </c>
      <c r="C6" s="11">
        <v>20</v>
      </c>
      <c r="D6" s="35">
        <v>400</v>
      </c>
      <c r="E6" s="29">
        <v>139</v>
      </c>
      <c r="F6" s="24">
        <v>35</v>
      </c>
      <c r="G6" s="16">
        <f t="shared" si="0"/>
        <v>574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405</v>
      </c>
      <c r="E7" s="29">
        <v>110</v>
      </c>
      <c r="F7" s="24">
        <v>35</v>
      </c>
      <c r="G7" s="16">
        <f t="shared" si="0"/>
        <v>550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375</v>
      </c>
      <c r="E8" s="29">
        <v>143.5</v>
      </c>
      <c r="F8" s="24">
        <v>42</v>
      </c>
      <c r="G8" s="16">
        <f t="shared" si="0"/>
        <v>560.5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375</v>
      </c>
      <c r="E9" s="30">
        <v>92</v>
      </c>
      <c r="F9" s="25">
        <v>42</v>
      </c>
      <c r="G9" s="17">
        <f t="shared" si="0"/>
        <v>509</v>
      </c>
    </row>
    <row r="10" spans="2:11" ht="24.95" customHeight="1" x14ac:dyDescent="0.25">
      <c r="C10" s="7" t="s">
        <v>11</v>
      </c>
      <c r="D10" s="37">
        <f>AVERAGE(D4:D9)</f>
        <v>385.83333333333331</v>
      </c>
      <c r="E10" s="31">
        <f t="shared" ref="E10:G10" si="1">AVERAGE(E4:E9)</f>
        <v>134.91666666666666</v>
      </c>
      <c r="F10" s="15">
        <f t="shared" si="1"/>
        <v>38.5</v>
      </c>
      <c r="G10" s="18">
        <f t="shared" si="1"/>
        <v>559.25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16.253204812179863</v>
      </c>
      <c r="E11" s="32">
        <f t="shared" si="2"/>
        <v>34.8115162937018</v>
      </c>
      <c r="F11" s="26">
        <f t="shared" si="2"/>
        <v>7.341661937191061</v>
      </c>
      <c r="G11" s="20">
        <f>_xlfn.STDEV.S(G4:G9)</f>
        <v>32.35390239213811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AF89-19A4-4729-B72D-C65431E4A78A}">
  <sheetPr>
    <tabColor rgb="FF00B050"/>
  </sheetPr>
  <dimension ref="B1:K17"/>
  <sheetViews>
    <sheetView workbookViewId="0">
      <selection activeCell="K25" sqref="K25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74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365</v>
      </c>
      <c r="E4" s="28">
        <v>93</v>
      </c>
      <c r="F4" s="23">
        <v>14</v>
      </c>
      <c r="G4" s="15">
        <f t="shared" ref="G4:G9" si="0">D4+E4+F4</f>
        <v>472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395</v>
      </c>
      <c r="E5" s="29">
        <v>92</v>
      </c>
      <c r="F5" s="24">
        <v>7</v>
      </c>
      <c r="G5" s="16">
        <f t="shared" si="0"/>
        <v>494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405</v>
      </c>
      <c r="E6" s="29">
        <v>86</v>
      </c>
      <c r="F6" s="24">
        <v>7</v>
      </c>
      <c r="G6" s="16">
        <f t="shared" si="0"/>
        <v>498</v>
      </c>
      <c r="I6" s="67" t="s">
        <v>33</v>
      </c>
      <c r="J6" s="66" t="s">
        <v>41</v>
      </c>
      <c r="K6" s="80">
        <v>0.25</v>
      </c>
    </row>
    <row r="7" spans="2:11" ht="20.100000000000001" customHeight="1" thickBot="1" x14ac:dyDescent="0.3">
      <c r="B7" s="10" t="s">
        <v>5</v>
      </c>
      <c r="C7" s="11">
        <v>20</v>
      </c>
      <c r="D7" s="35">
        <v>420</v>
      </c>
      <c r="E7" s="29">
        <v>130</v>
      </c>
      <c r="F7" s="24">
        <v>35</v>
      </c>
      <c r="G7" s="16">
        <f t="shared" si="0"/>
        <v>585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430</v>
      </c>
      <c r="E8" s="29">
        <v>110.5</v>
      </c>
      <c r="F8" s="24">
        <v>42</v>
      </c>
      <c r="G8" s="16">
        <f t="shared" si="0"/>
        <v>582.5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345</v>
      </c>
      <c r="E9" s="30">
        <v>51.5</v>
      </c>
      <c r="F9" s="25">
        <v>7</v>
      </c>
      <c r="G9" s="17">
        <f t="shared" si="0"/>
        <v>403.5</v>
      </c>
    </row>
    <row r="10" spans="2:11" ht="24.95" customHeight="1" x14ac:dyDescent="0.25">
      <c r="C10" s="7" t="s">
        <v>11</v>
      </c>
      <c r="D10" s="37">
        <f>AVERAGE(D4:D9)</f>
        <v>393.33333333333331</v>
      </c>
      <c r="E10" s="31">
        <f t="shared" ref="E10:G10" si="1">AVERAGE(E4:E9)</f>
        <v>93.833333333333329</v>
      </c>
      <c r="F10" s="15">
        <f t="shared" si="1"/>
        <v>18.666666666666668</v>
      </c>
      <c r="G10" s="18">
        <f t="shared" si="1"/>
        <v>505.83333333333331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32.659863237109043</v>
      </c>
      <c r="E11" s="32">
        <f t="shared" si="2"/>
        <v>26.242459234352776</v>
      </c>
      <c r="F11" s="26">
        <f t="shared" si="2"/>
        <v>15.756480148391859</v>
      </c>
      <c r="G11" s="20">
        <f>_xlfn.STDEV.S(G4:G9)</f>
        <v>69.229088298681589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D0AF-645E-4166-9B34-A3BFBD33710E}">
  <dimension ref="B1:K17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75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355</v>
      </c>
      <c r="E4" s="28">
        <v>190.5</v>
      </c>
      <c r="F4" s="23">
        <v>49</v>
      </c>
      <c r="G4" s="15">
        <f t="shared" ref="G4:G9" si="0">D4+E4+F4</f>
        <v>594.5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370</v>
      </c>
      <c r="E5" s="29">
        <v>128</v>
      </c>
      <c r="F5" s="24">
        <v>7</v>
      </c>
      <c r="G5" s="16">
        <f t="shared" si="0"/>
        <v>505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385</v>
      </c>
      <c r="E6" s="29">
        <v>100</v>
      </c>
      <c r="F6" s="24">
        <v>21</v>
      </c>
      <c r="G6" s="16">
        <f t="shared" si="0"/>
        <v>506</v>
      </c>
      <c r="I6" s="67" t="s">
        <v>33</v>
      </c>
      <c r="J6" s="66" t="s">
        <v>41</v>
      </c>
      <c r="K6" s="80">
        <v>0.3</v>
      </c>
    </row>
    <row r="7" spans="2:11" ht="20.100000000000001" customHeight="1" thickBot="1" x14ac:dyDescent="0.3">
      <c r="B7" s="10" t="s">
        <v>5</v>
      </c>
      <c r="C7" s="11">
        <v>20</v>
      </c>
      <c r="D7" s="35">
        <v>405</v>
      </c>
      <c r="E7" s="29">
        <v>98.5</v>
      </c>
      <c r="F7" s="24">
        <v>21</v>
      </c>
      <c r="G7" s="16">
        <f t="shared" si="0"/>
        <v>524.5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385</v>
      </c>
      <c r="E8" s="29">
        <v>122.5</v>
      </c>
      <c r="F8" s="24">
        <v>49</v>
      </c>
      <c r="G8" s="16">
        <f t="shared" si="0"/>
        <v>556.5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340</v>
      </c>
      <c r="E9" s="30">
        <v>113</v>
      </c>
      <c r="F9" s="25">
        <v>21</v>
      </c>
      <c r="G9" s="17">
        <f t="shared" si="0"/>
        <v>474</v>
      </c>
    </row>
    <row r="10" spans="2:11" ht="24.95" customHeight="1" x14ac:dyDescent="0.25">
      <c r="C10" s="7" t="s">
        <v>11</v>
      </c>
      <c r="D10" s="37">
        <f>AVERAGE(D4:D9)</f>
        <v>373.33333333333331</v>
      </c>
      <c r="E10" s="31">
        <f t="shared" ref="E10:G10" si="1">AVERAGE(E4:E9)</f>
        <v>125.41666666666667</v>
      </c>
      <c r="F10" s="15">
        <f t="shared" si="1"/>
        <v>28</v>
      </c>
      <c r="G10" s="18">
        <f t="shared" si="1"/>
        <v>526.75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23.380903889000241</v>
      </c>
      <c r="E11" s="32">
        <f t="shared" si="2"/>
        <v>33.987375107040343</v>
      </c>
      <c r="F11" s="26">
        <f t="shared" si="2"/>
        <v>17.146428199482248</v>
      </c>
      <c r="G11" s="20">
        <f>_xlfn.STDEV.S(G4:G9)</f>
        <v>42.816760736889009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3BB61-0988-40E8-9AC9-C6F9248BAD3F}">
  <dimension ref="B1:K17"/>
  <sheetViews>
    <sheetView workbookViewId="0">
      <selection activeCell="L14" sqref="L14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76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360</v>
      </c>
      <c r="E4" s="28">
        <v>172.5</v>
      </c>
      <c r="F4" s="23">
        <v>70</v>
      </c>
      <c r="G4" s="15">
        <f t="shared" ref="G4:G9" si="0">D4+E4+F4</f>
        <v>602.5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365</v>
      </c>
      <c r="E5" s="29">
        <v>140</v>
      </c>
      <c r="F5" s="24">
        <v>35</v>
      </c>
      <c r="G5" s="16">
        <f t="shared" si="0"/>
        <v>540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355</v>
      </c>
      <c r="E6" s="29">
        <v>140.5</v>
      </c>
      <c r="F6" s="24">
        <v>21</v>
      </c>
      <c r="G6" s="16">
        <f t="shared" si="0"/>
        <v>516.5</v>
      </c>
      <c r="I6" s="67" t="s">
        <v>33</v>
      </c>
      <c r="J6" s="66" t="s">
        <v>41</v>
      </c>
      <c r="K6" s="80">
        <v>0.35</v>
      </c>
    </row>
    <row r="7" spans="2:11" ht="20.100000000000001" customHeight="1" thickBot="1" x14ac:dyDescent="0.3">
      <c r="B7" s="10" t="s">
        <v>5</v>
      </c>
      <c r="C7" s="11">
        <v>20</v>
      </c>
      <c r="D7" s="35">
        <v>375</v>
      </c>
      <c r="E7" s="29">
        <v>164.5</v>
      </c>
      <c r="F7" s="24">
        <v>63</v>
      </c>
      <c r="G7" s="16">
        <f t="shared" si="0"/>
        <v>602.5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365</v>
      </c>
      <c r="E8" s="29">
        <v>125</v>
      </c>
      <c r="F8" s="24">
        <v>56</v>
      </c>
      <c r="G8" s="16">
        <f t="shared" si="0"/>
        <v>546</v>
      </c>
    </row>
    <row r="9" spans="2:11" ht="20.100000000000001" customHeight="1" thickBot="1" x14ac:dyDescent="0.3">
      <c r="B9" s="12" t="s">
        <v>7</v>
      </c>
      <c r="C9" s="13">
        <v>20</v>
      </c>
      <c r="D9" s="36">
        <v>350</v>
      </c>
      <c r="E9" s="30">
        <v>102.5</v>
      </c>
      <c r="F9" s="25">
        <v>42</v>
      </c>
      <c r="G9" s="17">
        <f t="shared" si="0"/>
        <v>494.5</v>
      </c>
    </row>
    <row r="10" spans="2:11" ht="24.95" customHeight="1" x14ac:dyDescent="0.25">
      <c r="C10" s="7" t="s">
        <v>11</v>
      </c>
      <c r="D10" s="37">
        <f>AVERAGE(D4:D9)</f>
        <v>361.66666666666669</v>
      </c>
      <c r="E10" s="31">
        <f t="shared" ref="E10:G10" si="1">AVERAGE(E4:E9)</f>
        <v>140.83333333333334</v>
      </c>
      <c r="F10" s="15">
        <f t="shared" si="1"/>
        <v>47.833333333333336</v>
      </c>
      <c r="G10" s="18">
        <f t="shared" si="1"/>
        <v>550.33333333333337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8.7559503577091302</v>
      </c>
      <c r="E11" s="32">
        <f t="shared" si="2"/>
        <v>25.627459231587235</v>
      </c>
      <c r="F11" s="26">
        <f t="shared" si="2"/>
        <v>18.476110701840547</v>
      </c>
      <c r="G11" s="20">
        <f>_xlfn.STDEV.S(G4:G9)</f>
        <v>44.340350321875746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8C71-ABF1-4819-A81E-D183A1345F58}">
  <dimension ref="B1:K17"/>
  <sheetViews>
    <sheetView workbookViewId="0">
      <selection activeCell="R14" sqref="R14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77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340</v>
      </c>
      <c r="E4" s="28">
        <v>204</v>
      </c>
      <c r="F4" s="23">
        <v>63</v>
      </c>
      <c r="G4" s="15">
        <f t="shared" ref="G4:G9" si="0">D4+E4+F4</f>
        <v>607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345</v>
      </c>
      <c r="E5" s="29">
        <v>161.5</v>
      </c>
      <c r="F5" s="24">
        <v>42</v>
      </c>
      <c r="G5" s="16">
        <f t="shared" si="0"/>
        <v>548.5</v>
      </c>
      <c r="I5" s="73" t="s">
        <v>32</v>
      </c>
      <c r="J5" s="74" t="s">
        <v>38</v>
      </c>
      <c r="K5" s="75">
        <v>0.85</v>
      </c>
    </row>
    <row r="6" spans="2:11" ht="20.100000000000001" customHeight="1" x14ac:dyDescent="0.25">
      <c r="B6" s="10" t="s">
        <v>4</v>
      </c>
      <c r="C6" s="11">
        <v>20</v>
      </c>
      <c r="D6" s="35">
        <v>345</v>
      </c>
      <c r="E6" s="29">
        <v>122</v>
      </c>
      <c r="F6" s="24">
        <v>28</v>
      </c>
      <c r="G6" s="16">
        <f t="shared" si="0"/>
        <v>495</v>
      </c>
      <c r="I6" s="67" t="s">
        <v>33</v>
      </c>
      <c r="J6" s="66" t="s">
        <v>41</v>
      </c>
      <c r="K6" s="80">
        <v>0.4</v>
      </c>
    </row>
    <row r="7" spans="2:11" ht="20.100000000000001" customHeight="1" thickBot="1" x14ac:dyDescent="0.3">
      <c r="B7" s="10" t="s">
        <v>5</v>
      </c>
      <c r="C7" s="11">
        <v>20</v>
      </c>
      <c r="D7" s="35">
        <v>350</v>
      </c>
      <c r="E7" s="29">
        <v>146.5</v>
      </c>
      <c r="F7" s="24">
        <v>42</v>
      </c>
      <c r="G7" s="16">
        <f t="shared" si="0"/>
        <v>538.5</v>
      </c>
      <c r="I7" s="77" t="s">
        <v>40</v>
      </c>
      <c r="J7" s="78" t="s">
        <v>39</v>
      </c>
      <c r="K7" s="79">
        <v>0.15</v>
      </c>
    </row>
    <row r="8" spans="2:11" ht="20.100000000000001" customHeight="1" x14ac:dyDescent="0.25">
      <c r="B8" s="10" t="s">
        <v>6</v>
      </c>
      <c r="C8" s="11">
        <v>20</v>
      </c>
      <c r="D8" s="35">
        <v>355</v>
      </c>
      <c r="E8" s="29">
        <v>149.5</v>
      </c>
      <c r="F8" s="24">
        <v>77</v>
      </c>
      <c r="G8" s="16">
        <f t="shared" si="0"/>
        <v>581.5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310</v>
      </c>
      <c r="E9" s="30">
        <v>110.5</v>
      </c>
      <c r="F9" s="25">
        <v>35</v>
      </c>
      <c r="G9" s="17">
        <f t="shared" si="0"/>
        <v>455.5</v>
      </c>
    </row>
    <row r="10" spans="2:11" ht="24.95" customHeight="1" x14ac:dyDescent="0.25">
      <c r="C10" s="7" t="s">
        <v>11</v>
      </c>
      <c r="D10" s="37">
        <f>AVERAGE(D4:D9)</f>
        <v>340.83333333333331</v>
      </c>
      <c r="E10" s="31">
        <f t="shared" ref="E10:G10" si="1">AVERAGE(E4:E9)</f>
        <v>149</v>
      </c>
      <c r="F10" s="15">
        <f t="shared" si="1"/>
        <v>47.833333333333336</v>
      </c>
      <c r="G10" s="18">
        <f t="shared" si="1"/>
        <v>537.66666666666663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15.942605391424159</v>
      </c>
      <c r="E11" s="32">
        <f t="shared" si="2"/>
        <v>32.86031040632453</v>
      </c>
      <c r="F11" s="26">
        <f t="shared" si="2"/>
        <v>18.476110701840547</v>
      </c>
      <c r="G11" s="20">
        <f>_xlfn.STDEV.S(G4:G9)</f>
        <v>55.53077224986761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BFCB-6089-4E91-8CEC-86BAB4240C1F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27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260</v>
      </c>
      <c r="E4" s="28">
        <v>128</v>
      </c>
      <c r="F4" s="23">
        <v>56</v>
      </c>
      <c r="G4" s="15">
        <f t="shared" ref="G4:G9" si="0">D4+E4+F4</f>
        <v>444</v>
      </c>
    </row>
    <row r="5" spans="2:7" ht="20.100000000000001" customHeight="1" x14ac:dyDescent="0.25">
      <c r="B5" s="10" t="s">
        <v>3</v>
      </c>
      <c r="C5" s="11">
        <v>20</v>
      </c>
      <c r="D5" s="35">
        <v>275</v>
      </c>
      <c r="E5" s="29">
        <v>180.5</v>
      </c>
      <c r="F5" s="24">
        <v>91</v>
      </c>
      <c r="G5" s="16">
        <f t="shared" si="0"/>
        <v>546.5</v>
      </c>
    </row>
    <row r="6" spans="2:7" ht="20.100000000000001" customHeight="1" x14ac:dyDescent="0.25">
      <c r="B6" s="10" t="s">
        <v>4</v>
      </c>
      <c r="C6" s="11">
        <v>20</v>
      </c>
      <c r="D6" s="35">
        <v>250</v>
      </c>
      <c r="E6" s="29">
        <v>191.5</v>
      </c>
      <c r="F6" s="24">
        <v>98</v>
      </c>
      <c r="G6" s="16">
        <f t="shared" si="0"/>
        <v>539.5</v>
      </c>
    </row>
    <row r="7" spans="2:7" ht="20.100000000000001" customHeight="1" x14ac:dyDescent="0.25">
      <c r="B7" s="10" t="s">
        <v>5</v>
      </c>
      <c r="C7" s="11">
        <v>20</v>
      </c>
      <c r="D7" s="35">
        <v>395</v>
      </c>
      <c r="E7" s="29">
        <v>164.5</v>
      </c>
      <c r="F7" s="24">
        <v>98</v>
      </c>
      <c r="G7" s="16">
        <f t="shared" si="0"/>
        <v>657.5</v>
      </c>
    </row>
    <row r="8" spans="2:7" ht="20.100000000000001" customHeight="1" x14ac:dyDescent="0.25">
      <c r="B8" s="10" t="s">
        <v>6</v>
      </c>
      <c r="C8" s="11">
        <v>20</v>
      </c>
      <c r="D8" s="35">
        <v>320</v>
      </c>
      <c r="E8" s="29">
        <v>136</v>
      </c>
      <c r="F8" s="24">
        <v>56</v>
      </c>
      <c r="G8" s="16">
        <f t="shared" si="0"/>
        <v>512</v>
      </c>
    </row>
    <row r="9" spans="2:7" ht="20.100000000000001" customHeight="1" thickBot="1" x14ac:dyDescent="0.3">
      <c r="B9" s="12" t="s">
        <v>7</v>
      </c>
      <c r="C9" s="13">
        <v>20</v>
      </c>
      <c r="D9" s="36">
        <v>275</v>
      </c>
      <c r="E9" s="30">
        <v>166.5</v>
      </c>
      <c r="F9" s="25">
        <v>126</v>
      </c>
      <c r="G9" s="17">
        <f t="shared" si="0"/>
        <v>567.5</v>
      </c>
    </row>
    <row r="10" spans="2:7" ht="24.95" customHeight="1" x14ac:dyDescent="0.25">
      <c r="C10" s="7" t="s">
        <v>11</v>
      </c>
      <c r="D10" s="37">
        <f t="shared" ref="D10:G10" si="1">AVERAGE(D4:D9)</f>
        <v>295.83333333333331</v>
      </c>
      <c r="E10" s="31">
        <f t="shared" si="1"/>
        <v>161.16666666666666</v>
      </c>
      <c r="F10" s="15">
        <f t="shared" si="1"/>
        <v>87.5</v>
      </c>
      <c r="G10" s="18">
        <f t="shared" si="1"/>
        <v>544.5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54.16794870277694</v>
      </c>
      <c r="E11" s="32">
        <f t="shared" si="2"/>
        <v>24.76624046290976</v>
      </c>
      <c r="F11" s="26">
        <f t="shared" si="2"/>
        <v>27.201102918815625</v>
      </c>
      <c r="G11" s="20">
        <f t="shared" si="2"/>
        <v>69.976424601432726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F238-E309-406E-8A91-629D6A94FDF9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26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290</v>
      </c>
      <c r="E4" s="28">
        <v>121</v>
      </c>
      <c r="F4" s="23">
        <v>98</v>
      </c>
      <c r="G4" s="15">
        <f t="shared" ref="G4:G9" si="0">D4+E4+F4</f>
        <v>509</v>
      </c>
    </row>
    <row r="5" spans="2:7" ht="20.100000000000001" customHeight="1" x14ac:dyDescent="0.25">
      <c r="B5" s="10" t="s">
        <v>3</v>
      </c>
      <c r="C5" s="11">
        <v>20</v>
      </c>
      <c r="D5" s="35">
        <v>280</v>
      </c>
      <c r="E5" s="29">
        <v>136.5</v>
      </c>
      <c r="F5" s="24">
        <v>98</v>
      </c>
      <c r="G5" s="16">
        <f t="shared" si="0"/>
        <v>514.5</v>
      </c>
    </row>
    <row r="6" spans="2:7" ht="20.100000000000001" customHeight="1" x14ac:dyDescent="0.25">
      <c r="B6" s="10" t="s">
        <v>4</v>
      </c>
      <c r="C6" s="11">
        <v>20</v>
      </c>
      <c r="D6" s="35">
        <v>275</v>
      </c>
      <c r="E6" s="29">
        <v>169.5</v>
      </c>
      <c r="F6" s="24">
        <v>133</v>
      </c>
      <c r="G6" s="16">
        <f t="shared" si="0"/>
        <v>577.5</v>
      </c>
    </row>
    <row r="7" spans="2:7" ht="20.100000000000001" customHeight="1" x14ac:dyDescent="0.25">
      <c r="B7" s="10" t="s">
        <v>5</v>
      </c>
      <c r="C7" s="11">
        <v>20</v>
      </c>
      <c r="D7" s="35">
        <v>400</v>
      </c>
      <c r="E7" s="29">
        <v>128</v>
      </c>
      <c r="F7" s="24">
        <v>105</v>
      </c>
      <c r="G7" s="16">
        <f t="shared" si="0"/>
        <v>633</v>
      </c>
    </row>
    <row r="8" spans="2:7" ht="20.100000000000001" customHeight="1" x14ac:dyDescent="0.25">
      <c r="B8" s="10" t="s">
        <v>6</v>
      </c>
      <c r="C8" s="11">
        <v>20</v>
      </c>
      <c r="D8" s="35">
        <v>325</v>
      </c>
      <c r="E8" s="29">
        <v>110.5</v>
      </c>
      <c r="F8" s="24">
        <v>63</v>
      </c>
      <c r="G8" s="16">
        <f t="shared" si="0"/>
        <v>498.5</v>
      </c>
    </row>
    <row r="9" spans="2:7" ht="20.100000000000001" customHeight="1" thickBot="1" x14ac:dyDescent="0.3">
      <c r="B9" s="12" t="s">
        <v>7</v>
      </c>
      <c r="C9" s="13">
        <v>20</v>
      </c>
      <c r="D9" s="36">
        <v>290</v>
      </c>
      <c r="E9" s="30">
        <v>135</v>
      </c>
      <c r="F9" s="25">
        <v>147</v>
      </c>
      <c r="G9" s="17">
        <f t="shared" si="0"/>
        <v>572</v>
      </c>
    </row>
    <row r="10" spans="2:7" ht="24.95" customHeight="1" x14ac:dyDescent="0.25">
      <c r="C10" s="7" t="s">
        <v>11</v>
      </c>
      <c r="D10" s="37">
        <f t="shared" ref="D10:G10" si="1">AVERAGE(D4:D9)</f>
        <v>310</v>
      </c>
      <c r="E10" s="31">
        <f t="shared" si="1"/>
        <v>133.41666666666666</v>
      </c>
      <c r="F10" s="15">
        <f t="shared" si="1"/>
        <v>107.33333333333333</v>
      </c>
      <c r="G10" s="18">
        <f t="shared" si="1"/>
        <v>550.75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47.434164902525687</v>
      </c>
      <c r="E11" s="32">
        <f t="shared" si="2"/>
        <v>20.113221190715965</v>
      </c>
      <c r="F11" s="26">
        <f t="shared" si="2"/>
        <v>29.588285970408386</v>
      </c>
      <c r="G11" s="20">
        <f t="shared" si="2"/>
        <v>52.382010270702672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019F-17C8-4F32-8F34-C031463EBE70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28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170</v>
      </c>
      <c r="E4" s="28">
        <v>330</v>
      </c>
      <c r="F4" s="23">
        <v>189</v>
      </c>
      <c r="G4" s="15">
        <f t="shared" ref="G4:G9" si="0">D4+E4+F4</f>
        <v>689</v>
      </c>
    </row>
    <row r="5" spans="2:7" ht="20.100000000000001" customHeight="1" x14ac:dyDescent="0.25">
      <c r="B5" s="10" t="s">
        <v>3</v>
      </c>
      <c r="C5" s="11">
        <v>20</v>
      </c>
      <c r="D5" s="35">
        <v>175</v>
      </c>
      <c r="E5" s="29">
        <v>375</v>
      </c>
      <c r="F5" s="24">
        <v>203</v>
      </c>
      <c r="G5" s="16">
        <f t="shared" si="0"/>
        <v>753</v>
      </c>
    </row>
    <row r="6" spans="2:7" ht="20.100000000000001" customHeight="1" x14ac:dyDescent="0.25">
      <c r="B6" s="10" t="s">
        <v>4</v>
      </c>
      <c r="C6" s="11">
        <v>20</v>
      </c>
      <c r="D6" s="35">
        <v>160</v>
      </c>
      <c r="E6" s="29">
        <v>344.5</v>
      </c>
      <c r="F6" s="24">
        <v>245</v>
      </c>
      <c r="G6" s="16">
        <f t="shared" si="0"/>
        <v>749.5</v>
      </c>
    </row>
    <row r="7" spans="2:7" ht="20.100000000000001" customHeight="1" x14ac:dyDescent="0.25">
      <c r="B7" s="10" t="s">
        <v>5</v>
      </c>
      <c r="C7" s="11">
        <v>20</v>
      </c>
      <c r="D7" s="35">
        <v>285</v>
      </c>
      <c r="E7" s="29">
        <v>301.5</v>
      </c>
      <c r="F7" s="24">
        <v>182</v>
      </c>
      <c r="G7" s="16">
        <f t="shared" si="0"/>
        <v>768.5</v>
      </c>
    </row>
    <row r="8" spans="2:7" ht="20.100000000000001" customHeight="1" x14ac:dyDescent="0.25">
      <c r="B8" s="10" t="s">
        <v>6</v>
      </c>
      <c r="C8" s="11">
        <v>20</v>
      </c>
      <c r="D8" s="35">
        <v>255</v>
      </c>
      <c r="E8" s="29">
        <v>266.5</v>
      </c>
      <c r="F8" s="24">
        <v>182</v>
      </c>
      <c r="G8" s="16">
        <f t="shared" si="0"/>
        <v>703.5</v>
      </c>
    </row>
    <row r="9" spans="2:7" ht="20.100000000000001" customHeight="1" thickBot="1" x14ac:dyDescent="0.3">
      <c r="B9" s="12" t="s">
        <v>7</v>
      </c>
      <c r="C9" s="13">
        <v>20</v>
      </c>
      <c r="D9" s="36">
        <v>140</v>
      </c>
      <c r="E9" s="30">
        <v>324</v>
      </c>
      <c r="F9" s="25">
        <v>175</v>
      </c>
      <c r="G9" s="17">
        <f t="shared" si="0"/>
        <v>639</v>
      </c>
    </row>
    <row r="10" spans="2:7" ht="24.95" customHeight="1" x14ac:dyDescent="0.25">
      <c r="C10" s="7" t="s">
        <v>11</v>
      </c>
      <c r="D10" s="37">
        <f t="shared" ref="D10:G10" si="1">AVERAGE(D4:D9)</f>
        <v>197.5</v>
      </c>
      <c r="E10" s="31">
        <f t="shared" si="1"/>
        <v>323.58333333333331</v>
      </c>
      <c r="F10" s="15">
        <f t="shared" si="1"/>
        <v>196</v>
      </c>
      <c r="G10" s="18">
        <f t="shared" si="1"/>
        <v>717.08333333333337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58.20223363411408</v>
      </c>
      <c r="E11" s="32">
        <f t="shared" si="2"/>
        <v>37.064021188568766</v>
      </c>
      <c r="F11" s="26">
        <f t="shared" si="2"/>
        <v>25.814724480420082</v>
      </c>
      <c r="G11" s="20">
        <f t="shared" si="2"/>
        <v>49.101340782779715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FF46-E2E2-4129-9420-9D26A94CF5C2}">
  <dimension ref="B1:G17"/>
  <sheetViews>
    <sheetView workbookViewId="0">
      <selection activeCell="O21" sqref="O21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16384" width="9.140625" style="1"/>
  </cols>
  <sheetData>
    <row r="1" spans="2:7" ht="15.75" thickBot="1" x14ac:dyDescent="0.3"/>
    <row r="2" spans="2:7" ht="30" customHeight="1" thickBot="1" x14ac:dyDescent="0.3">
      <c r="B2" s="115" t="s">
        <v>29</v>
      </c>
      <c r="C2" s="116"/>
      <c r="D2" s="117"/>
      <c r="E2" s="117"/>
      <c r="F2" s="117"/>
      <c r="G2" s="118"/>
    </row>
    <row r="3" spans="2:7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16</v>
      </c>
      <c r="G3" s="14" t="s">
        <v>8</v>
      </c>
    </row>
    <row r="4" spans="2:7" ht="20.100000000000001" customHeight="1" x14ac:dyDescent="0.25">
      <c r="B4" s="8" t="s">
        <v>2</v>
      </c>
      <c r="C4" s="9">
        <v>20</v>
      </c>
      <c r="D4" s="34">
        <v>170</v>
      </c>
      <c r="E4" s="28">
        <v>355</v>
      </c>
      <c r="F4" s="23">
        <v>189</v>
      </c>
      <c r="G4" s="15">
        <f t="shared" ref="G4:G9" si="0">D4+E4+F4</f>
        <v>714</v>
      </c>
    </row>
    <row r="5" spans="2:7" ht="20.100000000000001" customHeight="1" x14ac:dyDescent="0.25">
      <c r="B5" s="10" t="s">
        <v>3</v>
      </c>
      <c r="C5" s="11">
        <v>20</v>
      </c>
      <c r="D5" s="35">
        <v>170</v>
      </c>
      <c r="E5" s="29">
        <v>397</v>
      </c>
      <c r="F5" s="24">
        <v>196</v>
      </c>
      <c r="G5" s="16">
        <f t="shared" si="0"/>
        <v>763</v>
      </c>
    </row>
    <row r="6" spans="2:7" ht="20.100000000000001" customHeight="1" x14ac:dyDescent="0.25">
      <c r="B6" s="10" t="s">
        <v>4</v>
      </c>
      <c r="C6" s="11">
        <v>20</v>
      </c>
      <c r="D6" s="35">
        <v>160</v>
      </c>
      <c r="E6" s="29">
        <v>373</v>
      </c>
      <c r="F6" s="24">
        <v>245</v>
      </c>
      <c r="G6" s="16">
        <f t="shared" si="0"/>
        <v>778</v>
      </c>
    </row>
    <row r="7" spans="2:7" ht="20.100000000000001" customHeight="1" x14ac:dyDescent="0.25">
      <c r="B7" s="10" t="s">
        <v>5</v>
      </c>
      <c r="C7" s="11">
        <v>20</v>
      </c>
      <c r="D7" s="35">
        <v>285</v>
      </c>
      <c r="E7" s="29">
        <v>327</v>
      </c>
      <c r="F7" s="24">
        <v>182</v>
      </c>
      <c r="G7" s="16">
        <f t="shared" si="0"/>
        <v>794</v>
      </c>
    </row>
    <row r="8" spans="2:7" ht="20.100000000000001" customHeight="1" x14ac:dyDescent="0.25">
      <c r="B8" s="10" t="s">
        <v>6</v>
      </c>
      <c r="C8" s="11">
        <v>20</v>
      </c>
      <c r="D8" s="35">
        <v>235</v>
      </c>
      <c r="E8" s="29">
        <v>277.5</v>
      </c>
      <c r="F8" s="24">
        <v>154</v>
      </c>
      <c r="G8" s="16">
        <f t="shared" si="0"/>
        <v>666.5</v>
      </c>
    </row>
    <row r="9" spans="2:7" ht="20.100000000000001" customHeight="1" thickBot="1" x14ac:dyDescent="0.3">
      <c r="B9" s="12" t="s">
        <v>7</v>
      </c>
      <c r="C9" s="13">
        <v>20</v>
      </c>
      <c r="D9" s="36">
        <v>140</v>
      </c>
      <c r="E9" s="30">
        <v>350</v>
      </c>
      <c r="F9" s="25">
        <v>175</v>
      </c>
      <c r="G9" s="17">
        <f t="shared" si="0"/>
        <v>665</v>
      </c>
    </row>
    <row r="10" spans="2:7" ht="24.95" customHeight="1" x14ac:dyDescent="0.25">
      <c r="C10" s="7" t="s">
        <v>11</v>
      </c>
      <c r="D10" s="37">
        <f t="shared" ref="D10:G10" si="1">AVERAGE(D4:D9)</f>
        <v>193.33333333333334</v>
      </c>
      <c r="E10" s="31">
        <f t="shared" si="1"/>
        <v>346.58333333333331</v>
      </c>
      <c r="F10" s="15">
        <f t="shared" si="1"/>
        <v>190.16666666666666</v>
      </c>
      <c r="G10" s="18">
        <f t="shared" si="1"/>
        <v>730.08333333333337</v>
      </c>
    </row>
    <row r="11" spans="2:7" ht="24.95" customHeight="1" thickBot="1" x14ac:dyDescent="0.3">
      <c r="C11" s="19" t="s">
        <v>21</v>
      </c>
      <c r="D11" s="38">
        <f t="shared" ref="D11:G11" si="2">_xlfn.STDEV.S(D4:D9)</f>
        <v>55.105958540494228</v>
      </c>
      <c r="E11" s="32">
        <f t="shared" si="2"/>
        <v>41.178169782867649</v>
      </c>
      <c r="F11" s="26">
        <f t="shared" si="2"/>
        <v>30.485515686415223</v>
      </c>
      <c r="G11" s="20">
        <f t="shared" si="2"/>
        <v>56.572446178918817</v>
      </c>
    </row>
    <row r="14" spans="2:7" ht="15.75" thickBot="1" x14ac:dyDescent="0.3"/>
    <row r="15" spans="2:7" ht="20.100000000000001" customHeight="1" x14ac:dyDescent="0.25">
      <c r="B15" s="119" t="s">
        <v>9</v>
      </c>
      <c r="C15" s="120"/>
      <c r="D15" s="120"/>
      <c r="E15" s="4">
        <v>5</v>
      </c>
      <c r="F15" s="21" t="str">
        <f>'RESUMEN TOTAL'!D52</f>
        <v>Coste una consulta = 4 € x 20 min = 80 €  +  otros Costes Operativos (1 €/min)</v>
      </c>
    </row>
    <row r="16" spans="2:7" ht="20.100000000000001" customHeight="1" x14ac:dyDescent="0.25">
      <c r="B16" s="121" t="s">
        <v>10</v>
      </c>
      <c r="C16" s="122"/>
      <c r="D16" s="122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4">
    <mergeCell ref="B2:G2"/>
    <mergeCell ref="B15:D15"/>
    <mergeCell ref="B16:D16"/>
    <mergeCell ref="B17:D1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BFD6-A464-4B9A-95A5-97D4445A1AF9}">
  <dimension ref="B1:K17"/>
  <sheetViews>
    <sheetView workbookViewId="0">
      <selection activeCell="J9" sqref="J9"/>
    </sheetView>
  </sheetViews>
  <sheetFormatPr baseColWidth="10" defaultColWidth="9.140625" defaultRowHeight="15" x14ac:dyDescent="0.25"/>
  <cols>
    <col min="1" max="1" width="5.7109375" style="1" customWidth="1"/>
    <col min="2" max="2" width="12" style="1" customWidth="1"/>
    <col min="3" max="3" width="11" style="1" customWidth="1"/>
    <col min="4" max="7" width="15.7109375" style="1" customWidth="1"/>
    <col min="8" max="8" width="5.7109375" style="1" customWidth="1"/>
    <col min="9" max="9" width="10.7109375" style="1" customWidth="1"/>
    <col min="10" max="11" width="12.7109375" style="1" customWidth="1"/>
    <col min="12" max="12" width="5.7109375" style="1" customWidth="1"/>
    <col min="13" max="16384" width="9.140625" style="1"/>
  </cols>
  <sheetData>
    <row r="1" spans="2:11" ht="15.75" thickBot="1" x14ac:dyDescent="0.3"/>
    <row r="2" spans="2:11" ht="30" customHeight="1" thickBot="1" x14ac:dyDescent="0.3">
      <c r="B2" s="115" t="s">
        <v>51</v>
      </c>
      <c r="C2" s="116"/>
      <c r="D2" s="117"/>
      <c r="E2" s="117"/>
      <c r="F2" s="117"/>
      <c r="G2" s="118"/>
    </row>
    <row r="3" spans="2:11" ht="35.1" customHeight="1" thickBot="1" x14ac:dyDescent="0.3">
      <c r="B3" s="2" t="s">
        <v>0</v>
      </c>
      <c r="C3" s="3" t="s">
        <v>1</v>
      </c>
      <c r="D3" s="33" t="s">
        <v>14</v>
      </c>
      <c r="E3" s="27" t="s">
        <v>15</v>
      </c>
      <c r="F3" s="22" t="s">
        <v>17</v>
      </c>
      <c r="G3" s="14" t="s">
        <v>8</v>
      </c>
      <c r="I3" s="125" t="s">
        <v>37</v>
      </c>
      <c r="J3" s="126"/>
      <c r="K3" s="127"/>
    </row>
    <row r="4" spans="2:11" ht="20.100000000000001" customHeight="1" thickBot="1" x14ac:dyDescent="0.3">
      <c r="B4" s="8" t="s">
        <v>2</v>
      </c>
      <c r="C4" s="9">
        <v>20</v>
      </c>
      <c r="D4" s="34">
        <v>495</v>
      </c>
      <c r="E4" s="28">
        <v>20</v>
      </c>
      <c r="F4" s="23">
        <v>0</v>
      </c>
      <c r="G4" s="15">
        <f t="shared" ref="G4:G9" si="0">D4+E4+F4</f>
        <v>515</v>
      </c>
      <c r="I4" s="70" t="s">
        <v>36</v>
      </c>
      <c r="J4" s="71" t="s">
        <v>34</v>
      </c>
      <c r="K4" s="72" t="s">
        <v>35</v>
      </c>
    </row>
    <row r="5" spans="2:11" ht="20.100000000000001" customHeight="1" x14ac:dyDescent="0.25">
      <c r="B5" s="10" t="s">
        <v>3</v>
      </c>
      <c r="C5" s="11">
        <v>20</v>
      </c>
      <c r="D5" s="35">
        <v>535</v>
      </c>
      <c r="E5" s="29">
        <v>38.5</v>
      </c>
      <c r="F5" s="24">
        <v>7</v>
      </c>
      <c r="G5" s="16">
        <f t="shared" si="0"/>
        <v>580.5</v>
      </c>
      <c r="I5" s="73" t="s">
        <v>32</v>
      </c>
      <c r="J5" s="74" t="s">
        <v>38</v>
      </c>
      <c r="K5" s="75">
        <v>0.65</v>
      </c>
    </row>
    <row r="6" spans="2:11" ht="20.100000000000001" customHeight="1" thickBot="1" x14ac:dyDescent="0.3">
      <c r="B6" s="10" t="s">
        <v>4</v>
      </c>
      <c r="C6" s="11">
        <v>20</v>
      </c>
      <c r="D6" s="35">
        <v>525</v>
      </c>
      <c r="E6" s="29">
        <v>62.5</v>
      </c>
      <c r="F6" s="24">
        <v>7</v>
      </c>
      <c r="G6" s="16">
        <f t="shared" si="0"/>
        <v>594.5</v>
      </c>
      <c r="I6" s="68" t="s">
        <v>33</v>
      </c>
      <c r="J6" s="69" t="s">
        <v>39</v>
      </c>
      <c r="K6" s="76">
        <v>0.15</v>
      </c>
    </row>
    <row r="7" spans="2:11" ht="20.100000000000001" customHeight="1" x14ac:dyDescent="0.25">
      <c r="B7" s="10" t="s">
        <v>5</v>
      </c>
      <c r="C7" s="11">
        <v>20</v>
      </c>
      <c r="D7" s="35">
        <v>570</v>
      </c>
      <c r="E7" s="29">
        <v>32</v>
      </c>
      <c r="F7" s="24">
        <v>7</v>
      </c>
      <c r="G7" s="16">
        <f t="shared" si="0"/>
        <v>609</v>
      </c>
    </row>
    <row r="8" spans="2:11" ht="20.100000000000001" customHeight="1" x14ac:dyDescent="0.25">
      <c r="B8" s="10" t="s">
        <v>6</v>
      </c>
      <c r="C8" s="11">
        <v>20</v>
      </c>
      <c r="D8" s="35">
        <v>530</v>
      </c>
      <c r="E8" s="29">
        <v>69.5</v>
      </c>
      <c r="F8" s="24">
        <v>7</v>
      </c>
      <c r="G8" s="16">
        <f t="shared" si="0"/>
        <v>606.5</v>
      </c>
    </row>
    <row r="9" spans="2:11" ht="20.100000000000001" customHeight="1" thickBot="1" x14ac:dyDescent="0.3">
      <c r="B9" s="12" t="s">
        <v>7</v>
      </c>
      <c r="C9" s="13">
        <v>20</v>
      </c>
      <c r="D9" s="36">
        <v>475</v>
      </c>
      <c r="E9" s="30">
        <v>38.5</v>
      </c>
      <c r="F9" s="25">
        <v>7</v>
      </c>
      <c r="G9" s="17">
        <f t="shared" si="0"/>
        <v>520.5</v>
      </c>
    </row>
    <row r="10" spans="2:11" ht="24.95" customHeight="1" x14ac:dyDescent="0.25">
      <c r="C10" s="7" t="s">
        <v>11</v>
      </c>
      <c r="D10" s="37">
        <f>AVERAGE(D4:D9)</f>
        <v>521.66666666666663</v>
      </c>
      <c r="E10" s="31">
        <f t="shared" ref="E10:G10" si="1">AVERAGE(E4:E9)</f>
        <v>43.5</v>
      </c>
      <c r="F10" s="15">
        <f t="shared" si="1"/>
        <v>5.833333333333333</v>
      </c>
      <c r="G10" s="18">
        <f t="shared" si="1"/>
        <v>571</v>
      </c>
    </row>
    <row r="11" spans="2:11" ht="24.95" customHeight="1" thickBot="1" x14ac:dyDescent="0.3">
      <c r="C11" s="19" t="s">
        <v>21</v>
      </c>
      <c r="D11" s="38">
        <f t="shared" ref="D11:F11" si="2">_xlfn.STDEV.S(D4:D9)</f>
        <v>33.115957885386116</v>
      </c>
      <c r="E11" s="32">
        <f t="shared" si="2"/>
        <v>18.822858443923973</v>
      </c>
      <c r="F11" s="26">
        <f t="shared" si="2"/>
        <v>2.8577380332470415</v>
      </c>
      <c r="G11" s="20">
        <f>_xlfn.STDEV.S(G4:G9)</f>
        <v>42.504117447607356</v>
      </c>
    </row>
    <row r="14" spans="2:11" ht="15.75" thickBot="1" x14ac:dyDescent="0.3"/>
    <row r="15" spans="2:11" ht="20.100000000000001" customHeight="1" x14ac:dyDescent="0.25">
      <c r="B15" s="128" t="s">
        <v>9</v>
      </c>
      <c r="C15" s="129"/>
      <c r="D15" s="129"/>
      <c r="E15" s="4">
        <v>5</v>
      </c>
      <c r="F15" s="21" t="str">
        <f>'RESUMEN TOTAL'!D52</f>
        <v>Coste una consulta = 4 € x 20 min = 80 €  +  otros Costes Operativos (1 €/min)</v>
      </c>
    </row>
    <row r="16" spans="2:11" ht="20.100000000000001" customHeight="1" x14ac:dyDescent="0.25">
      <c r="B16" s="130" t="s">
        <v>10</v>
      </c>
      <c r="C16" s="131"/>
      <c r="D16" s="131"/>
      <c r="E16" s="5">
        <v>0.5</v>
      </c>
      <c r="F16" s="21" t="str">
        <f>'RESUMEN TOTAL'!D53</f>
        <v>Coste con incremento exponencial: (x2 + x) / 2 , siendo x el número de slots de espera.</v>
      </c>
    </row>
    <row r="17" spans="2:6" ht="20.100000000000001" customHeight="1" thickBot="1" x14ac:dyDescent="0.3">
      <c r="B17" s="123" t="s">
        <v>18</v>
      </c>
      <c r="C17" s="124"/>
      <c r="D17" s="124"/>
      <c r="E17" s="6">
        <v>7</v>
      </c>
      <c r="F17" s="21" t="str">
        <f>'RESUMEN TOTAL'!D54</f>
        <v>Coste una consulta = (4 € x 1,5) x 20 min = 120 €  +  otros Costes Operativos (1 €/min)</v>
      </c>
    </row>
  </sheetData>
  <mergeCells count="5">
    <mergeCell ref="B2:G2"/>
    <mergeCell ref="I3:K3"/>
    <mergeCell ref="B15:D15"/>
    <mergeCell ref="B16:D16"/>
    <mergeCell ref="B17:D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RESUMEN TOTAL</vt:lpstr>
      <vt:lpstr>Regla 11_24</vt:lpstr>
      <vt:lpstr>Regla 1231_28</vt:lpstr>
      <vt:lpstr>Regla 1241_28</vt:lpstr>
      <vt:lpstr>Regla 1221_30</vt:lpstr>
      <vt:lpstr>Regla 1231_30</vt:lpstr>
      <vt:lpstr>Regla 133112_32</vt:lpstr>
      <vt:lpstr>Regla 133112211241_32</vt:lpstr>
      <vt:lpstr>Regla ProbShow (0,65-0,15)</vt:lpstr>
      <vt:lpstr>Regla ProbShow (0,65-0,2)</vt:lpstr>
      <vt:lpstr>Regla ProbShow (0,65-0,25)</vt:lpstr>
      <vt:lpstr>Regla ProbShow (0,7-0,15)</vt:lpstr>
      <vt:lpstr>Regla ProbShow (0,7-0,2)</vt:lpstr>
      <vt:lpstr>Regla ProbShow (0,7-0,25)</vt:lpstr>
      <vt:lpstr>Regla ProbShow (0,7-0,3)</vt:lpstr>
      <vt:lpstr>Regla ProbShow (0,75-0,1)</vt:lpstr>
      <vt:lpstr>Regla ProbShow (0,75-0,15)</vt:lpstr>
      <vt:lpstr>Regla ProbShow (0,75-0,2)</vt:lpstr>
      <vt:lpstr>Regla ProbShow (0,75-0,25)</vt:lpstr>
      <vt:lpstr>Regla ProbShow (0,75-0,3)</vt:lpstr>
      <vt:lpstr>Regla ProbShow (0,8-0,1)</vt:lpstr>
      <vt:lpstr>Regla ProbShow (0,8-0,15)</vt:lpstr>
      <vt:lpstr>Regla ProbShow (0,8-0,2)</vt:lpstr>
      <vt:lpstr>Regla ProbShow (0,8-0,25)</vt:lpstr>
      <vt:lpstr>Regla ProbShow (0,8-0,3)</vt:lpstr>
      <vt:lpstr>Regla ProbShow (0,85-0,1)</vt:lpstr>
      <vt:lpstr>Regla ProbShow (0,85-0,15)</vt:lpstr>
      <vt:lpstr>Regla ProbShow (0,85-0,2)</vt:lpstr>
      <vt:lpstr>Regla ProbShow (0,7-0,3-0,2)</vt:lpstr>
      <vt:lpstr>Regla ProbShow (0,7-0,35-0,2)</vt:lpstr>
      <vt:lpstr>Regla ProbShow (0,7-0,4-0,2)</vt:lpstr>
      <vt:lpstr>Regla ProbShow (0,7-0,45-0,2)</vt:lpstr>
      <vt:lpstr>Regla ProbShow (0,75-0,2-0,1)</vt:lpstr>
      <vt:lpstr>Regla ProbShow (0,75-0,25-0,1)</vt:lpstr>
      <vt:lpstr>Regla ProbShow (0,75-0,3-0,1)</vt:lpstr>
      <vt:lpstr>Regla ProbShow (0,75-0,35-0,1)</vt:lpstr>
      <vt:lpstr>Regla ProbShow (0,8-0,25-0,15)</vt:lpstr>
      <vt:lpstr>Regla ProbShow (0,8-0,3-0,15)</vt:lpstr>
      <vt:lpstr>Regla ProbShow (0,8-0,35-0,15)</vt:lpstr>
      <vt:lpstr>Regla ProbShow (0,8-0,4-0,15)</vt:lpstr>
      <vt:lpstr>Regla ProbShow (0,85-0,25-0,15)</vt:lpstr>
      <vt:lpstr>Regla ProbShow (0,85-0,3-0,15)</vt:lpstr>
      <vt:lpstr>Regla ProbShow (0,85-0,35-0,15)</vt:lpstr>
      <vt:lpstr>Regla ProbShow (0,85-0,4-0,15)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2024-08-01T18:45:42Z</dcterms:modified>
</cp:coreProperties>
</file>