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ndre\Dropbox\Rpg\Container\Data\"/>
    </mc:Choice>
  </mc:AlternateContent>
  <xr:revisionPtr revIDLastSave="0" documentId="13_ncr:1_{DB682417-B0D7-409F-A8B9-71A192458289}" xr6:coauthVersionLast="47" xr6:coauthVersionMax="47" xr10:uidLastSave="{00000000-0000-0000-0000-000000000000}"/>
  <bookViews>
    <workbookView xWindow="-120" yWindow="-120" windowWidth="29040" windowHeight="15720" firstSheet="64" activeTab="73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Goblin Nahkämpfer" sheetId="138" r:id="rId54"/>
    <sheet name="Betrügerin" sheetId="35" r:id="rId55"/>
    <sheet name="Stadtelf" sheetId="36" r:id="rId56"/>
    <sheet name="Halbling" sheetId="37" r:id="rId57"/>
    <sheet name="Halbling Barde" sheetId="136" r:id="rId58"/>
    <sheet name="Halbling Soldat Nahkampf" sheetId="129" r:id="rId59"/>
    <sheet name="Halbling Soldat Fernkampf" sheetId="130" r:id="rId60"/>
    <sheet name="Halbling Assassine" sheetId="131" r:id="rId61"/>
    <sheet name="Halbling Sichelrache" sheetId="133" r:id="rId62"/>
    <sheet name="Halbling Händler" sheetId="132" r:id="rId63"/>
    <sheet name="Zwerg" sheetId="38" r:id="rId64"/>
    <sheet name="GangElf" sheetId="39" r:id="rId65"/>
    <sheet name="Waldelf" sheetId="40" r:id="rId66"/>
    <sheet name="GangElfElite" sheetId="41" r:id="rId67"/>
    <sheet name="Vorreiter" sheetId="42" r:id="rId68"/>
    <sheet name="Ork" sheetId="43" r:id="rId69"/>
    <sheet name="Ork Schwer" sheetId="44" r:id="rId70"/>
    <sheet name="OrkSehrStarkSchwer" sheetId="47" r:id="rId71"/>
    <sheet name="Ork Mittel" sheetId="45" r:id="rId72"/>
    <sheet name="Grok Tiberus" sheetId="134" r:id="rId73"/>
    <sheet name="Barog der Alte" sheetId="140" r:id="rId74"/>
    <sheet name="Van Eiken" sheetId="135" r:id="rId75"/>
    <sheet name="Robert von Agiontum" sheetId="137" r:id="rId76"/>
    <sheet name="Crät" sheetId="139" r:id="rId77"/>
    <sheet name="Thorius" sheetId="49" r:id="rId78"/>
    <sheet name="SeevolkEinfach" sheetId="59" r:id="rId79"/>
    <sheet name="Unwerter" sheetId="51" r:id="rId80"/>
    <sheet name="Animalus Jäger" sheetId="97" r:id="rId81"/>
    <sheet name="Animalus" sheetId="46" r:id="rId82"/>
    <sheet name="OleGalwey" sheetId="100" r:id="rId83"/>
    <sheet name="Bandenmitglied" sheetId="84" r:id="rId84"/>
    <sheet name="Leibwache" sheetId="86" r:id="rId85"/>
    <sheet name="Waisenkind" sheetId="87" r:id="rId86"/>
    <sheet name="Lordsberater" sheetId="89" r:id="rId87"/>
    <sheet name="SchmuggelgangM" sheetId="90" r:id="rId88"/>
    <sheet name="SchmuggelgangA" sheetId="91" r:id="rId89"/>
    <sheet name="Arenagang" sheetId="92" r:id="rId90"/>
    <sheet name="Priester" sheetId="93" r:id="rId91"/>
    <sheet name="ExPriester" sheetId="94" r:id="rId92"/>
    <sheet name="VanGilden" sheetId="95" r:id="rId93"/>
    <sheet name="OrlongMPferd" sheetId="101" r:id="rId94"/>
    <sheet name="Fledermaus Man" sheetId="109" r:id="rId95"/>
    <sheet name="Mariel" sheetId="110" r:id="rId96"/>
    <sheet name="Zamrak Krieger" sheetId="115" r:id="rId97"/>
    <sheet name="Zamrak Krieger ranged" sheetId="116" r:id="rId98"/>
    <sheet name="Monster Person Mittel Stark" sheetId="117" r:id="rId99"/>
    <sheet name="Monster Ritter" sheetId="118" r:id="rId100"/>
    <sheet name="Kamilla" sheetId="119" r:id="rId101"/>
    <sheet name="Stadtwache" sheetId="88" r:id="rId102"/>
    <sheet name="Hirsch von Strain" sheetId="121" r:id="rId103"/>
    <sheet name="Militärmusikant" sheetId="122" r:id="rId104"/>
    <sheet name="SilberknechtRanger" sheetId="123" r:id="rId105"/>
    <sheet name="SilberknechtSoldat" sheetId="124" r:id="rId106"/>
    <sheet name="Cetrus" sheetId="128" r:id="rId107"/>
    <sheet name="WaldelfKrieger" sheetId="126" r:id="rId108"/>
    <sheet name="WaldelfEliteKrieger" sheetId="127" r:id="rId10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40" l="1"/>
  <c r="B19" i="140"/>
  <c r="B18" i="140"/>
  <c r="B17" i="140"/>
  <c r="B16" i="140"/>
  <c r="B10" i="140"/>
  <c r="F9" i="140"/>
  <c r="B28" i="140" s="1"/>
  <c r="F8" i="140"/>
  <c r="B27" i="140" s="1"/>
  <c r="F7" i="140"/>
  <c r="B26" i="140" s="1"/>
  <c r="F6" i="140"/>
  <c r="B25" i="140" s="1"/>
  <c r="F5" i="140"/>
  <c r="B24" i="140" s="1"/>
  <c r="F4" i="140"/>
  <c r="B23" i="140" s="1"/>
  <c r="F9" i="139"/>
  <c r="F8" i="139"/>
  <c r="F7" i="139"/>
  <c r="B26" i="139" s="1"/>
  <c r="F6" i="139"/>
  <c r="F5" i="139"/>
  <c r="F4" i="139"/>
  <c r="B28" i="139"/>
  <c r="B27" i="139"/>
  <c r="B25" i="139"/>
  <c r="B24" i="139"/>
  <c r="B23" i="139"/>
  <c r="B21" i="139"/>
  <c r="B19" i="139"/>
  <c r="B18" i="139"/>
  <c r="B17" i="139"/>
  <c r="B16" i="139"/>
  <c r="B10" i="139"/>
  <c r="B21" i="138"/>
  <c r="B19" i="138"/>
  <c r="B18" i="138"/>
  <c r="B17" i="138"/>
  <c r="B16" i="138"/>
  <c r="B10" i="138"/>
  <c r="F9" i="138"/>
  <c r="B28" i="138" s="1"/>
  <c r="F8" i="138"/>
  <c r="B27" i="138" s="1"/>
  <c r="F7" i="138"/>
  <c r="B26" i="138" s="1"/>
  <c r="F6" i="138"/>
  <c r="B25" i="138" s="1"/>
  <c r="F5" i="138"/>
  <c r="B24" i="138" s="1"/>
  <c r="F4" i="138"/>
  <c r="B23" i="138" s="1"/>
  <c r="B21" i="137"/>
  <c r="B19" i="137"/>
  <c r="B18" i="137"/>
  <c r="B17" i="137"/>
  <c r="B16" i="137"/>
  <c r="B10" i="137"/>
  <c r="F9" i="137"/>
  <c r="B28" i="137" s="1"/>
  <c r="F8" i="137"/>
  <c r="B27" i="137" s="1"/>
  <c r="F7" i="137"/>
  <c r="B26" i="137" s="1"/>
  <c r="F6" i="137"/>
  <c r="B25" i="137" s="1"/>
  <c r="F5" i="137"/>
  <c r="B24" i="137" s="1"/>
  <c r="F4" i="137"/>
  <c r="B23" i="137" s="1"/>
  <c r="B28" i="136"/>
  <c r="B27" i="136"/>
  <c r="B22" i="136"/>
  <c r="B21" i="136"/>
  <c r="B19" i="136"/>
  <c r="B18" i="136"/>
  <c r="B17" i="136"/>
  <c r="B16" i="136"/>
  <c r="B10" i="136"/>
  <c r="F9" i="136"/>
  <c r="F8" i="136"/>
  <c r="F7" i="136"/>
  <c r="B26" i="136" s="1"/>
  <c r="F6" i="136"/>
  <c r="B25" i="136" s="1"/>
  <c r="F5" i="136"/>
  <c r="B24" i="136" s="1"/>
  <c r="F4" i="136"/>
  <c r="B23" i="136" s="1"/>
  <c r="B21" i="135"/>
  <c r="B19" i="135"/>
  <c r="B18" i="135"/>
  <c r="B17" i="135"/>
  <c r="B16" i="135"/>
  <c r="B10" i="135"/>
  <c r="F9" i="135"/>
  <c r="B28" i="135" s="1"/>
  <c r="F8" i="135"/>
  <c r="B27" i="135" s="1"/>
  <c r="F7" i="135"/>
  <c r="B26" i="135" s="1"/>
  <c r="F6" i="135"/>
  <c r="B25" i="135" s="1"/>
  <c r="F5" i="135"/>
  <c r="B24" i="135" s="1"/>
  <c r="F4" i="135"/>
  <c r="B23" i="135" s="1"/>
  <c r="B14" i="134"/>
  <c r="B21" i="134"/>
  <c r="B19" i="134"/>
  <c r="B18" i="134"/>
  <c r="B17" i="134"/>
  <c r="B16" i="134"/>
  <c r="B10" i="134"/>
  <c r="F9" i="134"/>
  <c r="B28" i="134" s="1"/>
  <c r="F8" i="134"/>
  <c r="B27" i="134" s="1"/>
  <c r="F7" i="134"/>
  <c r="B26" i="134" s="1"/>
  <c r="F6" i="134"/>
  <c r="B25" i="134" s="1"/>
  <c r="F5" i="134"/>
  <c r="B24" i="134" s="1"/>
  <c r="F4" i="134"/>
  <c r="B23" i="134" s="1"/>
  <c r="B24" i="133"/>
  <c r="B22" i="133"/>
  <c r="B21" i="133"/>
  <c r="B19" i="133"/>
  <c r="B18" i="133"/>
  <c r="B17" i="133"/>
  <c r="B16" i="133"/>
  <c r="B10" i="133"/>
  <c r="F9" i="133"/>
  <c r="B28" i="133" s="1"/>
  <c r="F8" i="133"/>
  <c r="B27" i="133" s="1"/>
  <c r="F7" i="133"/>
  <c r="B26" i="133" s="1"/>
  <c r="F6" i="133"/>
  <c r="B25" i="133" s="1"/>
  <c r="F5" i="133"/>
  <c r="F4" i="133"/>
  <c r="B23" i="133" s="1"/>
  <c r="B23" i="132" l="1"/>
  <c r="B22" i="132"/>
  <c r="B21" i="132"/>
  <c r="B19" i="132"/>
  <c r="B18" i="132"/>
  <c r="B17" i="132"/>
  <c r="B16" i="132"/>
  <c r="B10" i="132"/>
  <c r="F9" i="132"/>
  <c r="B28" i="132" s="1"/>
  <c r="F8" i="132"/>
  <c r="B27" i="132" s="1"/>
  <c r="F7" i="132"/>
  <c r="B26" i="132" s="1"/>
  <c r="F6" i="132"/>
  <c r="B25" i="132" s="1"/>
  <c r="F5" i="132"/>
  <c r="B24" i="132" s="1"/>
  <c r="F4" i="132"/>
  <c r="B22" i="131"/>
  <c r="B21" i="131"/>
  <c r="B19" i="131"/>
  <c r="B18" i="131"/>
  <c r="B17" i="131"/>
  <c r="B16" i="131"/>
  <c r="B10" i="131"/>
  <c r="F9" i="131"/>
  <c r="B28" i="131" s="1"/>
  <c r="F8" i="131"/>
  <c r="B27" i="131" s="1"/>
  <c r="F7" i="131"/>
  <c r="B26" i="131" s="1"/>
  <c r="F6" i="131"/>
  <c r="B25" i="131" s="1"/>
  <c r="F5" i="131"/>
  <c r="B24" i="131" s="1"/>
  <c r="F4" i="131"/>
  <c r="B23" i="131" s="1"/>
  <c r="B22" i="130"/>
  <c r="B21" i="130"/>
  <c r="B19" i="130"/>
  <c r="B18" i="130"/>
  <c r="B17" i="130"/>
  <c r="B16" i="130"/>
  <c r="B10" i="130"/>
  <c r="F9" i="130"/>
  <c r="B28" i="130" s="1"/>
  <c r="F8" i="130"/>
  <c r="B27" i="130" s="1"/>
  <c r="F7" i="130"/>
  <c r="B26" i="130" s="1"/>
  <c r="F6" i="130"/>
  <c r="B25" i="130" s="1"/>
  <c r="F5" i="130"/>
  <c r="B24" i="130" s="1"/>
  <c r="F4" i="130"/>
  <c r="B23" i="130" s="1"/>
  <c r="B22" i="129"/>
  <c r="B21" i="129"/>
  <c r="B19" i="129"/>
  <c r="B18" i="129"/>
  <c r="B17" i="129"/>
  <c r="B16" i="129"/>
  <c r="B10" i="129"/>
  <c r="F9" i="129"/>
  <c r="B28" i="129" s="1"/>
  <c r="F8" i="129"/>
  <c r="B27" i="129" s="1"/>
  <c r="F7" i="129"/>
  <c r="B26" i="129" s="1"/>
  <c r="F6" i="129"/>
  <c r="B25" i="129" s="1"/>
  <c r="F5" i="129"/>
  <c r="B24" i="129" s="1"/>
  <c r="F4" i="129"/>
  <c r="B23" i="129" s="1"/>
  <c r="F9" i="128"/>
  <c r="B28" i="128"/>
  <c r="F8" i="128"/>
  <c r="B27" i="128"/>
  <c r="F7" i="128"/>
  <c r="B26" i="128"/>
  <c r="F6" i="128"/>
  <c r="B25" i="128"/>
  <c r="F5" i="128"/>
  <c r="B24" i="128"/>
  <c r="F4" i="128"/>
  <c r="B23" i="128"/>
  <c r="B21" i="128"/>
  <c r="B19" i="128"/>
  <c r="B18" i="128"/>
  <c r="B17" i="128"/>
  <c r="B16" i="128"/>
  <c r="B10" i="128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F8" i="125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<sst xmlns="http://schemas.openxmlformats.org/spreadsheetml/2006/main" count="13412" uniqueCount="432">
  <si>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</si>
  <si>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</si>
  <si>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</si>
  <si>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</si>
  <si>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</si>
  <si>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</si>
  <si>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</si>
  <si>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</si>
  <si>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</si>
  <si>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</si>
  <si>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</si>
  <si>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</si>
  <si>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</si>
  <si>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</si>
  <si>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</si>
  <si>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</si>
  <si>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</si>
  <si>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</si>
  <si>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</si>
  <si>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</si>
  <si>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</si>
  <si>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</si>
  <si>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</si>
  <si>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</si>
  <si>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</si>
  <si>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</si>
  <si>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</si>
  <si>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</si>
  <si>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</si>
  <si>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</si>
  <si>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</si>
  <si>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</si>
  <si>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</si>
  <si>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</si>
  <si>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</si>
  <si>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</si>
  <si>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</si>
  <si>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</si>
  <si>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</si>
  <si>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</si>
  <si>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</si>
  <si>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</si>
  <si>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</si>
  <si>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</si>
  <si>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</si>
  <si>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</si>
  <si>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</si>
  <si>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</si>
  <si>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</si>
  <si>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</si>
  <si>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</si>
  <si>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</si>
  <si>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</si>
  <si>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</si>
  <si>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</si>
  <si>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</si>
  <si>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</si>
  <si>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</si>
  <si>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</si>
  <si>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</si>
  <si>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</si>
  <si>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</si>
  <si>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</si>
  <si>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</si>
  <si>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</si>
  <si>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</si>
  <si>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</si>
  <si>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</si>
  <si>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</si>
  <si>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</si>
  <si>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</si>
  <si>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</si>
  <si>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</si>
  <si>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</si>
  <si>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</si>
  <si>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</si>
  <si>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</si>
  <si>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Schmied</t>
  </si>
  <si>
    <t>Ein durchschnittlicher Schmied</t>
  </si>
  <si>
    <t>Guter Schmied</t>
  </si>
  <si>
    <t>Ein guter Schmied</t>
  </si>
  <si>
    <t>Hervorragender Schmied</t>
  </si>
  <si>
    <t>Ein hervorragender Schmied</t>
  </si>
  <si>
    <t>Meister Schmied</t>
  </si>
  <si>
    <t>Ein meistericher Schmied</t>
  </si>
  <si>
    <t>Adliger</t>
  </si>
  <si>
    <t>Ein durchschnittlicher Adliger</t>
  </si>
  <si>
    <t>Ork Schläger</t>
  </si>
  <si>
    <t>Ein Pugilist</t>
  </si>
  <si>
    <t>OrkSehrStarkSchwer</t>
  </si>
  <si>
    <t>ein sehr starker Ork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</si>
  <si>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</si>
  <si>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</si>
  <si>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</si>
  <si>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</si>
  <si>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</si>
  <si>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</si>
  <si>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</si>
  <si>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</si>
  <si>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</si>
  <si>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</si>
  <si>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</si>
  <si>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High Level Pirat mit Muskete</t>
  </si>
  <si>
    <t>Kanonier Pirat</t>
  </si>
  <si>
    <t>Artillerist Pirat</t>
  </si>
  <si>
    <t>Musketier Pirat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</si>
  <si>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</si>
  <si>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</si>
  <si>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</si>
  <si>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</si>
  <si>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</si>
  <si>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</si>
  <si>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Kaiserlicher Heiler / Alchemist</t>
  </si>
  <si>
    <t>Braut Tränke und kennt sich mit Verletzungen aus</t>
  </si>
  <si>
    <t>Animalus Frosch</t>
  </si>
  <si>
    <t>Animalus mit Frosch Mutation</t>
  </si>
  <si>
    <t>Animalus Tiger</t>
  </si>
  <si>
    <t>Animalus mit Tiger Mutation</t>
  </si>
  <si>
    <t>Animalus Ziegenbock</t>
  </si>
  <si>
    <t>Animalus mit Ziegenbock Mutation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</si>
  <si>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</si>
  <si>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</si>
  <si>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</si>
  <si>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</si>
  <si>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</si>
  <si>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</si>
  <si>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</si>
  <si>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</si>
  <si>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</si>
  <si>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</si>
  <si>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</si>
  <si>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</si>
  <si>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</si>
  <si>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</si>
  <si>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</si>
  <si>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</si>
  <si>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</si>
  <si>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</si>
  <si>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</si>
  <si>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</si>
  <si>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</si>
  <si>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</si>
  <si>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</si>
  <si>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</si>
  <si>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</si>
  <si>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</si>
  <si>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</si>
  <si>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</si>
  <si>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</si>
  <si>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</si>
  <si>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</si>
  <si>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</si>
  <si>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</si>
  <si>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</si>
  <si>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</si>
  <si>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</si>
  <si>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</si>
  <si>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</si>
  <si>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</si>
  <si>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</si>
  <si>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</si>
  <si>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</si>
  <si>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</si>
  <si>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</si>
  <si>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</si>
  <si>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</si>
  <si>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</si>
  <si>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</si>
  <si>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</si>
  <si>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</si>
  <si>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</si>
  <si>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</si>
  <si>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</si>
  <si>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</si>
  <si>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</si>
  <si>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</si>
  <si>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</t>
  </si>
  <si>
    <t>ZustandGürtel</t>
  </si>
  <si>
    <t>maxgewicht</t>
  </si>
  <si>
    <t>Persuation</t>
  </si>
  <si>
    <t>Waffe2</t>
  </si>
  <si>
    <t>Knüppel,Dolch,Faust</t>
  </si>
  <si>
    <t>ZustandBeine</t>
  </si>
  <si>
    <t>Belastung</t>
  </si>
  <si>
    <t>Mittel</t>
  </si>
  <si>
    <t>Performance</t>
  </si>
  <si>
    <t>Waffe3</t>
  </si>
  <si>
    <t>TierHelm</t>
  </si>
  <si>
    <t>Initiative</t>
  </si>
  <si>
    <t>Feilschen</t>
  </si>
  <si>
    <t>Schild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</si>
  <si>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</si>
  <si>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</si>
  <si>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</si>
  <si>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</si>
  <si>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</si>
  <si>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</si>
  <si>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</si>
  <si>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</si>
  <si>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</si>
  <si>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</si>
  <si>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</si>
  <si>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</si>
  <si>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</si>
  <si>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</si>
  <si>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</si>
  <si>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</si>
  <si>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</si>
  <si>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</si>
  <si>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</si>
  <si>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</si>
  <si>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</si>
  <si>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</si>
  <si>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</si>
  <si>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</si>
  <si>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</si>
  <si>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</si>
  <si>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</si>
  <si>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</si>
  <si>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</si>
  <si>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</si>
  <si>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</si>
  <si>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</si>
  <si>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</si>
  <si>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</si>
  <si>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</si>
  <si>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</si>
  <si>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</si>
  <si>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</si>
  <si>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</si>
  <si>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</si>
  <si>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</si>
  <si>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</si>
  <si>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</si>
  <si>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</si>
  <si>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</si>
  <si>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</si>
  <si>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</si>
  <si>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</si>
  <si>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</si>
  <si>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</si>
  <si>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Schwert</t>
  </si>
  <si>
    <t>Hellebarde</t>
  </si>
  <si>
    <t>Schwer</t>
  </si>
  <si>
    <t>Ser Aren</t>
  </si>
  <si>
    <t>Greif</t>
  </si>
  <si>
    <t>Schwert,Axt,Streitkolben</t>
  </si>
  <si>
    <t>Muskete, Einhandarmbrust</t>
  </si>
  <si>
    <t>Dolch, Knüppel, Schwert</t>
  </si>
  <si>
    <t>Muskete</t>
  </si>
  <si>
    <t>Leicht,Mittel</t>
  </si>
  <si>
    <t>Axt,Dolch</t>
  </si>
  <si>
    <t>Dolch</t>
  </si>
  <si>
    <t>Wurfmesser,Bola</t>
  </si>
  <si>
    <t>Dolch, Knüppel</t>
  </si>
  <si>
    <t>Dolch, Faust</t>
  </si>
  <si>
    <t>Schwert, Axt, Knüppel</t>
  </si>
  <si>
    <t>Dolch, Knüppel, Axt</t>
  </si>
  <si>
    <t>Keine, Leicht</t>
  </si>
  <si>
    <t>Schwert, Axt, Streitkolben, Großschwert, Kriegshammer, Großaxt, Pike</t>
  </si>
  <si>
    <t>Faust, Leichter Schild, Schild</t>
  </si>
  <si>
    <t>Keine, Leicht, Mittel</t>
  </si>
  <si>
    <t>Keine, Leicht,Mittel</t>
  </si>
  <si>
    <t>Speer, Pike, Armbrust, Großaxt</t>
  </si>
  <si>
    <t>Armbrust, Bola, Schwere Bola</t>
  </si>
  <si>
    <t>Schild, LeichterSchild</t>
  </si>
  <si>
    <t>Leicht,Mittel,Schwer</t>
  </si>
  <si>
    <t>Fredan</t>
  </si>
  <si>
    <t>Pferd</t>
  </si>
  <si>
    <t>Menschlich</t>
  </si>
  <si>
    <t>Großschwert</t>
  </si>
  <si>
    <t>Turmschild</t>
  </si>
  <si>
    <t>Banditloot</t>
  </si>
  <si>
    <t>Schwert, Axt, Streitkolben</t>
  </si>
  <si>
    <t>Dolch, Knüppel, Faust</t>
  </si>
  <si>
    <t>Eliteoffizier</t>
  </si>
  <si>
    <t>Keine</t>
  </si>
  <si>
    <t>Schlagring, Faust, Faustmesser</t>
  </si>
  <si>
    <t>Faustmesser, Faust, Schlagring</t>
  </si>
  <si>
    <t>Schild, Leichter Schild, Faust</t>
  </si>
  <si>
    <t>Mittel, Leicht</t>
  </si>
  <si>
    <t>Knüppel</t>
  </si>
  <si>
    <t>Großschwert, Großaxt, Kriegshammer, Hellebarde</t>
  </si>
  <si>
    <t>Schild, Turmschild, Leichtes Schild, Faust</t>
  </si>
  <si>
    <t>Schwer, Mittel</t>
  </si>
  <si>
    <t>Axt, Knüppel, Schlagring</t>
  </si>
  <si>
    <t>Knüppel, Faust, Dolch, Faustmesser</t>
  </si>
  <si>
    <t>Schleuder</t>
  </si>
  <si>
    <t>Straßenkind</t>
  </si>
  <si>
    <t>Laute, Dudelsack, Trommel</t>
  </si>
  <si>
    <t>Laute, Dudelsack, Trommel, Faust</t>
  </si>
  <si>
    <t>Renomierter Performer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</si>
  <si>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</si>
  <si>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</si>
  <si>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</si>
  <si>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</si>
  <si>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Axt, Schwert, Speer, Pike, Streitkolben</t>
  </si>
  <si>
    <t>Dolch, Knüppel, Faustmesser, Schlagring</t>
  </si>
  <si>
    <t>Dolch, Schlagring</t>
  </si>
  <si>
    <t>Schlagring,Faust,Dolch, Faustmesser</t>
  </si>
  <si>
    <t>Bola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</si>
  <si>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</si>
  <si>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</si>
  <si>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</si>
  <si>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</si>
  <si>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</si>
  <si>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</si>
  <si>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</si>
  <si>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StarkerKriegerTank</t>
  </si>
  <si>
    <t>Schwert,Axt,Streitkolben,Speer</t>
  </si>
  <si>
    <t>Schild,LeichterSchild</t>
  </si>
  <si>
    <t>Großschwert, Hellebarde, Großaxt,Kriegshammer</t>
  </si>
  <si>
    <t>Axt,Schwert, Streitkolben, Speer</t>
  </si>
  <si>
    <t>Dolch,Knüppel,Dolch</t>
  </si>
  <si>
    <t>Kleines Schild,Schild</t>
  </si>
  <si>
    <t>Schwert,Axt,Streitkolben,Metallkrallen</t>
  </si>
  <si>
    <t>Armbrust,Muskete,Schleuder</t>
  </si>
  <si>
    <t>Schwert,Axt,Speer,Streitkolben</t>
  </si>
  <si>
    <t>Bola,Trompete</t>
  </si>
  <si>
    <t>Pilum</t>
  </si>
  <si>
    <t>Schild,Turmschild</t>
  </si>
  <si>
    <t>Mittel,Schwer</t>
  </si>
  <si>
    <t>Dolch,Knüppel</t>
  </si>
  <si>
    <t>Schild,Turmschild, LeichterSchild</t>
  </si>
  <si>
    <t>Leicht,Leicht,Mittel,Mittel,Schwer</t>
  </si>
  <si>
    <t>Kaisersoldat</t>
  </si>
  <si>
    <t>Schlagring</t>
  </si>
  <si>
    <t>Kleines Schild</t>
  </si>
  <si>
    <t>Meister-Händler</t>
  </si>
  <si>
    <t>Armbrust</t>
  </si>
  <si>
    <t>Dolch,Bola,Faustmesser,Wurfmesser</t>
  </si>
  <si>
    <t>Dolch,Bola,Faustmesser</t>
  </si>
  <si>
    <t>Schwert,Axt</t>
  </si>
  <si>
    <t>Leicht,Mittel,Keiner,Leicht</t>
  </si>
  <si>
    <t>Kultistenführer</t>
  </si>
  <si>
    <t>Großschwert,Bola,Schwert</t>
  </si>
  <si>
    <t>Meister-Attentäter</t>
  </si>
  <si>
    <t>Armbrust,Schwert</t>
  </si>
  <si>
    <t>Dolch,Bola</t>
  </si>
  <si>
    <t>Keine,Keine,Leicht</t>
  </si>
  <si>
    <t>Dolch,Faustmesser,Metallkrallen,Schwert,Axt</t>
  </si>
  <si>
    <t>Leicht,Mittel,Keine</t>
  </si>
  <si>
    <t>Kriegshammer,Großaxt</t>
  </si>
  <si>
    <t>Axt,Knüppel</t>
  </si>
  <si>
    <t>Schwer,Keine</t>
  </si>
  <si>
    <t>Hellebarde,Großaxt</t>
  </si>
  <si>
    <t>LeichtesSchild</t>
  </si>
  <si>
    <t>Feuerhand</t>
  </si>
  <si>
    <t>Schwert, Axt, Speer</t>
  </si>
  <si>
    <t>Goblin Schamane</t>
  </si>
  <si>
    <t>Axt, Schwert, Streitkolben</t>
  </si>
  <si>
    <t>Dolch, Axt</t>
  </si>
  <si>
    <t>LeichterSchild</t>
  </si>
  <si>
    <t>Dolch,Faustmesser,Faust</t>
  </si>
  <si>
    <t>Schleuder,Faust</t>
  </si>
  <si>
    <t>Faust,Dolch</t>
  </si>
  <si>
    <t>Elf</t>
  </si>
  <si>
    <t>Schwert,Axt,Knüppel,Streitkolben</t>
  </si>
  <si>
    <t>Dolch,Faustmesser,Schlagring</t>
  </si>
  <si>
    <t>Schwert,Axt,Knüppel,Streitkolben, Speer,Faust,Faust</t>
  </si>
  <si>
    <t>Dolch, Axt,Faust</t>
  </si>
  <si>
    <t>Faust,LeichtesSchild</t>
  </si>
  <si>
    <t>Keine,Leicht,Leicht,Mittel</t>
  </si>
  <si>
    <t>Reitspinne klein</t>
  </si>
  <si>
    <t>Faust,LeichterSchild</t>
  </si>
  <si>
    <t>Leicht,Mittel,Mittel</t>
  </si>
  <si>
    <t>Schwert, Steitkolben,Großaxt, Axt, Kriegshammer</t>
  </si>
  <si>
    <t>Schild,Turmschild,Faust</t>
  </si>
  <si>
    <t>Slerok</t>
  </si>
  <si>
    <t>Axt,Speer</t>
  </si>
  <si>
    <t>Bola,SchwereBola</t>
  </si>
  <si>
    <t>Mittel,Mittel,Leicht</t>
  </si>
  <si>
    <t>Animalus Jäger</t>
  </si>
  <si>
    <t>Pike</t>
  </si>
  <si>
    <t>OleGalwey</t>
  </si>
  <si>
    <t>Knüppel,Dolch,Schlagring,Faustmesser</t>
  </si>
  <si>
    <t>Faustmesser,Schlagring,Dolch</t>
  </si>
  <si>
    <t>Wurfmesser</t>
  </si>
  <si>
    <t>Hellebarde, Großschwert,Großaxt, Schwert,Axt</t>
  </si>
  <si>
    <t>Schwert,Knüppel, Bola</t>
  </si>
  <si>
    <t>Wurfaxt</t>
  </si>
  <si>
    <t>Schwer,Mittel</t>
  </si>
  <si>
    <t>Dolch,Faust</t>
  </si>
  <si>
    <t>Sstraßenkind</t>
  </si>
  <si>
    <t>Faustmesser</t>
  </si>
  <si>
    <t>Axt</t>
  </si>
  <si>
    <t>Leichter Schild</t>
  </si>
  <si>
    <t>Streitkolben, Schwert,Axt</t>
  </si>
  <si>
    <t>Mittel,Mittel,Leicht,Schwer</t>
  </si>
  <si>
    <t>Priester</t>
  </si>
  <si>
    <t>Schild,Faust</t>
  </si>
  <si>
    <t>Leicht,Leicht,Mittel</t>
  </si>
  <si>
    <t>Vangilden</t>
  </si>
  <si>
    <t>Random</t>
  </si>
  <si>
    <t>Animalus Ziegemann</t>
  </si>
  <si>
    <t>Speer</t>
  </si>
  <si>
    <t>Kriegshammer</t>
  </si>
  <si>
    <t>Kamilla</t>
  </si>
  <si>
    <t>Hellebarde,Pike,Speer</t>
  </si>
  <si>
    <t>Leichter Schild,Schild, Faust</t>
  </si>
  <si>
    <t>Streitkolben</t>
  </si>
  <si>
    <t>Horn</t>
  </si>
  <si>
    <t>Hirsch von Strain</t>
  </si>
  <si>
    <t>Laute, Trompete, Trommel,Dudelsack</t>
  </si>
  <si>
    <t>Leicht,Leicht,Mittel,Keine</t>
  </si>
  <si>
    <t>Cetrus</t>
  </si>
  <si>
    <t>Reitspinne groß</t>
  </si>
  <si>
    <t>Schwert,Axt,Knüppel,Streitkolben,Speer</t>
  </si>
  <si>
    <t>Faust,Leichter Schild,Schild</t>
  </si>
  <si>
    <t>Reitspinne mittel</t>
  </si>
  <si>
    <t>Schwert,Axt,Knüppel,Streitkolben, Speer</t>
  </si>
  <si>
    <t xml:space="preserve">Schwert, Steitkolben,Speer, Axt, </t>
  </si>
  <si>
    <t>Leichter Schild, Schild,Turmschild</t>
  </si>
  <si>
    <t>Schwer, Mittel,Keine</t>
  </si>
  <si>
    <t>Halbling Soldat</t>
  </si>
  <si>
    <t>Halbling Attentäter</t>
  </si>
  <si>
    <t>Schwert, Axt</t>
  </si>
  <si>
    <t>Laute, Dudelsack, Geige, Trommel, Flöte, Horn</t>
  </si>
  <si>
    <t>Schwert, Axt, Dolch</t>
  </si>
  <si>
    <t>Crätpranke</t>
  </si>
  <si>
    <t>Armbrust,Langbogen</t>
  </si>
  <si>
    <t>Langbogen</t>
  </si>
  <si>
    <t>Langbogen,Armbrust</t>
  </si>
  <si>
    <t>Armbrust,Langbogen, Faust,Faust</t>
  </si>
  <si>
    <t>Armbrust, Langbogen, Muskete</t>
  </si>
  <si>
    <t>Armbrust, Langbogen</t>
  </si>
  <si>
    <t>Armbrust,Langbogen,Einhandarmbrust</t>
  </si>
  <si>
    <t>Schwert, Axt,Knüppel, Langbogen, Einhandarmbrust</t>
  </si>
  <si>
    <t>Schwert, Axt, Knüppel, Armbrust, Langbogen</t>
  </si>
  <si>
    <t>Langbogen, Armbrust, Hellebarde, Faust</t>
  </si>
  <si>
    <t>Wurfmesser, Armbrust, Langbogen, Muskete</t>
  </si>
  <si>
    <t>Gesetz des Reichen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</si>
</sst>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  <xf numFmtId="0" fontId="0" fillId="0" borderId="0" xfId="0" quotePrefix="1"/>
  </cellXfs>
  <cellStyles count="88">
    <cellStyle name="Besuchter Hyperlink" xfId="57" builtinId="9" hidden="1"/>
    <cellStyle name="Besuchter Hyperlink" xfId="61" builtinId="9" hidden="1"/>
    <cellStyle name="Besuchter Hyperlink" xfId="65" builtinId="9" hidden="1"/>
    <cellStyle name="Besuchter Hyperlink" xfId="69" builtinId="9" hidden="1"/>
    <cellStyle name="Besuchter Hyperlink" xfId="73" builtinId="9" hidden="1"/>
    <cellStyle name="Besuchter Hyperlink" xfId="77" builtinId="9" hidden="1"/>
    <cellStyle name="Besuchter Hyperlink" xfId="81" builtinId="9" hidden="1"/>
    <cellStyle name="Besuchter Hyperlink" xfId="85" builtinId="9" hidden="1"/>
    <cellStyle name="Besuchter Hyperlink" xfId="87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71" builtinId="9" hidden="1"/>
    <cellStyle name="Besuchter Hyperlink" xfId="67" builtinId="9" hidden="1"/>
    <cellStyle name="Besuchter Hyperlink" xfId="63" builtinId="9" hidden="1"/>
    <cellStyle name="Besuchter Hyperlink" xfId="59" builtinId="9" hidden="1"/>
    <cellStyle name="Besuchter Hyperlink" xfId="55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3" builtinId="9" hidden="1"/>
    <cellStyle name="Besuchter Hyperlink" xfId="51" builtinId="9" hidden="1"/>
    <cellStyle name="Besuchter Hyperlink" xfId="43" builtinId="9" hidden="1"/>
    <cellStyle name="Besuchter Hyperlink" xfId="35" builtinId="9" hidden="1"/>
    <cellStyle name="Besuchter Hyperlink" xfId="27" builtinId="9" hidden="1"/>
    <cellStyle name="Besuchter Hyperlink" xfId="19" builtinId="9" hidden="1"/>
    <cellStyle name="Besuchter Hyperlink" xfId="9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1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54" builtinId="8" hidden="1"/>
    <cellStyle name="Link" xfId="56" builtinId="8" hidden="1"/>
    <cellStyle name="Link" xfId="58" builtinId="8" hidden="1"/>
    <cellStyle name="Link" xfId="62" builtinId="8" hidden="1"/>
    <cellStyle name="Link" xfId="64" builtinId="8" hidden="1"/>
    <cellStyle name="Link" xfId="66" builtinId="8" hidden="1"/>
    <cellStyle name="Link" xfId="70" builtinId="8" hidden="1"/>
    <cellStyle name="Link" xfId="72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5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36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5" builtinId="8" hidden="1"/>
    <cellStyle name="Link" xfId="8" builtinId="8" hidden="1"/>
    <cellStyle name="Link" xfId="10" builtinId="8" hidden="1"/>
    <cellStyle name="Link" xfId="3" builtinId="8" hidden="1"/>
    <cellStyle name="Link" xfId="1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6" zoomScale="85" zoomScaleNormal="85" zoomScalePageLayoutView="85" workbookViewId="0">
      <selection activeCell="E51" sqref="E51"/>
    </sheetView>
  </sheetViews>
  <sheetFormatPr baseColWidth="10" defaultColWidth="14.42578125" defaultRowHeight="15.75" customHeight="1"/>
  <cols>
    <col min="1" max="1" width="22.57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5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5">
      <c r="A36" s="3" t="s">
        <v>67</v>
      </c>
      <c r="B36" s="3" t="s">
        <v>68</v>
      </c>
    </row>
    <row r="37" spans="1:2" ht="12.75">
      <c r="A37" s="3" t="s">
        <v>69</v>
      </c>
      <c r="B37" s="3" t="s">
        <v>70</v>
      </c>
    </row>
    <row r="38" spans="1:2" ht="12.75">
      <c r="A38" s="3" t="s">
        <v>71</v>
      </c>
      <c r="B38" s="3" t="s">
        <v>72</v>
      </c>
    </row>
    <row r="39" spans="1:2" ht="12.75">
      <c r="A39" s="3" t="s">
        <v>73</v>
      </c>
      <c r="B39" s="3" t="s">
        <v>74</v>
      </c>
    </row>
    <row r="40" spans="1:2" ht="12.75">
      <c r="A40" s="3" t="s">
        <v>75</v>
      </c>
      <c r="B40" s="3" t="s">
        <v>76</v>
      </c>
    </row>
    <row r="41" spans="1:2" ht="12.75">
      <c r="A41" s="3" t="s">
        <v>77</v>
      </c>
      <c r="B41" s="3" t="s">
        <v>78</v>
      </c>
    </row>
    <row r="42" spans="1:2" ht="12.75">
      <c r="A42" s="3" t="s">
        <v>79</v>
      </c>
      <c r="B42" s="3" t="s">
        <v>80</v>
      </c>
    </row>
    <row r="43" spans="1:2" ht="12.75">
      <c r="A43" s="3" t="s">
        <v>81</v>
      </c>
      <c r="B43" s="3" t="s">
        <v>82</v>
      </c>
    </row>
    <row r="44" spans="1:2" ht="12.75">
      <c r="A44" s="3" t="s">
        <v>83</v>
      </c>
      <c r="B44" s="3" t="s">
        <v>84</v>
      </c>
    </row>
    <row r="45" spans="1:2" ht="12.75">
      <c r="A45" s="3" t="s">
        <v>85</v>
      </c>
      <c r="B45" s="3" t="s">
        <v>86</v>
      </c>
    </row>
    <row r="46" spans="1:2" ht="12.75">
      <c r="A46" s="3" t="s">
        <v>87</v>
      </c>
      <c r="B46" s="3" t="s">
        <v>88</v>
      </c>
    </row>
    <row r="47" spans="1:2" ht="15.75" customHeight="1">
      <c r="A47" s="3" t="s">
        <v>89</v>
      </c>
      <c r="B47" s="3" t="s">
        <v>90</v>
      </c>
    </row>
    <row r="48" spans="1:2" ht="15.75" customHeight="1">
      <c r="A48" s="3" t="s">
        <v>91</v>
      </c>
      <c r="B48" s="3" t="s">
        <v>92</v>
      </c>
    </row>
    <row r="49" spans="1:2" ht="15.75" customHeight="1">
      <c r="A49" s="3" t="s">
        <v>93</v>
      </c>
      <c r="B49" s="3" t="s">
        <v>94</v>
      </c>
    </row>
    <row r="50" spans="1:2" ht="15.75" customHeight="1">
      <c r="A50" s="3" t="s">
        <v>95</v>
      </c>
      <c r="B50" s="3" t="s">
        <v>96</v>
      </c>
    </row>
    <row r="51" spans="1:2" ht="15.75" customHeight="1">
      <c r="A51" s="3" t="s">
        <v>97</v>
      </c>
      <c r="B51" s="3" t="s">
        <v>98</v>
      </c>
    </row>
    <row r="52" spans="1:2" ht="15.75" customHeight="1">
      <c r="A52" s="3" t="s">
        <v>99</v>
      </c>
      <c r="B52" s="3" t="s">
        <v>100</v>
      </c>
    </row>
    <row r="53" spans="1:2" ht="15.75" customHeight="1">
      <c r="A53" t="s">
        <v>101</v>
      </c>
      <c r="B53" s="3" t="s">
        <v>102</v>
      </c>
    </row>
    <row r="54" spans="1:2" ht="15.75" customHeight="1">
      <c r="A54" t="s">
        <v>103</v>
      </c>
      <c r="B54" s="3" t="s">
        <v>104</v>
      </c>
    </row>
    <row r="55" spans="1:2" ht="15.75" customHeight="1">
      <c r="A55" t="s">
        <v>105</v>
      </c>
      <c r="B55" t="s">
        <v>105</v>
      </c>
    </row>
    <row r="56" spans="1:2" ht="15.75" customHeight="1">
      <c r="A56" t="s">
        <v>106</v>
      </c>
      <c r="B56" s="3" t="s">
        <v>107</v>
      </c>
    </row>
    <row r="57" spans="1:2" ht="15.75" customHeight="1">
      <c r="A57" t="s">
        <v>108</v>
      </c>
      <c r="B57" s="3" t="s">
        <v>109</v>
      </c>
    </row>
    <row r="58" spans="1:2" ht="15.75" customHeight="1">
      <c r="A58" t="s">
        <v>110</v>
      </c>
      <c r="B58" s="3" t="s">
        <v>111</v>
      </c>
    </row>
    <row r="59" spans="1:2" ht="15.75" customHeight="1">
      <c r="A59" t="s">
        <v>112</v>
      </c>
      <c r="B59" s="3" t="s">
        <v>113</v>
      </c>
    </row>
    <row r="60" spans="1:2" ht="15.75" customHeight="1">
      <c r="A60" t="s">
        <v>114</v>
      </c>
      <c r="B60" s="3" t="s">
        <v>115</v>
      </c>
    </row>
    <row r="61" spans="1:2" ht="15.75" customHeight="1">
      <c r="A61" t="s">
        <v>116</v>
      </c>
      <c r="B61" s="3" t="s">
        <v>117</v>
      </c>
    </row>
    <row r="62" spans="1:2" ht="15.75" customHeight="1">
      <c r="A62" t="s">
        <v>118</v>
      </c>
      <c r="B62" s="3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E51" sqref="E5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52</v>
      </c>
      <c r="E3" s="5" t="s">
        <v>135</v>
      </c>
      <c r="F3" s="7">
        <v>22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34</v>
      </c>
      <c r="E4" s="5" t="s">
        <v>139</v>
      </c>
      <c r="F4" s="7">
        <f>$F$2*0.2</f>
        <v>70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11</v>
      </c>
      <c r="C6" s="5" t="s">
        <v>146</v>
      </c>
      <c r="D6" s="7">
        <v>28</v>
      </c>
      <c r="E6" s="5" t="s">
        <v>147</v>
      </c>
      <c r="F6" s="7">
        <f t="shared" ref="F6:F7" si="0">$F$2*0.2</f>
        <v>70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13</v>
      </c>
      <c r="C7" s="5" t="s">
        <v>150</v>
      </c>
      <c r="D7" s="7">
        <v>32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41</v>
      </c>
      <c r="E8" s="5" t="s">
        <v>155</v>
      </c>
      <c r="F8" s="7">
        <f t="shared" ref="F8:F9" si="1">$F$2*0.25</f>
        <v>87.5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19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41</v>
      </c>
      <c r="E13" s="5" t="s">
        <v>175</v>
      </c>
      <c r="F13" s="5" t="s">
        <v>428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31</v>
      </c>
      <c r="E14" s="5" t="s">
        <v>180</v>
      </c>
      <c r="F14" s="5" t="s">
        <v>428</v>
      </c>
      <c r="G14" s="5" t="s">
        <v>182</v>
      </c>
      <c r="H14" s="7">
        <v>7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14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12</v>
      </c>
      <c r="C17" s="5" t="s">
        <v>194</v>
      </c>
      <c r="D17" s="7">
        <v>34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14</v>
      </c>
      <c r="C18" s="5" t="s">
        <v>198</v>
      </c>
      <c r="D18" s="7">
        <v>30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34</v>
      </c>
      <c r="E20" s="5" t="s">
        <v>207</v>
      </c>
      <c r="F20" s="7">
        <v>0</v>
      </c>
      <c r="G20" s="5" t="s">
        <v>208</v>
      </c>
      <c r="H20" s="5" t="s">
        <v>262</v>
      </c>
      <c r="I20" s="4"/>
    </row>
    <row r="21" spans="1:9" ht="15">
      <c r="A21" s="5" t="s">
        <v>210</v>
      </c>
      <c r="B21" s="7">
        <f t="shared" ref="B21:B28" si="2">F2</f>
        <v>350</v>
      </c>
      <c r="C21" s="5" t="s">
        <v>211</v>
      </c>
      <c r="D21" s="7">
        <v>21</v>
      </c>
      <c r="E21" s="5" t="s">
        <v>212</v>
      </c>
      <c r="F21" s="7">
        <f>SUM(F22:F26)</f>
        <v>30</v>
      </c>
      <c r="G21" s="5" t="s">
        <v>213</v>
      </c>
      <c r="H21" s="5" t="s">
        <v>262</v>
      </c>
      <c r="I21" s="4"/>
    </row>
    <row r="22" spans="1:9" ht="1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262</v>
      </c>
      <c r="I22" s="4"/>
    </row>
    <row r="23" spans="1:9" ht="15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262</v>
      </c>
      <c r="I23" s="4"/>
    </row>
    <row r="24" spans="1:9" ht="15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262</v>
      </c>
      <c r="I24" s="4"/>
    </row>
    <row r="25" spans="1:9" ht="15">
      <c r="A25" s="5" t="s">
        <v>229</v>
      </c>
      <c r="B25" s="7">
        <f t="shared" si="2"/>
        <v>70</v>
      </c>
      <c r="C25" s="5" t="s">
        <v>230</v>
      </c>
      <c r="D25" s="7">
        <v>36</v>
      </c>
      <c r="E25" s="5" t="s">
        <v>231</v>
      </c>
      <c r="F25" s="7">
        <v>6</v>
      </c>
      <c r="G25" s="5" t="s">
        <v>232</v>
      </c>
      <c r="H25" s="5" t="s">
        <v>101</v>
      </c>
      <c r="I25" s="4"/>
    </row>
    <row r="26" spans="1:9" ht="15">
      <c r="A26" s="5" t="s">
        <v>234</v>
      </c>
      <c r="B26" s="7">
        <f t="shared" si="2"/>
        <v>70</v>
      </c>
      <c r="C26" s="5" t="s">
        <v>235</v>
      </c>
      <c r="D26" s="7">
        <v>41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E51" sqref="E51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17</v>
      </c>
      <c r="C2" s="5" t="s">
        <v>130</v>
      </c>
      <c r="D2" s="7">
        <v>35</v>
      </c>
      <c r="E2" s="5" t="s">
        <v>131</v>
      </c>
      <c r="F2" s="7">
        <v>350</v>
      </c>
      <c r="G2" s="5" t="s">
        <v>132</v>
      </c>
      <c r="H2" s="7">
        <v>5</v>
      </c>
      <c r="I2" s="4"/>
    </row>
    <row r="3" spans="1:9" ht="15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28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70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17</v>
      </c>
      <c r="C5" s="5" t="s">
        <v>142</v>
      </c>
      <c r="D5" s="7">
        <v>45</v>
      </c>
      <c r="E5" s="5" t="s">
        <v>143</v>
      </c>
      <c r="F5" s="7">
        <f>$F$2*0.7</f>
        <v>244.99999999999997</v>
      </c>
      <c r="G5" s="5" t="s">
        <v>144</v>
      </c>
      <c r="H5" s="7">
        <v>6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</row>
    <row r="7" spans="1:9" ht="1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70</v>
      </c>
      <c r="G7" s="5" t="s">
        <v>152</v>
      </c>
      <c r="H7" s="7">
        <v>2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35</v>
      </c>
      <c r="E8" s="5" t="s">
        <v>155</v>
      </c>
      <c r="F8" s="7">
        <f t="shared" ref="F8:F9" si="1">$F$2*0.25</f>
        <v>87.5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38</v>
      </c>
      <c r="E9" s="5" t="s">
        <v>159</v>
      </c>
      <c r="F9" s="7">
        <f t="shared" si="1"/>
        <v>87.5</v>
      </c>
      <c r="G9" s="5" t="s">
        <v>160</v>
      </c>
      <c r="H9" s="7">
        <v>1</v>
      </c>
      <c r="I9" s="4"/>
    </row>
    <row r="10" spans="1:9" ht="15">
      <c r="A10" s="5" t="s">
        <v>161</v>
      </c>
      <c r="B10" s="7">
        <f>ROUNDUP((B8+B5+B7+B9)/2,0)</f>
        <v>20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6</v>
      </c>
      <c r="I13" s="4"/>
    </row>
    <row r="14" spans="1:9" ht="15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252</v>
      </c>
      <c r="G14" s="5" t="s">
        <v>182</v>
      </c>
      <c r="H14" s="7">
        <v>5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396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16</v>
      </c>
      <c r="C18" s="5" t="s">
        <v>198</v>
      </c>
      <c r="D18" s="7">
        <v>20</v>
      </c>
      <c r="E18" s="5" t="s">
        <v>199</v>
      </c>
      <c r="F18" s="7">
        <v>17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>
        <v>28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17</v>
      </c>
      <c r="G20" s="5" t="s">
        <v>208</v>
      </c>
      <c r="H20" s="5" t="s">
        <v>243</v>
      </c>
      <c r="I20" s="4"/>
    </row>
    <row r="21" spans="1:9" ht="15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>
        <v>63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28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  <c r="I22" s="4"/>
    </row>
    <row r="23" spans="1:9" ht="15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243</v>
      </c>
      <c r="I23" s="4"/>
    </row>
    <row r="24" spans="1:9" ht="15">
      <c r="A24" s="5" t="s">
        <v>225</v>
      </c>
      <c r="B24" s="7">
        <f t="shared" si="2"/>
        <v>244.99999999999997</v>
      </c>
      <c r="C24" s="5" t="s">
        <v>226</v>
      </c>
      <c r="D24" s="7">
        <v>28</v>
      </c>
      <c r="E24" s="5" t="s">
        <v>227</v>
      </c>
      <c r="F24" s="7">
        <v>11</v>
      </c>
      <c r="G24" s="5" t="s">
        <v>228</v>
      </c>
      <c r="H24" s="5" t="s">
        <v>184</v>
      </c>
      <c r="I24" s="4"/>
    </row>
    <row r="25" spans="1:9" ht="15">
      <c r="A25" s="5" t="s">
        <v>229</v>
      </c>
      <c r="B25" s="7">
        <f t="shared" si="2"/>
        <v>70</v>
      </c>
      <c r="C25" s="5" t="s">
        <v>230</v>
      </c>
      <c r="D25" s="7">
        <v>25</v>
      </c>
      <c r="E25" s="5" t="s">
        <v>231</v>
      </c>
      <c r="F25" s="7">
        <v>15</v>
      </c>
      <c r="G25" s="5" t="s">
        <v>232</v>
      </c>
      <c r="H25" s="5" t="s">
        <v>75</v>
      </c>
      <c r="I25" s="4"/>
    </row>
    <row r="26" spans="1:9" ht="15">
      <c r="A26" s="5" t="s">
        <v>234</v>
      </c>
      <c r="B26" s="7">
        <f t="shared" si="2"/>
        <v>70</v>
      </c>
      <c r="C26" s="5" t="s">
        <v>235</v>
      </c>
      <c r="D26" s="7">
        <v>28</v>
      </c>
      <c r="E26" s="5" t="s">
        <v>236</v>
      </c>
      <c r="F26" s="7">
        <v>11</v>
      </c>
      <c r="G26" s="5"/>
      <c r="H26" s="5"/>
      <c r="I26" s="4"/>
    </row>
    <row r="27" spans="1:9" ht="15">
      <c r="A27" s="5" t="s">
        <v>237</v>
      </c>
      <c r="B27" s="7">
        <f t="shared" si="2"/>
        <v>87.5</v>
      </c>
      <c r="E27" s="5" t="s">
        <v>238</v>
      </c>
      <c r="F27" s="5" t="s">
        <v>268</v>
      </c>
      <c r="G27" s="5"/>
      <c r="H27" s="5"/>
      <c r="I27" s="4"/>
    </row>
    <row r="28" spans="1:9" ht="15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E51" sqref="E51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23</v>
      </c>
      <c r="C2" s="5" t="s">
        <v>130</v>
      </c>
      <c r="D2" s="7">
        <v>20</v>
      </c>
      <c r="E2" s="5" t="s">
        <v>131</v>
      </c>
      <c r="F2" s="7">
        <v>800</v>
      </c>
      <c r="G2" s="5" t="s">
        <v>132</v>
      </c>
      <c r="H2" s="7">
        <v>10</v>
      </c>
    </row>
    <row r="3" spans="1:9" ht="15">
      <c r="A3" s="5" t="s">
        <v>133</v>
      </c>
      <c r="B3" s="7">
        <v>19</v>
      </c>
      <c r="C3" s="5" t="s">
        <v>134</v>
      </c>
      <c r="D3" s="7">
        <v>50</v>
      </c>
      <c r="E3" s="5" t="s">
        <v>135</v>
      </c>
      <c r="F3" s="7">
        <v>30</v>
      </c>
      <c r="G3" s="5" t="s">
        <v>136</v>
      </c>
      <c r="H3" s="7">
        <v>0</v>
      </c>
    </row>
    <row r="4" spans="1:9" ht="15">
      <c r="A4" s="5" t="s">
        <v>137</v>
      </c>
      <c r="B4" s="7">
        <v>8</v>
      </c>
      <c r="C4" s="5" t="s">
        <v>138</v>
      </c>
      <c r="D4" s="7">
        <v>50</v>
      </c>
      <c r="E4" s="5" t="s">
        <v>139</v>
      </c>
      <c r="F4" s="7">
        <f>$F$2*0.2</f>
        <v>160</v>
      </c>
      <c r="G4" s="5" t="s">
        <v>140</v>
      </c>
      <c r="H4" s="7">
        <v>0</v>
      </c>
    </row>
    <row r="5" spans="1:9" ht="15">
      <c r="A5" s="5" t="s">
        <v>141</v>
      </c>
      <c r="B5" s="7">
        <v>23</v>
      </c>
      <c r="C5" s="5" t="s">
        <v>142</v>
      </c>
      <c r="D5" s="7">
        <v>40</v>
      </c>
      <c r="E5" s="5" t="s">
        <v>143</v>
      </c>
      <c r="F5" s="7">
        <f>$F$2*0.7</f>
        <v>560</v>
      </c>
      <c r="G5" s="5" t="s">
        <v>144</v>
      </c>
      <c r="H5" s="7">
        <v>0</v>
      </c>
    </row>
    <row r="6" spans="1:9" ht="15">
      <c r="A6" s="5" t="s">
        <v>145</v>
      </c>
      <c r="B6" s="7">
        <v>7</v>
      </c>
      <c r="C6" s="5" t="s">
        <v>146</v>
      </c>
      <c r="D6" s="7">
        <v>20</v>
      </c>
      <c r="E6" s="5" t="s">
        <v>147</v>
      </c>
      <c r="F6" s="7">
        <f t="shared" ref="F6:F7" si="0">$F$2*0.2</f>
        <v>160</v>
      </c>
      <c r="G6" s="5" t="s">
        <v>148</v>
      </c>
      <c r="H6" s="7">
        <v>2</v>
      </c>
    </row>
    <row r="7" spans="1:9" ht="15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160</v>
      </c>
      <c r="G7" s="5" t="s">
        <v>152</v>
      </c>
      <c r="H7" s="7">
        <v>0</v>
      </c>
    </row>
    <row r="8" spans="1:9" ht="15">
      <c r="A8" s="5" t="s">
        <v>153</v>
      </c>
      <c r="B8" s="7">
        <v>5</v>
      </c>
      <c r="C8" s="5" t="s">
        <v>154</v>
      </c>
      <c r="D8" s="7">
        <v>60</v>
      </c>
      <c r="E8" s="5" t="s">
        <v>155</v>
      </c>
      <c r="F8" s="7">
        <f t="shared" ref="F8:F9" si="1">$F$2*0.25</f>
        <v>200</v>
      </c>
      <c r="G8" s="5" t="s">
        <v>156</v>
      </c>
      <c r="H8" s="7">
        <v>0</v>
      </c>
    </row>
    <row r="9" spans="1:9" ht="15">
      <c r="A9" s="5" t="s">
        <v>157</v>
      </c>
      <c r="B9" s="7">
        <v>8</v>
      </c>
      <c r="C9" s="5" t="s">
        <v>158</v>
      </c>
      <c r="D9" s="7">
        <v>40</v>
      </c>
      <c r="E9" s="5" t="s">
        <v>159</v>
      </c>
      <c r="F9" s="7">
        <f t="shared" si="1"/>
        <v>200</v>
      </c>
      <c r="G9" s="5" t="s">
        <v>160</v>
      </c>
      <c r="H9" s="7">
        <v>0</v>
      </c>
    </row>
    <row r="10" spans="1:9" ht="15">
      <c r="A10" s="5" t="s">
        <v>161</v>
      </c>
      <c r="B10" s="7">
        <f>ROUNDUP((B8+B5+B7+B9)/2,0)</f>
        <v>25</v>
      </c>
      <c r="C10" s="5" t="s">
        <v>162</v>
      </c>
      <c r="D10" s="7">
        <v>55</v>
      </c>
      <c r="E10" s="5" t="s">
        <v>163</v>
      </c>
      <c r="F10" s="5" t="s">
        <v>269</v>
      </c>
      <c r="G10" s="5" t="s">
        <v>164</v>
      </c>
      <c r="H10" s="7">
        <v>20</v>
      </c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3</v>
      </c>
      <c r="G11" s="5" t="s">
        <v>168</v>
      </c>
      <c r="H11" s="7">
        <v>20</v>
      </c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3</v>
      </c>
      <c r="G12" s="5" t="s">
        <v>172</v>
      </c>
      <c r="H12" s="7">
        <v>20</v>
      </c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385</v>
      </c>
      <c r="G13" s="5" t="s">
        <v>177</v>
      </c>
      <c r="H13" s="7">
        <v>20</v>
      </c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20</v>
      </c>
    </row>
    <row r="15" spans="1:9" ht="15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2</v>
      </c>
    </row>
    <row r="16" spans="1:9" ht="15">
      <c r="A16" s="5" t="s">
        <v>188</v>
      </c>
      <c r="B16" s="7">
        <f>ROUNDUP((B7+B5)/2,0)</f>
        <v>19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2</v>
      </c>
    </row>
    <row r="17" spans="1:8" ht="1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18</v>
      </c>
      <c r="C18" s="5" t="s">
        <v>198</v>
      </c>
      <c r="D18" s="7">
        <v>50</v>
      </c>
      <c r="E18" s="5" t="s">
        <v>199</v>
      </c>
      <c r="F18" s="7">
        <v>0</v>
      </c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13</v>
      </c>
      <c r="C19" s="5" t="s">
        <v>202</v>
      </c>
      <c r="D19" s="7">
        <v>30</v>
      </c>
      <c r="E19" s="5" t="s">
        <v>203</v>
      </c>
      <c r="F19" s="7">
        <v>0</v>
      </c>
      <c r="G19" s="5" t="s">
        <v>204</v>
      </c>
      <c r="H19" s="7">
        <v>1</v>
      </c>
    </row>
    <row r="20" spans="1:8" ht="15">
      <c r="A20" s="5" t="s">
        <v>205</v>
      </c>
      <c r="B20" s="5" t="s">
        <v>397</v>
      </c>
      <c r="C20" s="5" t="s">
        <v>206</v>
      </c>
      <c r="D20" s="7">
        <v>70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v>800</v>
      </c>
      <c r="C21" s="5" t="s">
        <v>211</v>
      </c>
      <c r="D21" s="7">
        <v>20</v>
      </c>
      <c r="E21" s="5" t="s">
        <v>212</v>
      </c>
      <c r="F21" s="7">
        <v>72.5</v>
      </c>
      <c r="G21" s="5" t="s">
        <v>213</v>
      </c>
      <c r="H21" s="5" t="s">
        <v>184</v>
      </c>
    </row>
    <row r="22" spans="1:8" ht="15">
      <c r="A22" s="5" t="s">
        <v>215</v>
      </c>
      <c r="B22" s="7">
        <v>30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ref="B23:B28" si="2">F4</f>
        <v>160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560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160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85</v>
      </c>
    </row>
    <row r="26" spans="1:8" ht="15">
      <c r="A26" s="5" t="s">
        <v>234</v>
      </c>
      <c r="B26" s="7">
        <f t="shared" si="2"/>
        <v>160</v>
      </c>
      <c r="C26" s="5" t="s">
        <v>235</v>
      </c>
      <c r="D26" s="7">
        <v>20</v>
      </c>
      <c r="E26" s="5" t="s">
        <v>236</v>
      </c>
      <c r="F26" s="7">
        <v>10.5</v>
      </c>
      <c r="G26" s="5"/>
      <c r="H26" s="5"/>
    </row>
    <row r="27" spans="1:8" ht="15">
      <c r="A27" s="5" t="s">
        <v>237</v>
      </c>
      <c r="B27" s="7">
        <f t="shared" si="2"/>
        <v>200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200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v>350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11</v>
      </c>
      <c r="C3" s="10" t="s">
        <v>134</v>
      </c>
      <c r="D3" s="13">
        <v>35</v>
      </c>
      <c r="E3" s="10" t="s">
        <v>135</v>
      </c>
      <c r="F3" s="13">
        <v>16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10</v>
      </c>
      <c r="C4" s="10" t="s">
        <v>138</v>
      </c>
      <c r="D4" s="13">
        <v>30</v>
      </c>
      <c r="E4" s="10" t="s">
        <v>139</v>
      </c>
      <c r="F4" s="13">
        <f>$F$2*0.2</f>
        <v>70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244.99999999999997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70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70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87.5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87.5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398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246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322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399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10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25</v>
      </c>
      <c r="E20" s="10" t="s">
        <v>207</v>
      </c>
      <c r="F20" s="13"/>
      <c r="G20" s="10" t="s">
        <v>208</v>
      </c>
      <c r="H20" s="10" t="s">
        <v>250</v>
      </c>
      <c r="I20" s="11"/>
    </row>
    <row r="21" spans="1:9" ht="15">
      <c r="A21" s="10" t="s">
        <v>210</v>
      </c>
      <c r="B21" s="13">
        <v>350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250</v>
      </c>
      <c r="I21" s="11"/>
    </row>
    <row r="22" spans="1:9" ht="15">
      <c r="A22" s="10" t="s">
        <v>215</v>
      </c>
      <c r="B22" s="13">
        <v>16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250</v>
      </c>
      <c r="I22" s="11"/>
    </row>
    <row r="23" spans="1:9" ht="15">
      <c r="A23" s="10" t="s">
        <v>220</v>
      </c>
      <c r="B23" s="13">
        <f t="shared" ref="B23:B28" si="2">F4</f>
        <v>70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250</v>
      </c>
      <c r="I23" s="11"/>
    </row>
    <row r="24" spans="1:9" ht="15">
      <c r="A24" s="10" t="s">
        <v>225</v>
      </c>
      <c r="B24" s="13">
        <f t="shared" si="2"/>
        <v>244.99999999999997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250</v>
      </c>
      <c r="I24" s="11"/>
    </row>
    <row r="25" spans="1:9" ht="15">
      <c r="A25" s="10" t="s">
        <v>229</v>
      </c>
      <c r="B25" s="13">
        <f t="shared" si="2"/>
        <v>70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57</v>
      </c>
      <c r="I25" s="11"/>
    </row>
    <row r="26" spans="1:9" ht="15">
      <c r="A26" s="10" t="s">
        <v>234</v>
      </c>
      <c r="B26" s="13">
        <f t="shared" si="2"/>
        <v>70</v>
      </c>
      <c r="C26" s="5" t="s">
        <v>235</v>
      </c>
      <c r="D26" s="13">
        <v>40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87.5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87.5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500</v>
      </c>
      <c r="G2" s="5" t="s">
        <v>132</v>
      </c>
      <c r="H2" s="7">
        <v>12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70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100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17</v>
      </c>
      <c r="C5" s="5" t="s">
        <v>142</v>
      </c>
      <c r="D5" s="7">
        <v>65</v>
      </c>
      <c r="E5" s="5" t="s">
        <v>143</v>
      </c>
      <c r="F5" s="7">
        <f>$F$2*0.7</f>
        <v>350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" si="0">$F$2*0.2</f>
        <v>100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v>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35</v>
      </c>
      <c r="E8" s="5" t="s">
        <v>155</v>
      </c>
      <c r="F8" s="7">
        <f t="shared" ref="F8:F9" si="1">$F$2*0.25</f>
        <v>125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30</v>
      </c>
      <c r="E9" s="5" t="s">
        <v>159</v>
      </c>
      <c r="F9" s="7">
        <f t="shared" si="1"/>
        <v>125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400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401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>
        <v>30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50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 t="s">
        <v>402</v>
      </c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500</v>
      </c>
      <c r="C21" s="5" t="s">
        <v>211</v>
      </c>
      <c r="D21" s="7">
        <v>20</v>
      </c>
      <c r="E21" s="5" t="s">
        <v>212</v>
      </c>
      <c r="F21" s="7">
        <v>50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 t="shared" si="2"/>
        <v>20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100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350</v>
      </c>
      <c r="C24" s="5" t="s">
        <v>226</v>
      </c>
      <c r="D24" s="7">
        <v>20</v>
      </c>
      <c r="E24" s="5" t="s">
        <v>227</v>
      </c>
      <c r="F24" s="7">
        <v>11</v>
      </c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100</v>
      </c>
      <c r="C25" s="5" t="s">
        <v>230</v>
      </c>
      <c r="D25" s="7">
        <v>30</v>
      </c>
      <c r="E25" s="5" t="s">
        <v>231</v>
      </c>
      <c r="F25" s="7">
        <v>11</v>
      </c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v>0</v>
      </c>
      <c r="C26" s="5" t="s">
        <v>235</v>
      </c>
      <c r="D26" s="7">
        <v>38</v>
      </c>
      <c r="E26" s="5" t="s">
        <v>236</v>
      </c>
      <c r="F26" s="7">
        <v>11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v>22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403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403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246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55</v>
      </c>
      <c r="E16" s="5" t="s">
        <v>190</v>
      </c>
      <c r="F16" s="5" t="s">
        <v>386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27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404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26</v>
      </c>
      <c r="E21" s="5" t="s">
        <v>212</v>
      </c>
      <c r="F21" s="7"/>
      <c r="G21" s="5" t="s">
        <v>213</v>
      </c>
      <c r="H21" s="5" t="s">
        <v>404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404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404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404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291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D27" s="7">
        <v>29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25</v>
      </c>
      <c r="E2" s="5" t="s">
        <v>131</v>
      </c>
      <c r="F2" s="7">
        <v>300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30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421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32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25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27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30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15</v>
      </c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25</v>
      </c>
      <c r="E21" s="5" t="s">
        <v>212</v>
      </c>
      <c r="F21" s="7">
        <v>42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214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>
        <v>10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10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>
        <v>10</v>
      </c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22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D27" s="7"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375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25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75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45</v>
      </c>
      <c r="E5" s="5" t="s">
        <v>143</v>
      </c>
      <c r="F5" s="7">
        <f>$F$2*0.7</f>
        <v>262.5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75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75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93.75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93.75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>
        <v>34</v>
      </c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>
        <v>17</v>
      </c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375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 t="shared" si="2"/>
        <v>25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75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262.5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75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75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2"/>
        <v>93.75</v>
      </c>
      <c r="C27" s="5"/>
      <c r="D27" s="5"/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93.75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A0EA-DB3C-464B-A2C6-B289FD6DD1D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25</v>
      </c>
      <c r="E2" s="5" t="s">
        <v>131</v>
      </c>
      <c r="F2" s="7">
        <v>400</v>
      </c>
      <c r="G2" s="5" t="s">
        <v>132</v>
      </c>
      <c r="H2" s="7">
        <v>13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55</v>
      </c>
      <c r="E3" s="5" t="s">
        <v>135</v>
      </c>
      <c r="F3" s="7">
        <v>22</v>
      </c>
      <c r="G3" s="5" t="s">
        <v>136</v>
      </c>
      <c r="H3" s="7">
        <v>13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80</v>
      </c>
      <c r="G4" s="5" t="s">
        <v>140</v>
      </c>
      <c r="H4" s="7">
        <v>13</v>
      </c>
      <c r="I4" s="4"/>
      <c r="J4" s="4"/>
    </row>
    <row r="5" spans="1:10" ht="15.75" customHeight="1">
      <c r="A5" s="5" t="s">
        <v>141</v>
      </c>
      <c r="B5" s="7">
        <v>15</v>
      </c>
      <c r="C5" s="5" t="s">
        <v>142</v>
      </c>
      <c r="D5" s="7">
        <v>40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55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356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242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 t="s">
        <v>405</v>
      </c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 t="s">
        <v>406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25</v>
      </c>
      <c r="E2" s="5" t="s">
        <v>131</v>
      </c>
      <c r="F2" s="7">
        <v>300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407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358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420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25</v>
      </c>
      <c r="E16" s="5" t="s">
        <v>190</v>
      </c>
      <c r="F16" s="5" t="s">
        <v>408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391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391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391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391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391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 t="s">
        <v>409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25</v>
      </c>
      <c r="E2" s="5" t="s">
        <v>131</v>
      </c>
      <c r="F2" s="7">
        <v>350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43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244.99999999999997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87.5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410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358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420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 t="s">
        <v>408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365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365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365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365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365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 t="s">
        <v>409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v>350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244.99999999999997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 t="shared" si="1"/>
        <v>87.5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263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40</v>
      </c>
      <c r="E14" s="5" t="s">
        <v>180</v>
      </c>
      <c r="F14" s="5" t="s">
        <v>427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264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265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266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266</v>
      </c>
      <c r="I21" s="4"/>
      <c r="J21" s="4"/>
    </row>
    <row r="22" spans="1:10" ht="15.75" customHeight="1">
      <c r="A22" s="5" t="s">
        <v>215</v>
      </c>
      <c r="B22" s="7">
        <v>25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266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266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266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267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 t="s">
        <v>268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25</v>
      </c>
      <c r="C2" s="5" t="s">
        <v>130</v>
      </c>
      <c r="D2" s="7">
        <v>60</v>
      </c>
      <c r="E2" s="5" t="s">
        <v>131</v>
      </c>
      <c r="F2" s="7">
        <v>700</v>
      </c>
      <c r="G2" s="5" t="s">
        <v>132</v>
      </c>
      <c r="H2" s="7">
        <v>20</v>
      </c>
      <c r="I2" s="4"/>
      <c r="J2" s="4"/>
    </row>
    <row r="3" spans="1:10" ht="15.75" customHeight="1">
      <c r="A3" s="5" t="s">
        <v>133</v>
      </c>
      <c r="B3" s="7">
        <v>19</v>
      </c>
      <c r="C3" s="5" t="s">
        <v>134</v>
      </c>
      <c r="D3" s="7">
        <v>95</v>
      </c>
      <c r="E3" s="5" t="s">
        <v>135</v>
      </c>
      <c r="F3" s="7">
        <v>30</v>
      </c>
      <c r="G3" s="5" t="s">
        <v>136</v>
      </c>
      <c r="H3" s="7">
        <v>20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90</v>
      </c>
      <c r="E4" s="5" t="s">
        <v>139</v>
      </c>
      <c r="F4" s="7">
        <f>$F$2*0.2</f>
        <v>140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21</v>
      </c>
      <c r="C5" s="5" t="s">
        <v>142</v>
      </c>
      <c r="D5" s="7">
        <v>75</v>
      </c>
      <c r="E5" s="5" t="s">
        <v>143</v>
      </c>
      <c r="F5" s="7">
        <f>$F$2*0.7</f>
        <v>489.99999999999994</v>
      </c>
      <c r="G5" s="5" t="s">
        <v>144</v>
      </c>
      <c r="H5" s="7">
        <v>20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30</v>
      </c>
      <c r="E6" s="5" t="s">
        <v>147</v>
      </c>
      <c r="F6" s="7">
        <f t="shared" ref="F6:F7" si="0">$F$2*0.2</f>
        <v>140</v>
      </c>
      <c r="G6" s="5" t="s">
        <v>148</v>
      </c>
      <c r="H6" s="7">
        <v>4</v>
      </c>
      <c r="I6" s="4"/>
      <c r="J6" s="4"/>
    </row>
    <row r="7" spans="1:10" ht="15.75" customHeight="1">
      <c r="A7" s="5" t="s">
        <v>149</v>
      </c>
      <c r="B7" s="7">
        <v>16</v>
      </c>
      <c r="C7" s="5" t="s">
        <v>150</v>
      </c>
      <c r="D7" s="7">
        <v>20</v>
      </c>
      <c r="E7" s="5" t="s">
        <v>151</v>
      </c>
      <c r="F7" s="7">
        <f t="shared" si="0"/>
        <v>140</v>
      </c>
      <c r="G7" s="5" t="s">
        <v>152</v>
      </c>
      <c r="H7" s="7">
        <v>4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71</v>
      </c>
      <c r="E8" s="5" t="s">
        <v>155</v>
      </c>
      <c r="F8" s="7">
        <f t="shared" ref="F8:F9" si="1">$F$2*0.25</f>
        <v>175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8</v>
      </c>
      <c r="C9" s="5" t="s">
        <v>158</v>
      </c>
      <c r="D9" s="7">
        <v>71</v>
      </c>
      <c r="E9" s="5" t="s">
        <v>159</v>
      </c>
      <c r="F9" s="7">
        <f t="shared" si="1"/>
        <v>175</v>
      </c>
      <c r="G9" s="5" t="s">
        <v>160</v>
      </c>
      <c r="H9" s="7">
        <v>4</v>
      </c>
      <c r="I9" s="4"/>
      <c r="J9" s="4"/>
    </row>
    <row r="10" spans="1:10" ht="15.75" customHeight="1">
      <c r="A10" s="5" t="s">
        <v>161</v>
      </c>
      <c r="B10" s="7">
        <f>ROUNDUP((B8+B5+B7+B9)/2,0)</f>
        <v>25</v>
      </c>
      <c r="C10" s="5" t="s">
        <v>162</v>
      </c>
      <c r="D10" s="7">
        <v>80</v>
      </c>
      <c r="E10" s="5" t="s">
        <v>163</v>
      </c>
      <c r="F10" s="5" t="s">
        <v>269</v>
      </c>
      <c r="G10" s="5" t="s">
        <v>164</v>
      </c>
      <c r="H10" s="7">
        <v>20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3</v>
      </c>
      <c r="G11" s="5" t="s">
        <v>168</v>
      </c>
      <c r="H11" s="7">
        <v>20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3</v>
      </c>
      <c r="G12" s="5" t="s">
        <v>172</v>
      </c>
      <c r="H12" s="7">
        <v>20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270</v>
      </c>
      <c r="G13" s="5" t="s">
        <v>177</v>
      </c>
      <c r="H13" s="7">
        <v>20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252</v>
      </c>
      <c r="G14" s="5" t="s">
        <v>182</v>
      </c>
      <c r="H14" s="7">
        <v>20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4</v>
      </c>
      <c r="I15" s="4"/>
      <c r="J15" s="4"/>
    </row>
    <row r="16" spans="1:10" ht="15.75" customHeight="1">
      <c r="A16" s="5" t="s">
        <v>188</v>
      </c>
      <c r="B16" s="7">
        <f>ROUNDUP((B7+B5)/2,0)</f>
        <v>19</v>
      </c>
      <c r="C16" s="5" t="s">
        <v>189</v>
      </c>
      <c r="D16" s="7">
        <v>20</v>
      </c>
      <c r="E16" s="5" t="s">
        <v>190</v>
      </c>
      <c r="F16" s="5" t="s">
        <v>271</v>
      </c>
      <c r="G16" s="5" t="s">
        <v>192</v>
      </c>
      <c r="H16" s="7">
        <v>4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30</v>
      </c>
      <c r="E17" s="5" t="s">
        <v>195</v>
      </c>
      <c r="F17" s="7">
        <v>42</v>
      </c>
      <c r="G17" s="5" t="s">
        <v>196</v>
      </c>
      <c r="H17" s="7">
        <v>4</v>
      </c>
      <c r="I17" s="4"/>
      <c r="J17" s="4"/>
    </row>
    <row r="18" spans="1:10" ht="15.75" customHeight="1">
      <c r="A18" s="5" t="s">
        <v>197</v>
      </c>
      <c r="B18" s="7">
        <f>ROUNDUP((B5+B4+B5)/3,0)</f>
        <v>17</v>
      </c>
      <c r="C18" s="5" t="s">
        <v>198</v>
      </c>
      <c r="D18" s="7">
        <v>100</v>
      </c>
      <c r="E18" s="5" t="s">
        <v>199</v>
      </c>
      <c r="F18" s="7">
        <v>12</v>
      </c>
      <c r="G18" s="5" t="s">
        <v>200</v>
      </c>
      <c r="H18" s="7">
        <v>4</v>
      </c>
      <c r="I18" s="4"/>
      <c r="J18" s="4"/>
    </row>
    <row r="19" spans="1:10" ht="15.75" customHeight="1">
      <c r="A19" s="5" t="s">
        <v>201</v>
      </c>
      <c r="B19" s="7">
        <f>ROUNDUP(B8+B9,0)</f>
        <v>13</v>
      </c>
      <c r="C19" s="5" t="s">
        <v>202</v>
      </c>
      <c r="D19" s="7">
        <v>96</v>
      </c>
      <c r="E19" s="5" t="s">
        <v>203</v>
      </c>
      <c r="F19" s="7">
        <v>0</v>
      </c>
      <c r="G19" s="5" t="s">
        <v>204</v>
      </c>
      <c r="H19" s="7">
        <v>4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>
        <v>30</v>
      </c>
      <c r="G20" s="5" t="s">
        <v>208</v>
      </c>
      <c r="H20" s="5" t="s">
        <v>243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700</v>
      </c>
      <c r="C21" s="5" t="s">
        <v>211</v>
      </c>
      <c r="D21" s="7">
        <v>20</v>
      </c>
      <c r="E21" s="5" t="s">
        <v>212</v>
      </c>
      <c r="F21" s="7">
        <v>24</v>
      </c>
      <c r="G21" s="5" t="s">
        <v>213</v>
      </c>
      <c r="H21" s="5" t="s">
        <v>243</v>
      </c>
      <c r="I21" s="4"/>
      <c r="J21" s="4"/>
    </row>
    <row r="22" spans="1:10" ht="15.75" customHeight="1">
      <c r="A22" s="5" t="s">
        <v>215</v>
      </c>
      <c r="B22" s="7">
        <v>30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243</v>
      </c>
      <c r="I22" s="4"/>
      <c r="J22" s="4"/>
    </row>
    <row r="23" spans="1:10" ht="15.75" customHeight="1">
      <c r="A23" s="5" t="s">
        <v>220</v>
      </c>
      <c r="B23" s="7">
        <f t="shared" si="2"/>
        <v>140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243</v>
      </c>
      <c r="I23" s="4"/>
      <c r="J23" s="4"/>
    </row>
    <row r="24" spans="1:10" ht="15.75" customHeight="1">
      <c r="A24" s="5" t="s">
        <v>225</v>
      </c>
      <c r="B24" s="7">
        <f t="shared" si="2"/>
        <v>489.99999999999994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243</v>
      </c>
      <c r="I24" s="4"/>
      <c r="J24" s="4"/>
    </row>
    <row r="25" spans="1:10" ht="15.75" customHeight="1">
      <c r="A25" s="5" t="s">
        <v>229</v>
      </c>
      <c r="B25" s="7">
        <f t="shared" si="2"/>
        <v>140</v>
      </c>
      <c r="C25" s="5" t="s">
        <v>230</v>
      </c>
      <c r="D25" s="7">
        <v>66</v>
      </c>
      <c r="E25" s="5" t="s">
        <v>231</v>
      </c>
      <c r="F25" s="7">
        <v>6</v>
      </c>
      <c r="G25" s="5" t="s">
        <v>232</v>
      </c>
      <c r="H25" s="5" t="s">
        <v>272</v>
      </c>
      <c r="I25" s="4"/>
      <c r="J25" s="4"/>
    </row>
    <row r="26" spans="1:10" ht="15.75" customHeight="1">
      <c r="A26" s="5" t="s">
        <v>234</v>
      </c>
      <c r="B26" s="7">
        <f t="shared" si="2"/>
        <v>140</v>
      </c>
      <c r="C26" s="5" t="s">
        <v>235</v>
      </c>
      <c r="D26" s="7">
        <v>57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175</v>
      </c>
      <c r="E27" s="5" t="s">
        <v>238</v>
      </c>
      <c r="F27" s="5" t="s">
        <v>268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v>450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72</v>
      </c>
      <c r="E3" s="5" t="s">
        <v>135</v>
      </c>
      <c r="F3" s="7">
        <v>24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90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75</v>
      </c>
      <c r="E5" s="5" t="s">
        <v>143</v>
      </c>
      <c r="F5" s="7">
        <f>$F$2*0.7</f>
        <v>315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273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274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40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90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275</v>
      </c>
      <c r="I25" s="4"/>
      <c r="J25" s="4"/>
    </row>
    <row r="26" spans="1:10" ht="15.75" customHeight="1">
      <c r="A26" s="5" t="s">
        <v>234</v>
      </c>
      <c r="B26" s="7">
        <f t="shared" si="2"/>
        <v>90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112.5</v>
      </c>
      <c r="E27" s="5" t="s">
        <v>238</v>
      </c>
      <c r="F27" s="5" t="s">
        <v>268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20</v>
      </c>
      <c r="E3" s="5" t="s">
        <v>135</v>
      </c>
      <c r="F3" s="7">
        <v>25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64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87.5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46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34</v>
      </c>
      <c r="E10" s="5" t="s">
        <v>163</v>
      </c>
      <c r="F10" s="5" t="s">
        <v>25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277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278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v>25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87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30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25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4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32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421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 t="s">
        <v>279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22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85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25</v>
      </c>
      <c r="E4" s="5" t="s">
        <v>139</v>
      </c>
      <c r="F4" s="7">
        <f>$F$2*0.2</f>
        <v>40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45</v>
      </c>
      <c r="E21" s="5" t="s">
        <v>212</v>
      </c>
      <c r="F21" s="7">
        <v>23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77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E51" sqref="E51"/>
    </sheetView>
  </sheetViews>
  <sheetFormatPr baseColWidth="10" defaultColWidth="10.5703125" defaultRowHeight="12.75"/>
  <cols>
    <col min="2" max="2" width="13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16</v>
      </c>
      <c r="G3" s="5" t="s">
        <v>136</v>
      </c>
      <c r="H3" s="7">
        <v>0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45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45</v>
      </c>
      <c r="G7" s="5" t="s">
        <v>152</v>
      </c>
      <c r="H7" s="7">
        <v>0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35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13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276</v>
      </c>
      <c r="I20" s="4"/>
    </row>
    <row r="21" spans="1:9" ht="15">
      <c r="A21" s="5" t="s">
        <v>210</v>
      </c>
      <c r="B21" s="7">
        <v>225</v>
      </c>
      <c r="C21" s="5" t="s">
        <v>211</v>
      </c>
      <c r="D21" s="7">
        <v>55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</row>
    <row r="23" spans="1:9" ht="15">
      <c r="A23" s="5" t="s">
        <v>220</v>
      </c>
      <c r="B23" s="7">
        <f t="shared" ref="B23:B28" si="2">F4</f>
        <v>45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2"/>
        <v>45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5">
      <c r="A26" s="5" t="s">
        <v>234</v>
      </c>
      <c r="B26" s="7">
        <f t="shared" si="2"/>
        <v>45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E51" sqref="E51"/>
    </sheetView>
  </sheetViews>
  <sheetFormatPr baseColWidth="10" defaultColWidth="10.5703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18</v>
      </c>
      <c r="G3" s="5" t="s">
        <v>136</v>
      </c>
      <c r="H3" s="7">
        <v>0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50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14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14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276</v>
      </c>
      <c r="I20" s="4"/>
    </row>
    <row r="21" spans="1:9" ht="15">
      <c r="A21" s="5" t="s">
        <v>210</v>
      </c>
      <c r="B21" s="7">
        <v>250</v>
      </c>
      <c r="C21" s="5" t="s">
        <v>211</v>
      </c>
      <c r="D21" s="7">
        <v>75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</row>
    <row r="23" spans="1:9" ht="15">
      <c r="A23" s="5" t="s">
        <v>220</v>
      </c>
      <c r="B23" s="7">
        <f t="shared" ref="B23:B28" si="2">F4</f>
        <v>50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5">
      <c r="A26" s="5" t="s">
        <v>234</v>
      </c>
      <c r="B26" s="7">
        <f t="shared" si="2"/>
        <v>50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cols>
    <col min="6" max="6" width="23.5703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29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176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181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191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v>250</v>
      </c>
      <c r="C21" s="5" t="s">
        <v>211</v>
      </c>
      <c r="D21" s="7">
        <v>20</v>
      </c>
      <c r="E21" s="5" t="s">
        <v>212</v>
      </c>
      <c r="F21" s="7">
        <v>18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 t="shared" ref="B22:B28" si="2">F3</f>
        <v>12</v>
      </c>
      <c r="C22" s="5" t="s">
        <v>216</v>
      </c>
      <c r="D22" s="7">
        <v>46</v>
      </c>
      <c r="E22" s="5" t="s">
        <v>217</v>
      </c>
      <c r="F22" s="7">
        <v>0</v>
      </c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>
        <v>6</v>
      </c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40</v>
      </c>
      <c r="E25" s="5" t="s">
        <v>231</v>
      </c>
      <c r="F25" s="7">
        <v>6</v>
      </c>
      <c r="G25" s="5" t="s">
        <v>232</v>
      </c>
      <c r="H25" s="5" t="s">
        <v>233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32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E51" sqref="E51"/>
    </sheetView>
  </sheetViews>
  <sheetFormatPr baseColWidth="10" defaultColWidth="10.7109375" defaultRowHeight="12.75"/>
  <cols>
    <col min="6" max="7" width="15.4257812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10</v>
      </c>
      <c r="I2" s="4"/>
    </row>
    <row r="3" spans="1:9" ht="1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18</v>
      </c>
      <c r="G3" s="5" t="s">
        <v>136</v>
      </c>
      <c r="H3" s="7">
        <v>0</v>
      </c>
      <c r="I3" s="4"/>
    </row>
    <row r="4" spans="1:9" ht="15">
      <c r="A4" s="5" t="s">
        <v>137</v>
      </c>
      <c r="B4" s="7">
        <v>14</v>
      </c>
      <c r="C4" s="5" t="s">
        <v>138</v>
      </c>
      <c r="D4" s="7">
        <v>25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</row>
    <row r="5" spans="1:9" ht="15">
      <c r="A5" s="5" t="s">
        <v>141</v>
      </c>
      <c r="B5" s="7">
        <v>15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0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65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15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276</v>
      </c>
      <c r="I20" s="4"/>
    </row>
    <row r="21" spans="1:9" ht="15">
      <c r="A21" s="5" t="s">
        <v>210</v>
      </c>
      <c r="B21" s="7">
        <v>300</v>
      </c>
      <c r="C21" s="5" t="s">
        <v>211</v>
      </c>
      <c r="D21" s="7">
        <v>90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</row>
    <row r="23" spans="1:9" ht="15">
      <c r="A23" s="5" t="s">
        <v>220</v>
      </c>
      <c r="B23" s="7">
        <f t="shared" ref="B23:B28" si="2">F4</f>
        <v>60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5">
      <c r="A26" s="5" t="s">
        <v>234</v>
      </c>
      <c r="B26" s="7">
        <f t="shared" si="2"/>
        <v>60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cols>
    <col min="6" max="6" width="27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55</v>
      </c>
      <c r="E2" s="5" t="s">
        <v>131</v>
      </c>
      <c r="F2" s="7">
        <v>400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65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52</v>
      </c>
      <c r="E5" s="5" t="s">
        <v>143</v>
      </c>
      <c r="F5" s="7">
        <f>$F$2*0.7</f>
        <v>280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 t="shared" ref="F8:F9" si="1">$F$2*0.25</f>
        <v>100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28</v>
      </c>
      <c r="E9" s="5" t="s">
        <v>159</v>
      </c>
      <c r="F9" s="7">
        <f t="shared" si="1"/>
        <v>100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282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273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243</v>
      </c>
      <c r="C15" s="5" t="s">
        <v>185</v>
      </c>
      <c r="D15" s="7">
        <v>26</v>
      </c>
      <c r="E15" s="5" t="s">
        <v>186</v>
      </c>
      <c r="F15" s="5" t="s">
        <v>252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283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284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284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28</v>
      </c>
      <c r="E24" s="5" t="s">
        <v>227</v>
      </c>
      <c r="F24" s="7"/>
      <c r="G24" s="5" t="s">
        <v>228</v>
      </c>
      <c r="H24" s="5" t="s">
        <v>284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 t="s">
        <v>268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14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24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23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285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27</v>
      </c>
      <c r="E21" s="5" t="s">
        <v>212</v>
      </c>
      <c r="F21" s="7"/>
      <c r="G21" s="5" t="s">
        <v>213</v>
      </c>
      <c r="H21" s="5" t="s">
        <v>258</v>
      </c>
      <c r="I21" s="4"/>
      <c r="J21" s="4"/>
    </row>
    <row r="22" spans="1:10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258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258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28</v>
      </c>
      <c r="E24" s="5" t="s">
        <v>227</v>
      </c>
      <c r="F24" s="7">
        <v>0</v>
      </c>
      <c r="G24" s="5" t="s">
        <v>228</v>
      </c>
      <c r="H24" s="5" t="s">
        <v>258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73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26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29</v>
      </c>
      <c r="E13" s="5" t="s">
        <v>175</v>
      </c>
      <c r="F13" s="5" t="s">
        <v>286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>
        <v>15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24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>
        <v>0</v>
      </c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25</v>
      </c>
      <c r="E25" s="5" t="s">
        <v>231</v>
      </c>
      <c r="F25" s="7">
        <v>0</v>
      </c>
      <c r="G25" s="5" t="s">
        <v>232</v>
      </c>
      <c r="H25" s="5" t="s">
        <v>288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23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18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289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290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252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258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258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258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258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258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291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29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33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30</v>
      </c>
      <c r="E5" s="5" t="s">
        <v>143</v>
      </c>
      <c r="F5" s="7">
        <f>$F$2*0.7</f>
        <v>192.5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27</v>
      </c>
      <c r="E8" s="5" t="s">
        <v>155</v>
      </c>
      <c r="F8" s="7">
        <f t="shared" ref="F8:F9" si="1">$F$2*0.25</f>
        <v>68.75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 t="shared" si="1"/>
        <v>68.75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292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293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279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219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219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/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23</v>
      </c>
      <c r="E3" s="5" t="s">
        <v>135</v>
      </c>
      <c r="F3" s="7">
        <v>8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35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22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20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14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295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21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21</v>
      </c>
      <c r="E20" s="5" t="s">
        <v>207</v>
      </c>
      <c r="F20" s="7"/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18</v>
      </c>
      <c r="E25" s="5" t="s">
        <v>231</v>
      </c>
      <c r="F25" s="7"/>
      <c r="G25" s="5" t="s">
        <v>232</v>
      </c>
      <c r="H25" s="5" t="s">
        <v>67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cols>
    <col min="6" max="6" width="34.42578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24</v>
      </c>
      <c r="E3" s="5" t="s">
        <v>135</v>
      </c>
      <c r="F3" s="7">
        <v>16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56.25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24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296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297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23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258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258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258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258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24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298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281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63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0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25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27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61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89</v>
      </c>
      <c r="E2" s="5" t="s">
        <v>131</v>
      </c>
      <c r="F2" s="7">
        <v>425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16</v>
      </c>
      <c r="C3" s="5" t="s">
        <v>134</v>
      </c>
      <c r="D3" s="7">
        <v>98</v>
      </c>
      <c r="E3" s="5" t="s">
        <v>135</v>
      </c>
      <c r="F3" s="7">
        <v>25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85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17</v>
      </c>
      <c r="C5" s="5" t="s">
        <v>142</v>
      </c>
      <c r="D5" s="7">
        <v>45</v>
      </c>
      <c r="E5" s="5" t="s">
        <v>143</v>
      </c>
      <c r="F5" s="7">
        <f>$F$2*0.7</f>
        <v>297.5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85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85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106.25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95</v>
      </c>
      <c r="E9" s="5" t="s">
        <v>159</v>
      </c>
      <c r="F9" s="7">
        <f t="shared" si="1"/>
        <v>106.25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242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3</v>
      </c>
    </row>
    <row r="16" spans="1:9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3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/>
      <c r="G17" s="5" t="s">
        <v>196</v>
      </c>
      <c r="H17" s="7">
        <v>3</v>
      </c>
    </row>
    <row r="18" spans="1:8" ht="15.75" customHeight="1">
      <c r="A18" s="5" t="s">
        <v>197</v>
      </c>
      <c r="B18" s="7">
        <f>ROUNDUP((B5+B4+B5)/3,0)</f>
        <v>15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3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52</v>
      </c>
      <c r="E19" s="5" t="s">
        <v>203</v>
      </c>
      <c r="F19" s="7"/>
      <c r="G19" s="5" t="s">
        <v>204</v>
      </c>
      <c r="H19" s="7">
        <v>3</v>
      </c>
    </row>
    <row r="20" spans="1:8" ht="15.75" customHeight="1">
      <c r="A20" s="5" t="s">
        <v>205</v>
      </c>
      <c r="B20" s="5" t="s">
        <v>244</v>
      </c>
      <c r="C20" s="5" t="s">
        <v>206</v>
      </c>
      <c r="D20" s="7">
        <v>44</v>
      </c>
      <c r="E20" s="5" t="s">
        <v>207</v>
      </c>
      <c r="F20" s="7"/>
      <c r="G20" s="5" t="s">
        <v>208</v>
      </c>
      <c r="H20" s="5" t="s">
        <v>243</v>
      </c>
    </row>
    <row r="21" spans="1:8" ht="15.75" customHeight="1">
      <c r="A21" s="5" t="s">
        <v>210</v>
      </c>
      <c r="B21" s="7">
        <f t="shared" ref="B21:B28" si="2">F2</f>
        <v>425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243</v>
      </c>
    </row>
    <row r="22" spans="1:8" ht="15.75" customHeight="1">
      <c r="A22" s="5" t="s">
        <v>215</v>
      </c>
      <c r="B22" s="7">
        <f t="shared" si="2"/>
        <v>25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243</v>
      </c>
    </row>
    <row r="23" spans="1:8" ht="15.75" customHeight="1">
      <c r="A23" s="5" t="s">
        <v>220</v>
      </c>
      <c r="B23" s="7">
        <f t="shared" si="2"/>
        <v>85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243</v>
      </c>
    </row>
    <row r="24" spans="1:8" ht="15.75" customHeight="1">
      <c r="A24" s="5" t="s">
        <v>225</v>
      </c>
      <c r="B24" s="7">
        <f t="shared" si="2"/>
        <v>297.5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243</v>
      </c>
    </row>
    <row r="25" spans="1:8" ht="15.75" customHeight="1">
      <c r="A25" s="5" t="s">
        <v>229</v>
      </c>
      <c r="B25" s="7">
        <f t="shared" si="2"/>
        <v>85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85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2"/>
        <v>106.25</v>
      </c>
      <c r="E27" s="5" t="s">
        <v>238</v>
      </c>
      <c r="F27" s="5" t="s">
        <v>245</v>
      </c>
      <c r="G27" s="5"/>
      <c r="H27" s="5"/>
    </row>
    <row r="28" spans="1:8" ht="15.75" customHeight="1">
      <c r="A28" s="5" t="s">
        <v>239</v>
      </c>
      <c r="B28" s="7">
        <f t="shared" si="2"/>
        <v>106.25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25</v>
      </c>
      <c r="E3" s="5" t="s">
        <v>135</v>
      </c>
      <c r="F3" s="7">
        <v>17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422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300</v>
      </c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26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59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30</v>
      </c>
      <c r="E2" s="5" t="s">
        <v>131</v>
      </c>
      <c r="F2" s="7">
        <v>300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36</v>
      </c>
      <c r="E3" s="5" t="s">
        <v>135</v>
      </c>
      <c r="F3" s="7">
        <v>19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32</v>
      </c>
      <c r="E5" s="5" t="s">
        <v>143</v>
      </c>
      <c r="F5" s="7">
        <f>$F$2*0.7</f>
        <v>210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301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302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303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25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250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57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305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306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55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 t="s">
        <v>268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450</v>
      </c>
      <c r="G2" s="5" t="s">
        <v>132</v>
      </c>
      <c r="H2" s="7">
        <v>8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v>22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90</v>
      </c>
      <c r="G4" s="5" t="s">
        <v>140</v>
      </c>
      <c r="H4" s="7">
        <v>9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315</v>
      </c>
      <c r="G5" s="5" t="s">
        <v>144</v>
      </c>
      <c r="H5" s="7">
        <v>8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112.5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307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271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450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243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243</v>
      </c>
      <c r="I22" s="4"/>
      <c r="J22" s="4"/>
    </row>
    <row r="23" spans="1:10" ht="15.75" customHeight="1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  <c r="I23" s="4"/>
      <c r="J23" s="4"/>
    </row>
    <row r="24" spans="1:10" ht="15.75" customHeight="1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  <c r="I24" s="4"/>
      <c r="J24" s="4"/>
    </row>
    <row r="25" spans="1:10" ht="15.75" customHeight="1">
      <c r="A25" s="5" t="s">
        <v>229</v>
      </c>
      <c r="B25" s="7">
        <f t="shared" si="2"/>
        <v>90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308</v>
      </c>
      <c r="I25" s="4"/>
      <c r="J25" s="4"/>
    </row>
    <row r="26" spans="1:10" ht="15.75" customHeight="1">
      <c r="A26" s="5" t="s">
        <v>234</v>
      </c>
      <c r="B26" s="7">
        <f t="shared" si="2"/>
        <v>90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112.5</v>
      </c>
      <c r="E27" s="5" t="s">
        <v>238</v>
      </c>
      <c r="F27" s="5" t="s">
        <v>268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E51" sqref="E5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450</v>
      </c>
      <c r="G2" s="5" t="s">
        <v>132</v>
      </c>
      <c r="H2" s="7">
        <v>8</v>
      </c>
      <c r="I2" s="4"/>
    </row>
    <row r="3" spans="1:9" ht="15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v>25</v>
      </c>
      <c r="G3" s="5" t="s">
        <v>136</v>
      </c>
      <c r="H3" s="7">
        <v>5</v>
      </c>
      <c r="I3" s="4"/>
    </row>
    <row r="4" spans="1:9" ht="15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90</v>
      </c>
      <c r="G4" s="5" t="s">
        <v>140</v>
      </c>
      <c r="H4" s="7">
        <v>9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315</v>
      </c>
      <c r="G5" s="5" t="s">
        <v>144</v>
      </c>
      <c r="H5" s="7">
        <v>8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90</v>
      </c>
      <c r="G6" s="5" t="s">
        <v>148</v>
      </c>
      <c r="H6" s="7">
        <v>3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112.5</v>
      </c>
      <c r="G8" s="5" t="s">
        <v>156</v>
      </c>
      <c r="H8" s="7">
        <v>3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309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309</v>
      </c>
      <c r="G14" s="5" t="s">
        <v>182</v>
      </c>
      <c r="H14" s="7">
        <v>5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3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310</v>
      </c>
      <c r="G16" s="5" t="s">
        <v>192</v>
      </c>
      <c r="H16" s="7">
        <v>3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3</v>
      </c>
      <c r="I17" s="4"/>
    </row>
    <row r="18" spans="1:9" ht="15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3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3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243</v>
      </c>
      <c r="I20" s="4"/>
    </row>
    <row r="21" spans="1:9" ht="15">
      <c r="A21" s="5" t="s">
        <v>210</v>
      </c>
      <c r="B21" s="7">
        <f t="shared" ref="B21:B28" si="2">F2</f>
        <v>450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243</v>
      </c>
      <c r="I21" s="4"/>
    </row>
    <row r="22" spans="1:9" ht="15">
      <c r="A22" s="5" t="s">
        <v>215</v>
      </c>
      <c r="B22" s="7">
        <v>25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243</v>
      </c>
      <c r="I22" s="4"/>
    </row>
    <row r="23" spans="1:9" ht="15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  <c r="I23" s="4"/>
    </row>
    <row r="24" spans="1:9" ht="15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  <c r="I24" s="4"/>
    </row>
    <row r="25" spans="1:9" ht="15">
      <c r="A25" s="5" t="s">
        <v>229</v>
      </c>
      <c r="B25" s="7">
        <f t="shared" si="2"/>
        <v>90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</row>
    <row r="26" spans="1:9" ht="15">
      <c r="A26" s="5" t="s">
        <v>234</v>
      </c>
      <c r="B26" s="7">
        <f t="shared" si="2"/>
        <v>90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</row>
    <row r="27" spans="1:9" ht="15">
      <c r="A27" s="5" t="s">
        <v>237</v>
      </c>
      <c r="B27" s="7">
        <f t="shared" si="2"/>
        <v>112.5</v>
      </c>
      <c r="E27" s="5" t="s">
        <v>238</v>
      </c>
      <c r="F27" s="5" t="s">
        <v>268</v>
      </c>
      <c r="G27" s="5"/>
      <c r="H27" s="5"/>
      <c r="I27" s="4"/>
    </row>
    <row r="28" spans="1:9" ht="15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300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60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312</v>
      </c>
      <c r="G14" s="5" t="s">
        <v>182</v>
      </c>
      <c r="H14" s="7">
        <v>7</v>
      </c>
      <c r="I14" s="4"/>
      <c r="J14" s="4"/>
    </row>
    <row r="15" spans="1:10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19</v>
      </c>
      <c r="E16" s="5" t="s">
        <v>190</v>
      </c>
      <c r="F16" s="5" t="s">
        <v>271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243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243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250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175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 t="shared" si="1"/>
        <v>62.5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313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314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250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51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v>325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65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227.49999999999997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81.25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 t="shared" si="1"/>
        <v>81.25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316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303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>
        <v>42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>
        <v>21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>
        <v>80</v>
      </c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>
        <v>16</v>
      </c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7">
        <v>16</v>
      </c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7">
        <v>16</v>
      </c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65</v>
      </c>
      <c r="C25" s="5" t="s">
        <v>230</v>
      </c>
      <c r="D25" s="7">
        <v>28</v>
      </c>
      <c r="E25" s="5" t="s">
        <v>231</v>
      </c>
      <c r="F25" s="7">
        <v>16</v>
      </c>
      <c r="G25" s="5" t="s">
        <v>232</v>
      </c>
      <c r="H25" s="5" t="s">
        <v>97</v>
      </c>
      <c r="I25" s="4"/>
      <c r="J25" s="4"/>
    </row>
    <row r="26" spans="1:10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7">
        <v>16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81.25</v>
      </c>
      <c r="E27" s="5" t="s">
        <v>238</v>
      </c>
      <c r="F27" s="5" t="s">
        <v>268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v>325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65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227.49999999999997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81.25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 t="shared" si="1"/>
        <v>81.25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317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 t="s">
        <v>319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320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321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321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321</v>
      </c>
      <c r="I22" s="4"/>
      <c r="J22" s="4"/>
    </row>
    <row r="23" spans="1:10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321</v>
      </c>
      <c r="I23" s="4"/>
      <c r="J23" s="4"/>
    </row>
    <row r="24" spans="1:10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321</v>
      </c>
      <c r="I24" s="4"/>
      <c r="J24" s="4"/>
    </row>
    <row r="25" spans="1:10" ht="15.75" customHeight="1">
      <c r="A25" s="5" t="s">
        <v>229</v>
      </c>
      <c r="B25" s="7">
        <f t="shared" si="2"/>
        <v>65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49</v>
      </c>
      <c r="I25" s="4"/>
      <c r="J25" s="4"/>
    </row>
    <row r="26" spans="1:10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81.25</v>
      </c>
      <c r="E27" s="5" t="s">
        <v>238</v>
      </c>
      <c r="F27" s="5" t="s">
        <v>268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40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55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68.75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 t="shared" si="1"/>
        <v>68.75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22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29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317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322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319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323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25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324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324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324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324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324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325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E51" sqref="E51"/>
    </sheetView>
  </sheetViews>
  <sheetFormatPr baseColWidth="10" defaultColWidth="11.42578125" defaultRowHeight="12.75"/>
  <cols>
    <col min="6" max="6" width="21.570312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400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15</v>
      </c>
      <c r="C3" s="5" t="s">
        <v>134</v>
      </c>
      <c r="D3" s="7">
        <v>51</v>
      </c>
      <c r="E3" s="5" t="s">
        <v>135</v>
      </c>
      <c r="F3" s="7">
        <v>20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62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25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42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246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29</v>
      </c>
      <c r="E14" s="5" t="s">
        <v>180</v>
      </c>
      <c r="F14" s="5" t="s">
        <v>246</v>
      </c>
      <c r="G14" s="5" t="s">
        <v>182</v>
      </c>
      <c r="H14" s="7">
        <v>7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247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14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41</v>
      </c>
      <c r="E20" s="5" t="s">
        <v>207</v>
      </c>
      <c r="F20" s="7">
        <v>0</v>
      </c>
      <c r="G20" s="5" t="s">
        <v>208</v>
      </c>
      <c r="H20" s="5" t="s">
        <v>219</v>
      </c>
      <c r="I20" s="4"/>
    </row>
    <row r="21" spans="1:9" ht="15">
      <c r="A21" s="5" t="s">
        <v>210</v>
      </c>
      <c r="B21" s="7">
        <f t="shared" ref="B21:B28" si="2">F2</f>
        <v>400</v>
      </c>
      <c r="C21" s="5" t="s">
        <v>211</v>
      </c>
      <c r="D21" s="7">
        <v>23</v>
      </c>
      <c r="E21" s="5" t="s">
        <v>212</v>
      </c>
      <c r="F21" s="7">
        <f>SUM(F22:F26)</f>
        <v>37.5</v>
      </c>
      <c r="G21" s="5" t="s">
        <v>213</v>
      </c>
      <c r="H21" s="5" t="s">
        <v>219</v>
      </c>
      <c r="I21" s="4"/>
    </row>
    <row r="22" spans="1:9" ht="15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7.5</v>
      </c>
      <c r="G22" s="5" t="s">
        <v>218</v>
      </c>
      <c r="H22" s="5" t="s">
        <v>219</v>
      </c>
      <c r="I22" s="4"/>
    </row>
    <row r="23" spans="1:9" ht="15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219</v>
      </c>
      <c r="I23" s="4"/>
    </row>
    <row r="24" spans="1:9" ht="15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>
        <v>7.5</v>
      </c>
      <c r="G24" s="5" t="s">
        <v>228</v>
      </c>
      <c r="H24" s="5" t="s">
        <v>219</v>
      </c>
      <c r="I24" s="4"/>
    </row>
    <row r="25" spans="1:9" ht="15">
      <c r="A25" s="5" t="s">
        <v>229</v>
      </c>
      <c r="B25" s="7">
        <f t="shared" si="2"/>
        <v>80</v>
      </c>
      <c r="C25" s="5" t="s">
        <v>230</v>
      </c>
      <c r="D25" s="7">
        <v>51</v>
      </c>
      <c r="E25" s="5" t="s">
        <v>231</v>
      </c>
      <c r="F25" s="7">
        <v>7.5</v>
      </c>
      <c r="G25" s="5" t="s">
        <v>232</v>
      </c>
      <c r="H25" s="5" t="s">
        <v>110</v>
      </c>
      <c r="I25" s="4"/>
    </row>
    <row r="26" spans="1:9" ht="15">
      <c r="A26" s="5" t="s">
        <v>234</v>
      </c>
      <c r="B26" s="7">
        <f t="shared" si="2"/>
        <v>80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5">
      <c r="A27" s="5" t="s">
        <v>237</v>
      </c>
      <c r="B27" s="7">
        <f t="shared" si="2"/>
        <v>100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25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38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37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 t="s">
        <v>326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42</v>
      </c>
      <c r="E16" s="5" t="s">
        <v>190</v>
      </c>
      <c r="F16" s="5" t="s">
        <v>327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15</v>
      </c>
      <c r="C17" s="5" t="s">
        <v>194</v>
      </c>
      <c r="D17" s="7">
        <v>36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328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241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281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327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28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29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300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9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28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32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330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42</v>
      </c>
      <c r="C14" s="5" t="s">
        <v>179</v>
      </c>
      <c r="D14" s="7">
        <v>20</v>
      </c>
      <c r="E14" s="5" t="s">
        <v>180</v>
      </c>
      <c r="F14" s="5" t="s">
        <v>331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331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7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 t="shared" ref="F8:F9" si="1">$F$2*0.25</f>
        <v>62.5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332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421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333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333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333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333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333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334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 t="shared" ref="F8:F9" si="1">$F$2*0.25</f>
        <v>62.5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335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422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336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28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 t="shared" si="0"/>
        <v>40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337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338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300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339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339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339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32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 t="shared" si="0"/>
        <v>40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426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340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300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341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341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341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341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341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400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v>19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30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32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342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54</v>
      </c>
      <c r="C14" s="5" t="s">
        <v>179</v>
      </c>
      <c r="D14" s="7">
        <v>20</v>
      </c>
      <c r="E14" s="5" t="s">
        <v>180</v>
      </c>
      <c r="F14" s="5" t="s">
        <v>343</v>
      </c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 t="s">
        <v>319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344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344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344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344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344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45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17</v>
      </c>
      <c r="C3" s="5" t="s">
        <v>134</v>
      </c>
      <c r="D3" s="7">
        <v>65</v>
      </c>
      <c r="E3" s="5" t="s">
        <v>135</v>
      </c>
      <c r="F3" s="7">
        <v>22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45</v>
      </c>
      <c r="E5" s="5" t="s">
        <v>143</v>
      </c>
      <c r="F5" s="7">
        <f>$F$2*0.7</f>
        <v>140</v>
      </c>
      <c r="G5" s="5" t="s">
        <v>144</v>
      </c>
      <c r="H5" s="7">
        <v>4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41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75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39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309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27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345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346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341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341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341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341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341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E51" sqref="E5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42</v>
      </c>
      <c r="E3" s="5" t="s">
        <v>135</v>
      </c>
      <c r="F3" s="7">
        <v>22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60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12</v>
      </c>
      <c r="C6" s="5" t="s">
        <v>146</v>
      </c>
      <c r="D6" s="7">
        <v>34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  <c r="I6" s="4"/>
    </row>
    <row r="7" spans="1:9" ht="15">
      <c r="A7" s="5" t="s">
        <v>149</v>
      </c>
      <c r="B7" s="7">
        <v>14</v>
      </c>
      <c r="C7" s="5" t="s">
        <v>150</v>
      </c>
      <c r="D7" s="7">
        <v>36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37</v>
      </c>
      <c r="E8" s="5" t="s">
        <v>155</v>
      </c>
      <c r="F8" s="7">
        <f t="shared" ref="F8:F9" si="1">$F$2*0.25</f>
        <v>75</v>
      </c>
      <c r="G8" s="5" t="s">
        <v>156</v>
      </c>
      <c r="H8" s="7">
        <v>2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31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24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23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58</v>
      </c>
      <c r="E13" s="5" t="s">
        <v>175</v>
      </c>
      <c r="F13" s="5" t="s">
        <v>246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41</v>
      </c>
      <c r="E14" s="5" t="s">
        <v>180</v>
      </c>
      <c r="F14" s="5" t="s">
        <v>248</v>
      </c>
      <c r="G14" s="5" t="s">
        <v>182</v>
      </c>
      <c r="H14" s="7">
        <v>7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38</v>
      </c>
      <c r="E16" s="5" t="s">
        <v>190</v>
      </c>
      <c r="F16" s="5"/>
      <c r="G16" s="5" t="s">
        <v>192</v>
      </c>
      <c r="H16" s="7">
        <v>2</v>
      </c>
      <c r="I16" s="4"/>
    </row>
    <row r="17" spans="1:9" ht="15">
      <c r="A17" s="5" t="s">
        <v>193</v>
      </c>
      <c r="B17" s="7">
        <f>ROUNDUP((B6+B6+B4)/3,0)</f>
        <v>13</v>
      </c>
      <c r="C17" s="5" t="s">
        <v>194</v>
      </c>
      <c r="D17" s="7">
        <v>48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13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2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27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0</v>
      </c>
      <c r="G20" s="5" t="s">
        <v>208</v>
      </c>
      <c r="H20" s="5" t="s">
        <v>250</v>
      </c>
      <c r="I20" s="4"/>
    </row>
    <row r="21" spans="1:9" ht="15">
      <c r="A21" s="5" t="s">
        <v>210</v>
      </c>
      <c r="B21" s="7">
        <f t="shared" ref="B21:B28" si="2">F2</f>
        <v>300</v>
      </c>
      <c r="C21" s="5" t="s">
        <v>211</v>
      </c>
      <c r="D21" s="7">
        <v>27</v>
      </c>
      <c r="E21" s="5" t="s">
        <v>212</v>
      </c>
      <c r="F21" s="7">
        <f>SUM(F22:F26)</f>
        <v>30</v>
      </c>
      <c r="G21" s="5" t="s">
        <v>213</v>
      </c>
      <c r="H21" s="5" t="s">
        <v>250</v>
      </c>
      <c r="I21" s="4"/>
    </row>
    <row r="22" spans="1:9" ht="1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250</v>
      </c>
      <c r="I22" s="4"/>
    </row>
    <row r="23" spans="1:9" ht="15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250</v>
      </c>
      <c r="I23" s="4"/>
    </row>
    <row r="24" spans="1:9" ht="15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250</v>
      </c>
      <c r="I24" s="4"/>
    </row>
    <row r="25" spans="1:9" ht="15">
      <c r="A25" s="5" t="s">
        <v>229</v>
      </c>
      <c r="B25" s="7">
        <f t="shared" si="2"/>
        <v>60</v>
      </c>
      <c r="C25" s="5" t="s">
        <v>230</v>
      </c>
      <c r="D25" s="7">
        <v>41</v>
      </c>
      <c r="E25" s="5" t="s">
        <v>231</v>
      </c>
      <c r="F25" s="7">
        <v>6</v>
      </c>
      <c r="G25" s="5" t="s">
        <v>232</v>
      </c>
      <c r="H25" s="5" t="s">
        <v>108</v>
      </c>
      <c r="I25" s="4"/>
    </row>
    <row r="26" spans="1:9" ht="15">
      <c r="A26" s="5" t="s">
        <v>234</v>
      </c>
      <c r="B26" s="7">
        <f t="shared" si="2"/>
        <v>60</v>
      </c>
      <c r="C26" s="5" t="s">
        <v>235</v>
      </c>
      <c r="D26" s="7">
        <v>51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25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65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55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30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347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32</v>
      </c>
      <c r="E14" s="5" t="s">
        <v>180</v>
      </c>
      <c r="F14" s="5" t="s">
        <v>348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40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250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349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49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26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45</v>
      </c>
      <c r="E7" s="5" t="s">
        <v>151</v>
      </c>
      <c r="F7" s="7">
        <f t="shared" si="0"/>
        <v>30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 t="shared" si="1"/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55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350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351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16</v>
      </c>
      <c r="E16" s="5" t="s">
        <v>190</v>
      </c>
      <c r="F16" s="5" t="s">
        <v>352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17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224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224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224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18</v>
      </c>
      <c r="E24" s="5" t="s">
        <v>227</v>
      </c>
      <c r="F24" s="7"/>
      <c r="G24" s="5" t="s">
        <v>228</v>
      </c>
      <c r="H24" s="5" t="s">
        <v>224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41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38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24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37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31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425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39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23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7">
        <v>14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19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18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23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9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22</v>
      </c>
      <c r="E21" s="5" t="s">
        <v>212</v>
      </c>
      <c r="F21" s="7"/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4CE9-9936-4B3B-A44A-0462019A7B7F}">
  <dimension ref="A1:I31"/>
  <sheetViews>
    <sheetView workbookViewId="0">
      <selection activeCell="E51" sqref="E51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9</v>
      </c>
      <c r="C2" s="5" t="s">
        <v>130</v>
      </c>
      <c r="D2" s="7">
        <v>23</v>
      </c>
      <c r="E2" s="5" t="s">
        <v>131</v>
      </c>
      <c r="F2" s="7">
        <v>200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6</v>
      </c>
      <c r="I3" s="4"/>
    </row>
    <row r="4" spans="1:9" ht="15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19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27</v>
      </c>
      <c r="E10" s="5" t="s">
        <v>163</v>
      </c>
      <c r="F10" s="5" t="s">
        <v>37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418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418</v>
      </c>
      <c r="G14" s="5" t="s">
        <v>182</v>
      </c>
      <c r="H14" s="7">
        <v>5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10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12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</row>
    <row r="21" spans="1:9" ht="15">
      <c r="A21" s="5" t="s">
        <v>210</v>
      </c>
      <c r="B21" s="7">
        <f t="shared" ref="B21:B28" si="2">F2</f>
        <v>200</v>
      </c>
      <c r="C21" s="5" t="s">
        <v>211</v>
      </c>
      <c r="D21" s="7">
        <v>22</v>
      </c>
      <c r="E21" s="5" t="s">
        <v>212</v>
      </c>
      <c r="F21" s="7">
        <v>0</v>
      </c>
      <c r="G21" s="5" t="s">
        <v>213</v>
      </c>
      <c r="H21" s="5" t="s">
        <v>214</v>
      </c>
      <c r="I21" s="4"/>
    </row>
    <row r="22" spans="1:9" ht="15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214</v>
      </c>
      <c r="I22" s="4"/>
    </row>
    <row r="23" spans="1:9" ht="15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2"/>
        <v>140</v>
      </c>
      <c r="C24" s="5" t="s">
        <v>226</v>
      </c>
      <c r="D24" s="7">
        <v>23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37</v>
      </c>
      <c r="I25" s="4"/>
    </row>
    <row r="26" spans="1:9" ht="15">
      <c r="A26" s="5" t="s">
        <v>234</v>
      </c>
      <c r="B26" s="7">
        <f t="shared" si="2"/>
        <v>40</v>
      </c>
      <c r="C26" s="5" t="s">
        <v>235</v>
      </c>
      <c r="D26" s="7">
        <v>39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cols>
    <col min="5" max="5" width="17.42578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v>15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25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35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4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44</v>
      </c>
      <c r="E13" s="5" t="s">
        <v>175</v>
      </c>
      <c r="F13" s="5" t="s">
        <v>353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43</v>
      </c>
      <c r="E14" s="5" t="s">
        <v>180</v>
      </c>
      <c r="F14" s="5" t="s">
        <v>354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f t="shared" si="2"/>
        <v>15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18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19</v>
      </c>
      <c r="E4" s="5" t="s">
        <v>139</v>
      </c>
      <c r="F4" s="7"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17</v>
      </c>
      <c r="E5" s="5" t="s">
        <v>143</v>
      </c>
      <c r="F5" s="7"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14</v>
      </c>
      <c r="E6" s="5" t="s">
        <v>147</v>
      </c>
      <c r="F6" s="7"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22</v>
      </c>
      <c r="E7" s="5" t="s">
        <v>151</v>
      </c>
      <c r="F7" s="7"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22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21</v>
      </c>
      <c r="E13" s="5" t="s">
        <v>175</v>
      </c>
      <c r="F13" s="5" t="s">
        <v>355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36</v>
      </c>
      <c r="C14" s="5" t="s">
        <v>179</v>
      </c>
      <c r="D14" s="7">
        <v>24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17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16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18</v>
      </c>
      <c r="E20" s="5" t="s">
        <v>207</v>
      </c>
      <c r="F20" s="7"/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0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0"/>
        <v>30</v>
      </c>
      <c r="C23" s="5" t="s">
        <v>221</v>
      </c>
      <c r="D23" s="7">
        <v>19</v>
      </c>
      <c r="E23" s="5" t="s">
        <v>222</v>
      </c>
      <c r="F23" s="7"/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f t="shared" si="2"/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6392-9CD4-4EC2-B2C2-88A0D36D538D}">
  <dimension ref="A1:I31"/>
  <sheetViews>
    <sheetView workbookViewId="0">
      <selection activeCell="E51" sqref="E51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11</v>
      </c>
      <c r="C3" s="5" t="s">
        <v>134</v>
      </c>
      <c r="D3" s="7">
        <v>25</v>
      </c>
      <c r="E3" s="5" t="s">
        <v>135</v>
      </c>
      <c r="F3" s="7">
        <v>10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17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33</v>
      </c>
      <c r="E11" s="5" t="s">
        <v>167</v>
      </c>
      <c r="F11" s="7">
        <v>2</v>
      </c>
      <c r="G11" s="5" t="s">
        <v>168</v>
      </c>
      <c r="H11" s="7">
        <v>0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45</v>
      </c>
      <c r="E13" s="5" t="s">
        <v>175</v>
      </c>
      <c r="F13" s="5" t="s">
        <v>252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417</v>
      </c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417</v>
      </c>
      <c r="G15" s="5" t="s">
        <v>187</v>
      </c>
      <c r="H15" s="7">
        <v>0</v>
      </c>
      <c r="I15" s="4"/>
    </row>
    <row r="16" spans="1:9" ht="1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</row>
    <row r="17" spans="1:9" ht="15">
      <c r="A17" s="5" t="s">
        <v>193</v>
      </c>
      <c r="B17" s="7">
        <f>ROUNDUP((B6+B6+B4)/3,0)</f>
        <v>15</v>
      </c>
      <c r="C17" s="5" t="s">
        <v>194</v>
      </c>
      <c r="D17" s="7">
        <v>40</v>
      </c>
      <c r="E17" s="5" t="s">
        <v>195</v>
      </c>
      <c r="F17" s="7">
        <v>0</v>
      </c>
      <c r="G17" s="5" t="s">
        <v>196</v>
      </c>
      <c r="H17" s="7">
        <v>0</v>
      </c>
      <c r="I17" s="4"/>
    </row>
    <row r="18" spans="1:9" ht="15">
      <c r="A18" s="5" t="s">
        <v>197</v>
      </c>
      <c r="B18" s="7">
        <f>ROUNDUP((B5+B4+B5)/3,0)</f>
        <v>12</v>
      </c>
      <c r="C18" s="5" t="s">
        <v>198</v>
      </c>
      <c r="D18" s="7">
        <v>33</v>
      </c>
      <c r="E18" s="5" t="s">
        <v>199</v>
      </c>
      <c r="F18" s="7">
        <v>0</v>
      </c>
      <c r="G18" s="5" t="s">
        <v>200</v>
      </c>
      <c r="H18" s="7">
        <v>0</v>
      </c>
      <c r="I18" s="4"/>
    </row>
    <row r="19" spans="1:9" ht="1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</row>
    <row r="20" spans="1:9" ht="15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>
        <v>0</v>
      </c>
      <c r="G20" s="5" t="s">
        <v>208</v>
      </c>
      <c r="H20" s="5" t="s">
        <v>276</v>
      </c>
      <c r="I20" s="4"/>
    </row>
    <row r="21" spans="1:9" ht="15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276</v>
      </c>
      <c r="I21" s="4"/>
    </row>
    <row r="22" spans="1:9" ht="15">
      <c r="A22" s="5" t="s">
        <v>215</v>
      </c>
      <c r="B22" s="7">
        <f t="shared" si="2"/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</row>
    <row r="23" spans="1:9" ht="15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276</v>
      </c>
      <c r="I23" s="4"/>
    </row>
    <row r="24" spans="1:9" ht="15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276</v>
      </c>
      <c r="I24" s="4"/>
    </row>
    <row r="25" spans="1:9" ht="15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</row>
    <row r="26" spans="1:9" ht="15">
      <c r="A26" s="5" t="s">
        <v>234</v>
      </c>
      <c r="B26" s="7">
        <f t="shared" si="2"/>
        <v>30</v>
      </c>
      <c r="C26" s="5" t="s">
        <v>235</v>
      </c>
      <c r="D26" s="7">
        <v>33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EF1-E6A2-4E64-AC21-290C14D85DA3}"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44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38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44</v>
      </c>
      <c r="E5" s="5" t="s">
        <v>143</v>
      </c>
      <c r="F5" s="7">
        <f>$F$2*0.7</f>
        <v>175</v>
      </c>
      <c r="G5" s="5" t="s">
        <v>144</v>
      </c>
      <c r="H5" s="7">
        <v>7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411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412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413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413</v>
      </c>
      <c r="I21" s="4"/>
      <c r="J21" s="4"/>
    </row>
    <row r="22" spans="1:10" ht="15.75" customHeight="1">
      <c r="A22" s="5" t="s">
        <v>215</v>
      </c>
      <c r="B22" s="7">
        <f t="shared" si="2"/>
        <v>22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413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413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413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414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38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E51" sqref="E5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45</v>
      </c>
      <c r="G4" s="5" t="s">
        <v>140</v>
      </c>
      <c r="H4" s="7">
        <v>5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11</v>
      </c>
      <c r="C6" s="5" t="s">
        <v>146</v>
      </c>
      <c r="D6" s="7">
        <v>44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13</v>
      </c>
      <c r="C7" s="5" t="s">
        <v>150</v>
      </c>
      <c r="D7" s="7">
        <v>31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251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253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5">
      <c r="A21" s="5" t="s">
        <v>210</v>
      </c>
      <c r="B21" s="7">
        <f t="shared" ref="B21:B28" si="2">F2</f>
        <v>225</v>
      </c>
      <c r="C21" s="5" t="s">
        <v>211</v>
      </c>
      <c r="D21" s="7">
        <v>31</v>
      </c>
      <c r="E21" s="5" t="s">
        <v>212</v>
      </c>
      <c r="F21" s="7">
        <f>SUM(F22:F26)</f>
        <v>6</v>
      </c>
      <c r="G21" s="5" t="s">
        <v>213</v>
      </c>
      <c r="H21" s="5" t="s">
        <v>209</v>
      </c>
      <c r="I21" s="4"/>
    </row>
    <row r="22" spans="1:9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5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>
        <v>3</v>
      </c>
      <c r="G23" s="5" t="s">
        <v>223</v>
      </c>
      <c r="H23" s="5" t="s">
        <v>209</v>
      </c>
      <c r="I23" s="4"/>
    </row>
    <row r="24" spans="1:9" ht="15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209</v>
      </c>
      <c r="I24" s="4"/>
    </row>
    <row r="25" spans="1:9" ht="15">
      <c r="A25" s="5" t="s">
        <v>229</v>
      </c>
      <c r="B25" s="7">
        <f t="shared" si="2"/>
        <v>45</v>
      </c>
      <c r="C25" s="5" t="s">
        <v>230</v>
      </c>
      <c r="D25" s="7">
        <v>26</v>
      </c>
      <c r="E25" s="5" t="s">
        <v>231</v>
      </c>
      <c r="F25" s="7">
        <v>0</v>
      </c>
      <c r="G25" s="5" t="s">
        <v>232</v>
      </c>
      <c r="H25" s="5" t="s">
        <v>103</v>
      </c>
      <c r="I25" s="4"/>
    </row>
    <row r="26" spans="1:9" ht="15">
      <c r="A26" s="5" t="s">
        <v>234</v>
      </c>
      <c r="B26" s="7">
        <f t="shared" si="2"/>
        <v>45</v>
      </c>
      <c r="C26" s="5" t="s">
        <v>235</v>
      </c>
      <c r="D26" s="7">
        <v>31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2D8-41AC-469B-A506-18F730FA9C04}"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40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33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37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424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252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28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341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341</v>
      </c>
      <c r="I21" s="4"/>
      <c r="J21" s="4"/>
    </row>
    <row r="22" spans="1:10" ht="15.75" customHeight="1">
      <c r="A22" s="5" t="s">
        <v>215</v>
      </c>
      <c r="B22" s="7">
        <f t="shared" si="2"/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341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341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341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414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74-8B93-4365-AB57-AF9C653F3224}"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9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33</v>
      </c>
      <c r="E4" s="5" t="s">
        <v>139</v>
      </c>
      <c r="F4" s="7">
        <f>$F$2*0.2</f>
        <v>45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 t="shared" si="0"/>
        <v>45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38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421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37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341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341</v>
      </c>
      <c r="I21" s="4"/>
      <c r="J21" s="4"/>
    </row>
    <row r="22" spans="1:10" ht="15.75" customHeight="1">
      <c r="A22" s="5" t="s">
        <v>215</v>
      </c>
      <c r="B22" s="7">
        <f t="shared" si="2"/>
        <v>22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341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341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341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415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34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E3-7989-4DD5-86DC-561D5D10351D}">
  <dimension ref="A1:I31"/>
  <sheetViews>
    <sheetView workbookViewId="0">
      <selection activeCell="E51" sqref="E51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26</v>
      </c>
      <c r="E3" s="5" t="s">
        <v>135</v>
      </c>
      <c r="F3" s="7">
        <v>18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44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 t="shared" ref="F8:F9" si="1">$F$2*0.25</f>
        <v>43.75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44</v>
      </c>
      <c r="E11" s="5" t="s">
        <v>167</v>
      </c>
      <c r="F11" s="7">
        <v>2</v>
      </c>
      <c r="G11" s="5" t="s">
        <v>168</v>
      </c>
      <c r="H11" s="7">
        <v>6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424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11</v>
      </c>
      <c r="C19" s="5" t="s">
        <v>202</v>
      </c>
      <c r="D19" s="7">
        <v>36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250</v>
      </c>
      <c r="I20" s="4"/>
    </row>
    <row r="21" spans="1:9" ht="15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250</v>
      </c>
      <c r="I21" s="4"/>
    </row>
    <row r="22" spans="1:9" ht="15">
      <c r="A22" s="5" t="s">
        <v>215</v>
      </c>
      <c r="B22" s="7">
        <f t="shared" si="2"/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250</v>
      </c>
      <c r="I22" s="4"/>
    </row>
    <row r="23" spans="1:9" ht="15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250</v>
      </c>
      <c r="I23" s="4"/>
    </row>
    <row r="24" spans="1:9" ht="15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250</v>
      </c>
      <c r="I24" s="4"/>
    </row>
    <row r="25" spans="1:9" ht="15">
      <c r="A25" s="5" t="s">
        <v>229</v>
      </c>
      <c r="B25" s="7">
        <f t="shared" si="2"/>
        <v>35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414</v>
      </c>
      <c r="I25" s="4"/>
    </row>
    <row r="26" spans="1:9" ht="15">
      <c r="A26" s="5" t="s">
        <v>234</v>
      </c>
      <c r="B26" s="7">
        <f t="shared" si="2"/>
        <v>35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136-A07C-4041-8ED1-B037AED346A3}"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28</v>
      </c>
      <c r="E3" s="5" t="s">
        <v>135</v>
      </c>
      <c r="F3" s="7">
        <v>14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252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33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33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f t="shared" si="2"/>
        <v>14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sqref="A1:I30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8</v>
      </c>
      <c r="C3" s="5" t="s">
        <v>134</v>
      </c>
      <c r="D3" s="7">
        <v>20</v>
      </c>
      <c r="E3" s="5" t="s">
        <v>135</v>
      </c>
      <c r="F3" s="7">
        <v>10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225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28</v>
      </c>
      <c r="E3" s="5" t="s">
        <v>135</v>
      </c>
      <c r="F3" s="7">
        <v>17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30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356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358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420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341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341</v>
      </c>
      <c r="I21" s="4"/>
      <c r="J21" s="4"/>
    </row>
    <row r="22" spans="1:10" ht="15.75" customHeight="1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341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341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341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22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23</v>
      </c>
      <c r="E3" s="5" t="s">
        <v>135</v>
      </c>
      <c r="F3" s="7">
        <v>16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24</v>
      </c>
      <c r="E10" s="5" t="s">
        <v>163</v>
      </c>
      <c r="F10" s="5" t="s">
        <v>356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359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362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362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362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362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362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20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 t="s">
        <v>363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525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105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40</v>
      </c>
      <c r="E5" s="5" t="s">
        <v>143</v>
      </c>
      <c r="F5" s="7">
        <f>$F$2*0.7</f>
        <v>367.5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105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7">
        <f t="shared" si="0"/>
        <v>105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131.25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131.25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358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420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 t="s">
        <v>364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365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525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365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365</v>
      </c>
      <c r="I22" s="4"/>
      <c r="J22" s="4"/>
    </row>
    <row r="23" spans="1:10" ht="15.75" customHeight="1">
      <c r="A23" s="5" t="s">
        <v>220</v>
      </c>
      <c r="B23" s="7">
        <f t="shared" si="2"/>
        <v>105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365</v>
      </c>
      <c r="I23" s="4"/>
      <c r="J23" s="4"/>
    </row>
    <row r="24" spans="1:10" ht="15.75" customHeight="1">
      <c r="A24" s="5" t="s">
        <v>225</v>
      </c>
      <c r="B24" s="7">
        <f t="shared" si="2"/>
        <v>367.5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365</v>
      </c>
      <c r="I24" s="4"/>
      <c r="J24" s="4"/>
    </row>
    <row r="25" spans="1:10" ht="15.75" customHeight="1">
      <c r="A25" s="5" t="s">
        <v>229</v>
      </c>
      <c r="B25" s="7">
        <f t="shared" si="2"/>
        <v>105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105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100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8">
        <v>100</v>
      </c>
      <c r="E3" s="5" t="s">
        <v>135</v>
      </c>
      <c r="F3" s="7">
        <v>99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400</v>
      </c>
      <c r="C4" s="5" t="s">
        <v>138</v>
      </c>
      <c r="D4" s="8">
        <v>100</v>
      </c>
      <c r="E4" s="5" t="s">
        <v>139</v>
      </c>
      <c r="F4" s="7"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8">
        <v>100</v>
      </c>
      <c r="E5" s="5" t="s">
        <v>143</v>
      </c>
      <c r="F5" s="7">
        <v>140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400</v>
      </c>
      <c r="C6" s="5" t="s">
        <v>146</v>
      </c>
      <c r="D6" s="8">
        <v>100</v>
      </c>
      <c r="E6" s="5" t="s">
        <v>147</v>
      </c>
      <c r="F6" s="7"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250</v>
      </c>
      <c r="C7" s="5" t="s">
        <v>150</v>
      </c>
      <c r="D7" s="8">
        <v>100</v>
      </c>
      <c r="E7" s="5" t="s">
        <v>151</v>
      </c>
      <c r="F7" s="7"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8">
        <v>100</v>
      </c>
      <c r="E8" s="5" t="s">
        <v>155</v>
      </c>
      <c r="F8" s="7"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8">
        <v>100</v>
      </c>
      <c r="E9" s="5" t="s">
        <v>159</v>
      </c>
      <c r="F9" s="7">
        <v>50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v>135</v>
      </c>
      <c r="C10" s="5" t="s">
        <v>162</v>
      </c>
      <c r="D10" s="8">
        <v>100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8">
        <v>100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8">
        <v>100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8">
        <v>100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8">
        <v>100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8">
        <v>100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v>130</v>
      </c>
      <c r="C16" s="5" t="s">
        <v>189</v>
      </c>
      <c r="D16" s="8">
        <v>100</v>
      </c>
      <c r="E16" s="5" t="s">
        <v>190</v>
      </c>
      <c r="F16" s="5" t="s">
        <v>190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v>400</v>
      </c>
      <c r="C17" s="5" t="s">
        <v>194</v>
      </c>
      <c r="D17" s="8">
        <v>100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v>140</v>
      </c>
      <c r="C18" s="5" t="s">
        <v>198</v>
      </c>
      <c r="D18" s="8">
        <v>100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v>10</v>
      </c>
      <c r="C19" s="5" t="s">
        <v>202</v>
      </c>
      <c r="D19" s="8">
        <v>100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8">
        <v>100</v>
      </c>
      <c r="E20" s="5" t="s">
        <v>207</v>
      </c>
      <c r="F20" s="7">
        <v>23</v>
      </c>
      <c r="G20" s="5" t="s">
        <v>208</v>
      </c>
      <c r="H20" s="5" t="s">
        <v>276</v>
      </c>
      <c r="I20" s="4"/>
      <c r="J20" s="4"/>
    </row>
    <row r="21" spans="1:10" ht="15.75" customHeight="1">
      <c r="A21" s="5" t="s">
        <v>210</v>
      </c>
      <c r="B21" s="7">
        <v>200</v>
      </c>
      <c r="C21" s="5" t="s">
        <v>211</v>
      </c>
      <c r="D21" s="8">
        <v>100</v>
      </c>
      <c r="E21" s="5" t="s">
        <v>212</v>
      </c>
      <c r="F21" s="7">
        <v>0</v>
      </c>
      <c r="G21" s="5" t="s">
        <v>213</v>
      </c>
      <c r="H21" s="5" t="s">
        <v>276</v>
      </c>
      <c r="I21" s="4"/>
      <c r="J21" s="4"/>
    </row>
    <row r="22" spans="1:10" ht="15.75" customHeight="1">
      <c r="A22" s="5" t="s">
        <v>215</v>
      </c>
      <c r="B22" s="7">
        <v>99</v>
      </c>
      <c r="C22" s="5" t="s">
        <v>216</v>
      </c>
      <c r="D22" s="8">
        <v>100</v>
      </c>
      <c r="E22" s="5" t="s">
        <v>217</v>
      </c>
      <c r="F22" s="7">
        <v>0</v>
      </c>
      <c r="G22" s="5" t="s">
        <v>218</v>
      </c>
      <c r="H22" s="5" t="s">
        <v>276</v>
      </c>
      <c r="I22" s="4"/>
      <c r="J22" s="4"/>
    </row>
    <row r="23" spans="1:10" ht="15.75" customHeight="1">
      <c r="A23" s="5" t="s">
        <v>220</v>
      </c>
      <c r="B23" s="7">
        <v>40</v>
      </c>
      <c r="C23" s="5" t="s">
        <v>221</v>
      </c>
      <c r="D23" s="8">
        <v>100</v>
      </c>
      <c r="E23" s="5" t="s">
        <v>222</v>
      </c>
      <c r="F23" s="7">
        <v>0</v>
      </c>
      <c r="G23" s="5" t="s">
        <v>223</v>
      </c>
      <c r="H23" s="5" t="s">
        <v>276</v>
      </c>
      <c r="I23" s="4"/>
      <c r="J23" s="4"/>
    </row>
    <row r="24" spans="1:10" ht="15.75" customHeight="1">
      <c r="A24" s="5" t="s">
        <v>225</v>
      </c>
      <c r="B24" s="7">
        <v>140</v>
      </c>
      <c r="C24" s="5" t="s">
        <v>226</v>
      </c>
      <c r="D24" s="8">
        <v>100</v>
      </c>
      <c r="E24" s="5" t="s">
        <v>227</v>
      </c>
      <c r="F24" s="7">
        <v>0</v>
      </c>
      <c r="G24" s="5" t="s">
        <v>228</v>
      </c>
      <c r="H24" s="5" t="s">
        <v>276</v>
      </c>
      <c r="I24" s="4"/>
      <c r="J24" s="4"/>
    </row>
    <row r="25" spans="1:10" ht="15.75" customHeight="1">
      <c r="A25" s="5" t="s">
        <v>229</v>
      </c>
      <c r="B25" s="7">
        <v>40</v>
      </c>
      <c r="C25" s="5" t="s">
        <v>230</v>
      </c>
      <c r="D25" s="8">
        <v>100</v>
      </c>
      <c r="E25" s="5" t="s">
        <v>231</v>
      </c>
      <c r="F25" s="7">
        <v>0</v>
      </c>
      <c r="G25" s="5" t="s">
        <v>232</v>
      </c>
      <c r="H25" s="5" t="s">
        <v>24</v>
      </c>
      <c r="I25" s="4"/>
      <c r="J25" s="4"/>
    </row>
    <row r="26" spans="1:10" ht="15.75" customHeight="1">
      <c r="A26" s="5" t="s">
        <v>234</v>
      </c>
      <c r="B26" s="7">
        <v>40</v>
      </c>
      <c r="C26" s="5" t="s">
        <v>235</v>
      </c>
      <c r="D26" s="8">
        <v>100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10</v>
      </c>
      <c r="C3" s="5" t="s">
        <v>134</v>
      </c>
      <c r="D3" s="7">
        <v>35</v>
      </c>
      <c r="E3" s="5" t="s">
        <v>135</v>
      </c>
      <c r="F3" s="7">
        <v>12</v>
      </c>
      <c r="G3" s="5" t="s">
        <v>136</v>
      </c>
      <c r="H3" s="7">
        <v>7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42</v>
      </c>
      <c r="E4" s="5" t="s">
        <v>139</v>
      </c>
      <c r="F4" s="7">
        <f>$F$2*0.2</f>
        <v>60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12</v>
      </c>
      <c r="C5" s="5" t="s">
        <v>142</v>
      </c>
      <c r="D5" s="7">
        <v>35</v>
      </c>
      <c r="E5" s="5" t="s">
        <v>143</v>
      </c>
      <c r="F5" s="7">
        <f>$F$2*0.7</f>
        <v>210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12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/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/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/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276</v>
      </c>
    </row>
    <row r="21" spans="1:8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276</v>
      </c>
    </row>
    <row r="22" spans="1:8" ht="15.75" customHeight="1">
      <c r="A22" s="5" t="s">
        <v>215</v>
      </c>
      <c r="B22" s="7"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</row>
    <row r="23" spans="1:8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276</v>
      </c>
    </row>
    <row r="24" spans="1:8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276</v>
      </c>
    </row>
    <row r="25" spans="1:8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25</v>
      </c>
    </row>
    <row r="26" spans="1:8" ht="15.75" customHeight="1">
      <c r="A26" s="5" t="s">
        <v>234</v>
      </c>
      <c r="B26" s="7">
        <f t="shared" si="2"/>
        <v>60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75</v>
      </c>
      <c r="D27" s="7">
        <v>20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E51" sqref="E5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29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11</v>
      </c>
      <c r="C6" s="5" t="s">
        <v>146</v>
      </c>
      <c r="D6" s="7">
        <v>26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13</v>
      </c>
      <c r="C7" s="5" t="s">
        <v>150</v>
      </c>
      <c r="D7" s="7">
        <v>41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254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255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>
        <v>12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5">
      <c r="A21" s="5" t="s">
        <v>210</v>
      </c>
      <c r="B21" s="7">
        <f t="shared" ref="B21:B28" si="2">F2</f>
        <v>250</v>
      </c>
      <c r="C21" s="5" t="s">
        <v>211</v>
      </c>
      <c r="D21" s="7">
        <v>31</v>
      </c>
      <c r="E21" s="5" t="s">
        <v>212</v>
      </c>
      <c r="F21" s="7">
        <f>SUM(F22:F26)</f>
        <v>21</v>
      </c>
      <c r="G21" s="5" t="s">
        <v>213</v>
      </c>
      <c r="H21" s="5" t="s">
        <v>209</v>
      </c>
      <c r="I21" s="4"/>
    </row>
    <row r="22" spans="1:9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5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209</v>
      </c>
      <c r="I23" s="4"/>
    </row>
    <row r="24" spans="1:9" ht="15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209</v>
      </c>
      <c r="I24" s="4"/>
    </row>
    <row r="25" spans="1:9" ht="15">
      <c r="A25" s="5" t="s">
        <v>229</v>
      </c>
      <c r="B25" s="7">
        <f t="shared" si="2"/>
        <v>50</v>
      </c>
      <c r="C25" s="5" t="s">
        <v>230</v>
      </c>
      <c r="D25" s="7">
        <v>26</v>
      </c>
      <c r="E25" s="5" t="s">
        <v>231</v>
      </c>
      <c r="F25" s="7">
        <v>6</v>
      </c>
      <c r="G25" s="5" t="s">
        <v>232</v>
      </c>
      <c r="H25" s="5" t="s">
        <v>105</v>
      </c>
      <c r="I25" s="4"/>
    </row>
    <row r="26" spans="1:9" ht="15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>
        <v>3</v>
      </c>
      <c r="G26" s="5"/>
      <c r="H26" s="5"/>
      <c r="I26" s="4"/>
    </row>
    <row r="27" spans="1:9" ht="15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42</v>
      </c>
      <c r="E3" s="5" t="s">
        <v>135</v>
      </c>
      <c r="F3" s="7">
        <v>18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52</v>
      </c>
      <c r="E4" s="5" t="s">
        <v>139</v>
      </c>
      <c r="F4" s="7">
        <v>50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42</v>
      </c>
      <c r="E5" s="5" t="s">
        <v>143</v>
      </c>
      <c r="F5" s="7">
        <v>170</v>
      </c>
      <c r="G5" s="5" t="s">
        <v>144</v>
      </c>
      <c r="H5" s="7">
        <v>6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v>62.5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v>62.5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v>50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v>50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366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254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243</v>
      </c>
    </row>
    <row r="21" spans="1:8" ht="15.75" customHeight="1">
      <c r="A21" s="5" t="s">
        <v>210</v>
      </c>
      <c r="B21" s="7">
        <f t="shared" ref="B21:B28" si="0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243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243</v>
      </c>
    </row>
    <row r="23" spans="1:8" ht="15.75" customHeight="1">
      <c r="A23" s="5" t="s">
        <v>220</v>
      </c>
      <c r="B23" s="7">
        <f t="shared" si="0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</row>
    <row r="24" spans="1:8" ht="15.75" customHeight="1">
      <c r="A24" s="5" t="s">
        <v>225</v>
      </c>
      <c r="B24" s="7">
        <f t="shared" si="0"/>
        <v>170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</row>
    <row r="25" spans="1:8" ht="15.75" customHeight="1">
      <c r="A25" s="5" t="s">
        <v>229</v>
      </c>
      <c r="B25" s="7">
        <f t="shared" si="0"/>
        <v>62.5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29</v>
      </c>
    </row>
    <row r="26" spans="1:8" ht="15.75" customHeight="1">
      <c r="A26" s="5" t="s">
        <v>234</v>
      </c>
      <c r="B26" s="7">
        <f t="shared" si="0"/>
        <v>62.5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E51" sqref="E51"/>
    </sheetView>
  </sheetViews>
  <sheetFormatPr baseColWidth="10" defaultColWidth="11.42578125" defaultRowHeight="12.75"/>
  <cols>
    <col min="7" max="7" width="14.4257812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450</v>
      </c>
      <c r="G2" s="5" t="s">
        <v>132</v>
      </c>
      <c r="H2" s="7">
        <v>7</v>
      </c>
    </row>
    <row r="3" spans="1:9" ht="15">
      <c r="A3" s="5" t="s">
        <v>133</v>
      </c>
      <c r="B3" s="7">
        <v>11</v>
      </c>
      <c r="C3" s="5" t="s">
        <v>134</v>
      </c>
      <c r="D3" s="7">
        <v>53</v>
      </c>
      <c r="E3" s="5" t="s">
        <v>135</v>
      </c>
      <c r="F3" s="7">
        <v>21</v>
      </c>
      <c r="G3" s="5" t="s">
        <v>136</v>
      </c>
      <c r="H3" s="7">
        <v>5</v>
      </c>
    </row>
    <row r="4" spans="1:9" ht="15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90</v>
      </c>
      <c r="G4" s="5" t="s">
        <v>140</v>
      </c>
      <c r="H4" s="7">
        <v>0</v>
      </c>
    </row>
    <row r="5" spans="1:9" ht="15">
      <c r="A5" s="5" t="s">
        <v>141</v>
      </c>
      <c r="B5" s="7">
        <v>14</v>
      </c>
      <c r="C5" s="5" t="s">
        <v>142</v>
      </c>
      <c r="D5" s="7">
        <v>50</v>
      </c>
      <c r="E5" s="5" t="s">
        <v>143</v>
      </c>
      <c r="F5" s="7">
        <f>$F$2*0.7</f>
        <v>315</v>
      </c>
      <c r="G5" s="5" t="s">
        <v>144</v>
      </c>
      <c r="H5" s="7">
        <v>7</v>
      </c>
    </row>
    <row r="6" spans="1:9" ht="15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</row>
    <row r="7" spans="1:9" ht="1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</row>
    <row r="8" spans="1:9" ht="15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112.5</v>
      </c>
      <c r="G9" s="5" t="s">
        <v>160</v>
      </c>
      <c r="H9" s="7">
        <v>2</v>
      </c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366</v>
      </c>
      <c r="G13" s="5" t="s">
        <v>177</v>
      </c>
      <c r="H13" s="7">
        <v>5</v>
      </c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254</v>
      </c>
      <c r="G14" s="5" t="s">
        <v>182</v>
      </c>
      <c r="H14" s="7">
        <v>5</v>
      </c>
    </row>
    <row r="15" spans="1:9" ht="15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367</v>
      </c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243</v>
      </c>
    </row>
    <row r="21" spans="1:8" ht="15">
      <c r="A21" s="5" t="s">
        <v>210</v>
      </c>
      <c r="B21" s="7">
        <f t="shared" ref="B21:B28" si="2">F2</f>
        <v>450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243</v>
      </c>
    </row>
    <row r="22" spans="1:8" ht="15">
      <c r="A22" s="5" t="s">
        <v>215</v>
      </c>
      <c r="B22" s="7">
        <v>21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243</v>
      </c>
    </row>
    <row r="23" spans="1:8" ht="15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</row>
    <row r="24" spans="1:8" ht="15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</row>
    <row r="25" spans="1:8" ht="15">
      <c r="A25" s="5" t="s">
        <v>229</v>
      </c>
      <c r="B25" s="7">
        <f t="shared" si="2"/>
        <v>90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89</v>
      </c>
    </row>
    <row r="26" spans="1:8" ht="15">
      <c r="A26" s="5" t="s">
        <v>234</v>
      </c>
      <c r="B26" s="7">
        <f t="shared" si="2"/>
        <v>90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">
      <c r="A27" s="5" t="s">
        <v>237</v>
      </c>
      <c r="B27" s="7">
        <f t="shared" si="2"/>
        <v>112.5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325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38</v>
      </c>
      <c r="E3" s="5" t="s">
        <v>135</v>
      </c>
      <c r="F3" s="7">
        <v>18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65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227.49999999999997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30</v>
      </c>
      <c r="E8" s="5" t="s">
        <v>155</v>
      </c>
      <c r="F8" s="7">
        <f t="shared" ref="F8:F9" si="1">$F$2*0.25</f>
        <v>81.25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81.25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35</v>
      </c>
      <c r="C13" s="5" t="s">
        <v>174</v>
      </c>
      <c r="D13" s="7">
        <v>20</v>
      </c>
      <c r="E13" s="5" t="s">
        <v>175</v>
      </c>
      <c r="F13" s="5" t="s">
        <v>366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254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367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11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9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9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9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65</v>
      </c>
      <c r="C25" s="5" t="s">
        <v>230</v>
      </c>
      <c r="D25" s="7">
        <v>30</v>
      </c>
      <c r="E25" s="5" t="s">
        <v>231</v>
      </c>
      <c r="F25" s="9"/>
      <c r="G25" s="5" t="s">
        <v>232</v>
      </c>
      <c r="H25" s="5" t="s">
        <v>27</v>
      </c>
    </row>
    <row r="26" spans="1:8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9"/>
      <c r="G26" s="5"/>
      <c r="H26" s="5"/>
    </row>
    <row r="27" spans="1:8" ht="15.75" customHeight="1">
      <c r="A27" s="5" t="s">
        <v>237</v>
      </c>
      <c r="B27" s="7">
        <f t="shared" si="2"/>
        <v>81.25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2BDC-45B1-4AF4-B022-F7E339A4F45F}">
  <dimension ref="A1:I29"/>
  <sheetViews>
    <sheetView workbookViewId="0">
      <selection activeCell="D32" sqref="D32"/>
    </sheetView>
  </sheetViews>
  <sheetFormatPr baseColWidth="10" defaultRowHeight="12.75"/>
  <cols>
    <col min="6" max="6" width="37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18</v>
      </c>
      <c r="C2" s="5" t="s">
        <v>130</v>
      </c>
      <c r="D2" s="7">
        <v>25</v>
      </c>
      <c r="E2" s="5" t="s">
        <v>131</v>
      </c>
      <c r="F2" s="7">
        <v>550</v>
      </c>
      <c r="G2" s="5" t="s">
        <v>132</v>
      </c>
      <c r="H2" s="7">
        <v>13</v>
      </c>
      <c r="I2" s="14"/>
    </row>
    <row r="3" spans="1:9" ht="15">
      <c r="A3" s="5" t="s">
        <v>133</v>
      </c>
      <c r="B3" s="7">
        <v>13</v>
      </c>
      <c r="C3" s="5" t="s">
        <v>134</v>
      </c>
      <c r="D3" s="7">
        <v>65</v>
      </c>
      <c r="E3" s="5" t="s">
        <v>135</v>
      </c>
      <c r="F3" s="7">
        <v>28</v>
      </c>
      <c r="G3" s="5" t="s">
        <v>136</v>
      </c>
      <c r="H3" s="7">
        <v>10</v>
      </c>
    </row>
    <row r="4" spans="1:9" ht="15">
      <c r="A4" s="5" t="s">
        <v>137</v>
      </c>
      <c r="B4" s="7">
        <v>9</v>
      </c>
      <c r="C4" s="5" t="s">
        <v>138</v>
      </c>
      <c r="D4" s="7">
        <v>45</v>
      </c>
      <c r="E4" s="5" t="s">
        <v>139</v>
      </c>
      <c r="F4" s="7">
        <f>$F$2*0.2</f>
        <v>110</v>
      </c>
      <c r="G4" s="5" t="s">
        <v>140</v>
      </c>
      <c r="H4" s="7">
        <v>0</v>
      </c>
    </row>
    <row r="5" spans="1:9" ht="15">
      <c r="A5" s="5" t="s">
        <v>141</v>
      </c>
      <c r="B5" s="7">
        <v>16</v>
      </c>
      <c r="C5" s="5" t="s">
        <v>142</v>
      </c>
      <c r="D5" s="7">
        <v>55</v>
      </c>
      <c r="E5" s="5" t="s">
        <v>143</v>
      </c>
      <c r="F5" s="7">
        <f>$F$2*0.7</f>
        <v>385</v>
      </c>
      <c r="G5" s="5" t="s">
        <v>144</v>
      </c>
      <c r="H5" s="7">
        <v>12</v>
      </c>
    </row>
    <row r="6" spans="1:9" ht="15">
      <c r="A6" s="5" t="s">
        <v>145</v>
      </c>
      <c r="B6" s="7">
        <v>13</v>
      </c>
      <c r="C6" s="5" t="s">
        <v>146</v>
      </c>
      <c r="D6" s="7">
        <v>30</v>
      </c>
      <c r="E6" s="5" t="s">
        <v>147</v>
      </c>
      <c r="F6" s="7">
        <f t="shared" ref="F6:F7" si="0">$F$2*0.2</f>
        <v>110</v>
      </c>
      <c r="G6" s="5" t="s">
        <v>148</v>
      </c>
      <c r="H6" s="7">
        <v>3</v>
      </c>
    </row>
    <row r="7" spans="1:9" ht="15">
      <c r="A7" s="5" t="s">
        <v>149</v>
      </c>
      <c r="B7" s="7">
        <v>15</v>
      </c>
      <c r="C7" s="5" t="s">
        <v>150</v>
      </c>
      <c r="D7" s="7">
        <v>20</v>
      </c>
      <c r="E7" s="5" t="s">
        <v>151</v>
      </c>
      <c r="F7" s="7">
        <f t="shared" si="0"/>
        <v>110</v>
      </c>
      <c r="G7" s="5" t="s">
        <v>152</v>
      </c>
      <c r="H7" s="7">
        <v>2</v>
      </c>
    </row>
    <row r="8" spans="1:9" ht="15">
      <c r="A8" s="5" t="s">
        <v>153</v>
      </c>
      <c r="B8" s="7">
        <v>3</v>
      </c>
      <c r="C8" s="5" t="s">
        <v>154</v>
      </c>
      <c r="D8" s="7">
        <v>25</v>
      </c>
      <c r="E8" s="5" t="s">
        <v>155</v>
      </c>
      <c r="F8" s="7">
        <f t="shared" ref="F8:F9" si="1">$F$2*0.25</f>
        <v>137.5</v>
      </c>
      <c r="G8" s="5" t="s">
        <v>156</v>
      </c>
      <c r="H8" s="7">
        <v>0</v>
      </c>
    </row>
    <row r="9" spans="1:9" ht="15">
      <c r="A9" s="5" t="s">
        <v>157</v>
      </c>
      <c r="B9" s="7">
        <v>3</v>
      </c>
      <c r="C9" s="5" t="s">
        <v>158</v>
      </c>
      <c r="D9" s="7">
        <v>20</v>
      </c>
      <c r="E9" s="5" t="s">
        <v>159</v>
      </c>
      <c r="F9" s="7">
        <f t="shared" si="1"/>
        <v>137.5</v>
      </c>
      <c r="G9" s="5" t="s">
        <v>160</v>
      </c>
      <c r="H9" s="7">
        <v>3</v>
      </c>
    </row>
    <row r="10" spans="1:9" ht="15">
      <c r="A10" s="5" t="s">
        <v>161</v>
      </c>
      <c r="B10" s="7">
        <f>ROUNDUP((B8+B5+B7+B9)/2,0)</f>
        <v>19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9</v>
      </c>
    </row>
    <row r="11" spans="1:9" ht="15">
      <c r="A11" s="5" t="s">
        <v>165</v>
      </c>
      <c r="B11" s="7">
        <v>9</v>
      </c>
      <c r="C11" s="5" t="s">
        <v>166</v>
      </c>
      <c r="D11" s="7">
        <v>10</v>
      </c>
      <c r="E11" s="5" t="s">
        <v>167</v>
      </c>
      <c r="F11" s="7">
        <v>2</v>
      </c>
      <c r="G11" s="5" t="s">
        <v>168</v>
      </c>
      <c r="H11" s="7">
        <v>9</v>
      </c>
    </row>
    <row r="12" spans="1:9" ht="15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</row>
    <row r="13" spans="1:9" ht="15">
      <c r="A13" s="5" t="s">
        <v>173</v>
      </c>
      <c r="B13" s="7">
        <v>30</v>
      </c>
      <c r="C13" s="5" t="s">
        <v>174</v>
      </c>
      <c r="D13" s="7">
        <v>30</v>
      </c>
      <c r="E13" s="5" t="s">
        <v>175</v>
      </c>
      <c r="F13" s="5" t="s">
        <v>416</v>
      </c>
      <c r="G13" s="5" t="s">
        <v>177</v>
      </c>
      <c r="H13" s="7">
        <v>9</v>
      </c>
    </row>
    <row r="14" spans="1:9" ht="15">
      <c r="A14" s="5" t="s">
        <v>178</v>
      </c>
      <c r="B14" s="7">
        <f>B2*4</f>
        <v>72</v>
      </c>
      <c r="C14" s="5" t="s">
        <v>179</v>
      </c>
      <c r="D14" s="7">
        <v>40</v>
      </c>
      <c r="E14" s="5" t="s">
        <v>180</v>
      </c>
      <c r="F14" s="5" t="s">
        <v>252</v>
      </c>
      <c r="G14" s="5" t="s">
        <v>182</v>
      </c>
      <c r="H14" s="7">
        <v>8</v>
      </c>
    </row>
    <row r="15" spans="1:9" ht="15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2</v>
      </c>
    </row>
    <row r="16" spans="1:9" ht="15">
      <c r="A16" s="5" t="s">
        <v>188</v>
      </c>
      <c r="B16" s="7">
        <f>ROUNDUP((B7+B5)/2,0)</f>
        <v>16</v>
      </c>
      <c r="C16" s="5" t="s">
        <v>189</v>
      </c>
      <c r="D16" s="7">
        <v>20</v>
      </c>
      <c r="E16" s="5" t="s">
        <v>190</v>
      </c>
      <c r="F16" s="5" t="s">
        <v>271</v>
      </c>
      <c r="G16" s="5" t="s">
        <v>192</v>
      </c>
      <c r="H16" s="7">
        <v>2</v>
      </c>
    </row>
    <row r="17" spans="1:8" ht="15">
      <c r="A17" s="5" t="s">
        <v>193</v>
      </c>
      <c r="B17" s="7">
        <f>ROUNDUP((B6+B6+B4)/3,0)</f>
        <v>12</v>
      </c>
      <c r="C17" s="5" t="s">
        <v>194</v>
      </c>
      <c r="D17" s="7">
        <v>45</v>
      </c>
      <c r="E17" s="5" t="s">
        <v>195</v>
      </c>
      <c r="F17" s="7"/>
      <c r="G17" s="5" t="s">
        <v>196</v>
      </c>
      <c r="H17" s="7">
        <v>2</v>
      </c>
    </row>
    <row r="18" spans="1:8" ht="15">
      <c r="A18" s="5" t="s">
        <v>197</v>
      </c>
      <c r="B18" s="7">
        <f>ROUNDUP((B5+B4+B5)/3,0)</f>
        <v>14</v>
      </c>
      <c r="C18" s="5" t="s">
        <v>198</v>
      </c>
      <c r="D18" s="7">
        <v>45</v>
      </c>
      <c r="E18" s="5" t="s">
        <v>199</v>
      </c>
      <c r="F18" s="7"/>
      <c r="G18" s="5" t="s">
        <v>200</v>
      </c>
      <c r="H18" s="7">
        <v>2</v>
      </c>
    </row>
    <row r="19" spans="1:8" ht="15">
      <c r="A19" s="5" t="s">
        <v>201</v>
      </c>
      <c r="B19" s="7">
        <f>ROUNDUP(B8+B9,0)</f>
        <v>6</v>
      </c>
      <c r="C19" s="5" t="s">
        <v>202</v>
      </c>
      <c r="D19" s="7">
        <v>10</v>
      </c>
      <c r="E19" s="5" t="s">
        <v>203</v>
      </c>
      <c r="F19" s="7"/>
      <c r="G19" s="5" t="s">
        <v>204</v>
      </c>
      <c r="H19" s="7">
        <v>2</v>
      </c>
    </row>
    <row r="20" spans="1:8" ht="15">
      <c r="A20" s="5" t="s">
        <v>205</v>
      </c>
      <c r="B20" s="5"/>
      <c r="C20" s="5" t="s">
        <v>206</v>
      </c>
      <c r="D20" s="7">
        <v>35</v>
      </c>
      <c r="E20" s="5" t="s">
        <v>207</v>
      </c>
      <c r="F20" s="7"/>
      <c r="G20" s="5" t="s">
        <v>208</v>
      </c>
      <c r="H20" s="5" t="s">
        <v>243</v>
      </c>
    </row>
    <row r="21" spans="1:8" ht="15">
      <c r="A21" s="5" t="s">
        <v>210</v>
      </c>
      <c r="B21" s="7">
        <f t="shared" ref="B21:B28" si="2">F2</f>
        <v>550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243</v>
      </c>
    </row>
    <row r="22" spans="1:8" ht="15">
      <c r="A22" s="5" t="s">
        <v>215</v>
      </c>
      <c r="B22" s="7">
        <v>21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243</v>
      </c>
    </row>
    <row r="23" spans="1:8" ht="15">
      <c r="A23" s="5" t="s">
        <v>220</v>
      </c>
      <c r="B23" s="7">
        <f t="shared" si="2"/>
        <v>110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</row>
    <row r="24" spans="1:8" ht="15">
      <c r="A24" s="5" t="s">
        <v>225</v>
      </c>
      <c r="B24" s="7">
        <f t="shared" si="2"/>
        <v>385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</row>
    <row r="25" spans="1:8" ht="15">
      <c r="A25" s="5" t="s">
        <v>229</v>
      </c>
      <c r="B25" s="7">
        <f t="shared" si="2"/>
        <v>110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89</v>
      </c>
    </row>
    <row r="26" spans="1:8" ht="15">
      <c r="A26" s="5" t="s">
        <v>234</v>
      </c>
      <c r="B26" s="7">
        <f t="shared" si="2"/>
        <v>110</v>
      </c>
      <c r="C26" s="5" t="s">
        <v>235</v>
      </c>
      <c r="D26" s="7">
        <v>38</v>
      </c>
      <c r="E26" s="5" t="s">
        <v>236</v>
      </c>
      <c r="F26" s="7"/>
      <c r="G26" s="5"/>
      <c r="H26" s="5"/>
    </row>
    <row r="27" spans="1:8" ht="15">
      <c r="A27" s="5" t="s">
        <v>237</v>
      </c>
      <c r="B27" s="7">
        <f t="shared" si="2"/>
        <v>137.5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137.5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F9B3-73F2-42F0-A372-B73A3528C5C2}">
  <dimension ref="A1:I30"/>
  <sheetViews>
    <sheetView tabSelected="1" workbookViewId="0">
      <selection activeCell="J9" sqref="J9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11</v>
      </c>
      <c r="C2" s="5" t="s">
        <v>130</v>
      </c>
      <c r="D2" s="7">
        <v>45</v>
      </c>
      <c r="E2" s="5" t="s">
        <v>131</v>
      </c>
      <c r="F2" s="7">
        <v>250</v>
      </c>
      <c r="G2" s="5" t="s">
        <v>132</v>
      </c>
      <c r="H2" s="7">
        <v>13</v>
      </c>
      <c r="I2" s="4"/>
    </row>
    <row r="3" spans="1:9" ht="15">
      <c r="A3" s="5" t="s">
        <v>133</v>
      </c>
      <c r="B3" s="7">
        <v>8</v>
      </c>
      <c r="C3" s="5" t="s">
        <v>134</v>
      </c>
      <c r="D3" s="7">
        <v>50</v>
      </c>
      <c r="E3" s="5" t="s">
        <v>135</v>
      </c>
      <c r="F3" s="7">
        <v>10</v>
      </c>
      <c r="G3" s="5" t="s">
        <v>136</v>
      </c>
      <c r="H3" s="7">
        <v>20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</row>
    <row r="5" spans="1:9" ht="15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18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14</v>
      </c>
      <c r="C7" s="5" t="s">
        <v>150</v>
      </c>
      <c r="D7" s="7">
        <v>75</v>
      </c>
      <c r="E7" s="5" t="s">
        <v>151</v>
      </c>
      <c r="F7" s="7">
        <f t="shared" si="0"/>
        <v>50</v>
      </c>
      <c r="G7" s="5" t="s">
        <v>152</v>
      </c>
      <c r="H7" s="7">
        <v>4</v>
      </c>
      <c r="I7" s="4"/>
    </row>
    <row r="8" spans="1:9" ht="15">
      <c r="A8" s="5" t="s">
        <v>153</v>
      </c>
      <c r="B8" s="7">
        <v>2</v>
      </c>
      <c r="C8" s="5" t="s">
        <v>154</v>
      </c>
      <c r="D8" s="7">
        <v>22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</row>
    <row r="9" spans="1:9" ht="15">
      <c r="A9" s="5" t="s">
        <v>157</v>
      </c>
      <c r="B9" s="7">
        <v>3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31</v>
      </c>
      <c r="G10" s="5" t="s">
        <v>164</v>
      </c>
      <c r="H10" s="7">
        <v>19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19</v>
      </c>
      <c r="I11" s="4"/>
    </row>
    <row r="12" spans="1:9" ht="15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18</v>
      </c>
      <c r="I12" s="4"/>
    </row>
    <row r="13" spans="1:9" ht="15">
      <c r="A13" s="5" t="s">
        <v>173</v>
      </c>
      <c r="B13" s="7">
        <v>5</v>
      </c>
      <c r="C13" s="5" t="s">
        <v>174</v>
      </c>
      <c r="D13" s="7">
        <v>49</v>
      </c>
      <c r="E13" s="5" t="s">
        <v>175</v>
      </c>
      <c r="F13" s="5" t="s">
        <v>431</v>
      </c>
      <c r="G13" s="5" t="s">
        <v>177</v>
      </c>
      <c r="H13" s="7">
        <v>19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44</v>
      </c>
      <c r="E14" s="5" t="s">
        <v>180</v>
      </c>
      <c r="F14" s="5" t="s">
        <v>252</v>
      </c>
      <c r="G14" s="5" t="s">
        <v>182</v>
      </c>
      <c r="H14" s="7">
        <v>19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4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56</v>
      </c>
      <c r="E16" s="5" t="s">
        <v>190</v>
      </c>
      <c r="F16" s="5"/>
      <c r="G16" s="5" t="s">
        <v>192</v>
      </c>
      <c r="H16" s="7">
        <v>4</v>
      </c>
      <c r="I16" s="4"/>
    </row>
    <row r="17" spans="1:9" ht="15">
      <c r="A17" s="5" t="s">
        <v>193</v>
      </c>
      <c r="B17" s="7">
        <f>ROUNDUP((B6+B6+B4)/3,0)</f>
        <v>16</v>
      </c>
      <c r="C17" s="5" t="s">
        <v>194</v>
      </c>
      <c r="D17" s="7">
        <v>60</v>
      </c>
      <c r="E17" s="5" t="s">
        <v>195</v>
      </c>
      <c r="F17" s="7">
        <v>0</v>
      </c>
      <c r="G17" s="5" t="s">
        <v>196</v>
      </c>
      <c r="H17" s="7">
        <v>4</v>
      </c>
      <c r="I17" s="4"/>
    </row>
    <row r="18" spans="1:9" ht="15">
      <c r="A18" s="5" t="s">
        <v>197</v>
      </c>
      <c r="B18" s="7">
        <f>ROUNDUP((B5+B4+B5)/3,0)</f>
        <v>12</v>
      </c>
      <c r="C18" s="5" t="s">
        <v>198</v>
      </c>
      <c r="D18" s="7">
        <v>22</v>
      </c>
      <c r="E18" s="5" t="s">
        <v>199</v>
      </c>
      <c r="F18" s="7">
        <v>0</v>
      </c>
      <c r="G18" s="5" t="s">
        <v>200</v>
      </c>
      <c r="H18" s="7">
        <v>4</v>
      </c>
      <c r="I18" s="4"/>
    </row>
    <row r="19" spans="1:9" ht="15">
      <c r="A19" s="5" t="s">
        <v>201</v>
      </c>
      <c r="B19" s="7">
        <f>ROUNDUP(B8+B9,0)</f>
        <v>5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4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243</v>
      </c>
      <c r="I20" s="4"/>
    </row>
    <row r="21" spans="1:9" ht="15">
      <c r="A21" s="5" t="s">
        <v>210</v>
      </c>
      <c r="B21" s="7">
        <f t="shared" ref="B21:B28" si="2">F2</f>
        <v>250</v>
      </c>
      <c r="C21" s="5" t="s">
        <v>211</v>
      </c>
      <c r="D21" s="7">
        <v>60</v>
      </c>
      <c r="E21" s="5" t="s">
        <v>212</v>
      </c>
      <c r="F21" s="7">
        <v>0</v>
      </c>
      <c r="G21" s="5" t="s">
        <v>213</v>
      </c>
      <c r="H21" s="5" t="s">
        <v>243</v>
      </c>
      <c r="I21" s="4"/>
    </row>
    <row r="22" spans="1:9" ht="15">
      <c r="A22" s="5" t="s">
        <v>215</v>
      </c>
      <c r="B22" s="7">
        <v>18</v>
      </c>
      <c r="C22" s="5" t="s">
        <v>216</v>
      </c>
      <c r="D22" s="7">
        <v>44</v>
      </c>
      <c r="E22" s="5" t="s">
        <v>217</v>
      </c>
      <c r="F22" s="7">
        <v>0</v>
      </c>
      <c r="G22" s="5" t="s">
        <v>218</v>
      </c>
      <c r="H22" s="5" t="s">
        <v>243</v>
      </c>
      <c r="I22" s="4"/>
    </row>
    <row r="23" spans="1:9" ht="15">
      <c r="A23" s="5" t="s">
        <v>220</v>
      </c>
      <c r="B23" s="7">
        <f t="shared" si="2"/>
        <v>50</v>
      </c>
      <c r="C23" s="5" t="s">
        <v>221</v>
      </c>
      <c r="D23" s="7">
        <v>55</v>
      </c>
      <c r="E23" s="5" t="s">
        <v>222</v>
      </c>
      <c r="F23" s="7">
        <v>0</v>
      </c>
      <c r="G23" s="5" t="s">
        <v>223</v>
      </c>
      <c r="H23" s="5" t="s">
        <v>243</v>
      </c>
      <c r="I23" s="4"/>
    </row>
    <row r="24" spans="1:9" ht="15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243</v>
      </c>
      <c r="I24" s="4"/>
    </row>
    <row r="25" spans="1:9" ht="15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</row>
    <row r="26" spans="1:9" ht="15">
      <c r="A26" s="5" t="s">
        <v>234</v>
      </c>
      <c r="B26" s="7">
        <f t="shared" si="2"/>
        <v>50</v>
      </c>
      <c r="C26" s="5" t="s">
        <v>235</v>
      </c>
      <c r="D26" s="7">
        <v>40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2B67-0554-4739-AE91-DAFE11C39CBC}">
  <dimension ref="A1:I29"/>
  <sheetViews>
    <sheetView workbookViewId="0">
      <selection activeCell="E51" sqref="E51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65</v>
      </c>
      <c r="E2" s="5" t="s">
        <v>131</v>
      </c>
      <c r="F2" s="7">
        <v>350</v>
      </c>
      <c r="G2" s="5" t="s">
        <v>132</v>
      </c>
      <c r="H2" s="7">
        <v>10</v>
      </c>
    </row>
    <row r="3" spans="1:9" ht="15">
      <c r="A3" s="5" t="s">
        <v>133</v>
      </c>
      <c r="B3" s="7">
        <v>12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10</v>
      </c>
    </row>
    <row r="4" spans="1:9" ht="15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70</v>
      </c>
      <c r="G4" s="5" t="s">
        <v>140</v>
      </c>
      <c r="H4" s="7">
        <v>10</v>
      </c>
    </row>
    <row r="5" spans="1:9" ht="15">
      <c r="A5" s="5" t="s">
        <v>141</v>
      </c>
      <c r="B5" s="7">
        <v>13</v>
      </c>
      <c r="C5" s="5" t="s">
        <v>142</v>
      </c>
      <c r="D5" s="7">
        <v>34</v>
      </c>
      <c r="E5" s="5" t="s">
        <v>143</v>
      </c>
      <c r="F5" s="7">
        <f>$F$2*0.7</f>
        <v>244.99999999999997</v>
      </c>
      <c r="G5" s="5" t="s">
        <v>144</v>
      </c>
      <c r="H5" s="7">
        <v>10</v>
      </c>
    </row>
    <row r="6" spans="1:9" ht="15">
      <c r="A6" s="5" t="s">
        <v>145</v>
      </c>
      <c r="B6" s="7">
        <v>14</v>
      </c>
      <c r="C6" s="5" t="s">
        <v>146</v>
      </c>
      <c r="D6" s="7">
        <v>45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</row>
    <row r="7" spans="1:9" ht="15">
      <c r="A7" s="5" t="s">
        <v>149</v>
      </c>
      <c r="B7" s="7">
        <v>14</v>
      </c>
      <c r="C7" s="5" t="s">
        <v>150</v>
      </c>
      <c r="D7" s="7">
        <v>41</v>
      </c>
      <c r="E7" s="5" t="s">
        <v>151</v>
      </c>
      <c r="F7" s="7">
        <f t="shared" si="0"/>
        <v>70</v>
      </c>
      <c r="G7" s="5" t="s">
        <v>152</v>
      </c>
      <c r="H7" s="7">
        <v>2</v>
      </c>
    </row>
    <row r="8" spans="1:9" ht="15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</row>
    <row r="9" spans="1:9" ht="15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 t="shared" si="1"/>
        <v>87.5</v>
      </c>
      <c r="G9" s="5" t="s">
        <v>160</v>
      </c>
      <c r="H9" s="7">
        <v>2</v>
      </c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10</v>
      </c>
    </row>
    <row r="11" spans="1:9" ht="15">
      <c r="A11" s="5" t="s">
        <v>165</v>
      </c>
      <c r="B11" s="7">
        <v>11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10</v>
      </c>
    </row>
    <row r="13" spans="1:9" ht="15">
      <c r="A13" s="5" t="s">
        <v>173</v>
      </c>
      <c r="B13" s="7">
        <v>20</v>
      </c>
      <c r="C13" s="5" t="s">
        <v>174</v>
      </c>
      <c r="D13" s="7">
        <v>50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252</v>
      </c>
      <c r="G14" s="5" t="s">
        <v>182</v>
      </c>
      <c r="H14" s="7">
        <v>10</v>
      </c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2</v>
      </c>
    </row>
    <row r="16" spans="1:9" ht="15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">
      <c r="A17" s="5" t="s">
        <v>193</v>
      </c>
      <c r="B17" s="7">
        <f>ROUNDUP((B6+B6+B4)/3,0)</f>
        <v>15</v>
      </c>
      <c r="C17" s="5" t="s">
        <v>194</v>
      </c>
      <c r="D17" s="7">
        <v>41</v>
      </c>
      <c r="E17" s="5" t="s">
        <v>195</v>
      </c>
      <c r="F17" s="7"/>
      <c r="G17" s="5" t="s">
        <v>196</v>
      </c>
      <c r="H17" s="7">
        <v>2</v>
      </c>
    </row>
    <row r="18" spans="1:8" ht="15">
      <c r="A18" s="5" t="s">
        <v>197</v>
      </c>
      <c r="B18" s="7">
        <f>ROUNDUP((B5+B4+B5)/3,0)</f>
        <v>14</v>
      </c>
      <c r="C18" s="5" t="s">
        <v>198</v>
      </c>
      <c r="D18" s="7">
        <v>33</v>
      </c>
      <c r="E18" s="5" t="s">
        <v>199</v>
      </c>
      <c r="F18" s="7"/>
      <c r="G18" s="5" t="s">
        <v>200</v>
      </c>
      <c r="H18" s="7">
        <v>2</v>
      </c>
    </row>
    <row r="19" spans="1:8" ht="15">
      <c r="A19" s="5" t="s">
        <v>201</v>
      </c>
      <c r="B19" s="7">
        <f>ROUNDUP(B8+B9,0)</f>
        <v>9</v>
      </c>
      <c r="C19" s="5" t="s">
        <v>202</v>
      </c>
      <c r="D19" s="7">
        <v>32</v>
      </c>
      <c r="E19" s="5" t="s">
        <v>203</v>
      </c>
      <c r="F19" s="7"/>
      <c r="G19" s="5" t="s">
        <v>204</v>
      </c>
      <c r="H19" s="7">
        <v>2</v>
      </c>
    </row>
    <row r="20" spans="1:8" ht="15">
      <c r="A20" s="5" t="s">
        <v>205</v>
      </c>
      <c r="B20" s="5" t="s">
        <v>368</v>
      </c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184</v>
      </c>
    </row>
    <row r="21" spans="1:8" ht="15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</row>
    <row r="23" spans="1:8" ht="15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70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</row>
    <row r="26" spans="1:8" ht="15">
      <c r="A26" s="5" t="s">
        <v>234</v>
      </c>
      <c r="B26" s="7">
        <f t="shared" si="2"/>
        <v>70</v>
      </c>
      <c r="C26" s="5" t="s">
        <v>235</v>
      </c>
      <c r="D26" s="7">
        <v>45</v>
      </c>
      <c r="E26" s="5" t="s">
        <v>236</v>
      </c>
      <c r="F26" s="7"/>
      <c r="G26" s="5"/>
      <c r="H26" s="5"/>
    </row>
    <row r="27" spans="1:8" ht="15">
      <c r="A27" s="5" t="s">
        <v>237</v>
      </c>
      <c r="B27" s="7">
        <f t="shared" si="2"/>
        <v>87.5</v>
      </c>
      <c r="E27" s="5" t="s">
        <v>238</v>
      </c>
      <c r="F27" s="5" t="s">
        <v>268</v>
      </c>
      <c r="G27" s="5"/>
      <c r="H27" s="5"/>
    </row>
    <row r="28" spans="1:8" ht="15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7F42-B6F7-4B86-9C21-5AFE988CC431}">
  <dimension ref="A1:I29"/>
  <sheetViews>
    <sheetView workbookViewId="0">
      <selection activeCell="E51" sqref="E51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45</v>
      </c>
      <c r="E2" s="5" t="s">
        <v>131</v>
      </c>
      <c r="F2" s="7">
        <v>350</v>
      </c>
      <c r="G2" s="5" t="s">
        <v>132</v>
      </c>
      <c r="H2" s="7">
        <v>14</v>
      </c>
    </row>
    <row r="3" spans="1:9" ht="15">
      <c r="A3" s="5" t="s">
        <v>133</v>
      </c>
      <c r="B3" s="7">
        <v>12</v>
      </c>
      <c r="C3" s="5" t="s">
        <v>134</v>
      </c>
      <c r="D3" s="7">
        <v>55</v>
      </c>
      <c r="E3" s="5" t="s">
        <v>135</v>
      </c>
      <c r="F3" s="7">
        <v>22</v>
      </c>
      <c r="G3" s="5" t="s">
        <v>136</v>
      </c>
      <c r="H3" s="7">
        <v>10</v>
      </c>
    </row>
    <row r="4" spans="1:9" ht="15">
      <c r="A4" s="5" t="s">
        <v>137</v>
      </c>
      <c r="B4" s="7">
        <v>16</v>
      </c>
      <c r="C4" s="5" t="s">
        <v>138</v>
      </c>
      <c r="D4" s="7">
        <v>28</v>
      </c>
      <c r="E4" s="5" t="s">
        <v>139</v>
      </c>
      <c r="F4" s="7">
        <f>$F$2*0.2</f>
        <v>70</v>
      </c>
      <c r="G4" s="5" t="s">
        <v>140</v>
      </c>
      <c r="H4" s="7">
        <v>10</v>
      </c>
    </row>
    <row r="5" spans="1:9" ht="15">
      <c r="A5" s="5" t="s">
        <v>141</v>
      </c>
      <c r="B5" s="7">
        <v>13</v>
      </c>
      <c r="C5" s="5" t="s">
        <v>142</v>
      </c>
      <c r="D5" s="7">
        <v>34</v>
      </c>
      <c r="E5" s="5" t="s">
        <v>143</v>
      </c>
      <c r="F5" s="7">
        <f>$F$2*0.7</f>
        <v>244.99999999999997</v>
      </c>
      <c r="G5" s="5" t="s">
        <v>144</v>
      </c>
      <c r="H5" s="7">
        <v>10</v>
      </c>
    </row>
    <row r="6" spans="1:9" ht="15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3</v>
      </c>
    </row>
    <row r="7" spans="1:9" ht="15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70</v>
      </c>
      <c r="G7" s="5" t="s">
        <v>152</v>
      </c>
      <c r="H7" s="7">
        <v>2</v>
      </c>
    </row>
    <row r="8" spans="1:9" ht="15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</row>
    <row r="9" spans="1:9" ht="15">
      <c r="A9" s="5" t="s">
        <v>157</v>
      </c>
      <c r="B9" s="7">
        <v>5</v>
      </c>
      <c r="C9" s="5" t="s">
        <v>158</v>
      </c>
      <c r="D9" s="7">
        <v>33</v>
      </c>
      <c r="E9" s="5" t="s">
        <v>159</v>
      </c>
      <c r="F9" s="7">
        <f t="shared" si="1"/>
        <v>87.5</v>
      </c>
      <c r="G9" s="5" t="s">
        <v>160</v>
      </c>
      <c r="H9" s="7">
        <v>2</v>
      </c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10</v>
      </c>
    </row>
    <row r="11" spans="1:9" ht="15">
      <c r="A11" s="5" t="s">
        <v>165</v>
      </c>
      <c r="B11" s="7">
        <v>11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10</v>
      </c>
    </row>
    <row r="13" spans="1:9" ht="15">
      <c r="A13" s="5" t="s">
        <v>173</v>
      </c>
      <c r="B13" s="7">
        <v>20</v>
      </c>
      <c r="C13" s="5" t="s">
        <v>174</v>
      </c>
      <c r="D13" s="7">
        <v>60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252</v>
      </c>
      <c r="G14" s="5" t="s">
        <v>182</v>
      </c>
      <c r="H14" s="7">
        <v>10</v>
      </c>
    </row>
    <row r="15" spans="1:9" ht="15">
      <c r="A15" s="5" t="s">
        <v>183</v>
      </c>
      <c r="B15" s="5" t="s">
        <v>214</v>
      </c>
      <c r="C15" s="5" t="s">
        <v>185</v>
      </c>
      <c r="D15" s="7">
        <v>33</v>
      </c>
      <c r="E15" s="5" t="s">
        <v>186</v>
      </c>
      <c r="F15" s="5"/>
      <c r="G15" s="5" t="s">
        <v>187</v>
      </c>
      <c r="H15" s="7">
        <v>2</v>
      </c>
    </row>
    <row r="16" spans="1:9" ht="15">
      <c r="A16" s="5" t="s">
        <v>188</v>
      </c>
      <c r="B16" s="7">
        <f>ROUNDUP((B7+B5)/2,0)</f>
        <v>14</v>
      </c>
      <c r="C16" s="5" t="s">
        <v>189</v>
      </c>
      <c r="D16" s="7">
        <v>45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">
      <c r="A17" s="5" t="s">
        <v>193</v>
      </c>
      <c r="B17" s="7">
        <f>ROUNDUP((B6+B6+B4)/3,0)</f>
        <v>15</v>
      </c>
      <c r="C17" s="5" t="s">
        <v>194</v>
      </c>
      <c r="D17" s="7">
        <v>51</v>
      </c>
      <c r="E17" s="5" t="s">
        <v>195</v>
      </c>
      <c r="F17" s="7"/>
      <c r="G17" s="5" t="s">
        <v>196</v>
      </c>
      <c r="H17" s="7">
        <v>2</v>
      </c>
    </row>
    <row r="18" spans="1:8" ht="15">
      <c r="A18" s="5" t="s">
        <v>197</v>
      </c>
      <c r="B18" s="7">
        <f>ROUNDUP((B5+B4+B5)/3,0)</f>
        <v>14</v>
      </c>
      <c r="C18" s="5" t="s">
        <v>198</v>
      </c>
      <c r="D18" s="7">
        <v>33</v>
      </c>
      <c r="E18" s="5" t="s">
        <v>199</v>
      </c>
      <c r="F18" s="7"/>
      <c r="G18" s="5" t="s">
        <v>200</v>
      </c>
      <c r="H18" s="7">
        <v>2</v>
      </c>
    </row>
    <row r="19" spans="1:8" ht="15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</row>
    <row r="20" spans="1:8" ht="15">
      <c r="A20" s="5" t="s">
        <v>205</v>
      </c>
      <c r="B20" s="5" t="s">
        <v>368</v>
      </c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184</v>
      </c>
    </row>
    <row r="21" spans="1:8" ht="15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</row>
    <row r="23" spans="1:8" ht="15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70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</row>
    <row r="26" spans="1:8" ht="15">
      <c r="A26" s="5" t="s">
        <v>234</v>
      </c>
      <c r="B26" s="7">
        <f t="shared" si="2"/>
        <v>70</v>
      </c>
      <c r="C26" s="5" t="s">
        <v>235</v>
      </c>
      <c r="D26" s="7">
        <v>45</v>
      </c>
      <c r="E26" s="5" t="s">
        <v>236</v>
      </c>
      <c r="F26" s="7"/>
      <c r="G26" s="5"/>
      <c r="H26" s="5"/>
    </row>
    <row r="27" spans="1:8" ht="15">
      <c r="A27" s="5" t="s">
        <v>237</v>
      </c>
      <c r="B27" s="7">
        <f t="shared" si="2"/>
        <v>87.5</v>
      </c>
      <c r="E27" s="5" t="s">
        <v>238</v>
      </c>
      <c r="F27" s="5" t="s">
        <v>268</v>
      </c>
      <c r="G27" s="5"/>
      <c r="H27" s="5"/>
    </row>
    <row r="28" spans="1:8" ht="15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8B6B-511A-4450-98A8-A99550FA6EE6}">
  <dimension ref="A1:I29"/>
  <sheetViews>
    <sheetView workbookViewId="0">
      <selection activeCell="E51" sqref="E51"/>
    </sheetView>
  </sheetViews>
  <sheetFormatPr baseColWidth="10" defaultRowHeight="12.75"/>
  <cols>
    <col min="7" max="7" width="15.8554687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24</v>
      </c>
      <c r="C2" s="5" t="s">
        <v>130</v>
      </c>
      <c r="D2" s="7">
        <v>20</v>
      </c>
      <c r="E2" s="5" t="s">
        <v>131</v>
      </c>
      <c r="F2" s="9">
        <v>650</v>
      </c>
      <c r="G2" s="5" t="s">
        <v>132</v>
      </c>
      <c r="H2" s="7">
        <v>20</v>
      </c>
    </row>
    <row r="3" spans="1:9" ht="15">
      <c r="A3" s="5" t="s">
        <v>133</v>
      </c>
      <c r="B3" s="7">
        <v>16</v>
      </c>
      <c r="C3" s="5" t="s">
        <v>134</v>
      </c>
      <c r="D3" s="7">
        <v>65</v>
      </c>
      <c r="E3" s="5" t="s">
        <v>135</v>
      </c>
      <c r="F3" s="7">
        <v>24</v>
      </c>
      <c r="G3" s="5" t="s">
        <v>136</v>
      </c>
      <c r="H3" s="7">
        <v>20</v>
      </c>
    </row>
    <row r="4" spans="1:9" ht="15">
      <c r="A4" s="5" t="s">
        <v>137</v>
      </c>
      <c r="B4" s="7">
        <v>8</v>
      </c>
      <c r="C4" s="5" t="s">
        <v>138</v>
      </c>
      <c r="D4" s="7">
        <v>60</v>
      </c>
      <c r="E4" s="5" t="s">
        <v>139</v>
      </c>
      <c r="F4" s="7">
        <f>$F$2*0.2</f>
        <v>130</v>
      </c>
      <c r="G4" s="5" t="s">
        <v>140</v>
      </c>
      <c r="H4" s="7">
        <v>0</v>
      </c>
    </row>
    <row r="5" spans="1:9" ht="1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454.99999999999994</v>
      </c>
      <c r="G5" s="5" t="s">
        <v>144</v>
      </c>
      <c r="H5" s="7">
        <v>0</v>
      </c>
    </row>
    <row r="6" spans="1:9" ht="15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130</v>
      </c>
      <c r="G6" s="5" t="s">
        <v>148</v>
      </c>
      <c r="H6" s="7">
        <v>4</v>
      </c>
    </row>
    <row r="7" spans="1:9" ht="1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130</v>
      </c>
      <c r="G7" s="5" t="s">
        <v>152</v>
      </c>
      <c r="H7" s="7">
        <v>4</v>
      </c>
    </row>
    <row r="8" spans="1:9" ht="15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162.5</v>
      </c>
      <c r="G8" s="5" t="s">
        <v>156</v>
      </c>
      <c r="H8" s="7">
        <v>0</v>
      </c>
    </row>
    <row r="9" spans="1:9" ht="15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 t="shared" si="1"/>
        <v>162.5</v>
      </c>
      <c r="G9" s="5" t="s">
        <v>160</v>
      </c>
      <c r="H9" s="7">
        <v>0</v>
      </c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40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">
      <c r="A11" s="5" t="s">
        <v>165</v>
      </c>
      <c r="B11" s="7">
        <v>11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13</v>
      </c>
    </row>
    <row r="12" spans="1:9" ht="15">
      <c r="A12" s="5" t="s">
        <v>169</v>
      </c>
      <c r="B12" s="7">
        <v>20</v>
      </c>
      <c r="C12" s="5" t="s">
        <v>170</v>
      </c>
      <c r="D12" s="7">
        <v>15</v>
      </c>
      <c r="E12" s="5" t="s">
        <v>171</v>
      </c>
      <c r="F12" s="7">
        <v>2</v>
      </c>
      <c r="G12" s="5" t="s">
        <v>172</v>
      </c>
      <c r="H12" s="7">
        <v>13</v>
      </c>
    </row>
    <row r="13" spans="1:9" ht="15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419</v>
      </c>
      <c r="G13" s="5" t="s">
        <v>177</v>
      </c>
      <c r="H13" s="7">
        <v>0</v>
      </c>
    </row>
    <row r="14" spans="1:9" ht="15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419</v>
      </c>
      <c r="G14" s="5" t="s">
        <v>182</v>
      </c>
      <c r="H14" s="7">
        <v>0</v>
      </c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3</v>
      </c>
    </row>
    <row r="17" spans="1:8" ht="15">
      <c r="A17" s="5" t="s">
        <v>193</v>
      </c>
      <c r="B17" s="7">
        <f>ROUNDUP((B6+B6+B4)/3,0)</f>
        <v>10</v>
      </c>
      <c r="C17" s="5" t="s">
        <v>194</v>
      </c>
      <c r="D17" s="7">
        <v>45</v>
      </c>
      <c r="E17" s="5" t="s">
        <v>195</v>
      </c>
      <c r="F17" s="7">
        <v>45</v>
      </c>
      <c r="G17" s="5" t="s">
        <v>196</v>
      </c>
      <c r="H17" s="7">
        <v>3</v>
      </c>
    </row>
    <row r="18" spans="1:8" ht="15">
      <c r="A18" s="5" t="s">
        <v>197</v>
      </c>
      <c r="B18" s="7">
        <f>ROUNDUP((B5+B4+B5)/3,0)</f>
        <v>12</v>
      </c>
      <c r="C18" s="5" t="s">
        <v>198</v>
      </c>
      <c r="D18" s="7">
        <v>30</v>
      </c>
      <c r="E18" s="5" t="s">
        <v>199</v>
      </c>
      <c r="F18" s="7">
        <v>45</v>
      </c>
      <c r="G18" s="5" t="s">
        <v>200</v>
      </c>
      <c r="H18" s="7">
        <v>0</v>
      </c>
    </row>
    <row r="19" spans="1:8" ht="15">
      <c r="A19" s="5" t="s">
        <v>201</v>
      </c>
      <c r="B19" s="7">
        <f>ROUNDUP(B8+B9,0)</f>
        <v>9</v>
      </c>
      <c r="C19" s="5" t="s">
        <v>202</v>
      </c>
      <c r="D19" s="7">
        <v>45</v>
      </c>
      <c r="E19" s="5" t="s">
        <v>203</v>
      </c>
      <c r="F19" s="7"/>
      <c r="G19" s="5" t="s">
        <v>204</v>
      </c>
      <c r="H19" s="7">
        <v>0</v>
      </c>
    </row>
    <row r="20" spans="1:8" ht="15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276</v>
      </c>
    </row>
    <row r="21" spans="1:8" ht="15">
      <c r="A21" s="5" t="s">
        <v>210</v>
      </c>
      <c r="B21" s="7">
        <f t="shared" ref="B21:B28" si="2">F2</f>
        <v>650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243</v>
      </c>
    </row>
    <row r="22" spans="1:8" ht="15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243</v>
      </c>
    </row>
    <row r="23" spans="1:8" ht="15">
      <c r="A23" s="5" t="s">
        <v>220</v>
      </c>
      <c r="B23" s="7">
        <f t="shared" si="2"/>
        <v>130</v>
      </c>
      <c r="C23" s="5" t="s">
        <v>221</v>
      </c>
      <c r="D23" s="7">
        <v>20</v>
      </c>
      <c r="E23" s="5" t="s">
        <v>222</v>
      </c>
      <c r="F23" s="7">
        <v>25</v>
      </c>
      <c r="G23" s="5" t="s">
        <v>223</v>
      </c>
      <c r="H23" s="5" t="s">
        <v>276</v>
      </c>
    </row>
    <row r="24" spans="1:8" ht="15">
      <c r="A24" s="5" t="s">
        <v>225</v>
      </c>
      <c r="B24" s="7">
        <f t="shared" si="2"/>
        <v>454.99999999999994</v>
      </c>
      <c r="C24" s="5" t="s">
        <v>226</v>
      </c>
      <c r="D24" s="7">
        <v>40</v>
      </c>
      <c r="E24" s="5" t="s">
        <v>227</v>
      </c>
      <c r="F24" s="7">
        <v>25</v>
      </c>
      <c r="G24" s="5" t="s">
        <v>228</v>
      </c>
      <c r="H24" s="5" t="s">
        <v>276</v>
      </c>
    </row>
    <row r="25" spans="1:8" ht="15">
      <c r="A25" s="5" t="s">
        <v>229</v>
      </c>
      <c r="B25" s="7">
        <f t="shared" si="2"/>
        <v>130</v>
      </c>
      <c r="C25" s="5" t="s">
        <v>230</v>
      </c>
      <c r="D25" s="7">
        <v>45</v>
      </c>
      <c r="E25" s="5" t="s">
        <v>231</v>
      </c>
      <c r="F25" s="7">
        <v>0</v>
      </c>
      <c r="G25" s="5" t="s">
        <v>232</v>
      </c>
      <c r="H25" s="5" t="s">
        <v>32</v>
      </c>
    </row>
    <row r="26" spans="1:8" ht="15">
      <c r="A26" s="5" t="s">
        <v>234</v>
      </c>
      <c r="B26" s="7">
        <f t="shared" si="2"/>
        <v>130</v>
      </c>
      <c r="C26" s="5" t="s">
        <v>235</v>
      </c>
      <c r="D26" s="7">
        <v>40</v>
      </c>
      <c r="E26" s="5" t="s">
        <v>236</v>
      </c>
      <c r="F26" s="7">
        <v>0</v>
      </c>
      <c r="G26" s="5"/>
      <c r="H26" s="5"/>
    </row>
    <row r="27" spans="1:8" ht="15">
      <c r="A27" s="5" t="s">
        <v>237</v>
      </c>
      <c r="B27" s="7">
        <f t="shared" si="2"/>
        <v>162.5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162.5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40</v>
      </c>
      <c r="E2" s="5" t="s">
        <v>131</v>
      </c>
      <c r="F2" s="7">
        <v>350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16</v>
      </c>
      <c r="C3" s="5" t="s">
        <v>134</v>
      </c>
      <c r="D3" s="7">
        <v>62</v>
      </c>
      <c r="E3" s="5" t="s">
        <v>135</v>
      </c>
      <c r="F3" s="7">
        <v>22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45</v>
      </c>
      <c r="E4" s="5" t="s">
        <v>139</v>
      </c>
      <c r="F4" s="7">
        <f>$F$2*0.2</f>
        <v>70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41</v>
      </c>
      <c r="E7" s="5" t="s">
        <v>151</v>
      </c>
      <c r="F7" s="7">
        <f t="shared" si="0"/>
        <v>70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61</v>
      </c>
      <c r="E9" s="5" t="s">
        <v>159</v>
      </c>
      <c r="F9" s="7">
        <f t="shared" si="1"/>
        <v>87.5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65</v>
      </c>
      <c r="E10" s="5" t="s">
        <v>163</v>
      </c>
      <c r="F10" s="5" t="s">
        <v>32</v>
      </c>
      <c r="G10" s="5" t="s">
        <v>164</v>
      </c>
      <c r="H10" s="7">
        <v>10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10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35</v>
      </c>
      <c r="E14" s="5" t="s">
        <v>180</v>
      </c>
      <c r="F14" s="5" t="s">
        <v>252</v>
      </c>
      <c r="G14" s="5" t="s">
        <v>182</v>
      </c>
      <c r="H14" s="7">
        <v>10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329</v>
      </c>
      <c r="G15" s="5" t="s">
        <v>187</v>
      </c>
      <c r="H15" s="7">
        <v>2</v>
      </c>
    </row>
    <row r="16" spans="1:9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/>
      <c r="G17" s="5" t="s">
        <v>196</v>
      </c>
      <c r="H17" s="7">
        <v>2</v>
      </c>
    </row>
    <row r="18" spans="1:8" ht="15.75" customHeight="1">
      <c r="A18" s="5" t="s">
        <v>197</v>
      </c>
      <c r="B18" s="7">
        <f>ROUNDUP((B5+B4+B5)/3,0)</f>
        <v>14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32</v>
      </c>
      <c r="E19" s="5" t="s">
        <v>203</v>
      </c>
      <c r="F19" s="7"/>
      <c r="G19" s="5" t="s">
        <v>204</v>
      </c>
      <c r="H19" s="7">
        <v>2</v>
      </c>
    </row>
    <row r="20" spans="1:8" ht="15.75" customHeight="1">
      <c r="A20" s="5" t="s">
        <v>205</v>
      </c>
      <c r="B20" s="5" t="s">
        <v>368</v>
      </c>
      <c r="C20" s="5" t="s">
        <v>206</v>
      </c>
      <c r="D20" s="7">
        <v>45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70</v>
      </c>
      <c r="C25" s="5" t="s">
        <v>230</v>
      </c>
      <c r="D25" s="7">
        <v>45</v>
      </c>
      <c r="E25" s="5" t="s">
        <v>231</v>
      </c>
      <c r="F25" s="7"/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70</v>
      </c>
      <c r="C26" s="5" t="s">
        <v>235</v>
      </c>
      <c r="D26" s="7">
        <v>25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13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175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296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297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209</v>
      </c>
    </row>
    <row r="21" spans="1:8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</row>
    <row r="22" spans="1:8" ht="15.75" customHeight="1">
      <c r="A22" s="5" t="s">
        <v>215</v>
      </c>
      <c r="B22" s="7">
        <v>13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</row>
    <row r="23" spans="1:8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</row>
    <row r="24" spans="1:8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</row>
    <row r="25" spans="1:8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95</v>
      </c>
    </row>
    <row r="26" spans="1:8" ht="15.75" customHeight="1">
      <c r="A26" s="5" t="s">
        <v>234</v>
      </c>
      <c r="B26" s="7">
        <f t="shared" si="2"/>
        <v>50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E51" sqref="E5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34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55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11</v>
      </c>
      <c r="C7" s="5" t="s">
        <v>150</v>
      </c>
      <c r="D7" s="7">
        <v>28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256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257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430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10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258</v>
      </c>
      <c r="I20" s="4"/>
    </row>
    <row r="21" spans="1:9" ht="15">
      <c r="A21" s="5" t="s">
        <v>210</v>
      </c>
      <c r="B21" s="7">
        <f t="shared" ref="B21:B28" si="2">F2</f>
        <v>275</v>
      </c>
      <c r="C21" s="5" t="s">
        <v>211</v>
      </c>
      <c r="D21" s="7">
        <v>31</v>
      </c>
      <c r="E21" s="5" t="s">
        <v>212</v>
      </c>
      <c r="F21" s="7">
        <f>SUM(F22:F26)</f>
        <v>28.5</v>
      </c>
      <c r="G21" s="5" t="s">
        <v>213</v>
      </c>
      <c r="H21" s="5" t="s">
        <v>258</v>
      </c>
      <c r="I21" s="4"/>
    </row>
    <row r="22" spans="1:9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258</v>
      </c>
      <c r="I22" s="4"/>
    </row>
    <row r="23" spans="1:9" ht="15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258</v>
      </c>
      <c r="I23" s="4"/>
    </row>
    <row r="24" spans="1:9" ht="15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258</v>
      </c>
      <c r="I24" s="4"/>
    </row>
    <row r="25" spans="1:9" ht="15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>
        <v>7.5</v>
      </c>
      <c r="G25" s="5" t="s">
        <v>232</v>
      </c>
      <c r="H25" s="5" t="s">
        <v>99</v>
      </c>
      <c r="I25" s="4"/>
    </row>
    <row r="26" spans="1:9" ht="15">
      <c r="A26" s="5" t="s">
        <v>234</v>
      </c>
      <c r="B26" s="7">
        <f t="shared" si="2"/>
        <v>55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5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14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60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210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296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297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341</v>
      </c>
    </row>
    <row r="21" spans="1:8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341</v>
      </c>
    </row>
    <row r="22" spans="1:8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341</v>
      </c>
    </row>
    <row r="23" spans="1:8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341</v>
      </c>
    </row>
    <row r="24" spans="1:8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341</v>
      </c>
    </row>
    <row r="25" spans="1:8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91</v>
      </c>
    </row>
    <row r="26" spans="1:8" ht="15.75" customHeight="1">
      <c r="A26" s="5" t="s">
        <v>234</v>
      </c>
      <c r="B26" s="7">
        <f t="shared" si="2"/>
        <v>60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9">
        <v>350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44</v>
      </c>
      <c r="E3" s="5" t="s">
        <v>135</v>
      </c>
      <c r="F3" s="9">
        <v>18</v>
      </c>
      <c r="G3" s="5" t="s">
        <v>136</v>
      </c>
      <c r="H3" s="7">
        <v>6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35</v>
      </c>
      <c r="E4" s="5" t="s">
        <v>139</v>
      </c>
      <c r="F4" s="9">
        <f>F2*0.2</f>
        <v>70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41</v>
      </c>
      <c r="E5" s="5" t="s">
        <v>143</v>
      </c>
      <c r="F5" s="9">
        <f>F2*0.7</f>
        <v>244.99999999999997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F2*0.2</f>
        <v>70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9">
        <f>F2*0.2</f>
        <v>70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45</v>
      </c>
      <c r="E8" s="5" t="s">
        <v>155</v>
      </c>
      <c r="F8" s="9">
        <f>F2*0.25</f>
        <v>87.5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49</v>
      </c>
      <c r="E9" s="5" t="s">
        <v>159</v>
      </c>
      <c r="F9" s="9">
        <f>F2*0.25</f>
        <v>87.5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41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47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369</v>
      </c>
      <c r="G13" s="5" t="s">
        <v>177</v>
      </c>
      <c r="H13" s="7">
        <v>4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422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370</v>
      </c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51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43</v>
      </c>
      <c r="E20" s="5" t="s">
        <v>207</v>
      </c>
      <c r="F20" s="7"/>
      <c r="G20" s="5" t="s">
        <v>208</v>
      </c>
      <c r="H20" s="5" t="s">
        <v>371</v>
      </c>
    </row>
    <row r="21" spans="1:8" ht="15.75" customHeight="1">
      <c r="A21" s="5" t="s">
        <v>210</v>
      </c>
      <c r="B21" s="7">
        <f t="shared" ref="B21:B28" si="0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371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371</v>
      </c>
    </row>
    <row r="23" spans="1:8" ht="15.75" customHeight="1">
      <c r="A23" s="5" t="s">
        <v>220</v>
      </c>
      <c r="B23" s="7">
        <f t="shared" si="0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371</v>
      </c>
    </row>
    <row r="24" spans="1:8" ht="15.75" customHeight="1">
      <c r="A24" s="5" t="s">
        <v>225</v>
      </c>
      <c r="B24" s="7">
        <f t="shared" si="0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371</v>
      </c>
    </row>
    <row r="25" spans="1:8" ht="15.75" customHeight="1">
      <c r="A25" s="5" t="s">
        <v>229</v>
      </c>
      <c r="B25" s="7">
        <f t="shared" si="0"/>
        <v>70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372</v>
      </c>
    </row>
    <row r="26" spans="1:8" ht="15.75" customHeight="1">
      <c r="A26" s="5" t="s">
        <v>234</v>
      </c>
      <c r="B26" s="7">
        <f t="shared" si="0"/>
        <v>70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87.5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87.5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E51" sqref="E5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9">
        <v>250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9">
        <v>14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9">
        <v>50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9">
        <v>170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v>62.5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9">
        <v>62.5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9">
        <v>50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9">
        <v>50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276</v>
      </c>
    </row>
    <row r="21" spans="1:8" ht="15.75" customHeight="1">
      <c r="A21" s="5" t="s">
        <v>210</v>
      </c>
      <c r="B21" s="7">
        <f t="shared" ref="B21:B28" si="0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276</v>
      </c>
    </row>
    <row r="22" spans="1:8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276</v>
      </c>
    </row>
    <row r="23" spans="1:8" ht="15.75" customHeight="1">
      <c r="A23" s="5" t="s">
        <v>220</v>
      </c>
      <c r="B23" s="7">
        <f t="shared" si="0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276</v>
      </c>
    </row>
    <row r="24" spans="1:8" ht="15.75" customHeight="1">
      <c r="A24" s="5" t="s">
        <v>225</v>
      </c>
      <c r="B24" s="7">
        <f t="shared" si="0"/>
        <v>170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276</v>
      </c>
    </row>
    <row r="25" spans="1:8" ht="15.75" customHeight="1">
      <c r="A25" s="5" t="s">
        <v>229</v>
      </c>
      <c r="B25" s="7">
        <f t="shared" si="0"/>
        <v>62.5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</v>
      </c>
    </row>
    <row r="26" spans="1:8" ht="15.75" customHeight="1">
      <c r="A26" s="5" t="s">
        <v>234</v>
      </c>
      <c r="B26" s="7">
        <f t="shared" si="0"/>
        <v>62.5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35</v>
      </c>
      <c r="E2" s="5" t="s">
        <v>131</v>
      </c>
      <c r="F2" s="7">
        <v>350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32</v>
      </c>
      <c r="E4" s="5" t="s">
        <v>139</v>
      </c>
      <c r="F4" s="7">
        <f>$F$2*0.2</f>
        <v>70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25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45</v>
      </c>
      <c r="E7" s="5" t="s">
        <v>151</v>
      </c>
      <c r="F7" s="7">
        <f t="shared" si="0"/>
        <v>70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3</v>
      </c>
      <c r="C8" s="5" t="s">
        <v>154</v>
      </c>
      <c r="D8" s="7">
        <v>30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7</v>
      </c>
      <c r="C9" s="5" t="s">
        <v>158</v>
      </c>
      <c r="D9" s="7">
        <v>50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46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241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373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60</v>
      </c>
      <c r="E15" s="5" t="s">
        <v>186</v>
      </c>
      <c r="F15" s="5" t="s">
        <v>421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50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 t="s">
        <v>374</v>
      </c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35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45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30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60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43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4" width="8.5703125" style="12"/>
    <col min="5" max="5" width="15.42578125" style="12" customWidth="1"/>
    <col min="6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v>13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375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376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377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224</v>
      </c>
      <c r="I20" s="11"/>
    </row>
    <row r="21" spans="1:9" ht="15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224</v>
      </c>
      <c r="I21" s="11"/>
    </row>
    <row r="22" spans="1:9" ht="15">
      <c r="A22" s="10" t="s">
        <v>215</v>
      </c>
      <c r="B22" s="13">
        <v>13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224</v>
      </c>
      <c r="I22" s="11"/>
    </row>
    <row r="23" spans="1:9" ht="15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224</v>
      </c>
      <c r="I23" s="11"/>
    </row>
    <row r="24" spans="1:9" ht="15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224</v>
      </c>
      <c r="I24" s="11"/>
    </row>
    <row r="25" spans="1:9" ht="15">
      <c r="A25" s="10" t="s">
        <v>229</v>
      </c>
      <c r="B25" s="13">
        <f t="shared" si="2"/>
        <v>45</v>
      </c>
      <c r="C25" s="5" t="s">
        <v>230</v>
      </c>
      <c r="D25" s="13">
        <v>30</v>
      </c>
      <c r="E25" s="10" t="s">
        <v>231</v>
      </c>
      <c r="F25" s="13"/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45</v>
      </c>
      <c r="C26" s="5" t="s">
        <v>235</v>
      </c>
      <c r="D26" s="13">
        <v>25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5" width="8.5703125" style="12"/>
    <col min="6" max="6" width="12.7109375" style="12" customWidth="1"/>
    <col min="7" max="7" width="15.5703125" style="12" customWidth="1"/>
    <col min="8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v>350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13</v>
      </c>
      <c r="C3" s="10" t="s">
        <v>134</v>
      </c>
      <c r="D3" s="13">
        <v>45</v>
      </c>
      <c r="E3" s="10" t="s">
        <v>135</v>
      </c>
      <c r="F3" s="13">
        <v>20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11</v>
      </c>
      <c r="C4" s="10" t="s">
        <v>138</v>
      </c>
      <c r="D4" s="13">
        <v>35</v>
      </c>
      <c r="E4" s="10" t="s">
        <v>139</v>
      </c>
      <c r="F4" s="13">
        <f>$F$2*0.2</f>
        <v>70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14</v>
      </c>
      <c r="C5" s="10" t="s">
        <v>142</v>
      </c>
      <c r="D5" s="13">
        <v>40</v>
      </c>
      <c r="E5" s="10" t="s">
        <v>143</v>
      </c>
      <c r="F5" s="13">
        <f>$F$2*0.7</f>
        <v>244.99999999999997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70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13</v>
      </c>
      <c r="C7" s="10" t="s">
        <v>150</v>
      </c>
      <c r="D7" s="13">
        <v>30</v>
      </c>
      <c r="E7" s="10" t="s">
        <v>151</v>
      </c>
      <c r="F7" s="13">
        <f t="shared" si="0"/>
        <v>70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87.5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87.5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19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378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379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 t="s">
        <v>380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14</v>
      </c>
      <c r="C16" s="5" t="s">
        <v>189</v>
      </c>
      <c r="D16" s="13">
        <v>20</v>
      </c>
      <c r="E16" s="10" t="s">
        <v>190</v>
      </c>
      <c r="F16" s="10" t="s">
        <v>320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13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381</v>
      </c>
      <c r="I20" s="11"/>
    </row>
    <row r="21" spans="1:9" ht="15">
      <c r="A21" s="10" t="s">
        <v>210</v>
      </c>
      <c r="B21" s="13">
        <v>350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381</v>
      </c>
      <c r="I21" s="11"/>
    </row>
    <row r="22" spans="1:9" ht="15">
      <c r="A22" s="10" t="s">
        <v>215</v>
      </c>
      <c r="B22" s="13">
        <v>20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381</v>
      </c>
      <c r="I22" s="11"/>
    </row>
    <row r="23" spans="1:9" ht="15">
      <c r="A23" s="10" t="s">
        <v>220</v>
      </c>
      <c r="B23" s="13">
        <f t="shared" ref="B23:B28" si="2">F4</f>
        <v>70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381</v>
      </c>
      <c r="I23" s="11"/>
    </row>
    <row r="24" spans="1:9" ht="15">
      <c r="A24" s="10" t="s">
        <v>225</v>
      </c>
      <c r="B24" s="13">
        <f t="shared" si="2"/>
        <v>244.99999999999997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381</v>
      </c>
      <c r="I24" s="11"/>
    </row>
    <row r="25" spans="1:9" ht="15">
      <c r="A25" s="10" t="s">
        <v>229</v>
      </c>
      <c r="B25" s="13">
        <f t="shared" si="2"/>
        <v>70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53</v>
      </c>
      <c r="I25" s="11"/>
    </row>
    <row r="26" spans="1:9" ht="15">
      <c r="A26" s="10" t="s">
        <v>234</v>
      </c>
      <c r="B26" s="13">
        <f t="shared" si="2"/>
        <v>70</v>
      </c>
      <c r="C26" s="5" t="s">
        <v>235</v>
      </c>
      <c r="D26" s="13">
        <v>45</v>
      </c>
      <c r="E26" s="10" t="s">
        <v>236</v>
      </c>
      <c r="F26" s="13"/>
      <c r="G26" s="5"/>
      <c r="H26" s="5"/>
      <c r="I26" s="11"/>
    </row>
    <row r="27" spans="1:9" ht="15">
      <c r="A27" s="10" t="s">
        <v>237</v>
      </c>
      <c r="B27" s="13">
        <f t="shared" si="2"/>
        <v>87.5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87.5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6</v>
      </c>
      <c r="C2" s="10" t="s">
        <v>130</v>
      </c>
      <c r="D2" s="13">
        <v>20</v>
      </c>
      <c r="E2" s="10" t="s">
        <v>131</v>
      </c>
      <c r="F2" s="13">
        <v>100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6</v>
      </c>
      <c r="C3" s="10" t="s">
        <v>134</v>
      </c>
      <c r="D3" s="13">
        <v>20</v>
      </c>
      <c r="E3" s="10" t="s">
        <v>135</v>
      </c>
      <c r="F3" s="13">
        <v>10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9</v>
      </c>
      <c r="C4" s="10" t="s">
        <v>138</v>
      </c>
      <c r="D4" s="13">
        <v>20</v>
      </c>
      <c r="E4" s="10" t="s">
        <v>139</v>
      </c>
      <c r="F4" s="13">
        <f>$F$2*0.2</f>
        <v>20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6</v>
      </c>
      <c r="C5" s="10" t="s">
        <v>142</v>
      </c>
      <c r="D5" s="13">
        <v>20</v>
      </c>
      <c r="E5" s="10" t="s">
        <v>143</v>
      </c>
      <c r="F5" s="13">
        <f>$F$2*0.7</f>
        <v>70</v>
      </c>
      <c r="G5" s="10" t="s">
        <v>144</v>
      </c>
      <c r="H5" s="13">
        <v>0</v>
      </c>
      <c r="I5" s="11"/>
    </row>
    <row r="6" spans="1:9" ht="15">
      <c r="A6" s="10" t="s">
        <v>145</v>
      </c>
      <c r="B6" s="13">
        <v>6</v>
      </c>
      <c r="C6" s="10" t="s">
        <v>146</v>
      </c>
      <c r="D6" s="13">
        <v>20</v>
      </c>
      <c r="E6" s="10" t="s">
        <v>147</v>
      </c>
      <c r="F6" s="13">
        <f t="shared" ref="F6:F7" si="0">$F$2*0.2</f>
        <v>20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8</v>
      </c>
      <c r="C7" s="10" t="s">
        <v>150</v>
      </c>
      <c r="D7" s="13">
        <v>20</v>
      </c>
      <c r="E7" s="10" t="s">
        <v>151</v>
      </c>
      <c r="F7" s="13">
        <f t="shared" si="0"/>
        <v>20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 t="shared" ref="F8:F9" si="1">$F$2*0.25</f>
        <v>25</v>
      </c>
      <c r="G8" s="10" t="s">
        <v>156</v>
      </c>
      <c r="H8" s="13">
        <v>0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 t="shared" si="1"/>
        <v>25</v>
      </c>
      <c r="G9" s="10" t="s">
        <v>160</v>
      </c>
      <c r="H9" s="13">
        <v>0</v>
      </c>
      <c r="I9" s="11"/>
    </row>
    <row r="10" spans="1:9" ht="15">
      <c r="A10" s="10" t="s">
        <v>161</v>
      </c>
      <c r="B10" s="13">
        <f>ROUNDUP((B8+B5+B7+B9)/2,0)</f>
        <v>12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0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0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0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382</v>
      </c>
      <c r="G13" s="10" t="s">
        <v>177</v>
      </c>
      <c r="H13" s="13">
        <v>0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/>
      <c r="G14" s="10" t="s">
        <v>182</v>
      </c>
      <c r="H14" s="13">
        <v>0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7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7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7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276</v>
      </c>
      <c r="I20" s="11"/>
    </row>
    <row r="21" spans="1:9" ht="15">
      <c r="A21" s="10" t="s">
        <v>210</v>
      </c>
      <c r="B21" s="13">
        <v>100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276</v>
      </c>
      <c r="I21" s="11"/>
    </row>
    <row r="22" spans="1:9" ht="15">
      <c r="A22" s="10" t="s">
        <v>215</v>
      </c>
      <c r="B22" s="13">
        <f t="shared" ref="B22:B28" si="2">F3</f>
        <v>10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276</v>
      </c>
      <c r="I22" s="11"/>
    </row>
    <row r="23" spans="1:9" ht="15">
      <c r="A23" s="10" t="s">
        <v>220</v>
      </c>
      <c r="B23" s="13">
        <f t="shared" si="2"/>
        <v>20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276</v>
      </c>
      <c r="I23" s="11"/>
    </row>
    <row r="24" spans="1:9" ht="15">
      <c r="A24" s="10" t="s">
        <v>225</v>
      </c>
      <c r="B24" s="13">
        <f t="shared" si="2"/>
        <v>70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276</v>
      </c>
      <c r="I24" s="11"/>
    </row>
    <row r="25" spans="1:9" ht="15">
      <c r="A25" s="10" t="s">
        <v>229</v>
      </c>
      <c r="B25" s="13">
        <f t="shared" si="2"/>
        <v>20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383</v>
      </c>
      <c r="I25" s="11"/>
    </row>
    <row r="26" spans="1:9" ht="15">
      <c r="A26" s="10" t="s">
        <v>234</v>
      </c>
      <c r="B26" s="13">
        <f t="shared" si="2"/>
        <v>20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8</v>
      </c>
      <c r="C2" s="10" t="s">
        <v>130</v>
      </c>
      <c r="D2" s="13">
        <v>30</v>
      </c>
      <c r="E2" s="10" t="s">
        <v>131</v>
      </c>
      <c r="F2" s="13">
        <v>200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8</v>
      </c>
      <c r="C3" s="10" t="s">
        <v>134</v>
      </c>
      <c r="D3" s="13">
        <v>30</v>
      </c>
      <c r="E3" s="10" t="s">
        <v>135</v>
      </c>
      <c r="F3" s="13">
        <v>12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40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8</v>
      </c>
      <c r="C5" s="10" t="s">
        <v>142</v>
      </c>
      <c r="D5" s="13">
        <v>20</v>
      </c>
      <c r="E5" s="10" t="s">
        <v>143</v>
      </c>
      <c r="F5" s="13">
        <f>$F$2*0.7</f>
        <v>140</v>
      </c>
      <c r="G5" s="10" t="s">
        <v>144</v>
      </c>
      <c r="H5" s="13">
        <v>1</v>
      </c>
      <c r="I5" s="11"/>
    </row>
    <row r="6" spans="1:9" ht="1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 t="shared" ref="F6:F7" si="0">$F$2*0.2</f>
        <v>40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10</v>
      </c>
      <c r="C7" s="10" t="s">
        <v>150</v>
      </c>
      <c r="D7" s="13">
        <v>30</v>
      </c>
      <c r="E7" s="10" t="s">
        <v>151</v>
      </c>
      <c r="F7" s="13">
        <f t="shared" si="0"/>
        <v>40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50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50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14</v>
      </c>
      <c r="C10" s="10" t="s">
        <v>162</v>
      </c>
      <c r="D10" s="13">
        <v>20</v>
      </c>
      <c r="E10" s="10" t="s">
        <v>163</v>
      </c>
      <c r="F10" s="10" t="s">
        <v>34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252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9</v>
      </c>
      <c r="C16" s="5" t="s">
        <v>189</v>
      </c>
      <c r="D16" s="13">
        <v>50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14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10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214</v>
      </c>
      <c r="I20" s="11"/>
    </row>
    <row r="21" spans="1:9" ht="15">
      <c r="A21" s="10" t="s">
        <v>210</v>
      </c>
      <c r="B21" s="13">
        <f t="shared" ref="B21:B28" si="2">F2</f>
        <v>200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214</v>
      </c>
      <c r="I21" s="11"/>
    </row>
    <row r="22" spans="1:9" ht="15">
      <c r="A22" s="10" t="s">
        <v>215</v>
      </c>
      <c r="B22" s="13">
        <v>12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214</v>
      </c>
      <c r="I22" s="11"/>
    </row>
    <row r="23" spans="1:9" ht="15">
      <c r="A23" s="10" t="s">
        <v>220</v>
      </c>
      <c r="B23" s="13">
        <f t="shared" si="2"/>
        <v>40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214</v>
      </c>
      <c r="I23" s="11"/>
    </row>
    <row r="24" spans="1:9" ht="15">
      <c r="A24" s="10" t="s">
        <v>225</v>
      </c>
      <c r="B24" s="13">
        <f t="shared" si="2"/>
        <v>140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214</v>
      </c>
      <c r="I24" s="11"/>
    </row>
    <row r="25" spans="1:9" ht="15">
      <c r="A25" s="10" t="s">
        <v>229</v>
      </c>
      <c r="B25" s="13">
        <f t="shared" si="2"/>
        <v>40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61</v>
      </c>
      <c r="I25" s="11"/>
    </row>
    <row r="26" spans="1:9" ht="15">
      <c r="A26" s="10" t="s">
        <v>234</v>
      </c>
      <c r="B26" s="13">
        <f t="shared" si="2"/>
        <v>40</v>
      </c>
      <c r="C26" s="5" t="s">
        <v>235</v>
      </c>
      <c r="D26" s="13">
        <v>30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50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50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v>16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241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384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377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>
        <v>30</v>
      </c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>
        <v>12</v>
      </c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>
        <v>0</v>
      </c>
      <c r="G20" s="10" t="s">
        <v>208</v>
      </c>
      <c r="H20" s="10" t="s">
        <v>214</v>
      </c>
      <c r="I20" s="11"/>
    </row>
    <row r="21" spans="1:9" ht="15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214</v>
      </c>
      <c r="I21" s="11"/>
    </row>
    <row r="22" spans="1:9" ht="15">
      <c r="A22" s="10" t="s">
        <v>215</v>
      </c>
      <c r="B22" s="13">
        <v>16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214</v>
      </c>
      <c r="I22" s="11"/>
    </row>
    <row r="23" spans="1:9" ht="15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214</v>
      </c>
      <c r="I23" s="11"/>
    </row>
    <row r="24" spans="1:9" ht="15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214</v>
      </c>
      <c r="I24" s="11"/>
    </row>
    <row r="25" spans="1:9" ht="15">
      <c r="A25" s="10" t="s">
        <v>229</v>
      </c>
      <c r="B25" s="13">
        <f t="shared" si="2"/>
        <v>45</v>
      </c>
      <c r="C25" s="5" t="s">
        <v>230</v>
      </c>
      <c r="D25" s="13">
        <v>30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45</v>
      </c>
      <c r="C26" s="5" t="s">
        <v>235</v>
      </c>
      <c r="D26" s="13">
        <v>25</v>
      </c>
      <c r="E26" s="10" t="s">
        <v>236</v>
      </c>
      <c r="F26" s="13">
        <v>0</v>
      </c>
      <c r="G26" s="10"/>
      <c r="H26" s="10"/>
      <c r="I26" s="11"/>
    </row>
    <row r="27" spans="1:9" ht="15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14</v>
      </c>
      <c r="C2" s="10" t="s">
        <v>130</v>
      </c>
      <c r="D2" s="13">
        <v>30</v>
      </c>
      <c r="E2" s="10" t="s">
        <v>131</v>
      </c>
      <c r="F2" s="13">
        <v>300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15</v>
      </c>
      <c r="C3" s="10" t="s">
        <v>134</v>
      </c>
      <c r="D3" s="13">
        <v>45</v>
      </c>
      <c r="E3" s="10" t="s">
        <v>135</v>
      </c>
      <c r="F3" s="13">
        <v>18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13</v>
      </c>
      <c r="C4" s="10" t="s">
        <v>138</v>
      </c>
      <c r="D4" s="13">
        <v>30</v>
      </c>
      <c r="E4" s="10" t="s">
        <v>139</v>
      </c>
      <c r="F4" s="13">
        <f>$F$2*0.2</f>
        <v>60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210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60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15</v>
      </c>
      <c r="C7" s="10" t="s">
        <v>150</v>
      </c>
      <c r="D7" s="13">
        <v>35</v>
      </c>
      <c r="E7" s="10" t="s">
        <v>151</v>
      </c>
      <c r="F7" s="13">
        <f t="shared" si="0"/>
        <v>60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75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40</v>
      </c>
      <c r="E9" s="10" t="s">
        <v>159</v>
      </c>
      <c r="F9" s="13">
        <f t="shared" si="1"/>
        <v>75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19</v>
      </c>
      <c r="C10" s="10" t="s">
        <v>162</v>
      </c>
      <c r="D10" s="13">
        <v>35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45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45</v>
      </c>
      <c r="E13" s="10" t="s">
        <v>175</v>
      </c>
      <c r="F13" s="10" t="s">
        <v>241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385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380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14</v>
      </c>
      <c r="C16" s="5" t="s">
        <v>189</v>
      </c>
      <c r="D16" s="13">
        <v>30</v>
      </c>
      <c r="E16" s="10" t="s">
        <v>190</v>
      </c>
      <c r="F16" s="10" t="s">
        <v>377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>
        <v>30</v>
      </c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13</v>
      </c>
      <c r="C18" s="5" t="s">
        <v>198</v>
      </c>
      <c r="D18" s="13">
        <v>35</v>
      </c>
      <c r="E18" s="10" t="s">
        <v>199</v>
      </c>
      <c r="F18" s="13">
        <v>12</v>
      </c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>
        <v>0</v>
      </c>
      <c r="G20" s="10" t="s">
        <v>208</v>
      </c>
      <c r="H20" s="10" t="s">
        <v>214</v>
      </c>
      <c r="I20" s="11"/>
    </row>
    <row r="21" spans="1:9" ht="15">
      <c r="A21" s="10" t="s">
        <v>210</v>
      </c>
      <c r="B21" s="13">
        <v>300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184</v>
      </c>
      <c r="I21" s="11"/>
    </row>
    <row r="22" spans="1:9" ht="15">
      <c r="A22" s="10" t="s">
        <v>215</v>
      </c>
      <c r="B22" s="13">
        <v>18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184</v>
      </c>
      <c r="I22" s="11"/>
    </row>
    <row r="23" spans="1:9" ht="15">
      <c r="A23" s="10" t="s">
        <v>220</v>
      </c>
      <c r="B23" s="13">
        <f t="shared" ref="B23:B28" si="2">F4</f>
        <v>60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184</v>
      </c>
      <c r="I23" s="11"/>
    </row>
    <row r="24" spans="1:9" ht="15">
      <c r="A24" s="10" t="s">
        <v>225</v>
      </c>
      <c r="B24" s="13">
        <f t="shared" si="2"/>
        <v>210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184</v>
      </c>
      <c r="I24" s="11"/>
    </row>
    <row r="25" spans="1:9" ht="15">
      <c r="A25" s="10" t="s">
        <v>229</v>
      </c>
      <c r="B25" s="13">
        <f t="shared" si="2"/>
        <v>60</v>
      </c>
      <c r="C25" s="5" t="s">
        <v>230</v>
      </c>
      <c r="D25" s="13">
        <v>30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60</v>
      </c>
      <c r="C26" s="5" t="s">
        <v>235</v>
      </c>
      <c r="D26" s="13">
        <v>35</v>
      </c>
      <c r="E26" s="10" t="s">
        <v>236</v>
      </c>
      <c r="F26" s="13">
        <v>0</v>
      </c>
      <c r="G26" s="10"/>
      <c r="H26" s="10"/>
      <c r="I26" s="11"/>
    </row>
    <row r="27" spans="1:9" ht="15">
      <c r="A27" s="10" t="s">
        <v>237</v>
      </c>
      <c r="B27" s="13">
        <f t="shared" si="2"/>
        <v>75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75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E51" sqref="E5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41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60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31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259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259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429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260</v>
      </c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261</v>
      </c>
      <c r="I20" s="4"/>
    </row>
    <row r="21" spans="1:9" ht="15">
      <c r="A21" s="5" t="s">
        <v>210</v>
      </c>
      <c r="B21" s="7">
        <f t="shared" ref="B21:B28" si="2">F2</f>
        <v>300</v>
      </c>
      <c r="C21" s="5" t="s">
        <v>211</v>
      </c>
      <c r="D21" s="7">
        <v>31</v>
      </c>
      <c r="E21" s="5" t="s">
        <v>212</v>
      </c>
      <c r="F21" s="7"/>
      <c r="G21" s="5" t="s">
        <v>213</v>
      </c>
      <c r="H21" s="5" t="s">
        <v>261</v>
      </c>
      <c r="I21" s="4"/>
    </row>
    <row r="22" spans="1:9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261</v>
      </c>
      <c r="I22" s="4"/>
    </row>
    <row r="23" spans="1:9" ht="15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261</v>
      </c>
      <c r="I23" s="4"/>
    </row>
    <row r="24" spans="1:9" ht="15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261</v>
      </c>
      <c r="I24" s="4"/>
    </row>
    <row r="25" spans="1:9" ht="15">
      <c r="A25" s="5" t="s">
        <v>229</v>
      </c>
      <c r="B25" s="7">
        <f t="shared" si="2"/>
        <v>60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106</v>
      </c>
      <c r="I25" s="4"/>
    </row>
    <row r="26" spans="1:9" ht="15">
      <c r="A26" s="5" t="s">
        <v>234</v>
      </c>
      <c r="B26" s="7">
        <f t="shared" si="2"/>
        <v>60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</row>
    <row r="27" spans="1:9" ht="15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15</v>
      </c>
      <c r="C2" s="10" t="s">
        <v>130</v>
      </c>
      <c r="D2" s="13">
        <v>20</v>
      </c>
      <c r="E2" s="10" t="s">
        <v>131</v>
      </c>
      <c r="F2" s="13">
        <v>300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14</v>
      </c>
      <c r="C3" s="10" t="s">
        <v>134</v>
      </c>
      <c r="D3" s="13">
        <v>40</v>
      </c>
      <c r="E3" s="10" t="s">
        <v>135</v>
      </c>
      <c r="F3" s="13">
        <v>20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8</v>
      </c>
      <c r="C4" s="10" t="s">
        <v>138</v>
      </c>
      <c r="D4" s="13">
        <v>45</v>
      </c>
      <c r="E4" s="10" t="s">
        <v>139</v>
      </c>
      <c r="F4" s="13">
        <f>$F$2*0.2</f>
        <v>60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14</v>
      </c>
      <c r="C5" s="10" t="s">
        <v>142</v>
      </c>
      <c r="D5" s="13">
        <v>30</v>
      </c>
      <c r="E5" s="10" t="s">
        <v>143</v>
      </c>
      <c r="F5" s="13">
        <f>$F$2*0.7</f>
        <v>210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8</v>
      </c>
      <c r="C6" s="10" t="s">
        <v>146</v>
      </c>
      <c r="D6" s="13">
        <v>20</v>
      </c>
      <c r="E6" s="10" t="s">
        <v>147</v>
      </c>
      <c r="F6" s="13">
        <f t="shared" ref="F6:F7" si="0">$F$2*0.2</f>
        <v>60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10</v>
      </c>
      <c r="C7" s="10" t="s">
        <v>150</v>
      </c>
      <c r="D7" s="13">
        <v>20</v>
      </c>
      <c r="E7" s="10" t="s">
        <v>151</v>
      </c>
      <c r="F7" s="13">
        <f t="shared" si="0"/>
        <v>60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35</v>
      </c>
      <c r="E8" s="10" t="s">
        <v>155</v>
      </c>
      <c r="F8" s="13">
        <f t="shared" ref="F8:F9" si="1">$F$2*0.25</f>
        <v>75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75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35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30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281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25</v>
      </c>
      <c r="E14" s="10" t="s">
        <v>180</v>
      </c>
      <c r="F14" s="10" t="s">
        <v>326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384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12</v>
      </c>
      <c r="C16" s="5" t="s">
        <v>189</v>
      </c>
      <c r="D16" s="13">
        <v>20</v>
      </c>
      <c r="E16" s="10" t="s">
        <v>190</v>
      </c>
      <c r="F16" s="10" t="s">
        <v>386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8</v>
      </c>
      <c r="C17" s="5" t="s">
        <v>194</v>
      </c>
      <c r="D17" s="13">
        <v>25</v>
      </c>
      <c r="E17" s="10" t="s">
        <v>195</v>
      </c>
      <c r="F17" s="13">
        <v>30</v>
      </c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>
        <v>12</v>
      </c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>
        <v>0</v>
      </c>
      <c r="G20" s="10" t="s">
        <v>208</v>
      </c>
      <c r="H20" s="10" t="s">
        <v>214</v>
      </c>
      <c r="I20" s="11"/>
    </row>
    <row r="21" spans="1:9" ht="15">
      <c r="A21" s="10" t="s">
        <v>210</v>
      </c>
      <c r="B21" s="13">
        <v>300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184</v>
      </c>
      <c r="I21" s="11"/>
    </row>
    <row r="22" spans="1:9" ht="15">
      <c r="A22" s="10" t="s">
        <v>215</v>
      </c>
      <c r="B22" s="13">
        <v>20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214</v>
      </c>
      <c r="I22" s="11"/>
    </row>
    <row r="23" spans="1:9" ht="15">
      <c r="A23" s="10" t="s">
        <v>220</v>
      </c>
      <c r="B23" s="13">
        <f t="shared" ref="B23:B28" si="2">F4</f>
        <v>60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184</v>
      </c>
      <c r="I23" s="11"/>
    </row>
    <row r="24" spans="1:9" ht="15">
      <c r="A24" s="10" t="s">
        <v>225</v>
      </c>
      <c r="B24" s="13">
        <f t="shared" si="2"/>
        <v>210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214</v>
      </c>
      <c r="I24" s="11"/>
    </row>
    <row r="25" spans="1:9" ht="15">
      <c r="A25" s="10" t="s">
        <v>229</v>
      </c>
      <c r="B25" s="13">
        <f t="shared" si="2"/>
        <v>60</v>
      </c>
      <c r="C25" s="5" t="s">
        <v>230</v>
      </c>
      <c r="D25" s="13">
        <v>20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60</v>
      </c>
      <c r="C26" s="5" t="s">
        <v>235</v>
      </c>
      <c r="D26" s="13">
        <v>25</v>
      </c>
      <c r="E26" s="10" t="s">
        <v>236</v>
      </c>
      <c r="F26" s="13">
        <v>0</v>
      </c>
      <c r="G26" s="10"/>
      <c r="H26" s="10"/>
      <c r="I26" s="11"/>
    </row>
    <row r="27" spans="1:9" ht="15">
      <c r="A27" s="10" t="s">
        <v>237</v>
      </c>
      <c r="B27" s="13">
        <f t="shared" si="2"/>
        <v>75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75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1" width="8.5703125" style="12"/>
    <col min="2" max="2" width="17.42578125" style="12" customWidth="1"/>
    <col min="3" max="3" width="8.5703125" style="12"/>
    <col min="4" max="4" width="16.42578125" style="12" customWidth="1"/>
    <col min="5" max="5" width="14.140625" style="12" customWidth="1"/>
    <col min="6" max="6" width="20.5703125" style="12" customWidth="1"/>
    <col min="7" max="7" width="12.5703125" style="12" customWidth="1"/>
    <col min="8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11</v>
      </c>
      <c r="C3" s="10" t="s">
        <v>134</v>
      </c>
      <c r="D3" s="13">
        <v>30</v>
      </c>
      <c r="E3" s="10" t="s">
        <v>135</v>
      </c>
      <c r="F3" s="13">
        <v>17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0</v>
      </c>
      <c r="I5" s="11"/>
    </row>
    <row r="6" spans="1:9" ht="1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2</v>
      </c>
      <c r="I6" s="11"/>
    </row>
    <row r="7" spans="1:9" ht="15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16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65</v>
      </c>
      <c r="E13" s="10" t="s">
        <v>175</v>
      </c>
      <c r="F13" s="10" t="s">
        <v>387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45</v>
      </c>
      <c r="E14" s="10" t="s">
        <v>180</v>
      </c>
      <c r="F14" s="10" t="s">
        <v>252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11</v>
      </c>
      <c r="C16" s="5" t="s">
        <v>189</v>
      </c>
      <c r="D16" s="13">
        <v>20</v>
      </c>
      <c r="E16" s="10" t="s">
        <v>190</v>
      </c>
      <c r="F16" s="10" t="s">
        <v>320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12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250</v>
      </c>
      <c r="I20" s="11"/>
    </row>
    <row r="21" spans="1:9" ht="15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388</v>
      </c>
      <c r="I21" s="11"/>
    </row>
    <row r="22" spans="1:9" ht="15">
      <c r="A22" s="10" t="s">
        <v>215</v>
      </c>
      <c r="B22" s="13">
        <v>17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388</v>
      </c>
      <c r="I22" s="11"/>
    </row>
    <row r="23" spans="1:9" ht="15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388</v>
      </c>
      <c r="I23" s="11"/>
    </row>
    <row r="24" spans="1:9" ht="15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388</v>
      </c>
      <c r="I24" s="11"/>
    </row>
    <row r="25" spans="1:9" ht="15">
      <c r="A25" s="10" t="s">
        <v>229</v>
      </c>
      <c r="B25" s="13">
        <f t="shared" si="2"/>
        <v>45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389</v>
      </c>
      <c r="I25" s="11"/>
    </row>
    <row r="26" spans="1:9" ht="15">
      <c r="A26" s="10" t="s">
        <v>234</v>
      </c>
      <c r="B26" s="13">
        <f t="shared" si="2"/>
        <v>45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16</v>
      </c>
      <c r="C2" s="10" t="s">
        <v>130</v>
      </c>
      <c r="D2" s="13">
        <v>20</v>
      </c>
      <c r="E2" s="10" t="s">
        <v>131</v>
      </c>
      <c r="F2" s="13">
        <v>300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14</v>
      </c>
      <c r="C3" s="10" t="s">
        <v>134</v>
      </c>
      <c r="D3" s="13">
        <v>20</v>
      </c>
      <c r="E3" s="10" t="s">
        <v>135</v>
      </c>
      <c r="F3" s="13">
        <v>21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60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15</v>
      </c>
      <c r="C5" s="10" t="s">
        <v>142</v>
      </c>
      <c r="D5" s="13">
        <v>20</v>
      </c>
      <c r="E5" s="10" t="s">
        <v>143</v>
      </c>
      <c r="F5" s="13">
        <f>$F$2*0.7</f>
        <v>210</v>
      </c>
      <c r="G5" s="10" t="s">
        <v>144</v>
      </c>
      <c r="H5" s="13">
        <v>0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60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11</v>
      </c>
      <c r="C7" s="10" t="s">
        <v>150</v>
      </c>
      <c r="D7" s="13">
        <v>20</v>
      </c>
      <c r="E7" s="10" t="s">
        <v>151</v>
      </c>
      <c r="F7" s="13">
        <f t="shared" si="0"/>
        <v>60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 t="shared" ref="F8:F9" si="1">$F$2*0.25</f>
        <v>75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 t="shared" si="1"/>
        <v>75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387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 t="s">
        <v>252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281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390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14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391</v>
      </c>
      <c r="I20" s="11"/>
    </row>
    <row r="21" spans="1:9" ht="15">
      <c r="A21" s="10" t="s">
        <v>210</v>
      </c>
      <c r="B21" s="13">
        <v>300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391</v>
      </c>
      <c r="I21" s="11"/>
    </row>
    <row r="22" spans="1:9" ht="15">
      <c r="A22" s="10" t="s">
        <v>215</v>
      </c>
      <c r="B22" s="13">
        <v>21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391</v>
      </c>
      <c r="I22" s="11"/>
    </row>
    <row r="23" spans="1:9" ht="15">
      <c r="A23" s="10" t="s">
        <v>220</v>
      </c>
      <c r="B23" s="13">
        <f t="shared" ref="B23:B28" si="2">F4</f>
        <v>60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391</v>
      </c>
      <c r="I23" s="11"/>
    </row>
    <row r="24" spans="1:9" ht="15">
      <c r="A24" s="10" t="s">
        <v>225</v>
      </c>
      <c r="B24" s="13">
        <f t="shared" si="2"/>
        <v>210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391</v>
      </c>
      <c r="I24" s="11"/>
    </row>
    <row r="25" spans="1:9" ht="15">
      <c r="A25" s="10" t="s">
        <v>229</v>
      </c>
      <c r="B25" s="13">
        <f t="shared" si="2"/>
        <v>60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389</v>
      </c>
      <c r="I25" s="11"/>
    </row>
    <row r="26" spans="1:9" ht="15">
      <c r="A26" s="10" t="s">
        <v>234</v>
      </c>
      <c r="B26" s="13">
        <f t="shared" si="2"/>
        <v>60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2"/>
        <v>75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75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E51" sqref="E51"/>
    </sheetView>
  </sheetViews>
  <sheetFormatPr baseColWidth="10" defaultColWidth="8.5703125" defaultRowHeight="14.25"/>
  <cols>
    <col min="1" max="4" width="8.5703125" style="12"/>
    <col min="5" max="5" width="16.42578125" style="12" customWidth="1"/>
    <col min="6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17</v>
      </c>
      <c r="C2" s="10" t="s">
        <v>130</v>
      </c>
      <c r="D2" s="13">
        <v>30</v>
      </c>
      <c r="E2" s="10" t="s">
        <v>131</v>
      </c>
      <c r="F2" s="13">
        <v>400</v>
      </c>
      <c r="G2" s="10" t="s">
        <v>132</v>
      </c>
      <c r="H2" s="13">
        <v>14</v>
      </c>
      <c r="I2" s="11"/>
    </row>
    <row r="3" spans="1:9" ht="15">
      <c r="A3" s="10" t="s">
        <v>133</v>
      </c>
      <c r="B3" s="13">
        <v>14</v>
      </c>
      <c r="C3" s="10" t="s">
        <v>134</v>
      </c>
      <c r="D3" s="13">
        <v>65</v>
      </c>
      <c r="E3" s="10" t="s">
        <v>135</v>
      </c>
      <c r="F3" s="13">
        <v>25</v>
      </c>
      <c r="G3" s="10" t="s">
        <v>136</v>
      </c>
      <c r="H3" s="13">
        <v>10</v>
      </c>
      <c r="I3" s="11"/>
    </row>
    <row r="4" spans="1:9" ht="15">
      <c r="A4" s="10" t="s">
        <v>137</v>
      </c>
      <c r="B4" s="13">
        <v>15</v>
      </c>
      <c r="C4" s="10" t="s">
        <v>138</v>
      </c>
      <c r="D4" s="13">
        <v>30</v>
      </c>
      <c r="E4" s="10" t="s">
        <v>139</v>
      </c>
      <c r="F4" s="13">
        <f>$F$2*0.2</f>
        <v>80</v>
      </c>
      <c r="G4" s="10" t="s">
        <v>140</v>
      </c>
      <c r="H4" s="13">
        <v>10</v>
      </c>
      <c r="I4" s="11"/>
    </row>
    <row r="5" spans="1:9" ht="15">
      <c r="A5" s="10" t="s">
        <v>141</v>
      </c>
      <c r="B5" s="13">
        <v>16</v>
      </c>
      <c r="C5" s="10" t="s">
        <v>142</v>
      </c>
      <c r="D5" s="13">
        <v>30</v>
      </c>
      <c r="E5" s="10" t="s">
        <v>143</v>
      </c>
      <c r="F5" s="13">
        <f>$F$2*0.7</f>
        <v>280</v>
      </c>
      <c r="G5" s="10" t="s">
        <v>144</v>
      </c>
      <c r="H5" s="13">
        <v>10</v>
      </c>
      <c r="I5" s="11"/>
    </row>
    <row r="6" spans="1:9" ht="15">
      <c r="A6" s="10" t="s">
        <v>145</v>
      </c>
      <c r="B6" s="13">
        <v>12</v>
      </c>
      <c r="C6" s="10" t="s">
        <v>146</v>
      </c>
      <c r="D6" s="13">
        <v>20</v>
      </c>
      <c r="E6" s="10" t="s">
        <v>147</v>
      </c>
      <c r="F6" s="13">
        <f t="shared" ref="F6:F7" si="0">$F$2*0.2</f>
        <v>80</v>
      </c>
      <c r="G6" s="10" t="s">
        <v>148</v>
      </c>
      <c r="H6" s="13">
        <v>3</v>
      </c>
      <c r="I6" s="11"/>
    </row>
    <row r="7" spans="1:9" ht="15">
      <c r="A7" s="10" t="s">
        <v>149</v>
      </c>
      <c r="B7" s="13">
        <v>15</v>
      </c>
      <c r="C7" s="10" t="s">
        <v>150</v>
      </c>
      <c r="D7" s="13">
        <v>30</v>
      </c>
      <c r="E7" s="10" t="s">
        <v>151</v>
      </c>
      <c r="F7" s="13">
        <f t="shared" si="0"/>
        <v>80</v>
      </c>
      <c r="G7" s="10" t="s">
        <v>152</v>
      </c>
      <c r="H7" s="13">
        <v>2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100</v>
      </c>
      <c r="G8" s="10" t="s">
        <v>156</v>
      </c>
      <c r="H8" s="13">
        <v>2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50</v>
      </c>
      <c r="E9" s="10" t="s">
        <v>159</v>
      </c>
      <c r="F9" s="13">
        <f t="shared" si="1"/>
        <v>100</v>
      </c>
      <c r="G9" s="10" t="s">
        <v>160</v>
      </c>
      <c r="H9" s="13">
        <v>2</v>
      </c>
      <c r="I9" s="11"/>
    </row>
    <row r="10" spans="1:9" ht="15">
      <c r="A10" s="10" t="s">
        <v>161</v>
      </c>
      <c r="B10" s="13">
        <f>ROUNDUP((B8+B5+B7+B9)/2,0)</f>
        <v>21</v>
      </c>
      <c r="C10" s="10" t="s">
        <v>162</v>
      </c>
      <c r="D10" s="13">
        <v>40</v>
      </c>
      <c r="E10" s="10" t="s">
        <v>163</v>
      </c>
      <c r="F10" s="10" t="s">
        <v>2</v>
      </c>
      <c r="G10" s="10" t="s">
        <v>164</v>
      </c>
      <c r="H10" s="13">
        <v>10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10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10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270</v>
      </c>
      <c r="G13" s="10" t="s">
        <v>177</v>
      </c>
      <c r="H13" s="13">
        <v>10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 t="s">
        <v>252</v>
      </c>
      <c r="G14" s="10" t="s">
        <v>182</v>
      </c>
      <c r="H14" s="13">
        <v>10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/>
      <c r="G15" s="10" t="s">
        <v>187</v>
      </c>
      <c r="H15" s="13">
        <v>2</v>
      </c>
      <c r="I15" s="11"/>
    </row>
    <row r="16" spans="1:9" ht="15">
      <c r="A16" s="10" t="s">
        <v>188</v>
      </c>
      <c r="B16" s="13">
        <f>ROUNDUP((B7+B5)/2,0)</f>
        <v>16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2</v>
      </c>
      <c r="I16" s="11"/>
    </row>
    <row r="17" spans="1:9" ht="15">
      <c r="A17" s="10" t="s">
        <v>193</v>
      </c>
      <c r="B17" s="13">
        <f>ROUNDUP((B6+B6+B4)/3,0)</f>
        <v>13</v>
      </c>
      <c r="C17" s="5" t="s">
        <v>194</v>
      </c>
      <c r="D17" s="13">
        <v>45</v>
      </c>
      <c r="E17" s="10" t="s">
        <v>195</v>
      </c>
      <c r="F17" s="13">
        <v>30</v>
      </c>
      <c r="G17" s="10" t="s">
        <v>196</v>
      </c>
      <c r="H17" s="13">
        <v>2</v>
      </c>
      <c r="I17" s="11"/>
    </row>
    <row r="18" spans="1:9" ht="15">
      <c r="A18" s="10" t="s">
        <v>197</v>
      </c>
      <c r="B18" s="13">
        <f>ROUNDUP((B5+B4+B5)/3,0)</f>
        <v>16</v>
      </c>
      <c r="C18" s="5" t="s">
        <v>198</v>
      </c>
      <c r="D18" s="13">
        <v>50</v>
      </c>
      <c r="E18" s="10" t="s">
        <v>199</v>
      </c>
      <c r="F18" s="13">
        <v>12</v>
      </c>
      <c r="G18" s="10" t="s">
        <v>200</v>
      </c>
      <c r="H18" s="13">
        <v>2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2</v>
      </c>
      <c r="I19" s="11"/>
    </row>
    <row r="20" spans="1:9" ht="15">
      <c r="A20" s="10" t="s">
        <v>205</v>
      </c>
      <c r="B20" s="10" t="s">
        <v>392</v>
      </c>
      <c r="C20" s="5" t="s">
        <v>206</v>
      </c>
      <c r="D20" s="13">
        <v>40</v>
      </c>
      <c r="E20" s="10" t="s">
        <v>207</v>
      </c>
      <c r="F20" s="13">
        <v>0</v>
      </c>
      <c r="G20" s="10" t="s">
        <v>208</v>
      </c>
      <c r="H20" s="10" t="s">
        <v>276</v>
      </c>
      <c r="I20" s="11"/>
    </row>
    <row r="21" spans="1:9" ht="15">
      <c r="A21" s="10" t="s">
        <v>210</v>
      </c>
      <c r="B21" s="13">
        <v>400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243</v>
      </c>
      <c r="I21" s="11"/>
    </row>
    <row r="22" spans="1:9" ht="15">
      <c r="A22" s="10" t="s">
        <v>215</v>
      </c>
      <c r="B22" s="13">
        <v>25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243</v>
      </c>
      <c r="I22" s="11"/>
    </row>
    <row r="23" spans="1:9" ht="15">
      <c r="A23" s="10" t="s">
        <v>220</v>
      </c>
      <c r="B23" s="13">
        <f t="shared" ref="B23:B28" si="2">F4</f>
        <v>80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243</v>
      </c>
      <c r="I23" s="11"/>
    </row>
    <row r="24" spans="1:9" ht="15">
      <c r="A24" s="10" t="s">
        <v>225</v>
      </c>
      <c r="B24" s="13">
        <f t="shared" si="2"/>
        <v>280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243</v>
      </c>
      <c r="I24" s="11"/>
    </row>
    <row r="25" spans="1:9" ht="15">
      <c r="A25" s="10" t="s">
        <v>229</v>
      </c>
      <c r="B25" s="13">
        <f t="shared" si="2"/>
        <v>80</v>
      </c>
      <c r="C25" s="5" t="s">
        <v>230</v>
      </c>
      <c r="D25" s="13">
        <v>30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2"/>
        <v>80</v>
      </c>
      <c r="C26" s="5" t="s">
        <v>235</v>
      </c>
      <c r="D26" s="13">
        <v>45</v>
      </c>
      <c r="E26" s="10" t="s">
        <v>236</v>
      </c>
      <c r="F26" s="13">
        <v>0</v>
      </c>
      <c r="G26" s="10"/>
      <c r="H26" s="10"/>
      <c r="I26" s="11"/>
    </row>
    <row r="27" spans="1:9" ht="15">
      <c r="A27" s="10" t="s">
        <v>237</v>
      </c>
      <c r="B27" s="13">
        <f t="shared" si="2"/>
        <v>100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2"/>
        <v>100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E51" sqref="E51"/>
    </sheetView>
  </sheetViews>
  <sheetFormatPr baseColWidth="10" defaultColWidth="10.5703125" defaultRowHeight="12.75"/>
  <sheetData>
    <row r="1" spans="1:8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</row>
    <row r="2" spans="1:8" ht="15">
      <c r="A2" s="5" t="s">
        <v>129</v>
      </c>
      <c r="B2" s="7">
        <v>12</v>
      </c>
      <c r="C2" s="5" t="s">
        <v>130</v>
      </c>
      <c r="D2" s="7">
        <v>40</v>
      </c>
      <c r="E2" s="5" t="s">
        <v>131</v>
      </c>
      <c r="F2" s="7">
        <v>275</v>
      </c>
      <c r="G2" s="5" t="s">
        <v>132</v>
      </c>
      <c r="H2" s="7">
        <v>6</v>
      </c>
    </row>
    <row r="3" spans="1:8" ht="15">
      <c r="A3" s="5" t="s">
        <v>133</v>
      </c>
      <c r="B3" s="7">
        <v>13</v>
      </c>
      <c r="C3" s="5" t="s">
        <v>134</v>
      </c>
      <c r="D3" s="7">
        <v>30</v>
      </c>
      <c r="E3" s="5" t="s">
        <v>135</v>
      </c>
      <c r="F3" s="7">
        <v>17</v>
      </c>
      <c r="G3" s="5" t="s">
        <v>136</v>
      </c>
      <c r="H3" s="7">
        <v>7</v>
      </c>
    </row>
    <row r="4" spans="1:8" ht="15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v>55</v>
      </c>
      <c r="G4" s="5" t="s">
        <v>140</v>
      </c>
      <c r="H4" s="7">
        <v>5</v>
      </c>
    </row>
    <row r="5" spans="1:8" ht="15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v>192.5</v>
      </c>
      <c r="G5" s="5" t="s">
        <v>144</v>
      </c>
      <c r="H5" s="7">
        <v>0</v>
      </c>
    </row>
    <row r="6" spans="1:8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v>55</v>
      </c>
      <c r="G6" s="5" t="s">
        <v>148</v>
      </c>
      <c r="H6" s="7">
        <v>1</v>
      </c>
    </row>
    <row r="7" spans="1:8" ht="15">
      <c r="A7" s="5" t="s">
        <v>149</v>
      </c>
      <c r="B7" s="7">
        <v>11</v>
      </c>
      <c r="C7" s="5" t="s">
        <v>150</v>
      </c>
      <c r="D7" s="7">
        <v>30</v>
      </c>
      <c r="E7" s="5" t="s">
        <v>151</v>
      </c>
      <c r="F7" s="7">
        <v>55</v>
      </c>
      <c r="G7" s="5" t="s">
        <v>152</v>
      </c>
      <c r="H7" s="7">
        <v>1</v>
      </c>
    </row>
    <row r="8" spans="1:8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v>68.75</v>
      </c>
      <c r="G8" s="5" t="s">
        <v>156</v>
      </c>
      <c r="H8" s="7">
        <v>1</v>
      </c>
    </row>
    <row r="9" spans="1:8" ht="15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v>68.75</v>
      </c>
      <c r="G9" s="5" t="s">
        <v>160</v>
      </c>
      <c r="H9" s="7">
        <v>0</v>
      </c>
    </row>
    <row r="10" spans="1:8" ht="15">
      <c r="A10" s="5" t="s">
        <v>161</v>
      </c>
      <c r="B10" s="7"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</row>
    <row r="11" spans="1:8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</row>
    <row r="12" spans="1:8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8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5</v>
      </c>
    </row>
    <row r="14" spans="1:8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</row>
    <row r="15" spans="1:8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421</v>
      </c>
      <c r="G15" s="5" t="s">
        <v>187</v>
      </c>
      <c r="H15" s="7">
        <v>1</v>
      </c>
    </row>
    <row r="16" spans="1:8" ht="15">
      <c r="A16" s="5" t="s">
        <v>188</v>
      </c>
      <c r="B16" s="7"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5">
      <c r="A17" s="5" t="s">
        <v>193</v>
      </c>
      <c r="B17" s="7">
        <v>10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5">
      <c r="A18" s="5" t="s">
        <v>197</v>
      </c>
      <c r="B18" s="7">
        <v>12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</row>
    <row r="19" spans="1:8" ht="15">
      <c r="A19" s="5" t="s">
        <v>201</v>
      </c>
      <c r="B19" s="7">
        <v>10</v>
      </c>
      <c r="C19" s="5" t="s">
        <v>202</v>
      </c>
      <c r="D19" s="7">
        <v>24</v>
      </c>
      <c r="E19" s="5" t="s">
        <v>203</v>
      </c>
      <c r="F19" s="7">
        <v>24</v>
      </c>
      <c r="G19" s="5" t="s">
        <v>204</v>
      </c>
      <c r="H19" s="7">
        <v>1</v>
      </c>
    </row>
    <row r="20" spans="1:8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v>275</v>
      </c>
      <c r="C21" s="5" t="s">
        <v>211</v>
      </c>
      <c r="D21" s="7">
        <v>20</v>
      </c>
      <c r="E21" s="5" t="s">
        <v>212</v>
      </c>
      <c r="F21" s="7">
        <v>45</v>
      </c>
      <c r="G21" s="5" t="s">
        <v>213</v>
      </c>
      <c r="H21" s="5" t="s">
        <v>184</v>
      </c>
    </row>
    <row r="22" spans="1:8" ht="1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</row>
    <row r="23" spans="1:8" ht="15">
      <c r="A23" s="5" t="s">
        <v>220</v>
      </c>
      <c r="B23" s="7">
        <v>55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</row>
    <row r="24" spans="1:8" ht="15">
      <c r="A24" s="5" t="s">
        <v>225</v>
      </c>
      <c r="B24" s="7">
        <v>192.5</v>
      </c>
      <c r="C24" s="5" t="s">
        <v>226</v>
      </c>
      <c r="D24" s="7">
        <v>27</v>
      </c>
      <c r="E24" s="5" t="s">
        <v>227</v>
      </c>
      <c r="F24" s="7">
        <v>6</v>
      </c>
      <c r="G24" s="5" t="s">
        <v>228</v>
      </c>
      <c r="H24" s="5" t="s">
        <v>184</v>
      </c>
    </row>
    <row r="25" spans="1:8" ht="15">
      <c r="A25" s="5" t="s">
        <v>229</v>
      </c>
      <c r="B25" s="7">
        <v>55</v>
      </c>
      <c r="C25" s="5" t="s">
        <v>230</v>
      </c>
      <c r="D25" s="7">
        <v>26</v>
      </c>
      <c r="E25" s="5" t="s">
        <v>231</v>
      </c>
      <c r="F25" s="7">
        <v>11</v>
      </c>
      <c r="G25" s="5" t="s">
        <v>232</v>
      </c>
      <c r="H25" s="5" t="s">
        <v>65</v>
      </c>
    </row>
    <row r="26" spans="1:8" ht="15">
      <c r="A26" s="5" t="s">
        <v>234</v>
      </c>
      <c r="B26" s="7">
        <v>55</v>
      </c>
      <c r="C26" s="5" t="s">
        <v>235</v>
      </c>
      <c r="D26" s="7">
        <v>25</v>
      </c>
      <c r="E26" s="5" t="s">
        <v>236</v>
      </c>
      <c r="F26" s="7">
        <v>6</v>
      </c>
      <c r="G26" s="5"/>
      <c r="H26" s="5"/>
    </row>
    <row r="27" spans="1:8" ht="15">
      <c r="A27" s="5" t="s">
        <v>237</v>
      </c>
      <c r="B27" s="7">
        <v>68.75</v>
      </c>
      <c r="E27" s="5" t="s">
        <v>238</v>
      </c>
      <c r="F27" s="5" t="s">
        <v>268</v>
      </c>
      <c r="G27" s="5"/>
      <c r="H27" s="5"/>
    </row>
    <row r="28" spans="1:8" ht="15">
      <c r="A28" s="5" t="s">
        <v>239</v>
      </c>
      <c r="B28" s="7">
        <v>68.75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E51" sqref="E51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450</v>
      </c>
      <c r="G2" s="5" t="s">
        <v>132</v>
      </c>
      <c r="H2" s="7">
        <v>6</v>
      </c>
    </row>
    <row r="3" spans="1:9" ht="15">
      <c r="A3" s="5" t="s">
        <v>133</v>
      </c>
      <c r="B3" s="7">
        <v>20</v>
      </c>
      <c r="C3" s="5" t="s">
        <v>134</v>
      </c>
      <c r="D3" s="7">
        <v>60</v>
      </c>
      <c r="E3" s="5" t="s">
        <v>135</v>
      </c>
      <c r="F3" s="7">
        <v>28</v>
      </c>
      <c r="G3" s="5" t="s">
        <v>136</v>
      </c>
      <c r="H3" s="7">
        <v>5</v>
      </c>
    </row>
    <row r="4" spans="1:9" ht="15">
      <c r="A4" s="5" t="s">
        <v>137</v>
      </c>
      <c r="B4" s="7">
        <v>14</v>
      </c>
      <c r="C4" s="5" t="s">
        <v>138</v>
      </c>
      <c r="D4" s="7">
        <v>50</v>
      </c>
      <c r="E4" s="5" t="s">
        <v>139</v>
      </c>
      <c r="F4" s="7">
        <f>$F$2*0.2</f>
        <v>90</v>
      </c>
      <c r="G4" s="5" t="s">
        <v>140</v>
      </c>
      <c r="H4" s="7">
        <v>9</v>
      </c>
    </row>
    <row r="5" spans="1:9" ht="15">
      <c r="A5" s="5" t="s">
        <v>141</v>
      </c>
      <c r="B5" s="7">
        <v>16</v>
      </c>
      <c r="C5" s="5" t="s">
        <v>142</v>
      </c>
      <c r="D5" s="7">
        <v>28</v>
      </c>
      <c r="E5" s="5" t="s">
        <v>143</v>
      </c>
      <c r="F5" s="7">
        <f>$F$2*0.7</f>
        <v>315</v>
      </c>
      <c r="G5" s="5" t="s">
        <v>144</v>
      </c>
      <c r="H5" s="7">
        <v>0</v>
      </c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</row>
    <row r="7" spans="1:9" ht="15">
      <c r="A7" s="5" t="s">
        <v>149</v>
      </c>
      <c r="B7" s="7">
        <v>15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0</v>
      </c>
    </row>
    <row r="8" spans="1:9" ht="15">
      <c r="A8" s="5" t="s">
        <v>153</v>
      </c>
      <c r="B8" s="7">
        <v>4</v>
      </c>
      <c r="C8" s="5" t="s">
        <v>154</v>
      </c>
      <c r="D8" s="7">
        <v>40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</row>
    <row r="9" spans="1:9" ht="15">
      <c r="A9" s="5" t="s">
        <v>157</v>
      </c>
      <c r="B9" s="7">
        <v>5</v>
      </c>
      <c r="C9" s="5" t="s">
        <v>158</v>
      </c>
      <c r="D9" s="7">
        <v>70</v>
      </c>
      <c r="E9" s="5" t="s">
        <v>159</v>
      </c>
      <c r="F9" s="7">
        <f t="shared" si="1"/>
        <v>112.5</v>
      </c>
      <c r="G9" s="5" t="s">
        <v>160</v>
      </c>
      <c r="H9" s="7">
        <v>0</v>
      </c>
    </row>
    <row r="10" spans="1:9" ht="15">
      <c r="A10" s="5" t="s">
        <v>161</v>
      </c>
      <c r="B10" s="7">
        <f>ROUNDUP((B8+B5+B7+B9)/2,0)</f>
        <v>20</v>
      </c>
      <c r="C10" s="5" t="s">
        <v>162</v>
      </c>
      <c r="D10" s="7">
        <v>50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">
      <c r="A11" s="5" t="s">
        <v>165</v>
      </c>
      <c r="B11" s="7">
        <v>11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8</v>
      </c>
    </row>
    <row r="12" spans="1:9" ht="15">
      <c r="A12" s="5" t="s">
        <v>169</v>
      </c>
      <c r="B12" s="7">
        <v>20</v>
      </c>
      <c r="C12" s="5" t="s">
        <v>170</v>
      </c>
      <c r="D12" s="7">
        <v>31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6</v>
      </c>
    </row>
    <row r="14" spans="1:9" ht="15">
      <c r="A14" s="5" t="s">
        <v>178</v>
      </c>
      <c r="B14" s="7">
        <v>48</v>
      </c>
      <c r="C14" s="5" t="s">
        <v>179</v>
      </c>
      <c r="D14" s="7">
        <v>36</v>
      </c>
      <c r="E14" s="5" t="s">
        <v>180</v>
      </c>
      <c r="F14" s="5"/>
      <c r="G14" s="5" t="s">
        <v>182</v>
      </c>
      <c r="H14" s="7">
        <v>0</v>
      </c>
    </row>
    <row r="15" spans="1:9" ht="15">
      <c r="A15" s="5" t="s">
        <v>183</v>
      </c>
      <c r="B15" s="5" t="s">
        <v>214</v>
      </c>
      <c r="C15" s="5" t="s">
        <v>185</v>
      </c>
      <c r="D15" s="7">
        <v>31</v>
      </c>
      <c r="E15" s="5" t="s">
        <v>186</v>
      </c>
      <c r="F15" s="5"/>
      <c r="G15" s="5" t="s">
        <v>187</v>
      </c>
      <c r="H15" s="7">
        <v>1</v>
      </c>
    </row>
    <row r="16" spans="1:9" ht="15">
      <c r="A16" s="5" t="s">
        <v>188</v>
      </c>
      <c r="B16" s="7">
        <f>ROUNDUP((B7+B5)/2,0)</f>
        <v>16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42</v>
      </c>
      <c r="G17" s="5" t="s">
        <v>196</v>
      </c>
      <c r="H17" s="7">
        <v>2</v>
      </c>
    </row>
    <row r="18" spans="1:8" ht="15">
      <c r="A18" s="5" t="s">
        <v>197</v>
      </c>
      <c r="B18" s="7">
        <f>ROUNDUP((B5+B4+B5)/3,0)</f>
        <v>16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</row>
    <row r="20" spans="1:8" ht="15">
      <c r="A20" s="5" t="s">
        <v>205</v>
      </c>
      <c r="B20" s="5" t="s">
        <v>393</v>
      </c>
      <c r="C20" s="5" t="s">
        <v>206</v>
      </c>
      <c r="D20" s="7">
        <v>60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v>450</v>
      </c>
      <c r="C21" s="5" t="s">
        <v>211</v>
      </c>
      <c r="D21" s="7">
        <v>20</v>
      </c>
      <c r="E21" s="5" t="s">
        <v>212</v>
      </c>
      <c r="F21" s="7">
        <v>42</v>
      </c>
      <c r="G21" s="5" t="s">
        <v>213</v>
      </c>
      <c r="H21" s="5" t="s">
        <v>184</v>
      </c>
    </row>
    <row r="22" spans="1:8" ht="15">
      <c r="A22" s="5" t="s">
        <v>215</v>
      </c>
      <c r="B22" s="7">
        <v>28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ref="B23:B28" si="2">F4</f>
        <v>90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276</v>
      </c>
    </row>
    <row r="25" spans="1:8" ht="15">
      <c r="A25" s="5" t="s">
        <v>229</v>
      </c>
      <c r="B25" s="7">
        <f t="shared" si="2"/>
        <v>90</v>
      </c>
      <c r="C25" s="5" t="s">
        <v>230</v>
      </c>
      <c r="D25" s="7">
        <v>20</v>
      </c>
      <c r="E25" s="5" t="s">
        <v>231</v>
      </c>
      <c r="F25" s="7">
        <v>11</v>
      </c>
      <c r="G25" s="5" t="s">
        <v>232</v>
      </c>
      <c r="H25" s="5" t="s">
        <v>394</v>
      </c>
    </row>
    <row r="26" spans="1:8" ht="15">
      <c r="A26" s="5" t="s">
        <v>234</v>
      </c>
      <c r="B26" s="7">
        <f t="shared" si="2"/>
        <v>90</v>
      </c>
      <c r="C26" s="5" t="s">
        <v>235</v>
      </c>
      <c r="D26" s="7">
        <v>29</v>
      </c>
      <c r="E26" s="5" t="s">
        <v>236</v>
      </c>
      <c r="F26" s="7">
        <v>0</v>
      </c>
      <c r="G26" s="5"/>
      <c r="H26" s="5"/>
    </row>
    <row r="27" spans="1:8" ht="15">
      <c r="A27" s="5" t="s">
        <v>237</v>
      </c>
      <c r="B27" s="7">
        <f t="shared" si="2"/>
        <v>112.5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E51" sqref="E51"/>
    </sheetView>
  </sheetViews>
  <sheetFormatPr baseColWidth="10" defaultColWidth="10.7109375" defaultRowHeight="12.75"/>
  <sheetData>
    <row r="1" spans="1:8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</row>
    <row r="2" spans="1:8" ht="15">
      <c r="A2" s="5" t="s">
        <v>129</v>
      </c>
      <c r="B2" s="7">
        <v>16</v>
      </c>
      <c r="C2" s="5" t="s">
        <v>130</v>
      </c>
      <c r="D2" s="7">
        <v>55</v>
      </c>
      <c r="E2" s="5" t="s">
        <v>131</v>
      </c>
      <c r="F2" s="7">
        <v>300</v>
      </c>
      <c r="G2" s="5" t="s">
        <v>132</v>
      </c>
      <c r="H2" s="7">
        <v>10</v>
      </c>
    </row>
    <row r="3" spans="1:8" ht="15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22</v>
      </c>
      <c r="G3" s="5" t="s">
        <v>136</v>
      </c>
      <c r="H3" s="7">
        <v>10</v>
      </c>
    </row>
    <row r="4" spans="1:8" ht="15">
      <c r="A4" s="5" t="s">
        <v>137</v>
      </c>
      <c r="B4" s="7">
        <v>14</v>
      </c>
      <c r="C4" s="5" t="s">
        <v>138</v>
      </c>
      <c r="D4" s="7">
        <v>35</v>
      </c>
      <c r="E4" s="5" t="s">
        <v>139</v>
      </c>
      <c r="F4" s="7">
        <f>$F$2*0.2</f>
        <v>60</v>
      </c>
      <c r="G4" s="5" t="s">
        <v>140</v>
      </c>
      <c r="H4" s="7">
        <v>6</v>
      </c>
    </row>
    <row r="5" spans="1:8" ht="15">
      <c r="A5" s="5" t="s">
        <v>141</v>
      </c>
      <c r="B5" s="7">
        <v>16</v>
      </c>
      <c r="C5" s="5" t="s">
        <v>142</v>
      </c>
      <c r="D5" s="7">
        <v>50</v>
      </c>
      <c r="E5" s="5" t="s">
        <v>143</v>
      </c>
      <c r="F5" s="7">
        <f>$F$2*0.7</f>
        <v>210</v>
      </c>
      <c r="G5" s="5" t="s">
        <v>144</v>
      </c>
      <c r="H5" s="7">
        <v>6</v>
      </c>
    </row>
    <row r="6" spans="1:8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</row>
    <row r="7" spans="1:8" ht="15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2</v>
      </c>
    </row>
    <row r="8" spans="1:8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8" ht="15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 t="shared" si="1"/>
        <v>75</v>
      </c>
      <c r="G9" s="5" t="s">
        <v>160</v>
      </c>
      <c r="H9" s="7">
        <v>1</v>
      </c>
    </row>
    <row r="10" spans="1:8" ht="15">
      <c r="A10" s="5" t="s">
        <v>161</v>
      </c>
      <c r="B10" s="7">
        <f>ROUNDUP((B8+B5+B7+B9)/2,0)</f>
        <v>20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</row>
    <row r="11" spans="1:8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</row>
    <row r="12" spans="1:8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8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243</v>
      </c>
      <c r="G13" s="5" t="s">
        <v>177</v>
      </c>
      <c r="H13" s="7">
        <v>6</v>
      </c>
    </row>
    <row r="14" spans="1:8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395</v>
      </c>
      <c r="G14" s="5" t="s">
        <v>182</v>
      </c>
      <c r="H14" s="7">
        <v>5</v>
      </c>
    </row>
    <row r="15" spans="1:8" ht="15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</row>
    <row r="16" spans="1:8" ht="15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16</v>
      </c>
      <c r="C18" s="5" t="s">
        <v>198</v>
      </c>
      <c r="D18" s="7">
        <v>20</v>
      </c>
      <c r="E18" s="5" t="s">
        <v>199</v>
      </c>
      <c r="F18" s="7">
        <v>34</v>
      </c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">
      <c r="A20" s="5" t="s">
        <v>205</v>
      </c>
      <c r="B20" s="5" t="s">
        <v>393</v>
      </c>
      <c r="C20" s="5" t="s">
        <v>206</v>
      </c>
      <c r="D20" s="7">
        <v>24</v>
      </c>
      <c r="E20" s="5" t="s">
        <v>207</v>
      </c>
      <c r="F20" s="7">
        <v>17</v>
      </c>
      <c r="G20" s="5" t="s">
        <v>208</v>
      </c>
      <c r="H20" s="5" t="s">
        <v>243</v>
      </c>
    </row>
    <row r="21" spans="1:8" ht="15">
      <c r="A21" s="5" t="s">
        <v>210</v>
      </c>
      <c r="B21" s="7">
        <v>300</v>
      </c>
      <c r="C21" s="5" t="s">
        <v>211</v>
      </c>
      <c r="D21" s="7">
        <v>20</v>
      </c>
      <c r="E21" s="5" t="s">
        <v>212</v>
      </c>
      <c r="F21" s="7">
        <v>63</v>
      </c>
      <c r="G21" s="5" t="s">
        <v>213</v>
      </c>
      <c r="H21" s="5" t="s">
        <v>184</v>
      </c>
    </row>
    <row r="22" spans="1:8" ht="1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ref="B23:B28" si="2">F4</f>
        <v>60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243</v>
      </c>
    </row>
    <row r="24" spans="1:8" ht="15">
      <c r="A24" s="5" t="s">
        <v>225</v>
      </c>
      <c r="B24" s="7">
        <f t="shared" si="2"/>
        <v>210</v>
      </c>
      <c r="C24" s="5" t="s">
        <v>226</v>
      </c>
      <c r="D24" s="7">
        <v>40</v>
      </c>
      <c r="E24" s="5" t="s">
        <v>227</v>
      </c>
      <c r="F24" s="7">
        <v>11</v>
      </c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60</v>
      </c>
      <c r="C25" s="5" t="s">
        <v>230</v>
      </c>
      <c r="D25" s="7">
        <v>26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">
      <c r="A26" s="5" t="s">
        <v>234</v>
      </c>
      <c r="B26" s="7">
        <f t="shared" si="2"/>
        <v>60</v>
      </c>
      <c r="C26" s="5" t="s">
        <v>235</v>
      </c>
      <c r="D26" s="7">
        <v>32</v>
      </c>
      <c r="E26" s="5" t="s">
        <v>236</v>
      </c>
      <c r="F26" s="7">
        <v>11</v>
      </c>
      <c r="G26" s="5"/>
      <c r="H26" s="5"/>
    </row>
    <row r="27" spans="1:8" ht="15">
      <c r="A27" s="5" t="s">
        <v>237</v>
      </c>
      <c r="B27" s="7">
        <f t="shared" si="2"/>
        <v>75</v>
      </c>
      <c r="E27" s="5" t="s">
        <v>238</v>
      </c>
      <c r="F27" s="5" t="s">
        <v>268</v>
      </c>
      <c r="G27" s="5"/>
      <c r="H27" s="5"/>
    </row>
    <row r="28" spans="1:8" ht="1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E51" sqref="E51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</row>
    <row r="3" spans="1:9" ht="15">
      <c r="A3" s="5" t="s">
        <v>133</v>
      </c>
      <c r="B3" s="7">
        <v>13</v>
      </c>
      <c r="C3" s="5" t="s">
        <v>134</v>
      </c>
      <c r="D3" s="7">
        <v>40</v>
      </c>
      <c r="E3" s="5" t="s">
        <v>135</v>
      </c>
      <c r="F3" s="7">
        <v>18</v>
      </c>
      <c r="G3" s="5" t="s">
        <v>136</v>
      </c>
      <c r="H3" s="7">
        <v>7</v>
      </c>
    </row>
    <row r="4" spans="1:9" ht="15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</row>
    <row r="5" spans="1:9" ht="15">
      <c r="A5" s="5" t="s">
        <v>141</v>
      </c>
      <c r="B5" s="7">
        <v>13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</row>
    <row r="7" spans="1:9" ht="1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</row>
    <row r="8" spans="1:9" ht="15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</row>
    <row r="9" spans="1:9" ht="15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68.75</v>
      </c>
      <c r="G9" s="5" t="s">
        <v>160</v>
      </c>
      <c r="H9" s="7">
        <v>0</v>
      </c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32</v>
      </c>
      <c r="E10" s="5" t="s">
        <v>163</v>
      </c>
      <c r="F10" s="5" t="s">
        <v>2</v>
      </c>
      <c r="G10" s="5" t="s">
        <v>164</v>
      </c>
      <c r="H10" s="7">
        <v>6</v>
      </c>
    </row>
    <row r="11" spans="1:9" ht="1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5</v>
      </c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395</v>
      </c>
      <c r="G15" s="5" t="s">
        <v>187</v>
      </c>
      <c r="H15" s="7">
        <v>1</v>
      </c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>
        <v>24</v>
      </c>
      <c r="G19" s="5" t="s">
        <v>204</v>
      </c>
      <c r="H19" s="7">
        <v>1</v>
      </c>
    </row>
    <row r="20" spans="1:8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>
        <v>45</v>
      </c>
      <c r="G21" s="5" t="s">
        <v>213</v>
      </c>
      <c r="H21" s="5" t="s">
        <v>184</v>
      </c>
    </row>
    <row r="22" spans="1:8" ht="1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>
        <v>6</v>
      </c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55</v>
      </c>
      <c r="C25" s="5" t="s">
        <v>230</v>
      </c>
      <c r="D25" s="7">
        <v>32</v>
      </c>
      <c r="E25" s="5" t="s">
        <v>231</v>
      </c>
      <c r="F25" s="7">
        <v>11</v>
      </c>
      <c r="G25" s="5" t="s">
        <v>232</v>
      </c>
      <c r="H25" s="5" t="s">
        <v>55</v>
      </c>
    </row>
    <row r="26" spans="1:8" ht="15">
      <c r="A26" s="5" t="s">
        <v>234</v>
      </c>
      <c r="B26" s="7">
        <f t="shared" si="2"/>
        <v>55</v>
      </c>
      <c r="C26" s="5" t="s">
        <v>235</v>
      </c>
      <c r="D26" s="7">
        <v>30</v>
      </c>
      <c r="E26" s="5" t="s">
        <v>236</v>
      </c>
      <c r="F26" s="7">
        <v>6</v>
      </c>
      <c r="G26" s="5"/>
      <c r="H26" s="5"/>
    </row>
    <row r="27" spans="1:8" ht="15">
      <c r="A27" s="5" t="s">
        <v>237</v>
      </c>
      <c r="B27" s="7">
        <f t="shared" si="2"/>
        <v>68.75</v>
      </c>
      <c r="E27" s="5" t="s">
        <v>238</v>
      </c>
      <c r="F27" s="5" t="s">
        <v>268</v>
      </c>
      <c r="G27" s="5"/>
      <c r="H27" s="5"/>
    </row>
    <row r="28" spans="1:8" ht="15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E51" sqref="E51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</row>
    <row r="5" spans="1:9" ht="15">
      <c r="A5" s="5" t="s">
        <v>141</v>
      </c>
      <c r="B5" s="7">
        <v>13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32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>
        <v>35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184</v>
      </c>
      <c r="I20" s="4"/>
    </row>
    <row r="21" spans="1:9" ht="15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>
        <v>45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  <c r="I22" s="4"/>
    </row>
    <row r="23" spans="1:9" ht="15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  <c r="I23" s="4"/>
    </row>
    <row r="24" spans="1:9" ht="15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>
        <v>6</v>
      </c>
      <c r="G24" s="5" t="s">
        <v>228</v>
      </c>
      <c r="H24" s="5" t="s">
        <v>184</v>
      </c>
      <c r="I24" s="4"/>
    </row>
    <row r="25" spans="1:9" ht="15">
      <c r="A25" s="5" t="s">
        <v>229</v>
      </c>
      <c r="B25" s="7">
        <f t="shared" si="2"/>
        <v>55</v>
      </c>
      <c r="C25" s="5" t="s">
        <v>230</v>
      </c>
      <c r="D25" s="7">
        <v>32</v>
      </c>
      <c r="E25" s="5" t="s">
        <v>231</v>
      </c>
      <c r="F25" s="7">
        <v>11</v>
      </c>
      <c r="G25" s="5" t="s">
        <v>232</v>
      </c>
      <c r="H25" s="5" t="s">
        <v>55</v>
      </c>
      <c r="I25" s="4"/>
    </row>
    <row r="26" spans="1:9" ht="15">
      <c r="A26" s="5" t="s">
        <v>234</v>
      </c>
      <c r="B26" s="7">
        <f t="shared" si="2"/>
        <v>55</v>
      </c>
      <c r="C26" s="5" t="s">
        <v>235</v>
      </c>
      <c r="D26" s="7">
        <v>30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2"/>
        <v>68.75</v>
      </c>
      <c r="E27" s="5" t="s">
        <v>238</v>
      </c>
      <c r="F27" s="5" t="s">
        <v>268</v>
      </c>
      <c r="G27" s="5"/>
      <c r="H27" s="5"/>
      <c r="I27" s="4"/>
    </row>
    <row r="28" spans="1:9" ht="15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E51" sqref="E51"/>
    </sheetView>
  </sheetViews>
  <sheetFormatPr baseColWidth="10" defaultColWidth="10.710937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22</v>
      </c>
      <c r="C2" s="5" t="s">
        <v>130</v>
      </c>
      <c r="D2" s="7">
        <v>20</v>
      </c>
      <c r="E2" s="5" t="s">
        <v>131</v>
      </c>
      <c r="F2" s="7">
        <v>500</v>
      </c>
      <c r="G2" s="5" t="s">
        <v>132</v>
      </c>
      <c r="H2" s="7">
        <v>10</v>
      </c>
    </row>
    <row r="3" spans="1:9" ht="15">
      <c r="A3" s="5" t="s">
        <v>133</v>
      </c>
      <c r="B3" s="7">
        <v>20</v>
      </c>
      <c r="C3" s="5" t="s">
        <v>134</v>
      </c>
      <c r="D3" s="7">
        <v>65</v>
      </c>
      <c r="E3" s="5" t="s">
        <v>135</v>
      </c>
      <c r="F3" s="7">
        <v>30</v>
      </c>
      <c r="G3" s="5" t="s">
        <v>136</v>
      </c>
      <c r="H3" s="7">
        <v>0</v>
      </c>
    </row>
    <row r="4" spans="1:9" ht="15">
      <c r="A4" s="5" t="s">
        <v>137</v>
      </c>
      <c r="B4" s="7">
        <v>8</v>
      </c>
      <c r="C4" s="5" t="s">
        <v>138</v>
      </c>
      <c r="D4" s="7">
        <v>50</v>
      </c>
      <c r="E4" s="5" t="s">
        <v>139</v>
      </c>
      <c r="F4" s="7">
        <f>$F$2*0.2</f>
        <v>100</v>
      </c>
      <c r="G4" s="5" t="s">
        <v>140</v>
      </c>
      <c r="H4" s="7">
        <v>0</v>
      </c>
    </row>
    <row r="5" spans="1:9" ht="15">
      <c r="A5" s="5" t="s">
        <v>141</v>
      </c>
      <c r="B5" s="7">
        <v>22</v>
      </c>
      <c r="C5" s="5" t="s">
        <v>142</v>
      </c>
      <c r="D5" s="7">
        <v>40</v>
      </c>
      <c r="E5" s="5" t="s">
        <v>143</v>
      </c>
      <c r="F5" s="7">
        <f>$F$2*0.7</f>
        <v>350</v>
      </c>
      <c r="G5" s="5" t="s">
        <v>144</v>
      </c>
      <c r="H5" s="7">
        <v>0</v>
      </c>
    </row>
    <row r="6" spans="1:9" ht="15">
      <c r="A6" s="5" t="s">
        <v>145</v>
      </c>
      <c r="B6" s="7">
        <v>7</v>
      </c>
      <c r="C6" s="5" t="s">
        <v>146</v>
      </c>
      <c r="D6" s="7">
        <v>20</v>
      </c>
      <c r="E6" s="5" t="s">
        <v>147</v>
      </c>
      <c r="F6" s="7">
        <f t="shared" ref="F6:F7" si="0">$F$2*0.2</f>
        <v>100</v>
      </c>
      <c r="G6" s="5" t="s">
        <v>148</v>
      </c>
      <c r="H6" s="7">
        <v>2</v>
      </c>
    </row>
    <row r="7" spans="1:9" ht="15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100</v>
      </c>
      <c r="G7" s="5" t="s">
        <v>152</v>
      </c>
      <c r="H7" s="7">
        <v>0</v>
      </c>
    </row>
    <row r="8" spans="1:9" ht="15">
      <c r="A8" s="5" t="s">
        <v>153</v>
      </c>
      <c r="B8" s="7">
        <v>5</v>
      </c>
      <c r="C8" s="5" t="s">
        <v>154</v>
      </c>
      <c r="D8" s="7">
        <v>60</v>
      </c>
      <c r="E8" s="5" t="s">
        <v>155</v>
      </c>
      <c r="F8" s="7">
        <f t="shared" ref="F8:F9" si="1">$F$2*0.25</f>
        <v>125</v>
      </c>
      <c r="G8" s="5" t="s">
        <v>156</v>
      </c>
      <c r="H8" s="7">
        <v>0</v>
      </c>
    </row>
    <row r="9" spans="1:9" ht="15">
      <c r="A9" s="5" t="s">
        <v>157</v>
      </c>
      <c r="B9" s="7">
        <v>8</v>
      </c>
      <c r="C9" s="5" t="s">
        <v>158</v>
      </c>
      <c r="D9" s="7">
        <v>70</v>
      </c>
      <c r="E9" s="5" t="s">
        <v>159</v>
      </c>
      <c r="F9" s="7">
        <f t="shared" si="1"/>
        <v>125</v>
      </c>
      <c r="G9" s="5" t="s">
        <v>160</v>
      </c>
      <c r="H9" s="7">
        <v>0</v>
      </c>
    </row>
    <row r="10" spans="1:9" ht="15">
      <c r="A10" s="5" t="s">
        <v>161</v>
      </c>
      <c r="B10" s="7">
        <f>ROUNDUP((B8+B5+B7+B9)/2,0)</f>
        <v>25</v>
      </c>
      <c r="C10" s="5" t="s">
        <v>162</v>
      </c>
      <c r="D10" s="7">
        <v>55</v>
      </c>
      <c r="E10" s="5" t="s">
        <v>163</v>
      </c>
      <c r="F10" s="5" t="s">
        <v>269</v>
      </c>
      <c r="G10" s="5" t="s">
        <v>164</v>
      </c>
      <c r="H10" s="7">
        <v>20</v>
      </c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3</v>
      </c>
      <c r="G11" s="5" t="s">
        <v>168</v>
      </c>
      <c r="H11" s="7">
        <v>20</v>
      </c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3</v>
      </c>
      <c r="G12" s="5" t="s">
        <v>172</v>
      </c>
      <c r="H12" s="7">
        <v>20</v>
      </c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385</v>
      </c>
      <c r="G13" s="5" t="s">
        <v>177</v>
      </c>
      <c r="H13" s="7">
        <v>20</v>
      </c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20</v>
      </c>
    </row>
    <row r="15" spans="1:9" ht="15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">
      <c r="A16" s="5" t="s">
        <v>188</v>
      </c>
      <c r="B16" s="7">
        <f>ROUNDUP((B7+B5)/2,0)</f>
        <v>18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18</v>
      </c>
      <c r="C18" s="5" t="s">
        <v>198</v>
      </c>
      <c r="D18" s="7">
        <v>50</v>
      </c>
      <c r="E18" s="5" t="s">
        <v>199</v>
      </c>
      <c r="F18" s="7">
        <v>0</v>
      </c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13</v>
      </c>
      <c r="C19" s="5" t="s">
        <v>202</v>
      </c>
      <c r="D19" s="7">
        <v>30</v>
      </c>
      <c r="E19" s="5" t="s">
        <v>203</v>
      </c>
      <c r="F19" s="7">
        <v>0</v>
      </c>
      <c r="G19" s="5" t="s">
        <v>204</v>
      </c>
      <c r="H19" s="7">
        <v>1</v>
      </c>
    </row>
    <row r="20" spans="1:8" ht="15">
      <c r="A20" s="5" t="s">
        <v>205</v>
      </c>
      <c r="B20" s="5"/>
      <c r="C20" s="5" t="s">
        <v>206</v>
      </c>
      <c r="D20" s="7">
        <v>70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">
      <c r="A21" s="5" t="s">
        <v>210</v>
      </c>
      <c r="B21" s="7">
        <v>500</v>
      </c>
      <c r="C21" s="5" t="s">
        <v>211</v>
      </c>
      <c r="D21" s="7">
        <v>20</v>
      </c>
      <c r="E21" s="5" t="s">
        <v>212</v>
      </c>
      <c r="F21" s="7">
        <v>52.5</v>
      </c>
      <c r="G21" s="5" t="s">
        <v>213</v>
      </c>
      <c r="H21" s="5" t="s">
        <v>184</v>
      </c>
    </row>
    <row r="22" spans="1:8" ht="15">
      <c r="A22" s="5" t="s">
        <v>215</v>
      </c>
      <c r="B22" s="7">
        <v>30</v>
      </c>
      <c r="C22" s="5" t="s">
        <v>216</v>
      </c>
      <c r="D22" s="7">
        <v>20</v>
      </c>
      <c r="E22" s="5" t="s">
        <v>217</v>
      </c>
      <c r="F22" s="7">
        <v>10.5</v>
      </c>
      <c r="G22" s="5" t="s">
        <v>218</v>
      </c>
      <c r="H22" s="5" t="s">
        <v>184</v>
      </c>
    </row>
    <row r="23" spans="1:8" ht="15">
      <c r="A23" s="5" t="s">
        <v>220</v>
      </c>
      <c r="B23" s="7">
        <f t="shared" ref="B23:B28" si="2">F4</f>
        <v>100</v>
      </c>
      <c r="C23" s="5" t="s">
        <v>221</v>
      </c>
      <c r="D23" s="7">
        <v>20</v>
      </c>
      <c r="E23" s="5" t="s">
        <v>222</v>
      </c>
      <c r="F23" s="7">
        <v>10.5</v>
      </c>
      <c r="G23" s="5" t="s">
        <v>223</v>
      </c>
      <c r="H23" s="5" t="s">
        <v>184</v>
      </c>
    </row>
    <row r="24" spans="1:8" ht="15">
      <c r="A24" s="5" t="s">
        <v>225</v>
      </c>
      <c r="B24" s="7">
        <f t="shared" si="2"/>
        <v>350</v>
      </c>
      <c r="C24" s="5" t="s">
        <v>226</v>
      </c>
      <c r="D24" s="7">
        <v>20</v>
      </c>
      <c r="E24" s="5" t="s">
        <v>227</v>
      </c>
      <c r="F24" s="7">
        <v>10.5</v>
      </c>
      <c r="G24" s="5" t="s">
        <v>228</v>
      </c>
      <c r="H24" s="5" t="s">
        <v>184</v>
      </c>
    </row>
    <row r="25" spans="1:8" ht="15">
      <c r="A25" s="5" t="s">
        <v>229</v>
      </c>
      <c r="B25" s="7">
        <f t="shared" si="2"/>
        <v>100</v>
      </c>
      <c r="C25" s="5" t="s">
        <v>230</v>
      </c>
      <c r="D25" s="7">
        <v>20</v>
      </c>
      <c r="E25" s="5" t="s">
        <v>231</v>
      </c>
      <c r="F25" s="7">
        <v>10.5</v>
      </c>
      <c r="G25" s="5" t="s">
        <v>232</v>
      </c>
      <c r="H25" s="5" t="s">
        <v>85</v>
      </c>
    </row>
    <row r="26" spans="1:8" ht="15">
      <c r="A26" s="5" t="s">
        <v>234</v>
      </c>
      <c r="B26" s="7">
        <f t="shared" si="2"/>
        <v>100</v>
      </c>
      <c r="C26" s="5" t="s">
        <v>235</v>
      </c>
      <c r="D26" s="7">
        <v>20</v>
      </c>
      <c r="E26" s="5" t="s">
        <v>236</v>
      </c>
      <c r="F26" s="7">
        <v>10.5</v>
      </c>
      <c r="G26" s="5"/>
      <c r="H26" s="5"/>
    </row>
    <row r="27" spans="1:8" ht="15">
      <c r="A27" s="5" t="s">
        <v>237</v>
      </c>
      <c r="B27" s="7">
        <f t="shared" si="2"/>
        <v>125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2"/>
        <v>125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109</vt:i4>
      </vt:variant>
    </vt:vector>
  </HeadingPairs>
  <TitlesOfParts>
    <vt:vector size="109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Goblin Nahkämpfer</vt:lpstr>
      <vt:lpstr>Betrügerin</vt:lpstr>
      <vt:lpstr>Stadtelf</vt:lpstr>
      <vt:lpstr>Halbling</vt:lpstr>
      <vt:lpstr>Halbling Barde</vt:lpstr>
      <vt:lpstr>Halbling Soldat Nahkampf</vt:lpstr>
      <vt:lpstr>Halbling Soldat Fernkampf</vt:lpstr>
      <vt:lpstr>Halbling Assassine</vt:lpstr>
      <vt:lpstr>Halbling Sichelrache</vt:lpstr>
      <vt:lpstr>Halbling Händler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Grok Tiberus</vt:lpstr>
      <vt:lpstr>Barog der Alte</vt:lpstr>
      <vt:lpstr>Van Eiken</vt:lpstr>
      <vt:lpstr>Robert von Agiontum</vt:lpstr>
      <vt:lpstr>Crät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Stadtwache</vt:lpstr>
      <vt:lpstr>Hirsch von Strain</vt:lpstr>
      <vt:lpstr>Militärmusikant</vt:lpstr>
      <vt:lpstr>SilberknechtRanger</vt:lpstr>
      <vt:lpstr>SilberknechtSoldat</vt:lpstr>
      <vt:lpstr>Cetrus</vt:lpstr>
      <vt:lpstr>WaldelfKrieger</vt:lpstr>
      <vt:lpstr>WaldelfEliteKrieger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Andreas F</cp:lastModifiedBy>
  <cp:revision/>
  <dcterms:created xsi:type="dcterms:W3CDTF">2022-10-20T18:05:46Z</dcterms:created>
  <dcterms:modified xsi:type="dcterms:W3CDTF">2023-04-03T19:27:37Z</dcterms:modified>
  <cp:category/>
  <cp:contentStatus/>
</cp:coreProperties>
</file>