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codeName="DieseArbeitsmappe"/>
  <mc:AlternateContent xmlns:mc="http://schemas.openxmlformats.org/markup-compatibility/2006">
    <mc:Choice Requires="x15">
      <x15ac:absPath xmlns:x15ac="http://schemas.microsoft.com/office/spreadsheetml/2010/11/ac" url="E:\Dropbox\Dropbox\OrbisAstea\Rpg\Container\Data\"/>
    </mc:Choice>
  </mc:AlternateContent>
  <xr:revisionPtr revIDLastSave="0" documentId="13_ncr:1_{B42576FA-157F-44E1-A538-8EC3368123B6}" xr6:coauthVersionLast="47" xr6:coauthVersionMax="47" xr10:uidLastSave="{00000000-0000-0000-0000-000000000000}"/>
  <bookViews>
    <workbookView xWindow="-28920" yWindow="8100" windowWidth="29040" windowHeight="15840" xr2:uid="{00000000-000D-0000-FFFF-FFFF00000000}"/>
  </bookViews>
  <sheets>
    <sheet name="Alle Gegenstände" sheetId="3" r:id="rId1"/>
    <sheet name="Kosten zum Schmieden" sheetId="17" r:id="rId2"/>
    <sheet name="Werte zum Schmieden" sheetId="19" r:id="rId3"/>
    <sheet name="Kosten dienstleistungen" sheetId="20" r:id="rId4"/>
    <sheet name="Beruf Einkommen " sheetId="18" r:id="rId5"/>
    <sheet name="Waffen und rüstung no formula" sheetId="15" r:id="rId6"/>
    <sheet name="Waffen und rüstung" sheetId="6" r:id="rId7"/>
    <sheet name="Monsteritems" sheetId="12" r:id="rId8"/>
    <sheet name="Tieritems" sheetId="13" r:id="rId9"/>
    <sheet name="Lootprofile Items Random" sheetId="9" r:id="rId10"/>
    <sheet name="Lootprofile Itesm geordnet" sheetId="10" r:id="rId11"/>
    <sheet name="Nahrung" sheetId="4" r:id="rId12"/>
    <sheet name="Tränke" sheetId="2" r:id="rId13"/>
    <sheet name="Allgemeine Gegenstände" sheetId="5" r:id="rId14"/>
    <sheet name="Pflanzen" sheetId="11" r:id="rId15"/>
    <sheet name="Pfeile" sheetId="8" r:id="rId16"/>
    <sheet name="Craftbare Items" sheetId="16" r:id="rId17"/>
  </sheets>
  <definedNames>
    <definedName name="_xlnm._FilterDatabase" localSheetId="6" hidden="1">'Waffen und rüstung'!$B$1:$B$84</definedName>
    <definedName name="_xlnm._FilterDatabase" localSheetId="5" hidden="1">'Waffen und rüstung no formula'!#REF!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13" i="3" l="1"/>
  <c r="E914" i="3"/>
  <c r="E915" i="3"/>
  <c r="E916" i="3"/>
  <c r="E917" i="3"/>
  <c r="E918" i="3"/>
  <c r="E919" i="3"/>
  <c r="E920" i="3"/>
  <c r="C14" i="20"/>
  <c r="C15" i="20"/>
  <c r="C16" i="20"/>
  <c r="C17" i="20"/>
  <c r="C18" i="20"/>
  <c r="C19" i="20"/>
  <c r="C20" i="20"/>
  <c r="C21" i="20"/>
  <c r="C22" i="20"/>
  <c r="C13" i="20"/>
  <c r="N52" i="17" l="1"/>
  <c r="N11" i="17"/>
  <c r="N6" i="17"/>
  <c r="O6" i="17" s="1"/>
  <c r="N7" i="17"/>
  <c r="O7" i="17" s="1"/>
  <c r="N8" i="17"/>
  <c r="O8" i="17" s="1"/>
  <c r="N9" i="17"/>
  <c r="O9" i="17" s="1"/>
  <c r="N10" i="17"/>
  <c r="N12" i="17"/>
  <c r="O12" i="17" s="1"/>
  <c r="N13" i="17"/>
  <c r="O13" i="17" s="1"/>
  <c r="N14" i="17"/>
  <c r="O14" i="17" s="1"/>
  <c r="N15" i="17"/>
  <c r="O15" i="17" s="1"/>
  <c r="N16" i="17"/>
  <c r="O16" i="17" s="1"/>
  <c r="N17" i="17"/>
  <c r="O17" i="17" s="1"/>
  <c r="N18" i="17"/>
  <c r="N19" i="17"/>
  <c r="O19" i="17" s="1"/>
  <c r="N20" i="17"/>
  <c r="N21" i="17"/>
  <c r="O21" i="17" s="1"/>
  <c r="N22" i="17"/>
  <c r="O22" i="17" s="1"/>
  <c r="N23" i="17"/>
  <c r="O23" i="17" s="1"/>
  <c r="N24" i="17"/>
  <c r="O24" i="17" s="1"/>
  <c r="N2" i="17"/>
  <c r="O2" i="17" s="1"/>
  <c r="N3" i="17"/>
  <c r="O3" i="17" s="1"/>
  <c r="N4" i="17"/>
  <c r="O4" i="17" s="1"/>
  <c r="N25" i="17"/>
  <c r="O25" i="17" s="1"/>
  <c r="N26" i="17"/>
  <c r="O26" i="17" s="1"/>
  <c r="N27" i="17"/>
  <c r="O27" i="17" s="1"/>
  <c r="N28" i="17"/>
  <c r="O28" i="17" s="1"/>
  <c r="N29" i="17"/>
  <c r="O29" i="17" s="1"/>
  <c r="N30" i="17"/>
  <c r="O30" i="17" s="1"/>
  <c r="N31" i="17"/>
  <c r="O31" i="17" s="1"/>
  <c r="N32" i="17"/>
  <c r="O32" i="17" s="1"/>
  <c r="N33" i="17"/>
  <c r="O33" i="17" s="1"/>
  <c r="N34" i="17"/>
  <c r="O34" i="17" s="1"/>
  <c r="N35" i="17"/>
  <c r="O35" i="17" s="1"/>
  <c r="N36" i="17"/>
  <c r="O36" i="17" s="1"/>
  <c r="N37" i="17"/>
  <c r="O37" i="17" s="1"/>
  <c r="N38" i="17"/>
  <c r="O38" i="17" s="1"/>
  <c r="N39" i="17"/>
  <c r="O39" i="17" s="1"/>
  <c r="N40" i="17"/>
  <c r="O40" i="17" s="1"/>
  <c r="N41" i="17"/>
  <c r="O41" i="17" s="1"/>
  <c r="N42" i="17"/>
  <c r="O42" i="17" s="1"/>
  <c r="N43" i="17"/>
  <c r="O43" i="17" s="1"/>
  <c r="N44" i="17"/>
  <c r="O44" i="17" s="1"/>
  <c r="N45" i="17"/>
  <c r="O45" i="17" s="1"/>
  <c r="N46" i="17"/>
  <c r="O46" i="17" s="1"/>
  <c r="N47" i="17"/>
  <c r="O47" i="17" s="1"/>
  <c r="N48" i="17"/>
  <c r="O48" i="17" s="1"/>
  <c r="N49" i="17"/>
  <c r="O49" i="17" s="1"/>
  <c r="N50" i="17"/>
  <c r="O50" i="17" s="1"/>
  <c r="N51" i="17"/>
  <c r="O51" i="17" s="1"/>
  <c r="O52" i="17"/>
  <c r="N53" i="17"/>
  <c r="O53" i="17" s="1"/>
  <c r="N54" i="17"/>
  <c r="O54" i="17" s="1"/>
  <c r="N55" i="17"/>
  <c r="O55" i="17" s="1"/>
  <c r="N56" i="17"/>
  <c r="O56" i="17" s="1"/>
  <c r="N57" i="17"/>
  <c r="O57" i="17" s="1"/>
  <c r="N58" i="17"/>
  <c r="O58" i="17" s="1"/>
  <c r="N59" i="17"/>
  <c r="O59" i="17" s="1"/>
  <c r="N60" i="17"/>
  <c r="O60" i="17" s="1"/>
  <c r="N61" i="17"/>
  <c r="O61" i="17" s="1"/>
  <c r="N62" i="17"/>
  <c r="O62" i="17" s="1"/>
  <c r="N63" i="17"/>
  <c r="O63" i="17" s="1"/>
  <c r="N64" i="17"/>
  <c r="O64" i="17" s="1"/>
  <c r="N65" i="17"/>
  <c r="O65" i="17" s="1"/>
  <c r="N66" i="17"/>
  <c r="O66" i="17" s="1"/>
  <c r="N67" i="17"/>
  <c r="O67" i="17" s="1"/>
  <c r="N68" i="17"/>
  <c r="O68" i="17" s="1"/>
  <c r="N69" i="17"/>
  <c r="O69" i="17" s="1"/>
  <c r="N70" i="17"/>
  <c r="O70" i="17" s="1"/>
  <c r="N71" i="17"/>
  <c r="O71" i="17" s="1"/>
  <c r="N72" i="17"/>
  <c r="O72" i="17" s="1"/>
  <c r="N73" i="17"/>
  <c r="O73" i="17" s="1"/>
  <c r="N74" i="17"/>
  <c r="O74" i="17" s="1"/>
  <c r="N75" i="17"/>
  <c r="O75" i="17" s="1"/>
  <c r="N76" i="17"/>
  <c r="O76" i="17" s="1"/>
  <c r="N77" i="17"/>
  <c r="O77" i="17" s="1"/>
  <c r="N78" i="17"/>
  <c r="O78" i="17" s="1"/>
  <c r="N79" i="17"/>
  <c r="O79" i="17" s="1"/>
  <c r="N80" i="17"/>
  <c r="O80" i="17" s="1"/>
  <c r="N81" i="17"/>
  <c r="O81" i="17" s="1"/>
  <c r="N82" i="17"/>
  <c r="O82" i="17" s="1"/>
  <c r="N83" i="17"/>
  <c r="O83" i="17" s="1"/>
  <c r="N84" i="17"/>
  <c r="O84" i="17" s="1"/>
  <c r="N5" i="17"/>
  <c r="O5" i="17" s="1"/>
  <c r="O10" i="17"/>
  <c r="O11" i="17"/>
  <c r="O18" i="17"/>
  <c r="O20" i="17"/>
  <c r="M5" i="17"/>
  <c r="M49" i="17" s="1"/>
  <c r="P49" i="17"/>
  <c r="P50" i="17"/>
  <c r="P51" i="17"/>
  <c r="P52" i="17"/>
  <c r="P53" i="17"/>
  <c r="P54" i="17"/>
  <c r="P55" i="17"/>
  <c r="P56" i="17"/>
  <c r="P57" i="17"/>
  <c r="P58" i="17"/>
  <c r="P59" i="17"/>
  <c r="P60" i="17"/>
  <c r="P61" i="17"/>
  <c r="P62" i="17"/>
  <c r="P63" i="17"/>
  <c r="P64" i="17"/>
  <c r="P65" i="17"/>
  <c r="P66" i="17"/>
  <c r="P67" i="17"/>
  <c r="P68" i="17"/>
  <c r="P69" i="17"/>
  <c r="P70" i="17"/>
  <c r="P71" i="17"/>
  <c r="P72" i="17"/>
  <c r="P73" i="17"/>
  <c r="P74" i="17"/>
  <c r="P75" i="17"/>
  <c r="P76" i="17"/>
  <c r="P77" i="17"/>
  <c r="P78" i="17"/>
  <c r="P79" i="17"/>
  <c r="P80" i="17"/>
  <c r="P81" i="17"/>
  <c r="P82" i="17"/>
  <c r="P83" i="17"/>
  <c r="P84" i="17"/>
  <c r="P6" i="17"/>
  <c r="P7" i="17"/>
  <c r="P8" i="17"/>
  <c r="P9" i="17"/>
  <c r="P10" i="17"/>
  <c r="P11" i="17"/>
  <c r="P12" i="17"/>
  <c r="P13" i="17"/>
  <c r="P14" i="17"/>
  <c r="P15" i="17"/>
  <c r="P16" i="17"/>
  <c r="P17" i="17"/>
  <c r="P18" i="17"/>
  <c r="P19" i="17"/>
  <c r="P20" i="17"/>
  <c r="P21" i="17"/>
  <c r="P22" i="17"/>
  <c r="P23" i="17"/>
  <c r="P24" i="17"/>
  <c r="P2" i="17"/>
  <c r="P3" i="17"/>
  <c r="P4" i="17"/>
  <c r="P25" i="17"/>
  <c r="P26" i="17"/>
  <c r="P27" i="17"/>
  <c r="P28" i="17"/>
  <c r="P29" i="17"/>
  <c r="P30" i="17"/>
  <c r="P31" i="17"/>
  <c r="P32" i="17"/>
  <c r="P33" i="17"/>
  <c r="P34" i="17"/>
  <c r="P35" i="17"/>
  <c r="P36" i="17"/>
  <c r="P37" i="17"/>
  <c r="P38" i="17"/>
  <c r="P39" i="17"/>
  <c r="P40" i="17"/>
  <c r="P41" i="17"/>
  <c r="P42" i="17"/>
  <c r="P43" i="17"/>
  <c r="P44" i="17"/>
  <c r="P45" i="17"/>
  <c r="P46" i="17"/>
  <c r="P47" i="17"/>
  <c r="P48" i="17"/>
  <c r="P5" i="17"/>
  <c r="M6" i="17"/>
  <c r="M7" i="17"/>
  <c r="M8" i="17"/>
  <c r="M52" i="17" s="1"/>
  <c r="M9" i="17"/>
  <c r="M10" i="17"/>
  <c r="M11" i="17"/>
  <c r="M12" i="17"/>
  <c r="M13" i="17"/>
  <c r="M14" i="17"/>
  <c r="M15" i="17"/>
  <c r="M59" i="17" s="1"/>
  <c r="M16" i="17"/>
  <c r="M60" i="17" s="1"/>
  <c r="M17" i="17"/>
  <c r="M18" i="17"/>
  <c r="M19" i="17"/>
  <c r="M20" i="17"/>
  <c r="M21" i="17"/>
  <c r="M22" i="17"/>
  <c r="M23" i="17"/>
  <c r="M24" i="17"/>
  <c r="M2" i="17"/>
  <c r="M3" i="17"/>
  <c r="M4" i="17"/>
  <c r="M25" i="17"/>
  <c r="M26" i="17"/>
  <c r="M27" i="17"/>
  <c r="M28" i="17"/>
  <c r="M29" i="17"/>
  <c r="M76" i="17" s="1"/>
  <c r="M30" i="17"/>
  <c r="M31" i="17"/>
  <c r="M32" i="17"/>
  <c r="M33" i="17"/>
  <c r="M34" i="17"/>
  <c r="M35" i="17"/>
  <c r="M36" i="17"/>
  <c r="M37" i="17"/>
  <c r="M38" i="17"/>
  <c r="M39" i="17"/>
  <c r="M40" i="17"/>
  <c r="M41" i="17"/>
  <c r="M42" i="17"/>
  <c r="M43" i="17"/>
  <c r="M44" i="17"/>
  <c r="M45" i="17"/>
  <c r="M46" i="17"/>
  <c r="M47" i="17"/>
  <c r="M48" i="17"/>
  <c r="C16" i="18"/>
  <c r="B16" i="18" s="1"/>
  <c r="D16" i="18"/>
  <c r="C30" i="18"/>
  <c r="B30" i="18" s="1"/>
  <c r="D30" i="18"/>
  <c r="C15" i="18"/>
  <c r="B15" i="18" s="1"/>
  <c r="D15" i="18"/>
  <c r="C14" i="18"/>
  <c r="B14" i="18" s="1"/>
  <c r="D14" i="18"/>
  <c r="C13" i="18"/>
  <c r="B13" i="18" s="1"/>
  <c r="D13" i="18"/>
  <c r="C10" i="18"/>
  <c r="B10" i="18" s="1"/>
  <c r="D10" i="18"/>
  <c r="C9" i="18"/>
  <c r="B9" i="18" s="1"/>
  <c r="D9" i="18"/>
  <c r="C32" i="18"/>
  <c r="B32" i="18" s="1"/>
  <c r="D32" i="18"/>
  <c r="C18" i="18"/>
  <c r="B18" i="18" s="1"/>
  <c r="D18" i="18"/>
  <c r="C20" i="18"/>
  <c r="B20" i="18" s="1"/>
  <c r="D20" i="18"/>
  <c r="C19" i="18"/>
  <c r="B19" i="18" s="1"/>
  <c r="D19" i="18"/>
  <c r="C17" i="18"/>
  <c r="B17" i="18" s="1"/>
  <c r="D17" i="18"/>
  <c r="C28" i="18"/>
  <c r="B28" i="18" s="1"/>
  <c r="D28" i="18"/>
  <c r="C26" i="18"/>
  <c r="B26" i="18" s="1"/>
  <c r="D26" i="18"/>
  <c r="C11" i="18"/>
  <c r="B11" i="18" s="1"/>
  <c r="D11" i="18"/>
  <c r="C2" i="18"/>
  <c r="B2" i="18" s="1"/>
  <c r="D2" i="18"/>
  <c r="C24" i="18"/>
  <c r="B24" i="18" s="1"/>
  <c r="D24" i="18"/>
  <c r="C23" i="18"/>
  <c r="B23" i="18" s="1"/>
  <c r="D23" i="18"/>
  <c r="C8" i="18"/>
  <c r="B8" i="18" s="1"/>
  <c r="D8" i="18"/>
  <c r="C21" i="18"/>
  <c r="B21" i="18" s="1"/>
  <c r="D21" i="18"/>
  <c r="C31" i="18"/>
  <c r="B31" i="18" s="1"/>
  <c r="D31" i="18"/>
  <c r="C4" i="18"/>
  <c r="B4" i="18" s="1"/>
  <c r="D4" i="18"/>
  <c r="C3" i="18"/>
  <c r="B3" i="18" s="1"/>
  <c r="D3" i="18"/>
  <c r="C29" i="18"/>
  <c r="B29" i="18" s="1"/>
  <c r="D29" i="18"/>
  <c r="B6" i="18"/>
  <c r="C6" i="18"/>
  <c r="D6" i="18"/>
  <c r="C5" i="18"/>
  <c r="B5" i="18" s="1"/>
  <c r="D5" i="18"/>
  <c r="C7" i="18"/>
  <c r="B7" i="18" s="1"/>
  <c r="D7" i="18"/>
  <c r="C12" i="18"/>
  <c r="B12" i="18" s="1"/>
  <c r="D12" i="18"/>
  <c r="C25" i="18"/>
  <c r="B25" i="18" s="1"/>
  <c r="D25" i="18"/>
  <c r="C22" i="18"/>
  <c r="B22" i="18" s="1"/>
  <c r="D22" i="18"/>
  <c r="B27" i="18"/>
  <c r="C27" i="18"/>
  <c r="D27" i="18"/>
  <c r="F16" i="18"/>
  <c r="F30" i="18"/>
  <c r="F15" i="18"/>
  <c r="F14" i="18"/>
  <c r="F13" i="18"/>
  <c r="F10" i="18"/>
  <c r="F9" i="18"/>
  <c r="F32" i="18"/>
  <c r="F18" i="18"/>
  <c r="F20" i="18"/>
  <c r="F19" i="18"/>
  <c r="F17" i="18"/>
  <c r="F28" i="18"/>
  <c r="F26" i="18"/>
  <c r="F11" i="18"/>
  <c r="F2" i="18"/>
  <c r="F24" i="18"/>
  <c r="F23" i="18"/>
  <c r="F8" i="18"/>
  <c r="F21" i="18"/>
  <c r="F31" i="18"/>
  <c r="F4" i="18"/>
  <c r="F3" i="18"/>
  <c r="F29" i="18"/>
  <c r="F6" i="18"/>
  <c r="F5" i="18"/>
  <c r="F7" i="18"/>
  <c r="F12" i="18"/>
  <c r="F25" i="18"/>
  <c r="F22" i="18"/>
  <c r="F27" i="18"/>
  <c r="D6" i="6"/>
  <c r="D3" i="6"/>
  <c r="D2" i="6"/>
  <c r="E912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544" i="3"/>
  <c r="E545" i="3"/>
  <c r="E546" i="3"/>
  <c r="E547" i="3"/>
  <c r="E548" i="3"/>
  <c r="E549" i="3"/>
  <c r="E550" i="3"/>
  <c r="E551" i="3"/>
  <c r="E552" i="3"/>
  <c r="E553" i="3"/>
  <c r="E554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E816" i="3"/>
  <c r="E817" i="3"/>
  <c r="E818" i="3"/>
  <c r="E819" i="3"/>
  <c r="E820" i="3"/>
  <c r="E821" i="3"/>
  <c r="E822" i="3"/>
  <c r="E823" i="3"/>
  <c r="E824" i="3"/>
  <c r="E825" i="3"/>
  <c r="E826" i="3"/>
  <c r="E827" i="3"/>
  <c r="E828" i="3"/>
  <c r="E829" i="3"/>
  <c r="E830" i="3"/>
  <c r="E831" i="3"/>
  <c r="E832" i="3"/>
  <c r="E833" i="3"/>
  <c r="E834" i="3"/>
  <c r="E835" i="3"/>
  <c r="E836" i="3"/>
  <c r="E837" i="3"/>
  <c r="E838" i="3"/>
  <c r="E839" i="3"/>
  <c r="E840" i="3"/>
  <c r="E841" i="3"/>
  <c r="E842" i="3"/>
  <c r="E843" i="3"/>
  <c r="E844" i="3"/>
  <c r="E845" i="3"/>
  <c r="E846" i="3"/>
  <c r="E847" i="3"/>
  <c r="E848" i="3"/>
  <c r="E849" i="3"/>
  <c r="E850" i="3"/>
  <c r="E851" i="3"/>
  <c r="E852" i="3"/>
  <c r="E853" i="3"/>
  <c r="E854" i="3"/>
  <c r="E855" i="3"/>
  <c r="E856" i="3"/>
  <c r="E857" i="3"/>
  <c r="E858" i="3"/>
  <c r="E859" i="3"/>
  <c r="E860" i="3"/>
  <c r="E861" i="3"/>
  <c r="E862" i="3"/>
  <c r="E863" i="3"/>
  <c r="E864" i="3"/>
  <c r="E865" i="3"/>
  <c r="E866" i="3"/>
  <c r="E867" i="3"/>
  <c r="E868" i="3"/>
  <c r="E869" i="3"/>
  <c r="E870" i="3"/>
  <c r="E871" i="3"/>
  <c r="E872" i="3"/>
  <c r="E873" i="3"/>
  <c r="E874" i="3"/>
  <c r="E875" i="3"/>
  <c r="E876" i="3"/>
  <c r="E877" i="3"/>
  <c r="E878" i="3"/>
  <c r="E879" i="3"/>
  <c r="E880" i="3"/>
  <c r="E881" i="3"/>
  <c r="E882" i="3"/>
  <c r="E883" i="3"/>
  <c r="E884" i="3"/>
  <c r="E885" i="3"/>
  <c r="E886" i="3"/>
  <c r="E887" i="3"/>
  <c r="E888" i="3"/>
  <c r="E889" i="3"/>
  <c r="E890" i="3"/>
  <c r="E891" i="3"/>
  <c r="E892" i="3"/>
  <c r="E893" i="3"/>
  <c r="E894" i="3"/>
  <c r="E895" i="3"/>
  <c r="E896" i="3"/>
  <c r="E897" i="3"/>
  <c r="E898" i="3"/>
  <c r="E899" i="3"/>
  <c r="E900" i="3"/>
  <c r="E901" i="3"/>
  <c r="E902" i="3"/>
  <c r="E903" i="3"/>
  <c r="E904" i="3"/>
  <c r="E905" i="3"/>
  <c r="E906" i="3"/>
  <c r="E907" i="3"/>
  <c r="E908" i="3"/>
  <c r="E909" i="3"/>
  <c r="E910" i="3"/>
  <c r="E911" i="3"/>
  <c r="D61" i="6"/>
  <c r="D60" i="6"/>
  <c r="D59" i="6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49" i="15"/>
  <c r="A50" i="15"/>
  <c r="A51" i="15"/>
  <c r="A52" i="15"/>
  <c r="A85" i="15"/>
  <c r="A86" i="15"/>
  <c r="A87" i="15"/>
  <c r="A88" i="15"/>
  <c r="A121" i="15"/>
  <c r="A122" i="15"/>
  <c r="A123" i="15"/>
  <c r="A124" i="15"/>
  <c r="A53" i="15"/>
  <c r="A54" i="15"/>
  <c r="A55" i="15"/>
  <c r="A56" i="15"/>
  <c r="A57" i="15"/>
  <c r="A58" i="15"/>
  <c r="A59" i="15"/>
  <c r="A60" i="15"/>
  <c r="A61" i="15"/>
  <c r="A62" i="15"/>
  <c r="A63" i="15"/>
  <c r="A89" i="15"/>
  <c r="A90" i="15"/>
  <c r="A91" i="15"/>
  <c r="A92" i="15"/>
  <c r="A93" i="15"/>
  <c r="A94" i="15"/>
  <c r="A95" i="15"/>
  <c r="A96" i="15"/>
  <c r="A97" i="15"/>
  <c r="A98" i="15"/>
  <c r="A99" i="15"/>
  <c r="A125" i="15"/>
  <c r="A126" i="15"/>
  <c r="A127" i="15"/>
  <c r="A128" i="15"/>
  <c r="A129" i="15"/>
  <c r="A130" i="15"/>
  <c r="A131" i="15"/>
  <c r="A132" i="15"/>
  <c r="A133" i="15"/>
  <c r="A134" i="15"/>
  <c r="A135" i="15"/>
  <c r="A28" i="15"/>
  <c r="A29" i="15"/>
  <c r="A30" i="15"/>
  <c r="A64" i="15"/>
  <c r="A65" i="15"/>
  <c r="A66" i="15"/>
  <c r="A100" i="15"/>
  <c r="A101" i="15"/>
  <c r="A102" i="15"/>
  <c r="A136" i="15"/>
  <c r="A137" i="15"/>
  <c r="A138" i="15"/>
  <c r="A31" i="15"/>
  <c r="A32" i="15"/>
  <c r="A33" i="15"/>
  <c r="A34" i="15"/>
  <c r="A35" i="15"/>
  <c r="A67" i="15"/>
  <c r="A68" i="15"/>
  <c r="A69" i="15"/>
  <c r="A70" i="15"/>
  <c r="A71" i="15"/>
  <c r="A103" i="15"/>
  <c r="A104" i="15"/>
  <c r="A105" i="15"/>
  <c r="A106" i="15"/>
  <c r="A107" i="15"/>
  <c r="A139" i="15"/>
  <c r="A140" i="15"/>
  <c r="A141" i="15"/>
  <c r="A142" i="15"/>
  <c r="A143" i="15"/>
  <c r="A36" i="15"/>
  <c r="A37" i="15"/>
  <c r="A38" i="15"/>
  <c r="A39" i="15"/>
  <c r="A40" i="15"/>
  <c r="A72" i="15"/>
  <c r="A73" i="15"/>
  <c r="A74" i="15"/>
  <c r="A75" i="15"/>
  <c r="A76" i="15"/>
  <c r="A108" i="15"/>
  <c r="A109" i="15"/>
  <c r="A110" i="15"/>
  <c r="A111" i="15"/>
  <c r="A112" i="15"/>
  <c r="A144" i="15"/>
  <c r="A145" i="15"/>
  <c r="A146" i="15"/>
  <c r="A147" i="15"/>
  <c r="A148" i="15"/>
  <c r="A41" i="15"/>
  <c r="A42" i="15"/>
  <c r="A43" i="15"/>
  <c r="A44" i="15"/>
  <c r="A45" i="15"/>
  <c r="A77" i="15"/>
  <c r="A78" i="15"/>
  <c r="A79" i="15"/>
  <c r="A80" i="15"/>
  <c r="A81" i="15"/>
  <c r="A113" i="15"/>
  <c r="A114" i="15"/>
  <c r="A115" i="15"/>
  <c r="A116" i="15"/>
  <c r="A117" i="15"/>
  <c r="A149" i="15"/>
  <c r="A150" i="15"/>
  <c r="A151" i="15"/>
  <c r="A152" i="15"/>
  <c r="A153" i="15"/>
  <c r="A46" i="15"/>
  <c r="A47" i="15"/>
  <c r="A48" i="15"/>
  <c r="A82" i="15"/>
  <c r="A83" i="15"/>
  <c r="A84" i="15"/>
  <c r="A118" i="15"/>
  <c r="A119" i="15"/>
  <c r="A120" i="15"/>
  <c r="A154" i="15"/>
  <c r="A155" i="15"/>
  <c r="A156" i="15"/>
  <c r="A2" i="15"/>
  <c r="I17" i="6"/>
  <c r="I18" i="6"/>
  <c r="I19" i="6"/>
  <c r="I20" i="6"/>
  <c r="I21" i="6"/>
  <c r="I22" i="6"/>
  <c r="I23" i="6"/>
  <c r="I24" i="6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01" i="6"/>
  <c r="A102" i="6"/>
  <c r="A103" i="6"/>
  <c r="A104" i="6"/>
  <c r="A105" i="6"/>
  <c r="A106" i="6"/>
  <c r="A107" i="6"/>
  <c r="A108" i="6"/>
  <c r="A109" i="6"/>
  <c r="A110" i="6"/>
  <c r="A111" i="6"/>
  <c r="A112" i="6"/>
  <c r="A113" i="6"/>
  <c r="A114" i="6"/>
  <c r="A115" i="6"/>
  <c r="A116" i="6"/>
  <c r="A117" i="6"/>
  <c r="A118" i="6"/>
  <c r="A119" i="6"/>
  <c r="A120" i="6"/>
  <c r="A121" i="6"/>
  <c r="A122" i="6"/>
  <c r="A123" i="6"/>
  <c r="A124" i="6"/>
  <c r="A125" i="6"/>
  <c r="A126" i="6"/>
  <c r="A127" i="6"/>
  <c r="A128" i="6"/>
  <c r="A129" i="6"/>
  <c r="A130" i="6"/>
  <c r="A131" i="6"/>
  <c r="A132" i="6"/>
  <c r="A133" i="6"/>
  <c r="A134" i="6"/>
  <c r="A135" i="6"/>
  <c r="A136" i="6"/>
  <c r="A137" i="6"/>
  <c r="A138" i="6"/>
  <c r="A139" i="6"/>
  <c r="A140" i="6"/>
  <c r="A141" i="6"/>
  <c r="A142" i="6"/>
  <c r="A143" i="6"/>
  <c r="A144" i="6"/>
  <c r="A145" i="6"/>
  <c r="A146" i="6"/>
  <c r="A147" i="6"/>
  <c r="A148" i="6"/>
  <c r="A149" i="6"/>
  <c r="A150" i="6"/>
  <c r="A151" i="6"/>
  <c r="A152" i="6"/>
  <c r="A153" i="6"/>
  <c r="A154" i="6"/>
  <c r="A155" i="6"/>
  <c r="A156" i="6"/>
  <c r="A2" i="6"/>
  <c r="K156" i="6"/>
  <c r="I156" i="6" s="1"/>
  <c r="K155" i="6"/>
  <c r="I155" i="6" s="1"/>
  <c r="K154" i="6"/>
  <c r="I154" i="6" s="1"/>
  <c r="K153" i="6"/>
  <c r="I153" i="6" s="1"/>
  <c r="K152" i="6"/>
  <c r="I152" i="6" s="1"/>
  <c r="K151" i="6"/>
  <c r="I151" i="6" s="1"/>
  <c r="K150" i="6"/>
  <c r="I150" i="6" s="1"/>
  <c r="K149" i="6"/>
  <c r="I149" i="6" s="1"/>
  <c r="K148" i="6"/>
  <c r="I148" i="6" s="1"/>
  <c r="K147" i="6"/>
  <c r="I147" i="6" s="1"/>
  <c r="K146" i="6"/>
  <c r="I146" i="6" s="1"/>
  <c r="K145" i="6"/>
  <c r="I145" i="6" s="1"/>
  <c r="F156" i="6"/>
  <c r="D156" i="6" s="1"/>
  <c r="F155" i="6"/>
  <c r="D155" i="6" s="1"/>
  <c r="F154" i="6"/>
  <c r="D154" i="6" s="1"/>
  <c r="F153" i="6"/>
  <c r="D153" i="6" s="1"/>
  <c r="F152" i="6"/>
  <c r="D152" i="6" s="1"/>
  <c r="F151" i="6"/>
  <c r="D151" i="6" s="1"/>
  <c r="F150" i="6"/>
  <c r="D150" i="6" s="1"/>
  <c r="F149" i="6"/>
  <c r="D149" i="6" s="1"/>
  <c r="F148" i="6"/>
  <c r="D148" i="6" s="1"/>
  <c r="F147" i="6"/>
  <c r="D147" i="6" s="1"/>
  <c r="F146" i="6"/>
  <c r="D146" i="6" s="1"/>
  <c r="F145" i="6"/>
  <c r="D145" i="6" s="1"/>
  <c r="K144" i="6"/>
  <c r="I144" i="6" s="1"/>
  <c r="K143" i="6"/>
  <c r="I143" i="6" s="1"/>
  <c r="K142" i="6"/>
  <c r="I142" i="6" s="1"/>
  <c r="K141" i="6"/>
  <c r="I141" i="6" s="1"/>
  <c r="K140" i="6"/>
  <c r="I140" i="6" s="1"/>
  <c r="K139" i="6"/>
  <c r="I139" i="6" s="1"/>
  <c r="K138" i="6"/>
  <c r="I138" i="6" s="1"/>
  <c r="K137" i="6"/>
  <c r="I137" i="6" s="1"/>
  <c r="K136" i="6"/>
  <c r="I136" i="6" s="1"/>
  <c r="K135" i="6"/>
  <c r="I135" i="6" s="1"/>
  <c r="K134" i="6"/>
  <c r="I134" i="6" s="1"/>
  <c r="K133" i="6"/>
  <c r="I133" i="6" s="1"/>
  <c r="K132" i="6"/>
  <c r="I132" i="6" s="1"/>
  <c r="K131" i="6"/>
  <c r="I131" i="6" s="1"/>
  <c r="K130" i="6"/>
  <c r="I130" i="6" s="1"/>
  <c r="K129" i="6"/>
  <c r="I129" i="6" s="1"/>
  <c r="K128" i="6"/>
  <c r="I128" i="6" s="1"/>
  <c r="K127" i="6"/>
  <c r="I127" i="6" s="1"/>
  <c r="K126" i="6"/>
  <c r="I126" i="6" s="1"/>
  <c r="K125" i="6"/>
  <c r="I125" i="6" s="1"/>
  <c r="K109" i="6"/>
  <c r="I109" i="6" s="1"/>
  <c r="K108" i="6"/>
  <c r="I108" i="6" s="1"/>
  <c r="K107" i="6"/>
  <c r="I107" i="6" s="1"/>
  <c r="K105" i="6"/>
  <c r="I105" i="6" s="1"/>
  <c r="K106" i="6"/>
  <c r="I106" i="6" s="1"/>
  <c r="K124" i="6"/>
  <c r="I124" i="6" s="1"/>
  <c r="K123" i="6"/>
  <c r="I123" i="6" s="1"/>
  <c r="K122" i="6"/>
  <c r="I122" i="6" s="1"/>
  <c r="K121" i="6"/>
  <c r="I121" i="6" s="1"/>
  <c r="K120" i="6"/>
  <c r="I120" i="6" s="1"/>
  <c r="K119" i="6"/>
  <c r="I119" i="6" s="1"/>
  <c r="K118" i="6"/>
  <c r="I118" i="6" s="1"/>
  <c r="K117" i="6"/>
  <c r="I117" i="6" s="1"/>
  <c r="K116" i="6"/>
  <c r="I116" i="6" s="1"/>
  <c r="K115" i="6"/>
  <c r="I115" i="6" s="1"/>
  <c r="K114" i="6"/>
  <c r="I114" i="6" s="1"/>
  <c r="K113" i="6"/>
  <c r="I113" i="6" s="1"/>
  <c r="K112" i="6"/>
  <c r="I112" i="6" s="1"/>
  <c r="K111" i="6"/>
  <c r="I111" i="6" s="1"/>
  <c r="K110" i="6"/>
  <c r="I110" i="6" s="1"/>
  <c r="F144" i="6"/>
  <c r="D144" i="6" s="1"/>
  <c r="F143" i="6"/>
  <c r="D143" i="6" s="1"/>
  <c r="F142" i="6"/>
  <c r="D142" i="6" s="1"/>
  <c r="F141" i="6"/>
  <c r="D141" i="6" s="1"/>
  <c r="F140" i="6"/>
  <c r="D140" i="6" s="1"/>
  <c r="F139" i="6"/>
  <c r="D139" i="6" s="1"/>
  <c r="F138" i="6"/>
  <c r="D138" i="6" s="1"/>
  <c r="F137" i="6"/>
  <c r="D137" i="6" s="1"/>
  <c r="F136" i="6"/>
  <c r="D136" i="6" s="1"/>
  <c r="F135" i="6"/>
  <c r="D135" i="6" s="1"/>
  <c r="F134" i="6"/>
  <c r="D134" i="6" s="1"/>
  <c r="F133" i="6"/>
  <c r="D133" i="6" s="1"/>
  <c r="F132" i="6"/>
  <c r="D132" i="6" s="1"/>
  <c r="F131" i="6"/>
  <c r="D131" i="6" s="1"/>
  <c r="F130" i="6"/>
  <c r="D130" i="6" s="1"/>
  <c r="F129" i="6"/>
  <c r="D129" i="6" s="1"/>
  <c r="F128" i="6"/>
  <c r="D128" i="6" s="1"/>
  <c r="F127" i="6"/>
  <c r="D127" i="6" s="1"/>
  <c r="F126" i="6"/>
  <c r="D126" i="6" s="1"/>
  <c r="F125" i="6"/>
  <c r="D125" i="6" s="1"/>
  <c r="F85" i="6"/>
  <c r="D85" i="6" s="1"/>
  <c r="F124" i="6"/>
  <c r="D124" i="6" s="1"/>
  <c r="F123" i="6"/>
  <c r="D123" i="6" s="1"/>
  <c r="F122" i="6"/>
  <c r="D122" i="6" s="1"/>
  <c r="F121" i="6"/>
  <c r="D121" i="6" s="1"/>
  <c r="F120" i="6"/>
  <c r="D120" i="6" s="1"/>
  <c r="F119" i="6"/>
  <c r="D119" i="6" s="1"/>
  <c r="F118" i="6"/>
  <c r="D118" i="6" s="1"/>
  <c r="F117" i="6"/>
  <c r="D117" i="6" s="1"/>
  <c r="F116" i="6"/>
  <c r="D116" i="6" s="1"/>
  <c r="F115" i="6"/>
  <c r="D115" i="6" s="1"/>
  <c r="F114" i="6"/>
  <c r="D114" i="6" s="1"/>
  <c r="F113" i="6"/>
  <c r="D113" i="6" s="1"/>
  <c r="F112" i="6"/>
  <c r="D112" i="6" s="1"/>
  <c r="F111" i="6"/>
  <c r="D111" i="6" s="1"/>
  <c r="F110" i="6"/>
  <c r="D110" i="6" s="1"/>
  <c r="F109" i="6"/>
  <c r="D109" i="6" s="1"/>
  <c r="F108" i="6"/>
  <c r="D108" i="6" s="1"/>
  <c r="F107" i="6"/>
  <c r="D107" i="6" s="1"/>
  <c r="F106" i="6"/>
  <c r="D106" i="6" s="1"/>
  <c r="F105" i="6"/>
  <c r="D105" i="6" s="1"/>
  <c r="K101" i="6"/>
  <c r="I101" i="6" s="1"/>
  <c r="K102" i="6"/>
  <c r="I102" i="6" s="1"/>
  <c r="K103" i="6"/>
  <c r="I103" i="6" s="1"/>
  <c r="K104" i="6"/>
  <c r="I104" i="6" s="1"/>
  <c r="K96" i="6"/>
  <c r="I96" i="6" s="1"/>
  <c r="K97" i="6"/>
  <c r="I97" i="6" s="1"/>
  <c r="K98" i="6"/>
  <c r="I98" i="6" s="1"/>
  <c r="K99" i="6"/>
  <c r="I99" i="6" s="1"/>
  <c r="K91" i="6"/>
  <c r="I91" i="6" s="1"/>
  <c r="K92" i="6"/>
  <c r="I92" i="6" s="1"/>
  <c r="K93" i="6"/>
  <c r="I93" i="6" s="1"/>
  <c r="K94" i="6"/>
  <c r="I94" i="6" s="1"/>
  <c r="K86" i="6"/>
  <c r="I86" i="6" s="1"/>
  <c r="K87" i="6"/>
  <c r="I87" i="6" s="1"/>
  <c r="K88" i="6"/>
  <c r="I88" i="6" s="1"/>
  <c r="K89" i="6"/>
  <c r="I89" i="6" s="1"/>
  <c r="F104" i="6"/>
  <c r="D104" i="6" s="1"/>
  <c r="F102" i="6"/>
  <c r="D102" i="6" s="1"/>
  <c r="F103" i="6"/>
  <c r="D103" i="6" s="1"/>
  <c r="F101" i="6"/>
  <c r="D101" i="6" s="1"/>
  <c r="F99" i="6"/>
  <c r="D99" i="6" s="1"/>
  <c r="F98" i="6"/>
  <c r="D98" i="6" s="1"/>
  <c r="F97" i="6"/>
  <c r="D97" i="6" s="1"/>
  <c r="F96" i="6"/>
  <c r="D96" i="6" s="1"/>
  <c r="F94" i="6"/>
  <c r="D94" i="6" s="1"/>
  <c r="F92" i="6"/>
  <c r="D92" i="6" s="1"/>
  <c r="F93" i="6"/>
  <c r="D93" i="6" s="1"/>
  <c r="F91" i="6"/>
  <c r="D91" i="6" s="1"/>
  <c r="F89" i="6"/>
  <c r="D89" i="6" s="1"/>
  <c r="F88" i="6"/>
  <c r="D88" i="6" s="1"/>
  <c r="F87" i="6"/>
  <c r="D87" i="6" s="1"/>
  <c r="F86" i="6"/>
  <c r="D86" i="6" s="1"/>
  <c r="F100" i="6"/>
  <c r="D100" i="6" s="1"/>
  <c r="F95" i="6"/>
  <c r="D95" i="6" s="1"/>
  <c r="F90" i="6"/>
  <c r="D90" i="6" s="1"/>
  <c r="K90" i="6"/>
  <c r="I90" i="6" s="1"/>
  <c r="K95" i="6"/>
  <c r="I95" i="6" s="1"/>
  <c r="K100" i="6"/>
  <c r="I100" i="6" s="1"/>
  <c r="K85" i="6"/>
  <c r="I85" i="6" s="1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2" i="3"/>
  <c r="O2" i="9" a="1"/>
  <c r="O2" i="9" s="1"/>
  <c r="O3" i="9" a="1"/>
  <c r="O3" i="9" s="1"/>
  <c r="O4" i="9" a="1"/>
  <c r="O4" i="9" s="1"/>
  <c r="O5" i="9" a="1"/>
  <c r="O5" i="9" s="1"/>
  <c r="O6" i="9" a="1"/>
  <c r="O6" i="9" s="1"/>
  <c r="O7" i="9" a="1"/>
  <c r="O7" i="9" s="1"/>
  <c r="O8" i="9" a="1"/>
  <c r="O8" i="9" s="1"/>
  <c r="O9" i="9" a="1"/>
  <c r="O9" i="9" s="1"/>
  <c r="O10" i="9" a="1"/>
  <c r="O10" i="9" s="1"/>
  <c r="O11" i="9" a="1"/>
  <c r="O11" i="9" s="1"/>
  <c r="O12" i="9" a="1"/>
  <c r="O12" i="9" s="1"/>
  <c r="O13" i="9" a="1"/>
  <c r="O13" i="9" s="1"/>
  <c r="O14" i="9" a="1"/>
  <c r="O14" i="9" s="1"/>
  <c r="O15" i="9" a="1"/>
  <c r="O15" i="9" s="1"/>
  <c r="O16" i="9" a="1"/>
  <c r="O16" i="9" s="1"/>
  <c r="O17" i="9" a="1"/>
  <c r="O17" i="9" s="1"/>
  <c r="O18" i="9" a="1"/>
  <c r="O18" i="9" s="1"/>
  <c r="O19" i="9" a="1"/>
  <c r="O19" i="9" s="1"/>
  <c r="O20" i="9" a="1"/>
  <c r="O20" i="9" s="1"/>
  <c r="O21" i="9" a="1"/>
  <c r="O21" i="9" s="1"/>
  <c r="O22" i="9" a="1"/>
  <c r="O22" i="9" s="1"/>
  <c r="O23" i="9" a="1"/>
  <c r="O23" i="9" s="1"/>
  <c r="O24" i="9" a="1"/>
  <c r="O24" i="9" s="1"/>
  <c r="O25" i="9" a="1"/>
  <c r="O25" i="9" s="1"/>
  <c r="O26" i="9" a="1"/>
  <c r="O26" i="9" s="1"/>
  <c r="O27" i="9" a="1"/>
  <c r="O27" i="9" s="1"/>
  <c r="O28" i="9" a="1"/>
  <c r="O28" i="9" s="1"/>
  <c r="O29" i="9" a="1"/>
  <c r="O29" i="9" s="1"/>
  <c r="O30" i="9" a="1"/>
  <c r="O30" i="9" s="1"/>
  <c r="O31" i="9" a="1"/>
  <c r="O31" i="9" s="1"/>
  <c r="O32" i="9" a="1"/>
  <c r="O32" i="9" s="1"/>
  <c r="O33" i="9" a="1"/>
  <c r="O33" i="9" s="1"/>
  <c r="O34" i="9" a="1"/>
  <c r="O34" i="9" s="1"/>
  <c r="O35" i="9" a="1"/>
  <c r="O35" i="9" s="1"/>
  <c r="O36" i="9" a="1"/>
  <c r="O36" i="9" s="1"/>
  <c r="O37" i="9" a="1"/>
  <c r="O37" i="9" s="1"/>
  <c r="O38" i="9" a="1"/>
  <c r="O38" i="9" s="1"/>
  <c r="O39" i="9" a="1"/>
  <c r="O39" i="9" s="1"/>
  <c r="O40" i="9" a="1"/>
  <c r="O40" i="9" s="1"/>
  <c r="O41" i="9" a="1"/>
  <c r="O41" i="9" s="1"/>
  <c r="O42" i="9" a="1"/>
  <c r="O42" i="9" s="1"/>
  <c r="O43" i="9" a="1"/>
  <c r="O43" i="9" s="1"/>
  <c r="O44" i="9" a="1"/>
  <c r="O44" i="9" s="1"/>
  <c r="O45" i="9" a="1"/>
  <c r="O45" i="9" s="1"/>
  <c r="O46" i="9" a="1"/>
  <c r="O46" i="9" s="1"/>
  <c r="O47" i="9" a="1"/>
  <c r="O47" i="9" s="1"/>
  <c r="O48" i="9" a="1"/>
  <c r="O48" i="9" s="1"/>
  <c r="O49" i="9" a="1"/>
  <c r="O49" i="9" s="1"/>
  <c r="O50" i="9" a="1"/>
  <c r="O50" i="9" s="1"/>
  <c r="O51" i="9" a="1"/>
  <c r="O51" i="9" s="1"/>
  <c r="O52" i="9" a="1"/>
  <c r="O52" i="9" s="1"/>
  <c r="O53" i="9" a="1"/>
  <c r="O53" i="9" s="1"/>
  <c r="O54" i="9" a="1"/>
  <c r="O54" i="9" s="1"/>
  <c r="O55" i="9" a="1"/>
  <c r="O55" i="9" s="1"/>
  <c r="O56" i="9" a="1"/>
  <c r="O56" i="9" s="1"/>
  <c r="O57" i="9" a="1"/>
  <c r="O57" i="9" s="1"/>
  <c r="O58" i="9" a="1"/>
  <c r="O58" i="9" s="1"/>
  <c r="O59" i="9" a="1"/>
  <c r="O59" i="9" s="1"/>
  <c r="K84" i="6"/>
  <c r="I84" i="6" s="1"/>
  <c r="K83" i="6"/>
  <c r="I83" i="6" s="1"/>
  <c r="K82" i="6"/>
  <c r="I82" i="6" s="1"/>
  <c r="D84" i="6"/>
  <c r="D83" i="6"/>
  <c r="D82" i="6"/>
  <c r="K81" i="6"/>
  <c r="I81" i="6" s="1"/>
  <c r="K80" i="6"/>
  <c r="I80" i="6" s="1"/>
  <c r="K79" i="6"/>
  <c r="I79" i="6" s="1"/>
  <c r="K78" i="6"/>
  <c r="I78" i="6" s="1"/>
  <c r="K77" i="6"/>
  <c r="I77" i="6" s="1"/>
  <c r="K76" i="6"/>
  <c r="I76" i="6" s="1"/>
  <c r="K75" i="6"/>
  <c r="I75" i="6" s="1"/>
  <c r="K74" i="6"/>
  <c r="I74" i="6" s="1"/>
  <c r="K73" i="6"/>
  <c r="I73" i="6" s="1"/>
  <c r="D81" i="6"/>
  <c r="D80" i="6"/>
  <c r="D79" i="6"/>
  <c r="D78" i="6"/>
  <c r="D77" i="6"/>
  <c r="D76" i="6"/>
  <c r="D75" i="6"/>
  <c r="D74" i="6"/>
  <c r="D73" i="6"/>
  <c r="K72" i="6"/>
  <c r="I72" i="6" s="1"/>
  <c r="K71" i="6"/>
  <c r="I71" i="6" s="1"/>
  <c r="K70" i="6"/>
  <c r="I70" i="6" s="1"/>
  <c r="K69" i="6"/>
  <c r="I69" i="6" s="1"/>
  <c r="K68" i="6"/>
  <c r="I68" i="6" s="1"/>
  <c r="K67" i="6"/>
  <c r="I67" i="6" s="1"/>
  <c r="K66" i="6"/>
  <c r="I66" i="6" s="1"/>
  <c r="K65" i="6"/>
  <c r="I65" i="6" s="1"/>
  <c r="K64" i="6"/>
  <c r="I64" i="6" s="1"/>
  <c r="K63" i="6"/>
  <c r="I63" i="6" s="1"/>
  <c r="K62" i="6"/>
  <c r="I62" i="6" s="1"/>
  <c r="D72" i="6"/>
  <c r="D71" i="6"/>
  <c r="D70" i="6"/>
  <c r="D69" i="6"/>
  <c r="D68" i="6"/>
  <c r="D67" i="6"/>
  <c r="D66" i="6"/>
  <c r="D65" i="6"/>
  <c r="D64" i="6"/>
  <c r="D63" i="6"/>
  <c r="D62" i="6"/>
  <c r="K61" i="6"/>
  <c r="I61" i="6" s="1"/>
  <c r="K60" i="6"/>
  <c r="I60" i="6" s="1"/>
  <c r="K59" i="6"/>
  <c r="I59" i="6" s="1"/>
  <c r="K58" i="6"/>
  <c r="I58" i="6" s="1"/>
  <c r="K57" i="6"/>
  <c r="I57" i="6" s="1"/>
  <c r="K56" i="6"/>
  <c r="I56" i="6" s="1"/>
  <c r="K55" i="6"/>
  <c r="I55" i="6" s="1"/>
  <c r="K54" i="6"/>
  <c r="I54" i="6" s="1"/>
  <c r="K53" i="6"/>
  <c r="I53" i="6" s="1"/>
  <c r="K52" i="6"/>
  <c r="I52" i="6" s="1"/>
  <c r="K51" i="6"/>
  <c r="I51" i="6" s="1"/>
  <c r="K50" i="6"/>
  <c r="I50" i="6" s="1"/>
  <c r="K49" i="6"/>
  <c r="I49" i="6" s="1"/>
  <c r="K48" i="6"/>
  <c r="I48" i="6" s="1"/>
  <c r="K47" i="6"/>
  <c r="I47" i="6" s="1"/>
  <c r="K46" i="6"/>
  <c r="I46" i="6" s="1"/>
  <c r="K45" i="6"/>
  <c r="I45" i="6" s="1"/>
  <c r="K44" i="6"/>
  <c r="I44" i="6" s="1"/>
  <c r="K43" i="6"/>
  <c r="I43" i="6" s="1"/>
  <c r="K42" i="6"/>
  <c r="I42" i="6" s="1"/>
  <c r="K41" i="6"/>
  <c r="I41" i="6" s="1"/>
  <c r="K40" i="6"/>
  <c r="I40" i="6" s="1"/>
  <c r="K10" i="6"/>
  <c r="I10" i="6" s="1"/>
  <c r="K9" i="6"/>
  <c r="I9" i="6" s="1"/>
  <c r="K8" i="6"/>
  <c r="I8" i="6" s="1"/>
  <c r="K6" i="6"/>
  <c r="I6" i="6" s="1"/>
  <c r="K7" i="6"/>
  <c r="I7" i="6" s="1"/>
  <c r="D16" i="6"/>
  <c r="D15" i="6"/>
  <c r="D14" i="6"/>
  <c r="D13" i="6"/>
  <c r="D50" i="6"/>
  <c r="D49" i="6"/>
  <c r="D48" i="6"/>
  <c r="D47" i="6"/>
  <c r="D58" i="6"/>
  <c r="D57" i="6"/>
  <c r="D56" i="6"/>
  <c r="D55" i="6"/>
  <c r="D54" i="6"/>
  <c r="D53" i="6"/>
  <c r="D52" i="6"/>
  <c r="D51" i="6"/>
  <c r="D46" i="6"/>
  <c r="D45" i="6"/>
  <c r="D44" i="6"/>
  <c r="D43" i="6"/>
  <c r="D42" i="6"/>
  <c r="D41" i="6"/>
  <c r="D40" i="6"/>
  <c r="K39" i="6"/>
  <c r="I39" i="6" s="1"/>
  <c r="K38" i="6"/>
  <c r="I38" i="6" s="1"/>
  <c r="K37" i="6"/>
  <c r="I37" i="6" s="1"/>
  <c r="K36" i="6"/>
  <c r="I36" i="6" s="1"/>
  <c r="D39" i="6"/>
  <c r="D38" i="6"/>
  <c r="D37" i="6"/>
  <c r="D36" i="6"/>
  <c r="K35" i="6"/>
  <c r="I35" i="6" s="1"/>
  <c r="K34" i="6"/>
  <c r="I34" i="6" s="1"/>
  <c r="K33" i="6"/>
  <c r="I33" i="6" s="1"/>
  <c r="K32" i="6"/>
  <c r="I32" i="6" s="1"/>
  <c r="D35" i="6"/>
  <c r="D34" i="6"/>
  <c r="D33" i="6"/>
  <c r="D32" i="6"/>
  <c r="D29" i="6"/>
  <c r="D31" i="6"/>
  <c r="D30" i="6"/>
  <c r="D28" i="6"/>
  <c r="K31" i="6"/>
  <c r="I31" i="6" s="1"/>
  <c r="K30" i="6"/>
  <c r="I30" i="6" s="1"/>
  <c r="K29" i="6"/>
  <c r="I29" i="6" s="1"/>
  <c r="K28" i="6"/>
  <c r="I28" i="6" s="1"/>
  <c r="K5" i="6"/>
  <c r="I5" i="6" s="1"/>
  <c r="D27" i="6"/>
  <c r="D26" i="6"/>
  <c r="D25" i="6"/>
  <c r="K27" i="6"/>
  <c r="I27" i="6" s="1"/>
  <c r="K26" i="6"/>
  <c r="I26" i="6" s="1"/>
  <c r="K25" i="6"/>
  <c r="I25" i="6" s="1"/>
  <c r="K16" i="6"/>
  <c r="I16" i="6" s="1"/>
  <c r="K15" i="6"/>
  <c r="I15" i="6" s="1"/>
  <c r="K14" i="6"/>
  <c r="I14" i="6" s="1"/>
  <c r="D12" i="6"/>
  <c r="D11" i="6"/>
  <c r="K13" i="6"/>
  <c r="I13" i="6" s="1"/>
  <c r="K12" i="6"/>
  <c r="I12" i="6" s="1"/>
  <c r="K11" i="6"/>
  <c r="I11" i="6" s="1"/>
  <c r="D10" i="6"/>
  <c r="D9" i="6"/>
  <c r="D8" i="6"/>
  <c r="D7" i="6"/>
  <c r="D5" i="6"/>
  <c r="D4" i="6"/>
  <c r="K4" i="6"/>
  <c r="I4" i="6" s="1"/>
  <c r="K3" i="6"/>
  <c r="I3" i="6" s="1"/>
  <c r="K2" i="6"/>
  <c r="I2" i="6" s="1"/>
  <c r="M57" i="17" l="1"/>
  <c r="M80" i="17"/>
  <c r="M56" i="17"/>
  <c r="M72" i="17"/>
  <c r="M66" i="17"/>
  <c r="Q4" i="17"/>
  <c r="R4" i="17" s="1"/>
  <c r="M71" i="17"/>
  <c r="M64" i="17"/>
  <c r="Q64" i="17" s="1"/>
  <c r="R64" i="17" s="1"/>
  <c r="M84" i="17"/>
  <c r="Q84" i="17" s="1"/>
  <c r="R84" i="17" s="1"/>
  <c r="M78" i="17"/>
  <c r="M53" i="17"/>
  <c r="M65" i="17"/>
  <c r="Q65" i="17" s="1"/>
  <c r="R65" i="17" s="1"/>
  <c r="M62" i="17"/>
  <c r="Q62" i="17" s="1"/>
  <c r="R62" i="17" s="1"/>
  <c r="M82" i="17"/>
  <c r="Q82" i="17" s="1"/>
  <c r="R82" i="17" s="1"/>
  <c r="M70" i="17"/>
  <c r="M58" i="17"/>
  <c r="Q12" i="17"/>
  <c r="R12" i="17" s="1"/>
  <c r="Q11" i="17"/>
  <c r="R11" i="17" s="1"/>
  <c r="M74" i="17"/>
  <c r="Q74" i="17" s="1"/>
  <c r="M63" i="17"/>
  <c r="M83" i="17"/>
  <c r="Q83" i="17" s="1"/>
  <c r="R83" i="17" s="1"/>
  <c r="M77" i="17"/>
  <c r="Q52" i="17"/>
  <c r="R52" i="17" s="1"/>
  <c r="M51" i="17"/>
  <c r="Q51" i="17" s="1"/>
  <c r="R51" i="17" s="1"/>
  <c r="Q43" i="17"/>
  <c r="R43" i="17" s="1"/>
  <c r="Q48" i="17"/>
  <c r="R48" i="17" s="1"/>
  <c r="Q30" i="17"/>
  <c r="R30" i="17" s="1"/>
  <c r="M68" i="17"/>
  <c r="Q68" i="17" s="1"/>
  <c r="R68" i="17" s="1"/>
  <c r="M61" i="17"/>
  <c r="M75" i="17"/>
  <c r="M69" i="17"/>
  <c r="Q69" i="17" s="1"/>
  <c r="R69" i="17" s="1"/>
  <c r="M50" i="17"/>
  <c r="Q50" i="17" s="1"/>
  <c r="R50" i="17" s="1"/>
  <c r="M55" i="17"/>
  <c r="M81" i="17"/>
  <c r="Q81" i="17" s="1"/>
  <c r="R81" i="17" s="1"/>
  <c r="Q41" i="17"/>
  <c r="R41" i="17" s="1"/>
  <c r="Q3" i="17"/>
  <c r="R3" i="17" s="1"/>
  <c r="Q28" i="17"/>
  <c r="R28" i="17" s="1"/>
  <c r="Q13" i="17"/>
  <c r="R13" i="17" s="1"/>
  <c r="M54" i="17"/>
  <c r="Q54" i="17" s="1"/>
  <c r="R54" i="17" s="1"/>
  <c r="M79" i="17"/>
  <c r="M73" i="17"/>
  <c r="M67" i="17"/>
  <c r="Q67" i="17" s="1"/>
  <c r="R67" i="17" s="1"/>
  <c r="Q23" i="17"/>
  <c r="R23" i="17" s="1"/>
  <c r="Q21" i="17"/>
  <c r="R21" i="17" s="1"/>
  <c r="Q20" i="17"/>
  <c r="R20" i="17" s="1"/>
  <c r="Q18" i="17"/>
  <c r="R18" i="17" s="1"/>
  <c r="Q22" i="17"/>
  <c r="R22" i="17" s="1"/>
  <c r="Q10" i="17"/>
  <c r="R10" i="17" s="1"/>
  <c r="Q42" i="17"/>
  <c r="R42" i="17" s="1"/>
  <c r="Q2" i="17"/>
  <c r="R2" i="17" s="1"/>
  <c r="Q47" i="17"/>
  <c r="R47" i="17" s="1"/>
  <c r="Q40" i="17"/>
  <c r="R40" i="17" s="1"/>
  <c r="Q16" i="17"/>
  <c r="R16" i="17" s="1"/>
  <c r="Q39" i="17"/>
  <c r="R39" i="17" s="1"/>
  <c r="Q38" i="17"/>
  <c r="R38" i="17" s="1"/>
  <c r="Q37" i="17"/>
  <c r="R37" i="17" s="1"/>
  <c r="Q35" i="17"/>
  <c r="R35" i="17" s="1"/>
  <c r="Q29" i="17"/>
  <c r="R29" i="17" s="1"/>
  <c r="Q27" i="17"/>
  <c r="R27" i="17" s="1"/>
  <c r="Q5" i="17"/>
  <c r="R5" i="17" s="1"/>
  <c r="R74" i="17"/>
  <c r="Q46" i="17"/>
  <c r="R46" i="17" s="1"/>
  <c r="Q26" i="17"/>
  <c r="R26" i="17" s="1"/>
  <c r="Q9" i="17"/>
  <c r="R9" i="17" s="1"/>
  <c r="Q45" i="17"/>
  <c r="R45" i="17" s="1"/>
  <c r="Q25" i="17"/>
  <c r="R25" i="17" s="1"/>
  <c r="Q8" i="17"/>
  <c r="R8" i="17" s="1"/>
  <c r="Q44" i="17"/>
  <c r="R44" i="17" s="1"/>
  <c r="Q7" i="17"/>
  <c r="R7" i="17" s="1"/>
  <c r="Q6" i="17"/>
  <c r="R6" i="17" s="1"/>
  <c r="Q24" i="17"/>
  <c r="R24" i="17" s="1"/>
  <c r="Q36" i="17"/>
  <c r="R36" i="17" s="1"/>
  <c r="Q19" i="17"/>
  <c r="R19" i="17" s="1"/>
  <c r="Q34" i="17"/>
  <c r="R34" i="17" s="1"/>
  <c r="Q17" i="17"/>
  <c r="R17" i="17" s="1"/>
  <c r="Q33" i="17"/>
  <c r="R33" i="17" s="1"/>
  <c r="Q32" i="17"/>
  <c r="R32" i="17" s="1"/>
  <c r="Q15" i="17"/>
  <c r="R15" i="17" s="1"/>
  <c r="Q31" i="17"/>
  <c r="R31" i="17" s="1"/>
  <c r="Q14" i="17"/>
  <c r="R14" i="17" s="1"/>
  <c r="Q70" i="17" l="1"/>
  <c r="R70" i="17" s="1"/>
  <c r="Q71" i="17"/>
  <c r="R71" i="17" s="1"/>
  <c r="Q78" i="17"/>
  <c r="R78" i="17" s="1"/>
  <c r="Q66" i="17"/>
  <c r="R66" i="17" s="1"/>
  <c r="Q58" i="17"/>
  <c r="R58" i="17" s="1"/>
  <c r="Q61" i="17"/>
  <c r="R61" i="17" s="1"/>
  <c r="Q53" i="17"/>
  <c r="R53" i="17" s="1"/>
  <c r="Q59" i="17"/>
  <c r="R59" i="17" s="1"/>
  <c r="Q77" i="17"/>
  <c r="R77" i="17" s="1"/>
  <c r="Q56" i="17"/>
  <c r="R56" i="17" s="1"/>
  <c r="Q79" i="17"/>
  <c r="R79" i="17" s="1"/>
  <c r="Q73" i="17"/>
  <c r="R73" i="17" s="1"/>
  <c r="Q55" i="17"/>
  <c r="R55" i="17" s="1"/>
  <c r="Q76" i="17"/>
  <c r="R76" i="17" s="1"/>
  <c r="Q49" i="17"/>
  <c r="R49" i="17" s="1"/>
  <c r="Q72" i="17"/>
  <c r="R72" i="17" s="1"/>
  <c r="Q60" i="17"/>
  <c r="R60" i="17" s="1"/>
  <c r="Q57" i="17"/>
  <c r="R57" i="17" s="1"/>
  <c r="Q75" i="17"/>
  <c r="R75" i="17" s="1"/>
  <c r="Q80" i="17"/>
  <c r="R80" i="17" s="1"/>
  <c r="Q63" i="17"/>
  <c r="R63" i="1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<sst xmlns="http://schemas.openxmlformats.org/spreadsheetml/2006/main" count="9455" uniqueCount="1566">
  <si>
    <t>Tränke</t>
  </si>
  <si>
    <t>Wirkung</t>
  </si>
  <si>
    <t>Schnaps</t>
  </si>
  <si>
    <t>Bier</t>
  </si>
  <si>
    <t>Name</t>
  </si>
  <si>
    <t>Preis</t>
  </si>
  <si>
    <t>Beschreibung</t>
  </si>
  <si>
    <t>Räucherforelle</t>
  </si>
  <si>
    <t>Stockfisch</t>
  </si>
  <si>
    <t>Apfel</t>
  </si>
  <si>
    <t>Birne</t>
  </si>
  <si>
    <t>Thoriusspalte</t>
  </si>
  <si>
    <t>Gewicht</t>
  </si>
  <si>
    <t>Wert</t>
  </si>
  <si>
    <t>Tier /
Stufe</t>
  </si>
  <si>
    <t>Räucherkarpfen</t>
  </si>
  <si>
    <t>Schwarzbrot</t>
  </si>
  <si>
    <t>Weißbrot</t>
  </si>
  <si>
    <t>Wasserbier</t>
  </si>
  <si>
    <t>Wasserschlauch</t>
  </si>
  <si>
    <t>Mehlsack</t>
  </si>
  <si>
    <t>Wein</t>
  </si>
  <si>
    <t>Exquisiter Wein</t>
  </si>
  <si>
    <t>Guter Wein</t>
  </si>
  <si>
    <t>Wird von Elfen gerne gestohlen</t>
  </si>
  <si>
    <t>Wurst</t>
  </si>
  <si>
    <t>Gute Wurst</t>
  </si>
  <si>
    <t>Räucherfleisch</t>
  </si>
  <si>
    <t>Holzspielpuppe</t>
  </si>
  <si>
    <t>Seil 3 Meter</t>
  </si>
  <si>
    <t>Seil 6 Meter</t>
  </si>
  <si>
    <t>Holzkiste 50 cm</t>
  </si>
  <si>
    <t>Holzkiste 100 cm</t>
  </si>
  <si>
    <t>Holztruhe 150 x 100 cm</t>
  </si>
  <si>
    <t>Holztisch Klein</t>
  </si>
  <si>
    <t>Holztisch Groß</t>
  </si>
  <si>
    <t>Brennholz</t>
  </si>
  <si>
    <t>Angel</t>
  </si>
  <si>
    <t>Exquisite Angel</t>
  </si>
  <si>
    <t>+2 Luck bei Fischfang</t>
  </si>
  <si>
    <t>+4 Luck bei Fischfang</t>
  </si>
  <si>
    <t>Metallflasche</t>
  </si>
  <si>
    <t>Glasflasche</t>
  </si>
  <si>
    <t>Bombenflasche</t>
  </si>
  <si>
    <t>Für Moltovika und Nebelgranatika benötigt</t>
  </si>
  <si>
    <t>Zerbricht nicht</t>
  </si>
  <si>
    <t>Zerbrechlich</t>
  </si>
  <si>
    <t>Holzhammer</t>
  </si>
  <si>
    <t>Schmiedehammer</t>
  </si>
  <si>
    <t>Zange</t>
  </si>
  <si>
    <t>Karottenbündel</t>
  </si>
  <si>
    <t>Kartoffelsack</t>
  </si>
  <si>
    <t>Holzschwert</t>
  </si>
  <si>
    <t>Holzstab</t>
  </si>
  <si>
    <t>Gehstock</t>
  </si>
  <si>
    <t>Kochttopf</t>
  </si>
  <si>
    <t>Enterhaken</t>
  </si>
  <si>
    <t>Eisenkette 5 m</t>
  </si>
  <si>
    <t>Fladenbrot</t>
  </si>
  <si>
    <t>Grundnahrung der Rahkari</t>
  </si>
  <si>
    <t>Bohnen</t>
  </si>
  <si>
    <t>Rahkari Schnaps</t>
  </si>
  <si>
    <t>Trockenfleisch</t>
  </si>
  <si>
    <t>Traubensaft</t>
  </si>
  <si>
    <t>Bohneneintopf</t>
  </si>
  <si>
    <t>Eisenhandschellen</t>
  </si>
  <si>
    <t>Holzfälleraxt</t>
  </si>
  <si>
    <t>Kleine Tranktasche</t>
  </si>
  <si>
    <t>Mittlere Tranktasche</t>
  </si>
  <si>
    <t>Große Tranktasche</t>
  </si>
  <si>
    <t>Schaden/Rüstung</t>
  </si>
  <si>
    <t>Gegenstand</t>
  </si>
  <si>
    <t>Tier/Stufe</t>
  </si>
  <si>
    <t>Zustand</t>
  </si>
  <si>
    <t>Korrekturfaktoren</t>
  </si>
  <si>
    <t>Tier</t>
  </si>
  <si>
    <t>Standardwert</t>
  </si>
  <si>
    <t>Fernkampfwert</t>
  </si>
  <si>
    <t>Großwaffenwert</t>
  </si>
  <si>
    <t>Eigenschaften</t>
  </si>
  <si>
    <t>Bogen</t>
  </si>
  <si>
    <t>Armbrust</t>
  </si>
  <si>
    <t>Muskete</t>
  </si>
  <si>
    <t>Schleuder</t>
  </si>
  <si>
    <t>Keine</t>
  </si>
  <si>
    <t>Botkinpfeil</t>
  </si>
  <si>
    <t>2,3 Handwerk</t>
  </si>
  <si>
    <t>Stumpfer Pfeil</t>
  </si>
  <si>
    <t>1,5 Handwerk</t>
  </si>
  <si>
    <t>Scharfer Pfeil</t>
  </si>
  <si>
    <t>2 Handwerk</t>
  </si>
  <si>
    <t>Brandkapselpfeil</t>
  </si>
  <si>
    <t>1 Alchemie</t>
  </si>
  <si>
    <t>Giftpfeil Tier 1</t>
  </si>
  <si>
    <t>Giftpfeil Tier 2</t>
  </si>
  <si>
    <t>1,5 Alchemie</t>
  </si>
  <si>
    <t>Giftpfeil Tier 3</t>
  </si>
  <si>
    <t>2 Alchemie</t>
  </si>
  <si>
    <t>Giftpfeil Tier 4</t>
  </si>
  <si>
    <t>2,3 Alchemie</t>
  </si>
  <si>
    <t>40% Rüstungsdurchdringung</t>
  </si>
  <si>
    <t>80% Betäubungschance, Verringert Schaden</t>
  </si>
  <si>
    <t>50% Chance auf Bluten</t>
  </si>
  <si>
    <t>30% Chance auf Brennen</t>
  </si>
  <si>
    <t>Schwert</t>
  </si>
  <si>
    <t>Axt</t>
  </si>
  <si>
    <t>Streitkolben</t>
  </si>
  <si>
    <t>Dolch</t>
  </si>
  <si>
    <t>Knüppel</t>
  </si>
  <si>
    <t>Großschwert</t>
  </si>
  <si>
    <t>Großaxt</t>
  </si>
  <si>
    <t>Kriegshammer</t>
  </si>
  <si>
    <t>Speer</t>
  </si>
  <si>
    <t>Hellebarde</t>
  </si>
  <si>
    <t>Bola</t>
  </si>
  <si>
    <t>Schwere Bola</t>
  </si>
  <si>
    <t>Wurfmesser</t>
  </si>
  <si>
    <t>Wurfaxt</t>
  </si>
  <si>
    <t>Pilum</t>
  </si>
  <si>
    <t>Handsand</t>
  </si>
  <si>
    <t>Stein</t>
  </si>
  <si>
    <t>Faust</t>
  </si>
  <si>
    <t>Schlagring</t>
  </si>
  <si>
    <t>Faustmesser</t>
  </si>
  <si>
    <t>Metallkrallen</t>
  </si>
  <si>
    <t>2 Trankfächer</t>
  </si>
  <si>
    <t>4 Trankfächer</t>
  </si>
  <si>
    <t>6 Trankfächer</t>
  </si>
  <si>
    <t>Bärenfalle</t>
  </si>
  <si>
    <t>Krähenfüße</t>
  </si>
  <si>
    <t>Chance auf Verstümmelung des Beins nach Rüstungsklassen: keine Rüstung(80%), leichte Rüstung(60%), mittlere Rüstung(30%), schwere Rüstung(5%)</t>
  </si>
  <si>
    <t>Großspeer/ Pike</t>
  </si>
  <si>
    <t>Laute</t>
  </si>
  <si>
    <t>Dudelsack</t>
  </si>
  <si>
    <t>Fell</t>
  </si>
  <si>
    <t>Dreckiges Fell</t>
  </si>
  <si>
    <t>Leder</t>
  </si>
  <si>
    <t>Einpersonen Zelt</t>
  </si>
  <si>
    <t>Schlafsack</t>
  </si>
  <si>
    <t>Felldecke</t>
  </si>
  <si>
    <t>Schweinekopf</t>
  </si>
  <si>
    <t>Papier</t>
  </si>
  <si>
    <t>Stofftier</t>
  </si>
  <si>
    <t>Spielzeugritter</t>
  </si>
  <si>
    <t>Kleiner Siegelstein</t>
  </si>
  <si>
    <t>Zweipersonen Zelt</t>
  </si>
  <si>
    <t>Feuerstahl</t>
  </si>
  <si>
    <t>Kleiner Lederbeutel</t>
  </si>
  <si>
    <t>Fellstiefel</t>
  </si>
  <si>
    <t>Rehledermütze</t>
  </si>
  <si>
    <t>Kleines Stück Seide</t>
  </si>
  <si>
    <t>Stainwurmsäure</t>
  </si>
  <si>
    <t>Lundwurmhaut</t>
  </si>
  <si>
    <t>Schrat</t>
  </si>
  <si>
    <t>Gerantschrat</t>
  </si>
  <si>
    <t>Kaisotherz</t>
  </si>
  <si>
    <t>Geweihstücke</t>
  </si>
  <si>
    <t>Blumenstrauß</t>
  </si>
  <si>
    <t>Rose</t>
  </si>
  <si>
    <t>Pamphlet</t>
  </si>
  <si>
    <t>Zeichung eines Kleinkindes</t>
  </si>
  <si>
    <t>kleine Metallschaufel</t>
  </si>
  <si>
    <t>Elfenknochen</t>
  </si>
  <si>
    <t>Bronzebarren</t>
  </si>
  <si>
    <t>Goldkette</t>
  </si>
  <si>
    <t>Goldbarren</t>
  </si>
  <si>
    <t>Eisenbarren</t>
  </si>
  <si>
    <t>Stahlbarren</t>
  </si>
  <si>
    <t>Stahlbarren gehärtet</t>
  </si>
  <si>
    <t>Zwergenstahlbarren</t>
  </si>
  <si>
    <t>Merkwürdiges Metall</t>
  </si>
  <si>
    <t>Warmes Metall</t>
  </si>
  <si>
    <t>Das Metall ist silbergrau und fühlt sich merkwürdig warm an.</t>
  </si>
  <si>
    <t>Granatstein</t>
  </si>
  <si>
    <t>Sapphir</t>
  </si>
  <si>
    <t>Rubin</t>
  </si>
  <si>
    <t>Quarzkristall</t>
  </si>
  <si>
    <t>Leinen</t>
  </si>
  <si>
    <t>Fächer</t>
  </si>
  <si>
    <t>Geschnitzte Figur</t>
  </si>
  <si>
    <t>Feuerpilz</t>
  </si>
  <si>
    <t>Kochlöffel</t>
  </si>
  <si>
    <t>Silbergabel</t>
  </si>
  <si>
    <t>Silberlöffel</t>
  </si>
  <si>
    <t>Silbermesser</t>
  </si>
  <si>
    <t>Lorbeerblätter</t>
  </si>
  <si>
    <t>Salzbeutel</t>
  </si>
  <si>
    <t>Inquistororden</t>
  </si>
  <si>
    <t>Siegel eines Ruhehofbewahrer</t>
  </si>
  <si>
    <t xml:space="preserve">Parierfaktor 0,4 ;  Wurfwert 0,2  </t>
  </si>
  <si>
    <t>Parierfaktor 0,3 ;   Wurfwert 0,7 ;   20% Rüstungsdurchdringung</t>
  </si>
  <si>
    <t>Parierfaktor 0,15 ;  Wurfwert 0,3 ;  30% Betäubungschance ;   60% Rüstungsdurchdringung</t>
  </si>
  <si>
    <t>Parierfaktor 0,4 ;  Wurfwert 0,5 ;  Rüstungsdurchdringung nur wenn Ziel Immobilisiert ;  100% Rüstungsdurchdringung</t>
  </si>
  <si>
    <t xml:space="preserve">Parierfaktor 0,15 ;  Wurfwert 0,3 ;  80% Betäubungschance </t>
  </si>
  <si>
    <t>Parierfaktor 0.4  ;  Wurfwert 0,2</t>
  </si>
  <si>
    <t>Parierfaktor 0.3  ;  Wurfwert 0,3 ;  30% Rüstungsdurchdringung</t>
  </si>
  <si>
    <t>Parierfaktor 0.1  ;  Wurfwert 0,3 ;  60% Betäubungschance ;  60% Rüstungsdurchdringung</t>
  </si>
  <si>
    <t>Rüstungspenetration 10% ;  Parierfaktor 0,1 ;  Wurfwert 1,3</t>
  </si>
  <si>
    <t>Rüstungspenetration 30% ;  Parierfaktor 0,25 ;  Wurfwert 0,7</t>
  </si>
  <si>
    <t>Rüstungspenetration 25% ;  Parierfaktor 0,3 ;  Wurfwert 0,5</t>
  </si>
  <si>
    <t>100% Unterbrechungschance ;   Wurfwert 2,5 ;  Parierfaktor 0 ;  Zerstörungschance 100% ;  Anzahl im Holster: 1</t>
  </si>
  <si>
    <t>100% Unterbrechungschance ;   Wurfwert 2,5 ;  Parierfaktor 0 ;  Zerstörungschance 30% ;  Anzahl im Holster: 1</t>
  </si>
  <si>
    <t>15% Unterbrechungschance ;  30% Rüstungsdurchdringung ;  Wurfwert 2,5 ;  Parierfaktor 0,2 ;  Zerstörungschance 70% ;  Anzahl im Holster: 5</t>
  </si>
  <si>
    <t>35% Unterbrechungschance ;  40% Rüstungsdurchdringung ;  Wurfwert 2,5 ;  Parierfaktor 0,3 ;  Zerstörungschance 40% ;  Anzahl im Holster: 2</t>
  </si>
  <si>
    <t>30% Unterbrechungschance ;  70% Rüstungsdurchdringung ;  Wurfwert 2,5 ;  Parierfaktor 0,2 ;  Zerstörungschance 60% ;  Anzahl im Holster: 1</t>
  </si>
  <si>
    <t>70% Unterbrechungschance ;   Wurfwert 2,5 ;  Parierfaktor 0 ;  Zerstörungschance 100% ;  Anzahl im Holster: 20</t>
  </si>
  <si>
    <t>10% Unterbrechungschance ;  40% Betäubungschance ;  Wurfwert 2,5 ;  Parierfaktor 0 ;  Zerstörungschance 100% ;  Anzahl im Holster: 0</t>
  </si>
  <si>
    <t>90% versteckbar ;  75% Betäubungschance ;  50% Rüstungsdurchdringung ;  Wurfwert 0,1</t>
  </si>
  <si>
    <t>50% versteckbar ;  Wurfwert 0,1</t>
  </si>
  <si>
    <t>Nicht versteckbar ;  Parierfaktor 0,3 ;  Wurfwert 0,1</t>
  </si>
  <si>
    <t>50% Chance auf Gifteffekt Tier 1 ;  höchste Ladungszahl</t>
  </si>
  <si>
    <t>50% Chance auf Gifteffekt Tier 2 ;  höchste Ladungszahl</t>
  </si>
  <si>
    <t>50% Chance auf Gifteffekt Tier 3 ;  höchste Ladungszahl</t>
  </si>
  <si>
    <t>50% Chance auf Gifteffekt Tier 4 ;  höchste Ladungszahl</t>
  </si>
  <si>
    <t>Max Zustand</t>
  </si>
  <si>
    <t>Heiltrank S1 M</t>
  </si>
  <si>
    <t>Heiltrank S2 M</t>
  </si>
  <si>
    <t>Heiltrank S3 M</t>
  </si>
  <si>
    <t>Gifttrank S4 M</t>
  </si>
  <si>
    <t>Gifttrank S1 M</t>
  </si>
  <si>
    <t>Gifttrank S2 M</t>
  </si>
  <si>
    <t>Gifttrank S3 M</t>
  </si>
  <si>
    <t>Gegengifttrank S4 M</t>
  </si>
  <si>
    <t>Gegengifttrank S2 M</t>
  </si>
  <si>
    <t>Gegengifttrank S3 M</t>
  </si>
  <si>
    <t>Paralysetrank S5 M</t>
  </si>
  <si>
    <t>Paralysetrank S3 M</t>
  </si>
  <si>
    <t>Paralysetrank S4 M</t>
  </si>
  <si>
    <t>Ausdauertrank S1 M</t>
  </si>
  <si>
    <t>Ausdauertrank S2 M</t>
  </si>
  <si>
    <t>Ausdauertrank S3 M</t>
  </si>
  <si>
    <t>Adrenalinika S4 M</t>
  </si>
  <si>
    <t>Adrenalinika S3 M</t>
  </si>
  <si>
    <t>Adrenalinika S5 M</t>
  </si>
  <si>
    <t>Molotovika S2 B</t>
  </si>
  <si>
    <t>Molotovika S3 B</t>
  </si>
  <si>
    <t>Molotovika S4 B</t>
  </si>
  <si>
    <t>Sicht S2 M</t>
  </si>
  <si>
    <t>Nebelgrantika S4 B</t>
  </si>
  <si>
    <t>Nebelgrantika S2 B</t>
  </si>
  <si>
    <t>Nebelgrantika S3 B</t>
  </si>
  <si>
    <t>Euphorika S5 M</t>
  </si>
  <si>
    <t>Euphorika S1 M</t>
  </si>
  <si>
    <t>Euphorika S2 M</t>
  </si>
  <si>
    <t>Euphorika S3 M</t>
  </si>
  <si>
    <t>Euphorika S4 M</t>
  </si>
  <si>
    <t>Madnika S6 M</t>
  </si>
  <si>
    <t>Madnika S3 M</t>
  </si>
  <si>
    <t>Madnika S4 M</t>
  </si>
  <si>
    <t>Madnika S5 M</t>
  </si>
  <si>
    <t>Aphrodisika S3 M</t>
  </si>
  <si>
    <t>Narkotika S4 M</t>
  </si>
  <si>
    <t>Narkotika S1 M</t>
  </si>
  <si>
    <t>Narkotika S2 M</t>
  </si>
  <si>
    <t>Narkotika S3 M</t>
  </si>
  <si>
    <t>Narkotika S5 M</t>
  </si>
  <si>
    <t>Antipyretika S2 M</t>
  </si>
  <si>
    <t>Antipyretika S3 M</t>
  </si>
  <si>
    <t>Reinigung S4 M</t>
  </si>
  <si>
    <t>Reinigung S1 M</t>
  </si>
  <si>
    <t>Reinigung S2 M</t>
  </si>
  <si>
    <t>Reinigung S3 M</t>
  </si>
  <si>
    <t>Reinigung S5 M</t>
  </si>
  <si>
    <t>Wasseratmung S3 M</t>
  </si>
  <si>
    <t>Wasseratmung S1 M</t>
  </si>
  <si>
    <t>Wandlungstrank S4 M</t>
  </si>
  <si>
    <t>Obviskertrank S5 M</t>
  </si>
  <si>
    <t>Obviskertrank S3 M</t>
  </si>
  <si>
    <t>Wahrhheitsserum S5 M</t>
  </si>
  <si>
    <t>Wahrhheitsserum S4 M</t>
  </si>
  <si>
    <t>Heiltrank S1 G</t>
  </si>
  <si>
    <t>Heiltrank S2 G</t>
  </si>
  <si>
    <t>Heiltrank S3 G</t>
  </si>
  <si>
    <t>Gifttrank S4 G</t>
  </si>
  <si>
    <t>Gifttrank S1 G</t>
  </si>
  <si>
    <t>Gifttrank S2 G</t>
  </si>
  <si>
    <t>Gifttrank S3 G</t>
  </si>
  <si>
    <t>Gegengifttrank S4 G</t>
  </si>
  <si>
    <t>Gegengifttrank S2 G</t>
  </si>
  <si>
    <t>Gegengifttrank S3 G</t>
  </si>
  <si>
    <t>Paralysetrank S5 G</t>
  </si>
  <si>
    <t>Paralysetrank S3 G</t>
  </si>
  <si>
    <t>Paralysetrank S4 G</t>
  </si>
  <si>
    <t>Ausdauertrank S1 G</t>
  </si>
  <si>
    <t>Ausdauertrank S2 G</t>
  </si>
  <si>
    <t>Ausdauertrank S3 G</t>
  </si>
  <si>
    <t>Adrenalinika S4 G</t>
  </si>
  <si>
    <t>Adrenalinika S3 G</t>
  </si>
  <si>
    <t>Adrenalinika S5 G</t>
  </si>
  <si>
    <t>Molotovika S2 G</t>
  </si>
  <si>
    <t>Sicht S2 G</t>
  </si>
  <si>
    <t>Euphorika S4 G</t>
  </si>
  <si>
    <t>Euphorika S1 G</t>
  </si>
  <si>
    <t>Euphorika S2 G</t>
  </si>
  <si>
    <t>Euphorika S3 G</t>
  </si>
  <si>
    <t>Euphorika S5 G</t>
  </si>
  <si>
    <t>Madnika S6 G</t>
  </si>
  <si>
    <t>Madnika S3 G</t>
  </si>
  <si>
    <t>Madnika S4 G</t>
  </si>
  <si>
    <t>Madnika S5 G</t>
  </si>
  <si>
    <t>Aphrodisika S3 G</t>
  </si>
  <si>
    <t>Narkotika S4 G</t>
  </si>
  <si>
    <t>Narkotika S1 G</t>
  </si>
  <si>
    <t>Narkotika S2 G</t>
  </si>
  <si>
    <t>Narkotika S3 G</t>
  </si>
  <si>
    <t>Narkotika S5 G</t>
  </si>
  <si>
    <t>Antipyretika S2 G</t>
  </si>
  <si>
    <t>Antipyretika S3 G</t>
  </si>
  <si>
    <t>Reinigung S4 G</t>
  </si>
  <si>
    <t>Reinigung S1 G</t>
  </si>
  <si>
    <t>Reinigung S2 G</t>
  </si>
  <si>
    <t>Reinigung S3 G</t>
  </si>
  <si>
    <t>Reinigung S5 G</t>
  </si>
  <si>
    <t>Wasseratmung S3 G</t>
  </si>
  <si>
    <t>Wasseratmung S1 G</t>
  </si>
  <si>
    <t>Wandlungstrank S4 G</t>
  </si>
  <si>
    <t>Obviskertrank S5 G</t>
  </si>
  <si>
    <t>Obviskertrank S3 G</t>
  </si>
  <si>
    <t>Wahrhheitsserum S5 G</t>
  </si>
  <si>
    <t>Wahrhheitsserum S4 G</t>
  </si>
  <si>
    <t>Schädigung Geschicklichkeit S6 G</t>
  </si>
  <si>
    <t>Schädigung Charisma S3 G</t>
  </si>
  <si>
    <t>Schädigung Erfahrung S3 G</t>
  </si>
  <si>
    <t>Schädigung Intelligenz S3 G</t>
  </si>
  <si>
    <t>Schädigung Glück S3 G</t>
  </si>
  <si>
    <t>Schädigung Konstitution S3 G</t>
  </si>
  <si>
    <t>Schädigung Stärke S3 G</t>
  </si>
  <si>
    <t>Verstärkung Geschicklichkeit S3 G</t>
  </si>
  <si>
    <t>Verstärkung Charisma S3 G</t>
  </si>
  <si>
    <t>Verstärkung Erfahrung S3 G</t>
  </si>
  <si>
    <t>Verstärkung Intelligenz S3 G</t>
  </si>
  <si>
    <t>Verstärkung Glück S3 G</t>
  </si>
  <si>
    <t>Verstärkung Konstitution S3 G</t>
  </si>
  <si>
    <t>Verstärkung Stärke S3 G</t>
  </si>
  <si>
    <t>Schädigung Geschicklichkeit S3 G</t>
  </si>
  <si>
    <t>Schädigung Charisma S4 G</t>
  </si>
  <si>
    <t>Schädigung Erfahrung S4 G</t>
  </si>
  <si>
    <t>Schädigung Intelligenz S4 G</t>
  </si>
  <si>
    <t>Schädigung Glück S4 G</t>
  </si>
  <si>
    <t>Schädigung Konstitution S4 G</t>
  </si>
  <si>
    <t>Schädigung Stärke S4 G</t>
  </si>
  <si>
    <t>Verstärkung Geschicklichkeit S4 G</t>
  </si>
  <si>
    <t>Verstärkung Charisma S4 G</t>
  </si>
  <si>
    <t>Verstärkung Erfahrung S4 G</t>
  </si>
  <si>
    <t>Verstärkung Intelligenz S4 G</t>
  </si>
  <si>
    <t>Verstärkung Glück S4 G</t>
  </si>
  <si>
    <t>Verstärkung Konstitution S4 G</t>
  </si>
  <si>
    <t>Verstärkung Stärke S4 G</t>
  </si>
  <si>
    <t>Schädigung Geschicklichkeit S4 G</t>
  </si>
  <si>
    <t>Schädigung Charisma S5 G</t>
  </si>
  <si>
    <t>Schädigung Erfahrung S5 G</t>
  </si>
  <si>
    <t>Schädigung Intelligenz S5 G</t>
  </si>
  <si>
    <t>Schädigung Glück S5 G</t>
  </si>
  <si>
    <t>Schädigung Konstitution S5 G</t>
  </si>
  <si>
    <t>Schädigung Stärke S5 G</t>
  </si>
  <si>
    <t>Verstärkung Geschicklichkeit S5 G</t>
  </si>
  <si>
    <t>Verstärkung Charisma S5 G</t>
  </si>
  <si>
    <t>Verstärkung Erfahrung S5 G</t>
  </si>
  <si>
    <t>Verstärkung Intelligenz S5 G</t>
  </si>
  <si>
    <t>Verstärkung Glück S5 G</t>
  </si>
  <si>
    <t>Verstärkung Konstitution S5 G</t>
  </si>
  <si>
    <t>Verstärkung Stärke S5 G</t>
  </si>
  <si>
    <t>Schädigung Geschicklichkeit S5 G</t>
  </si>
  <si>
    <t>Schädigung Charisma S6 G</t>
  </si>
  <si>
    <t>Schädigung Erfahrung S6 G</t>
  </si>
  <si>
    <t>Schädigung Intelligenz S6 G</t>
  </si>
  <si>
    <t>Schädigung Glück S6 G</t>
  </si>
  <si>
    <t>Schädigung Konstitution S6 G</t>
  </si>
  <si>
    <t>Schädigung Stärke S6 G</t>
  </si>
  <si>
    <t>Verstärkung Geschicklichkeit S6 G</t>
  </si>
  <si>
    <t>Verstärkung Charisma S6 G</t>
  </si>
  <si>
    <t>Verstärkung Erfahrung S6 G</t>
  </si>
  <si>
    <t>Verstärkung Intelligenz S6 G</t>
  </si>
  <si>
    <t>Verstärkung Glück S6 G</t>
  </si>
  <si>
    <t>Verstärkung Konstitution S6 G</t>
  </si>
  <si>
    <t>Verstärkung Stärke S6 G</t>
  </si>
  <si>
    <t>Schädigung Geschicklichkeit S6 M</t>
  </si>
  <si>
    <t>Schädigung Charisma S3 M</t>
  </si>
  <si>
    <t>Schädigung Erfahrung S3 M</t>
  </si>
  <si>
    <t>Schädigung Intelligenz S3 M</t>
  </si>
  <si>
    <t>Schädigung Glück S3 M</t>
  </si>
  <si>
    <t>Schädigung Konstitution S3 M</t>
  </si>
  <si>
    <t>Schädigung Stärke S3 M</t>
  </si>
  <si>
    <t>Verstärkung Geschicklichkeit S3 M</t>
  </si>
  <si>
    <t>Verstärkung Charisma S3 M</t>
  </si>
  <si>
    <t>Verstärkung Erfahrung S3 M</t>
  </si>
  <si>
    <t>Verstärkung Intelligenz S3 M</t>
  </si>
  <si>
    <t>Verstärkung Glück S3 M</t>
  </si>
  <si>
    <t>Verstärkung Konstitution S3 M</t>
  </si>
  <si>
    <t>Verstärkung Stärke S3 M</t>
  </si>
  <si>
    <t>Schädigung Geschicklichkeit S3 M</t>
  </si>
  <si>
    <t>Schädigung Charisma S4 M</t>
  </si>
  <si>
    <t>Schädigung Erfahrung S4 M</t>
  </si>
  <si>
    <t>Schädigung Intelligenz S4 M</t>
  </si>
  <si>
    <t>Schädigung Glück S4 M</t>
  </si>
  <si>
    <t>Schädigung Konstitution S4 M</t>
  </si>
  <si>
    <t>Schädigung Stärke S4 M</t>
  </si>
  <si>
    <t>Verstärkung Geschicklichkeit S4 M</t>
  </si>
  <si>
    <t>Verstärkung Charisma S4 M</t>
  </si>
  <si>
    <t>Verstärkung Erfahrung S4 M</t>
  </si>
  <si>
    <t>Verstärkung Intelligenz S4 M</t>
  </si>
  <si>
    <t>Verstärkung Glück S4 M</t>
  </si>
  <si>
    <t>Verstärkung Konstitution S4 M</t>
  </si>
  <si>
    <t>Verstärkung Stärke S4 M</t>
  </si>
  <si>
    <t>Schädigung Geschicklichkeit S4 M</t>
  </si>
  <si>
    <t>Schädigung Charisma S5 M</t>
  </si>
  <si>
    <t>Schädigung Erfahrung S5 M</t>
  </si>
  <si>
    <t>Schädigung Intelligenz S5 M</t>
  </si>
  <si>
    <t>Schädigung Glück S5 M</t>
  </si>
  <si>
    <t>Schädigung Konstitution S5 M</t>
  </si>
  <si>
    <t>Schädigung Stärke S5 M</t>
  </si>
  <si>
    <t>Verstärkung Geschicklichkeit S5 M</t>
  </si>
  <si>
    <t>Verstärkung Charisma S5 M</t>
  </si>
  <si>
    <t>Verstärkung Erfahrung S5 M</t>
  </si>
  <si>
    <t>Verstärkung Intelligenz S5 M</t>
  </si>
  <si>
    <t>Verstärkung Glück S5 M</t>
  </si>
  <si>
    <t>Verstärkung Konstitution S5 M</t>
  </si>
  <si>
    <t>Verstärkung Stärke S5 M</t>
  </si>
  <si>
    <t>Schädigung Geschicklichkeit S5 M</t>
  </si>
  <si>
    <t>Schädigung Charisma S6 M</t>
  </si>
  <si>
    <t>Schädigung Erfahrung S6 M</t>
  </si>
  <si>
    <t>Schädigung Intelligenz S6 M</t>
  </si>
  <si>
    <t>Schädigung Glück S6 M</t>
  </si>
  <si>
    <t>Schädigung Konstitution S6 M</t>
  </si>
  <si>
    <t>Schädigung Stärke S6 M</t>
  </si>
  <si>
    <t>Verstärkung Geschicklichkeit S6 M</t>
  </si>
  <si>
    <t>Verstärkung Charisma S6 M</t>
  </si>
  <si>
    <t>Verstärkung Erfahrung S6 M</t>
  </si>
  <si>
    <t>Verstärkung Intelligenz S6 M</t>
  </si>
  <si>
    <t>Verstärkung Glück S6 M</t>
  </si>
  <si>
    <t>Verstärkung Konstitution S6 M</t>
  </si>
  <si>
    <t>Verstärkung Stärke S6 M</t>
  </si>
  <si>
    <t>Lebenspunkte +50 ; Metallflasche</t>
  </si>
  <si>
    <t>Lebenspunkte +100 ; Metallflasche</t>
  </si>
  <si>
    <t>Lebenspunkte +200 ; Metallflasche</t>
  </si>
  <si>
    <t>Lebenspunkte +300 ; Metallflasche</t>
  </si>
  <si>
    <t>Minschaden 200, Schlimmes Bauchweh/Übelkeit ; Metallflasche</t>
  </si>
  <si>
    <t>Minschaden 300, moglicher Tod einer Person außerhalb des Kampfes ; Metallflasche</t>
  </si>
  <si>
    <t>Minschaden 400, wahrscheinlicher Tod einer Person außerhalb des Kampfes ; Metallflasche</t>
  </si>
  <si>
    <t>Minschaden 500, garantierter Tod einer Person außerhalb des Kampfes ; Metallflasche</t>
  </si>
  <si>
    <t>Entfernt Reduziert Giftstärke um 30 pro Runde ; Metallflasche</t>
  </si>
  <si>
    <t>Entfernt Reduziert Giftstärke um 50 pro Runde ; Metallflasche</t>
  </si>
  <si>
    <t>Entfernt Reduziert Giftstärke um 70 pro Runde ; Metallflasche</t>
  </si>
  <si>
    <t>Entfernt Reduziert Giftstärke um 90 pro Runde ; Metallflasche</t>
  </si>
  <si>
    <t>1 Runde aussetzen ; Metallflasche</t>
  </si>
  <si>
    <t>2 Runde aussetzen ; Metallflasche</t>
  </si>
  <si>
    <t>3 Runde aussetzen ; Metallflasche</t>
  </si>
  <si>
    <t>4 Runde aussetzen ; Metallflasche</t>
  </si>
  <si>
    <t>Ausdauer +2 ; Metallflasche</t>
  </si>
  <si>
    <t>Ausdauer +4 ; Metallflasche</t>
  </si>
  <si>
    <t>Ausdauer +6 ; Metallflasche</t>
  </si>
  <si>
    <t>Ausdauer +8 ; Metallflasche</t>
  </si>
  <si>
    <t>Critmargin +1 ; Metallflasche</t>
  </si>
  <si>
    <t>Critmargin +2 ; Metallflasche</t>
  </si>
  <si>
    <t>Critmargin +3 ; Metallflasche</t>
  </si>
  <si>
    <t>Critmargin +4 ; Metallflasche</t>
  </si>
  <si>
    <t>Aufwachen mit negativ Effekten ; Metallflasche</t>
  </si>
  <si>
    <t>3m Durchmesser/ 50 Schaden ; Bombenflasche</t>
  </si>
  <si>
    <t>3m Durchmesser/ 100 Schaden ; Bombenflasche</t>
  </si>
  <si>
    <t>5m Durchmesser/ 200 Schaden ; Bombenflasche</t>
  </si>
  <si>
    <t>8m Durchmesser/ 300 Schaden ; Bombenflasche</t>
  </si>
  <si>
    <t>Nachtsicht ; Metallflasche</t>
  </si>
  <si>
    <t>Thermosicht ; Metallflasche</t>
  </si>
  <si>
    <t>5m Durchmesser / keine Sicht ; Bombenflasche</t>
  </si>
  <si>
    <t>10m Durchmesser / keine Sicht ; Bombenflasche</t>
  </si>
  <si>
    <t>15m Durchmesser / keine Sicht ; Bombenflasche</t>
  </si>
  <si>
    <t>25m Durchmesser / keine Sicht ; Bombenflasche</t>
  </si>
  <si>
    <t>Bier ; Metallflasche</t>
  </si>
  <si>
    <t>Gras ; Metallflasche</t>
  </si>
  <si>
    <t>Schnaps ; Metallflasche</t>
  </si>
  <si>
    <t>Koks ; Metallflasche</t>
  </si>
  <si>
    <t>Ketamin ; Metallflasche</t>
  </si>
  <si>
    <t>Heroinartig ; Metallflasche</t>
  </si>
  <si>
    <t>+10% Schaden ; Metallflasche</t>
  </si>
  <si>
    <t>+20% Schaden ; Metallflasche</t>
  </si>
  <si>
    <t>+30% Schaden ; Metallflasche</t>
  </si>
  <si>
    <t>+40% Schaden ; Metallflasche</t>
  </si>
  <si>
    <t>-6 Modifikator auf alle Sozial-Proben ; Metallflasche</t>
  </si>
  <si>
    <t>-8 Modifikator auf alle Sozial-Proben ; Metallflasche</t>
  </si>
  <si>
    <t xml:space="preserve"> ; Metallflasche</t>
  </si>
  <si>
    <t>gegen Thermosicht, Verhindert Körpertemperaturschwankungen 2h ; Metallflasche</t>
  </si>
  <si>
    <t>gegen Thermosicht, Verhindert Körpertemperaturschwankungen 4h ; Metallflasche</t>
  </si>
  <si>
    <t>gegen Thermosicht, Verhindert Körpertemperaturschwankungen 8h ; Metallflasche</t>
  </si>
  <si>
    <t>Entfernt alle trankbedingten Stati bis Stufe 1 ; Metallflasche</t>
  </si>
  <si>
    <t>Entfernt alle trankbedingten Stati bis Stufe 2 ; Metallflasche</t>
  </si>
  <si>
    <t>Entfernt alle trankbedingten Stati bis Stufe 3 ; Metallflasche</t>
  </si>
  <si>
    <t>Entfernt alle trankbedingten Stati bis Stufe 4 ; Metallflasche</t>
  </si>
  <si>
    <t>Entfernt alle trankbedingten Stati bis Stufe 5 ; Metallflasche</t>
  </si>
  <si>
    <t>Entfernt alle trankbedingten Stati bis Stufe 6 ; Metallflasche</t>
  </si>
  <si>
    <t>Verhindert Heileffekte für 4h ; Metallflasche</t>
  </si>
  <si>
    <t>2 Minunten sehr helles Licht, Blendet, Erwachte erblinden 6 Stunden ; Metallflasche</t>
  </si>
  <si>
    <t>Verzögert die Wirkung eines Trankes nach Wunsch ; Metallflasche</t>
  </si>
  <si>
    <t>10 min Wasseratmung ; Metallflasche</t>
  </si>
  <si>
    <t>2 Stunden Wasseratmung ; Metallflasche</t>
  </si>
  <si>
    <t>8 Stunden Wasseratmung ; Metallflasche</t>
  </si>
  <si>
    <t>45 Minuten Verwandlungsdauer. Haare oder Fäzes des Opfers. Fäzes verursacht zu 50% 3 Tage Fieber. Fieber tritt nach 30 Minuten ein. ; Metallflasche</t>
  </si>
  <si>
    <t>2 Stunden Verwandlungsdauer. Blut oder Fleisch des Opfers. ; Metallflasche</t>
  </si>
  <si>
    <t>Lässt Gliedmaßen nachwachsen. Benötigt ein Kaisotherz. ; Metallflasche</t>
  </si>
  <si>
    <t>Lässt die letzte Stunde Vergessen, Benötigt frischen Schrat aus dem Garten eines Schratgärtners ; Metallflasche</t>
  </si>
  <si>
    <t>Lässt die letzten 24 Stunden Vergessen, Benötigt Gerantschrat vom Rücken eines Schratgärtners ; Metallflasche</t>
  </si>
  <si>
    <t>30 Sekunden sagt das Opfer die Wahrheit ; Metallflasche</t>
  </si>
  <si>
    <t>60 Sekunden sagt das Opfer die Wahrheit ; Metallflasche</t>
  </si>
  <si>
    <t>120 Sekunden sagt das Opfer die Wahrheit ; Metallflasche</t>
  </si>
  <si>
    <t>Lebenspunkte +50 ; Glasflasche</t>
  </si>
  <si>
    <t>Lebenspunkte +100 ; Glasflasche</t>
  </si>
  <si>
    <t>Lebenspunkte +200 ; Glasflasche</t>
  </si>
  <si>
    <t>Lebenspunkte +300 ; Glasflasche</t>
  </si>
  <si>
    <t>Minschaden 200, Schlimmes Bauchweh/Übelkeit ; Glasflasche</t>
  </si>
  <si>
    <t>Minschaden 300, moglicher Tod einer Person außerhalb des Kampfes ; Glasflasche</t>
  </si>
  <si>
    <t>Minschaden 400, wahrscheinlicher Tod einer Person außerhalb des Kampfes ; Glasflasche</t>
  </si>
  <si>
    <t>Minschaden 500, garantierter Tod einer Person außerhalb des Kampfes ; Glasflasche</t>
  </si>
  <si>
    <t>Entfernt Reduziert Giftstärke um 30 pro Runde ; Glasflasche</t>
  </si>
  <si>
    <t>Entfernt Reduziert Giftstärke um 50 pro Runde ; Glasflasche</t>
  </si>
  <si>
    <t>Entfernt Reduziert Giftstärke um 70 pro Runde ; Glasflasche</t>
  </si>
  <si>
    <t>Entfernt Reduziert Giftstärke um 90 pro Runde ; Glasflasche</t>
  </si>
  <si>
    <t>1 Runde aussetzen ; Glasflasche</t>
  </si>
  <si>
    <t>2 Runde aussetzen ; Glasflasche</t>
  </si>
  <si>
    <t>3 Runde aussetzen ; Glasflasche</t>
  </si>
  <si>
    <t>4 Runde aussetzen ; Glasflasche</t>
  </si>
  <si>
    <t>Ausdauer +2 ; Glasflasche</t>
  </si>
  <si>
    <t>Ausdauer +4 ; Glasflasche</t>
  </si>
  <si>
    <t>Ausdauer +6 ; Glasflasche</t>
  </si>
  <si>
    <t>Ausdauer +8 ; Glasflasche</t>
  </si>
  <si>
    <t>Critmargin +1 ; Glasflasche</t>
  </si>
  <si>
    <t>Critmargin +2 ; Glasflasche</t>
  </si>
  <si>
    <t>Critmargin +3 ; Glasflasche</t>
  </si>
  <si>
    <t>Critmargin +4 ; Glasflasche</t>
  </si>
  <si>
    <t>Wakeup mit debuffs ; Glasflasche</t>
  </si>
  <si>
    <t>3m Durchmesser/ 50 Schaden ; Glasflasche</t>
  </si>
  <si>
    <t>Nachtsicht ; Glasflasche</t>
  </si>
  <si>
    <t>Thermosicht ; Glasflasche</t>
  </si>
  <si>
    <t>Bier ; Glasflasche</t>
  </si>
  <si>
    <t>Weed ; Glasflasche</t>
  </si>
  <si>
    <t>Schnaps ; Glasflasche</t>
  </si>
  <si>
    <t>Koks ; Glasflasche</t>
  </si>
  <si>
    <t>Keta ; Glasflasche</t>
  </si>
  <si>
    <t>Komplett weg ; Glasflasche</t>
  </si>
  <si>
    <t>+10% Schaden ; Glasflasche</t>
  </si>
  <si>
    <t>+20% Schaden ; Glasflasche</t>
  </si>
  <si>
    <t>+30% Schaden ; Glasflasche</t>
  </si>
  <si>
    <t>+40% Schaden ; Glasflasche</t>
  </si>
  <si>
    <t>-6 Modifikator auf alle Sozial-Proben ; Glasflasche</t>
  </si>
  <si>
    <t>-8 Modifikator auf alle Sozial-Proben ; Glasflasche</t>
  </si>
  <si>
    <t xml:space="preserve"> ; Glasflasche</t>
  </si>
  <si>
    <t>gegen Thermosicht, Verhindert Körpertemperaturschwankungen 2h ; Glasflasche</t>
  </si>
  <si>
    <t>gegen Thermosicht, Verhindert Körpertemperaturschwankungen 4h ; Glasflasche</t>
  </si>
  <si>
    <t>gegen Thermosicht, Verhindert Körpertemperaturschwankungen 8h ; Glasflasche</t>
  </si>
  <si>
    <t>Entfernt alle trankbedingten Stati bis Stufe 1 ; Glasflasche</t>
  </si>
  <si>
    <t>Entfernt alle trankbedingten Stati bis Stufe 2 ; Glasflasche</t>
  </si>
  <si>
    <t>Entfernt alle trankbedingten Stati bis Stufe 3 ; Glasflasche</t>
  </si>
  <si>
    <t>Entfernt alle trankbedingten Stati bis Stufe 4 ; Glasflasche</t>
  </si>
  <si>
    <t>Entfernt alle trankbedingten Stati bis Stufe 5 ; Glasflasche</t>
  </si>
  <si>
    <t>Entfernt alle trankbedingten Stati bis Stufe 6 ; Glasflasche</t>
  </si>
  <si>
    <t>Verhindert Heileffekte für 4h ; Glasflasche</t>
  </si>
  <si>
    <t>2 Minunten sehr helles Licht, Blendet, Erwachte erblinden 6 Stunden ; Glasflasche</t>
  </si>
  <si>
    <t>Verzögert die Wirkung eines Trankes nach Wunsch ; Glasflasche</t>
  </si>
  <si>
    <t>10 min Wasseratmung ; Glasflasche</t>
  </si>
  <si>
    <t>2 Stunden Wasseratmung ; Glasflasche</t>
  </si>
  <si>
    <t>8 Stunden Wasseratmung ; Glasflasche</t>
  </si>
  <si>
    <t>45 Minuten Verwandlungsdauer. Haare oder Fäzes des Opfers. Fäzes verursacht zu 50% 3 Tage Fieber. Fieber tritt nach 30 Minuten ein. ; Glasflasche</t>
  </si>
  <si>
    <t>2 Stunden Verwandlungsdauer. Blut oder Fleisch des Opfers. ; Glasflasche</t>
  </si>
  <si>
    <t>Lässt Gliedmaßen nachwachsen. Benötigt ein Kaisotherz. ; Glasflasche</t>
  </si>
  <si>
    <t>Lässt die letzte Stunde Vergessen, Benötigt frischen Schrat aus dem Garten eines Schratgärtners ; Glasflasche</t>
  </si>
  <si>
    <t>Lässt die letzten 24 Stunden Vergessen, Benötigt Gerantschrat vom Rücken eines Schratgärtners ; Glasflasche</t>
  </si>
  <si>
    <t>30 Sekunden sagt das Opfer die Wahrheit ; Glasflasche</t>
  </si>
  <si>
    <t>60 Sekunden sagt das Opfer die Wahrheit ; Glasflasche</t>
  </si>
  <si>
    <t>120 Sekunden sagt das Opfer die Wahrheit ; Glasflasche</t>
  </si>
  <si>
    <t>Attribut -1 ; Glasflasche</t>
  </si>
  <si>
    <t>Attribut +1 ; Glasflasche</t>
  </si>
  <si>
    <t>Attribut -2 ; Glasflasche</t>
  </si>
  <si>
    <t>Attribut +2 ; Glasflasche</t>
  </si>
  <si>
    <t>Attribut -3 ; Glasflasche</t>
  </si>
  <si>
    <t>Attribut +3 ; Glasflasche</t>
  </si>
  <si>
    <t>Attribut -4 ; Glasflasche</t>
  </si>
  <si>
    <t>Attribut +4 ; Glasflasche</t>
  </si>
  <si>
    <t>Attribut -1 ; Metallflasche</t>
  </si>
  <si>
    <t>Attribut +1 ; Metallflasche</t>
  </si>
  <si>
    <t>Attribut -2 ; Metallflasche</t>
  </si>
  <si>
    <t>Attribut +2 ; Metallflasche</t>
  </si>
  <si>
    <t>Attribut -3 ; Metallflasche</t>
  </si>
  <si>
    <t>Attribut +3 ; Metallflasche</t>
  </si>
  <si>
    <t>Attribut -4 ; Metallflasche</t>
  </si>
  <si>
    <t>Attribut +4 ; Metallflasche</t>
  </si>
  <si>
    <t>Lindwurmaut</t>
  </si>
  <si>
    <t>Parierfaktor 0,4  ;  Wurfwert 0,2</t>
  </si>
  <si>
    <t>Parierfaktor 0,3  ;  Wurfwert 0,3 ;  30% Rüstungsdurchdringung</t>
  </si>
  <si>
    <t>Parierfaktor 0,1  ;  Wurfwert 0,3 ;  60% Betäubungschance ;  60% Rüstungsdurchdringung</t>
  </si>
  <si>
    <t>Schleichvorteil 4; Nachladen 50% Wahrscheinlichkeit mit Nebenaktion</t>
  </si>
  <si>
    <t>Schleichvorteil 4; Nachladen 1 Runde; negiert Deckung Stufe 1</t>
  </si>
  <si>
    <t>40% Betäubungsschance; Nebenaktion zum Wirbeln/"Nachladen"</t>
  </si>
  <si>
    <t>Klasse</t>
  </si>
  <si>
    <t>Fernwaffe</t>
  </si>
  <si>
    <t>Stangenwaffe</t>
  </si>
  <si>
    <t>Faustwaffe</t>
  </si>
  <si>
    <t>Großwaffe</t>
  </si>
  <si>
    <t>Kurzwaffe</t>
  </si>
  <si>
    <t>Wurfwaffe</t>
  </si>
  <si>
    <t>50% Betäubungschance; Wurfwert 0,1</t>
  </si>
  <si>
    <t>Buch</t>
  </si>
  <si>
    <t>Gewöhnliche Kleidung</t>
  </si>
  <si>
    <t>Bessere Kleidung</t>
  </si>
  <si>
    <t>Exquisite Kleidung</t>
  </si>
  <si>
    <t>Strickleiter</t>
  </si>
  <si>
    <t>Laterne</t>
  </si>
  <si>
    <t>Brief</t>
  </si>
  <si>
    <t>Parfüm</t>
  </si>
  <si>
    <t>Seife</t>
  </si>
  <si>
    <t>Fackel</t>
  </si>
  <si>
    <t>Spielkarten</t>
  </si>
  <si>
    <t>Würfel</t>
  </si>
  <si>
    <t>Becher mit Würmern</t>
  </si>
  <si>
    <t>Nebelgrantika S5 B</t>
  </si>
  <si>
    <t>Heiltrank S4 M</t>
  </si>
  <si>
    <t>Gegengifttrank S5 M</t>
  </si>
  <si>
    <t>Paralysetrank S6 M</t>
  </si>
  <si>
    <t>Ausdauertrank S4 M</t>
  </si>
  <si>
    <t>Adrenalinika S6 M</t>
  </si>
  <si>
    <t>Epinephrinika S2 M</t>
  </si>
  <si>
    <t>Molotovika S5 B</t>
  </si>
  <si>
    <t>Sicht S4 M</t>
  </si>
  <si>
    <t>Euphorika S6 M</t>
  </si>
  <si>
    <t>Aphrodisika S4 M</t>
  </si>
  <si>
    <t>Narkotika S6 M</t>
  </si>
  <si>
    <t>Antipyretika S4 M</t>
  </si>
  <si>
    <t>Reinigung S6 M</t>
  </si>
  <si>
    <t>Segen der Sienna S3 M</t>
  </si>
  <si>
    <t>Licht des Allgotts S4 M</t>
  </si>
  <si>
    <t>Inhibitor S3 M</t>
  </si>
  <si>
    <t>Wasseratmung S5 M</t>
  </si>
  <si>
    <t>Wandlungstrank S6 M</t>
  </si>
  <si>
    <t>Trank des Kaisot S5 M</t>
  </si>
  <si>
    <t>Wahrhheitsserum S6 M</t>
  </si>
  <si>
    <t>Heiltrank S4 G</t>
  </si>
  <si>
    <t>Gegengifttrank S5 G</t>
  </si>
  <si>
    <t>Paralysetrank S6 G</t>
  </si>
  <si>
    <t>Ausdauertrank S4 G</t>
  </si>
  <si>
    <t>Adrenalinika S6 G</t>
  </si>
  <si>
    <t>Epinephrinika S2 G</t>
  </si>
  <si>
    <t>Sicht S4 G</t>
  </si>
  <si>
    <t>Euphorika S6 G</t>
  </si>
  <si>
    <t>Aphrodisika S4 G</t>
  </si>
  <si>
    <t>Narkotika S6 G</t>
  </si>
  <si>
    <t>Antipyretika S4 G</t>
  </si>
  <si>
    <t>Reinigung S6 G</t>
  </si>
  <si>
    <t>Segen der Sienna S3 G</t>
  </si>
  <si>
    <t>Licht des Allgotts S4 G</t>
  </si>
  <si>
    <t>Inhibitor S3 G</t>
  </si>
  <si>
    <t>Wasseratmung S5 G</t>
  </si>
  <si>
    <t>Wandlungstrank S6 G</t>
  </si>
  <si>
    <t>Trank des Kaisot S5 G</t>
  </si>
  <si>
    <t>Wahrhheitsserum S6 G</t>
  </si>
  <si>
    <t>Zustand 
(Glasflaschelas Glasflasche; Metallflascheetall Metallflasche; BombenflascheoMetallflascheBombenflascheenflasche Bombenflasche)</t>
  </si>
  <si>
    <t>Item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</si>
  <si>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</si>
  <si>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</si>
  <si>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</si>
  <si>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</si>
  <si>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</si>
  <si>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</si>
  <si>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</si>
  <si>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</si>
  <si>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</si>
  <si>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</si>
  <si>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name</t>
  </si>
  <si>
    <t>Zufallsliste der Items</t>
  </si>
  <si>
    <t>Steinwurmsäure</t>
  </si>
  <si>
    <t>Ödnisbrant</t>
  </si>
  <si>
    <t>Ödnisherz</t>
  </si>
  <si>
    <t>Abgrundpilz</t>
  </si>
  <si>
    <t>Ungewöhnliches Freizinnkraut</t>
  </si>
  <si>
    <t>Die Unsterbliche</t>
  </si>
  <si>
    <t>Zurangk Ukit Kraut</t>
  </si>
  <si>
    <t>Dorne der Ägis</t>
  </si>
  <si>
    <t>Aufrechte Hailblüte</t>
  </si>
  <si>
    <t>Endliches Wasserkraut</t>
  </si>
  <si>
    <t>Scheißiges Wasserkraut</t>
  </si>
  <si>
    <t>Klauenpilz</t>
  </si>
  <si>
    <t>Falsches Bittersüß</t>
  </si>
  <si>
    <t>Wertlose Hainblüte</t>
  </si>
  <si>
    <t>Goldpilz</t>
  </si>
  <si>
    <t>Fahler Knurrbaum</t>
  </si>
  <si>
    <t>Schlächters Kraut</t>
  </si>
  <si>
    <t>Seidener Alabaster</t>
  </si>
  <si>
    <t>Falscher Würger</t>
  </si>
  <si>
    <t>Schwarze Kaiserglocke</t>
  </si>
  <si>
    <t>Echte Falsche Blaustachel</t>
  </si>
  <si>
    <t>Falsche Echte Blaustachel</t>
  </si>
  <si>
    <t>Freizinnkraut Blüte</t>
  </si>
  <si>
    <t>Skaiii Pilz</t>
  </si>
  <si>
    <t>Falsche Bierranke</t>
  </si>
  <si>
    <t>Freizinnkrautwurzel</t>
  </si>
  <si>
    <t>Filzblattgras</t>
  </si>
  <si>
    <t>Glatte Sarinblüte</t>
  </si>
  <si>
    <t>Giftiges Wasserkraut</t>
  </si>
  <si>
    <t>Großer Verschlinger</t>
  </si>
  <si>
    <t>Echtes Bittersüß</t>
  </si>
  <si>
    <t>Kraut des Wissenden</t>
  </si>
  <si>
    <t>Kraut des Taugenichts</t>
  </si>
  <si>
    <t>Junkerkraut</t>
  </si>
  <si>
    <t>Gemeiner Blaustachel</t>
  </si>
  <si>
    <t>Würziger Blaudorn</t>
  </si>
  <si>
    <t>Steinblütler</t>
  </si>
  <si>
    <t>Echte Bierranke</t>
  </si>
  <si>
    <t>Schnaidiges Wasserkraut</t>
  </si>
  <si>
    <t>Roter Würger</t>
  </si>
  <si>
    <t>Bitteres Wasserkraut</t>
  </si>
  <si>
    <t>Violette Kaiserglocke</t>
  </si>
  <si>
    <t>Alljutbaum</t>
  </si>
  <si>
    <t>Schneckenzwirn</t>
  </si>
  <si>
    <t>Aschenwurzel</t>
  </si>
  <si>
    <t>Harzwollkraut</t>
  </si>
  <si>
    <t>Sarinblüte</t>
  </si>
  <si>
    <t>Warzenhöcker Wurzel</t>
  </si>
  <si>
    <t>Niedere Hailblüte</t>
  </si>
  <si>
    <t>Würziger Giftblütler</t>
  </si>
  <si>
    <t>Warzenhöcker Knolle</t>
  </si>
  <si>
    <t>Warzenhöcker Blüte</t>
  </si>
  <si>
    <t>Krausgeflecht</t>
  </si>
  <si>
    <t>Wilde Stainbirne</t>
  </si>
  <si>
    <t>Eisenstangenlippler</t>
  </si>
  <si>
    <t>Giftiger Blaudorn</t>
  </si>
  <si>
    <t>Kleiner Verschlinger</t>
  </si>
  <si>
    <t>Kratzwolldistel</t>
  </si>
  <si>
    <t>Gemeine Stainbirne</t>
  </si>
  <si>
    <t>Roserner Stainbirne</t>
  </si>
  <si>
    <t>Wertlose Hainranke</t>
  </si>
  <si>
    <t>Wildes Kaiserbrot Gras</t>
  </si>
  <si>
    <t>Perliges Wasserkraut</t>
  </si>
  <si>
    <t>Süße Stainbirne</t>
  </si>
  <si>
    <t>Kaiserbrot Gras</t>
  </si>
  <si>
    <t>Indensensis Wurzel</t>
  </si>
  <si>
    <t>Niederer Aschdrossler</t>
  </si>
  <si>
    <t>Aschdrossler</t>
  </si>
  <si>
    <t>Kranichsfuß</t>
  </si>
  <si>
    <t>Herrenmantel</t>
  </si>
  <si>
    <t>Kainswurzel</t>
  </si>
  <si>
    <t>Kleine Dornhaube</t>
  </si>
  <si>
    <t>Radidensisitisit</t>
  </si>
  <si>
    <t>Herber Jüngling</t>
  </si>
  <si>
    <t>Bitterer Traumlöscher</t>
  </si>
  <si>
    <t>Gemeine Wallisblüte</t>
  </si>
  <si>
    <t>Blauer Tröter</t>
  </si>
  <si>
    <t>Langlappiger Stielblütler</t>
  </si>
  <si>
    <t>Zwielichtspilz</t>
  </si>
  <si>
    <t>Kleiengras</t>
  </si>
  <si>
    <t>Gelbe Dotterblume</t>
  </si>
  <si>
    <t>Dornenzunge</t>
  </si>
  <si>
    <t>Waidfrauslust</t>
  </si>
  <si>
    <t>Schwarzer Würger</t>
  </si>
  <si>
    <t>Weißer Würger</t>
  </si>
  <si>
    <t>Kleine Sumpftraube</t>
  </si>
  <si>
    <t>Giftige Waldnessel</t>
  </si>
  <si>
    <t>Echter Kaiserbecher</t>
  </si>
  <si>
    <t>Falscher Kaiserbecher</t>
  </si>
  <si>
    <t>Kraut des Rastlosen</t>
  </si>
  <si>
    <t>Grimands Beere</t>
  </si>
  <si>
    <t>Kräuselliane</t>
  </si>
  <si>
    <t>Spitzblütige Becherblume</t>
  </si>
  <si>
    <t>Breitblütige Becherblume</t>
  </si>
  <si>
    <t>Niederes Hautkraut</t>
  </si>
  <si>
    <t>Gemeines Hautkraut</t>
  </si>
  <si>
    <t>Zarinsdistel</t>
  </si>
  <si>
    <t>Blaue Meeresflechte</t>
  </si>
  <si>
    <t>Rote Meeresflechte</t>
  </si>
  <si>
    <t>Schwarze Meeresflechte</t>
  </si>
  <si>
    <t>Salzgras</t>
  </si>
  <si>
    <t>Korbflechters Wurzel</t>
  </si>
  <si>
    <t>Ushaikbaum Rinde</t>
  </si>
  <si>
    <t>Ushaikbaum Wurzel</t>
  </si>
  <si>
    <t>Ushaikbaum Blatt</t>
  </si>
  <si>
    <t>Ushaikbaum Frucht</t>
  </si>
  <si>
    <t>Rotpunkt Menschenfresser</t>
  </si>
  <si>
    <t>Freiwurz</t>
  </si>
  <si>
    <t>Höhlengeschwürpilz</t>
  </si>
  <si>
    <t>Eisgeschwürpilz</t>
  </si>
  <si>
    <t>Mercantors Frucht</t>
  </si>
  <si>
    <t>Allgottsgschenk</t>
  </si>
  <si>
    <t>Weiße Grimands Beere</t>
  </si>
  <si>
    <t>Blasenalge</t>
  </si>
  <si>
    <t>Senfblütler</t>
  </si>
  <si>
    <t>Warinknolle</t>
  </si>
  <si>
    <t>Schwefelpalme</t>
  </si>
  <si>
    <t>Blutharzbaumrinde</t>
  </si>
  <si>
    <t>Kleines Madenkraut</t>
  </si>
  <si>
    <t>Großes Madenkraut</t>
  </si>
  <si>
    <t>Derbe Minze</t>
  </si>
  <si>
    <t>Bärenkraut</t>
  </si>
  <si>
    <t>Kaiserminze</t>
  </si>
  <si>
    <t>Lila Würzlingspilz</t>
  </si>
  <si>
    <t>Wurzel des Gladiators</t>
  </si>
  <si>
    <t>Voarinbaum Knsope</t>
  </si>
  <si>
    <t>Voarinbaum Wurzel</t>
  </si>
  <si>
    <t>Grindmoos</t>
  </si>
  <si>
    <t>Würfelpilz</t>
  </si>
  <si>
    <t>Immergrünes Trollkraut</t>
  </si>
  <si>
    <t>Seltenes Ritterglück</t>
  </si>
  <si>
    <t>Giftiges Ritterglück</t>
  </si>
  <si>
    <t>Sumpfteichwurzel</t>
  </si>
  <si>
    <t>Gewöhnliches Ritterglück</t>
  </si>
  <si>
    <t>Tundrawolldistel</t>
  </si>
  <si>
    <t>Haariges Schürzenjägersglück</t>
  </si>
  <si>
    <t>Edles Schürzenjägersglück</t>
  </si>
  <si>
    <t>Hainspilz</t>
  </si>
  <si>
    <t>Knarreichenrinde</t>
  </si>
  <si>
    <t>Parfümeursglück</t>
  </si>
  <si>
    <t>Dariusblüte</t>
  </si>
  <si>
    <t>Znitinsnetzpilz</t>
  </si>
  <si>
    <t>Baumdrosslerranke</t>
  </si>
  <si>
    <t>Unes Utets Helfer</t>
  </si>
  <si>
    <t>Frühlingswucher</t>
  </si>
  <si>
    <t>Lilithsbrot</t>
  </si>
  <si>
    <t>Blasser Tziran</t>
  </si>
  <si>
    <t>Grüner Tziran</t>
  </si>
  <si>
    <t>Sonnenschänderpilz</t>
  </si>
  <si>
    <t>Goldener Fadenpilz</t>
  </si>
  <si>
    <t>Roter Fadenpilz</t>
  </si>
  <si>
    <t>Echter Gorashak</t>
  </si>
  <si>
    <t>Pestwurzel</t>
  </si>
  <si>
    <t>Prustranke</t>
  </si>
  <si>
    <t>Iridismoos</t>
  </si>
  <si>
    <t>Nisterpizl</t>
  </si>
  <si>
    <t>Edle Wainapfelblüte</t>
  </si>
  <si>
    <t>Watolsranke</t>
  </si>
  <si>
    <t>Blüte der Ewigkeit</t>
  </si>
  <si>
    <t>Charitshelferwurzel</t>
  </si>
  <si>
    <t>Itemname</t>
  </si>
  <si>
    <t>Bermatalteufel Gedärme</t>
  </si>
  <si>
    <t>Bermatalteufel Haut</t>
  </si>
  <si>
    <t>Bermatalteufel Herz</t>
  </si>
  <si>
    <t>Bermatalteufel Hirn</t>
  </si>
  <si>
    <t>Bermatalteufel Knochen</t>
  </si>
  <si>
    <t>Bermatalteufel Zähne</t>
  </si>
  <si>
    <t>T1 Waffen Material</t>
  </si>
  <si>
    <t>Blauer Merkantolith Blut</t>
  </si>
  <si>
    <t>Blauer Merkantolith Gedärme</t>
  </si>
  <si>
    <t>Blauer Merkantolith Herz</t>
  </si>
  <si>
    <t>Blauer Merkantolith Panzerplatten</t>
  </si>
  <si>
    <t>Bootsfresser Gedärme</t>
  </si>
  <si>
    <t>Bootsfresser Herz</t>
  </si>
  <si>
    <t>Bootsfresser Hirn</t>
  </si>
  <si>
    <t>Bootsfresser sich bewegendes warmes Fleisch</t>
  </si>
  <si>
    <t>Bootsfresser Tentakel</t>
  </si>
  <si>
    <t>Bootsfresserfleisch</t>
  </si>
  <si>
    <t>Felsenkriecher  Blut</t>
  </si>
  <si>
    <t>Felsenkriecher Gedärme</t>
  </si>
  <si>
    <t>Felsenkriecher Herz</t>
  </si>
  <si>
    <t>Felsenkriecher Panzerplatten</t>
  </si>
  <si>
    <t>Fleischsauger Fleisch</t>
  </si>
  <si>
    <t>Fleischsauger Gedärme</t>
  </si>
  <si>
    <t>Fleischsauger Herz</t>
  </si>
  <si>
    <t>Fleischsauger Hirn</t>
  </si>
  <si>
    <t>Fleischsauger Knochen</t>
  </si>
  <si>
    <t>Fleischsauger Tentakel</t>
  </si>
  <si>
    <t>Fungalit Gedärme</t>
  </si>
  <si>
    <t>Fungalit Giftblase</t>
  </si>
  <si>
    <t>Fungalit Haut</t>
  </si>
  <si>
    <t>T1 Leichtes Material</t>
  </si>
  <si>
    <t>Fungalit Herz</t>
  </si>
  <si>
    <t>Fungalit Hirn</t>
  </si>
  <si>
    <t>Großer Aufspießer Gedärme</t>
  </si>
  <si>
    <t>Großer Aufspießer Haut</t>
  </si>
  <si>
    <t>Großer Aufspießer Herz</t>
  </si>
  <si>
    <t>Großer Aufspießer Hirn</t>
  </si>
  <si>
    <t>Großer Aufspießer Knochen</t>
  </si>
  <si>
    <t>T2 Mittleres Material</t>
  </si>
  <si>
    <t>Großer Aufspießer Stachel</t>
  </si>
  <si>
    <t>Kaisot Gedärme</t>
  </si>
  <si>
    <t>Kaisot Herz</t>
  </si>
  <si>
    <t>Kaisot Hirn</t>
  </si>
  <si>
    <t>Kaisot Knochen</t>
  </si>
  <si>
    <t>Kaisot Seltsame Metallkugel</t>
  </si>
  <si>
    <t>Kathakan Fell</t>
  </si>
  <si>
    <t>Kathakan Gedärme</t>
  </si>
  <si>
    <t>Kathakan Herz</t>
  </si>
  <si>
    <t>Kathakan Hirn</t>
  </si>
  <si>
    <t>Kathakan Klauen</t>
  </si>
  <si>
    <t>Kathakan Knochen</t>
  </si>
  <si>
    <t>Kathankan Augenlinse</t>
  </si>
  <si>
    <t>Knochenschädler Spross d. Zwil.  Fleisch</t>
  </si>
  <si>
    <t>Knochenschädler Spross d. Zwil. Herz</t>
  </si>
  <si>
    <t>Lagunenjungfer Gedärme</t>
  </si>
  <si>
    <t>Lagunenjungfer Haut</t>
  </si>
  <si>
    <t>Lagunenjungfer Herz</t>
  </si>
  <si>
    <t>Lagunenjungfer Hirn</t>
  </si>
  <si>
    <t>Lagunenjungfer Knochen</t>
  </si>
  <si>
    <t>Lagunenjungfer Schuppen</t>
  </si>
  <si>
    <t>Nordmeerkrokodil Gedärme</t>
  </si>
  <si>
    <t>Nordmeerkrokodil Herz</t>
  </si>
  <si>
    <t>Nordmeerkrokodil Hirn</t>
  </si>
  <si>
    <t>Nordmeerkrokodil Knochen</t>
  </si>
  <si>
    <t>Nordmeerkrokodil Knochenplatten</t>
  </si>
  <si>
    <t>Schlammtrommler Blut</t>
  </si>
  <si>
    <t>Schlammtrommler Gedärme</t>
  </si>
  <si>
    <t>Schlammtrommler Herz</t>
  </si>
  <si>
    <t>Schlammtrommler Panzerplatten</t>
  </si>
  <si>
    <t>Seerollenpestnest Herz</t>
  </si>
  <si>
    <t>Seerollenpestwurm Fleisch</t>
  </si>
  <si>
    <t>Terrut Gedärme</t>
  </si>
  <si>
    <t>Terrut Haut</t>
  </si>
  <si>
    <t>Terrut Herz</t>
  </si>
  <si>
    <t>Terrut Hirn</t>
  </si>
  <si>
    <t>Terrut Knochen</t>
  </si>
  <si>
    <t>Usukat Fell</t>
  </si>
  <si>
    <t>Usukat Gedärme</t>
  </si>
  <si>
    <t>Usukat Herz</t>
  </si>
  <si>
    <t>Usukat Hirn</t>
  </si>
  <si>
    <t>Usukat Knochen</t>
  </si>
  <si>
    <t>Usukat Zähne</t>
  </si>
  <si>
    <t>Werwolf Fell</t>
  </si>
  <si>
    <t>Werwolf Gedärme</t>
  </si>
  <si>
    <t>Werwolf Haut</t>
  </si>
  <si>
    <t>Werwolf Herz</t>
  </si>
  <si>
    <t>Werwolf Hirn</t>
  </si>
  <si>
    <t>Werwolf Knochen</t>
  </si>
  <si>
    <t>Wüstenschläger Blut</t>
  </si>
  <si>
    <t>Wüstenschläger Gedärme</t>
  </si>
  <si>
    <t>Wüstenschläger Herz</t>
  </si>
  <si>
    <t>Wüstenschläger Panzerplatten</t>
  </si>
  <si>
    <t>Zwillinge des Abgrundes  Merkwürdige Flüssigkeit</t>
  </si>
  <si>
    <t>Zwillinge des Abgrundes Fleischbrocken</t>
  </si>
  <si>
    <t>Zwillinge des Abgrundes Herz</t>
  </si>
  <si>
    <t>Zwillinge des Abgrundes Schädelknochenplatte</t>
  </si>
  <si>
    <t>Verrottendes Fleisch</t>
  </si>
  <si>
    <t>Verottende Haut</t>
  </si>
  <si>
    <t>Weltenwurm Schuppen</t>
  </si>
  <si>
    <t>Weltenwurm Merkwürdige Metallkugel</t>
  </si>
  <si>
    <t>Weltenwurm Knochen</t>
  </si>
  <si>
    <t>Weltenwurm Herz</t>
  </si>
  <si>
    <t>Weltenwurm Haut</t>
  </si>
  <si>
    <t>Weltenwurm Gedärme</t>
  </si>
  <si>
    <t>Steinwurm Stilette</t>
  </si>
  <si>
    <t>Steinwurm Herz</t>
  </si>
  <si>
    <t>Steinwurm Haut</t>
  </si>
  <si>
    <t>Steinwurm Gedärme</t>
  </si>
  <si>
    <t>Stein Mensch Knochen</t>
  </si>
  <si>
    <t>Stein Mensch Herz</t>
  </si>
  <si>
    <t>Stein Mensch Haut</t>
  </si>
  <si>
    <t>Stein Mensch Gedärme</t>
  </si>
  <si>
    <t>Stahlfragmente</t>
  </si>
  <si>
    <t>Skrogan Skorpion Stachel</t>
  </si>
  <si>
    <t>Skrogan Skorpion Panzerplatten</t>
  </si>
  <si>
    <t>Skrogan Skorpion Herz</t>
  </si>
  <si>
    <t>Skrogan Skorpion Gedärme</t>
  </si>
  <si>
    <t>Skrogan Skorpion Blut</t>
  </si>
  <si>
    <t>Schratgärtner Knochen</t>
  </si>
  <si>
    <t>Schratgärtner Herz</t>
  </si>
  <si>
    <t>Schratgärtner Haut</t>
  </si>
  <si>
    <t>Schratgärtner Gedärme</t>
  </si>
  <si>
    <t>MantikorBär Knochen</t>
  </si>
  <si>
    <t>MantikorBär Herz</t>
  </si>
  <si>
    <t>MantikorBär Haut</t>
  </si>
  <si>
    <t>MantikorBär Gedärme</t>
  </si>
  <si>
    <t>Lindwurm Schuppen</t>
  </si>
  <si>
    <t>Lindwurm Knochen</t>
  </si>
  <si>
    <t>Lindwurm Herz</t>
  </si>
  <si>
    <t>Lindwurm Haut</t>
  </si>
  <si>
    <t>Lindwurm Gedärme</t>
  </si>
  <si>
    <t>Gravis Knochen</t>
  </si>
  <si>
    <t>Gravis Herz</t>
  </si>
  <si>
    <t>Gravis Haut</t>
  </si>
  <si>
    <t>Gravis Gedärme</t>
  </si>
  <si>
    <t>Eisenfragmente</t>
  </si>
  <si>
    <t>Drachen Baby Schuppen</t>
  </si>
  <si>
    <t>Drachen Baby Knochen</t>
  </si>
  <si>
    <t>Drachen Baby Herz</t>
  </si>
  <si>
    <t>Drachen Baby Haut</t>
  </si>
  <si>
    <t>Drachen Baby Gedärme</t>
  </si>
  <si>
    <t>Aschwurm Zähne</t>
  </si>
  <si>
    <t>Aschwurm Knochen</t>
  </si>
  <si>
    <t>Aschwurm Herz</t>
  </si>
  <si>
    <t>Aschwurm Haut</t>
  </si>
  <si>
    <t>Aschwurm Gedärme</t>
  </si>
  <si>
    <t>T4 Material für Waffen; 4 Stück</t>
  </si>
  <si>
    <t>Steinwurm Säure</t>
  </si>
  <si>
    <t>Banane</t>
  </si>
  <si>
    <t>Stock</t>
  </si>
  <si>
    <t>Affenzähne</t>
  </si>
  <si>
    <t>Affenfell</t>
  </si>
  <si>
    <t>Klauen</t>
  </si>
  <si>
    <t>Federn</t>
  </si>
  <si>
    <t>Greifenfell</t>
  </si>
  <si>
    <t>Greifenfleisch</t>
  </si>
  <si>
    <t>Eselfell</t>
  </si>
  <si>
    <t>Eselfleisch</t>
  </si>
  <si>
    <t>Pferdefell</t>
  </si>
  <si>
    <t>Pferdehaar</t>
  </si>
  <si>
    <t>Pferdeknochen</t>
  </si>
  <si>
    <t>Pferdefleisch</t>
  </si>
  <si>
    <t>Perlen</t>
  </si>
  <si>
    <t>Nüsse</t>
  </si>
  <si>
    <t>Hundefell</t>
  </si>
  <si>
    <t>Hundefleisch</t>
  </si>
  <si>
    <t>Skorpionstachel</t>
  </si>
  <si>
    <t>Skorpionschere</t>
  </si>
  <si>
    <t>Skorpionpanzer</t>
  </si>
  <si>
    <t>Kuhfell</t>
  </si>
  <si>
    <t>Kuhhorn</t>
  </si>
  <si>
    <t>Kuhfleisch</t>
  </si>
  <si>
    <t>Tigerfell</t>
  </si>
  <si>
    <t>Milch</t>
  </si>
  <si>
    <t>Tigereckzahn</t>
  </si>
  <si>
    <t>Bernsteintigeraugen</t>
  </si>
  <si>
    <t>Tigerfleisch</t>
  </si>
  <si>
    <t>Ochsenfell</t>
  </si>
  <si>
    <t>Ochsenfleisch</t>
  </si>
  <si>
    <t>Ochsenhorn</t>
  </si>
  <si>
    <t>Braunbärfell</t>
  </si>
  <si>
    <t>Bärenfleisch</t>
  </si>
  <si>
    <t>Bärenpranke</t>
  </si>
  <si>
    <t>Wildschweinfleisch</t>
  </si>
  <si>
    <t>Wildschweinborsten</t>
  </si>
  <si>
    <t>Wildschweinhauer</t>
  </si>
  <si>
    <t>Fettschwarte</t>
  </si>
  <si>
    <t>Elfenbeinstoßhörner</t>
  </si>
  <si>
    <t>Elefantenhaut</t>
  </si>
  <si>
    <t>Nashornhorn</t>
  </si>
  <si>
    <t>Nashornhaut</t>
  </si>
  <si>
    <t>Walrossstoßzahn</t>
  </si>
  <si>
    <t>Walrossfleisch</t>
  </si>
  <si>
    <t>Walrosshaut</t>
  </si>
  <si>
    <t>Schafswolle</t>
  </si>
  <si>
    <t>Schafsfleisch</t>
  </si>
  <si>
    <t>Schafsgedärm</t>
  </si>
  <si>
    <t>Bunte Federn</t>
  </si>
  <si>
    <t>Schmuck</t>
  </si>
  <si>
    <t>Gänsefleisch</t>
  </si>
  <si>
    <t>Papageienfleisch</t>
  </si>
  <si>
    <t>Giraffenfell</t>
  </si>
  <si>
    <t>Giraffenknochen</t>
  </si>
  <si>
    <t>Tentakel</t>
  </si>
  <si>
    <t>Krakentinte</t>
  </si>
  <si>
    <t>Rattenfleisch</t>
  </si>
  <si>
    <t>Hühnerfleisch</t>
  </si>
  <si>
    <t>Straußenfleisch</t>
  </si>
  <si>
    <t>Schlangenhaut</t>
  </si>
  <si>
    <t>Krokodilschuppen</t>
  </si>
  <si>
    <t>Krokodilfleisch</t>
  </si>
  <si>
    <t>Kleidungsmaterial</t>
  </si>
  <si>
    <t>Verarbeitungsmaterial</t>
  </si>
  <si>
    <t>Wertgegenstand</t>
  </si>
  <si>
    <t>Nahrungsmittel</t>
  </si>
  <si>
    <t>Alchemiezutat</t>
  </si>
  <si>
    <t>Händler</t>
  </si>
  <si>
    <t>Allgemein</t>
  </si>
  <si>
    <t>Alchemist</t>
  </si>
  <si>
    <t>Schmied</t>
  </si>
  <si>
    <t>Besprechung Andi</t>
  </si>
  <si>
    <t>Material T1</t>
  </si>
  <si>
    <t>Material T2</t>
  </si>
  <si>
    <t>Material T3</t>
  </si>
  <si>
    <t>Material T4</t>
  </si>
  <si>
    <t>Schrott T1</t>
  </si>
  <si>
    <t>Schrott T2</t>
  </si>
  <si>
    <t>Schrott T3</t>
  </si>
  <si>
    <t>Schrott T4</t>
  </si>
  <si>
    <t>Häufigkeit</t>
  </si>
  <si>
    <t>Krakententakel</t>
  </si>
  <si>
    <t>Hehler</t>
  </si>
  <si>
    <t>Wirt</t>
  </si>
  <si>
    <t>Blumenmädchen</t>
  </si>
  <si>
    <t>Leichter Helm</t>
  </si>
  <si>
    <t>Leichter Brustpanzer</t>
  </si>
  <si>
    <t>Leichter Waffenrock</t>
  </si>
  <si>
    <t>Leichte Armschienen</t>
  </si>
  <si>
    <t>Leichte Beinschienen</t>
  </si>
  <si>
    <t>Anziehen 1 Minute, Ausziehen 1 Minute</t>
  </si>
  <si>
    <t>Mittlerer Helm</t>
  </si>
  <si>
    <t>Mittlerer Brustpanzer</t>
  </si>
  <si>
    <t>Mittlerer Waffenrock</t>
  </si>
  <si>
    <t>Mittlere Armschienen</t>
  </si>
  <si>
    <t>Mittlere Beinschienen</t>
  </si>
  <si>
    <t>Anziehen 5 Minute, Ausziehen 1 Minute</t>
  </si>
  <si>
    <t>Schwerer Helm</t>
  </si>
  <si>
    <t>Schwerer Brustpanzer</t>
  </si>
  <si>
    <t>Schwerer Waffenrock</t>
  </si>
  <si>
    <t>Schwere Armschienen</t>
  </si>
  <si>
    <t>Schwere Beinschienen</t>
  </si>
  <si>
    <t>Anziehen 10 Minute, Ausziehen 5 Minute</t>
  </si>
  <si>
    <t>Kleines Schild</t>
  </si>
  <si>
    <t>Schild</t>
  </si>
  <si>
    <t>Turmschild</t>
  </si>
  <si>
    <t>Entwaffnungschance 15</t>
  </si>
  <si>
    <t>Entwaffnungschance 8</t>
  </si>
  <si>
    <t>Entwaffnungschance 1</t>
  </si>
  <si>
    <t>Name und Stufe</t>
  </si>
  <si>
    <t>Bogen  T1</t>
  </si>
  <si>
    <t>Keine, Schaden: 23</t>
  </si>
  <si>
    <t>Armbrust  T1</t>
  </si>
  <si>
    <t>Schleichvorteil 4; Nachladen 50% Wahrscheinlichkeit mit Nebenaktion, Schaden: 29,9</t>
  </si>
  <si>
    <t>Muskete  T1</t>
  </si>
  <si>
    <t>Schleichvorteil 4; Nachladen 1 Runde; negiert Deckung Stufe 1, Schaden: 69</t>
  </si>
  <si>
    <t>Schleuder  T1</t>
  </si>
  <si>
    <t>40% Betäubungsschance; Nebenaktion zum Wirbeln/"Nachladen", Schaden: 18,4</t>
  </si>
  <si>
    <t>Schwert  T1</t>
  </si>
  <si>
    <t>Parierfaktor 0,4 ;  Wurfwert 0,2  , Schaden: 30</t>
  </si>
  <si>
    <t>Axt  T1</t>
  </si>
  <si>
    <t>Parierfaktor 0,3 ;   Wurfwert 0,7 ;   20% Rüstungsdurchdringung, Schaden: 24</t>
  </si>
  <si>
    <t>Streitkolben  T1</t>
  </si>
  <si>
    <t>Parierfaktor 0,15 ;  Wurfwert 0,3 ;  30% Betäubungschance ;   60% Rüstungsdurchdringung, Schaden: 21</t>
  </si>
  <si>
    <t>Dolch  T1</t>
  </si>
  <si>
    <t>Parierfaktor 0,4 ;  Wurfwert 0,5 ;  Rüstungsdurchdringung nur wenn Ziel Immobilisiert ;  100% Rüstungsdurchdringung, Schaden: 15</t>
  </si>
  <si>
    <t>Knüppel  T1</t>
  </si>
  <si>
    <t>Parierfaktor 0,15 ;  Wurfwert 0,3 ;  80% Betäubungschance , Schaden: 18</t>
  </si>
  <si>
    <t>Großschwert  T1</t>
  </si>
  <si>
    <t>Parierfaktor 0,4  ;  Wurfwert 0,2, Schaden: 40</t>
  </si>
  <si>
    <t>Großaxt  T1</t>
  </si>
  <si>
    <t>Parierfaktor 0,3  ;  Wurfwert 0,3 ;  30% Rüstungsdurchdringung, Schaden: 32</t>
  </si>
  <si>
    <t>Kriegshammer  T1</t>
  </si>
  <si>
    <t>Parierfaktor 0,1  ;  Wurfwert 0,3 ;  60% Betäubungschance ;  60% Rüstungsdurchdringung, Schaden: 28</t>
  </si>
  <si>
    <t>Speer  T1</t>
  </si>
  <si>
    <t>Rüstungspenetration 10% ;  Parierfaktor 0,1 ;  Wurfwert 1,3, Schaden: 32</t>
  </si>
  <si>
    <t>Großspeer/ Pike  T1</t>
  </si>
  <si>
    <t>Rüstungspenetration 30% ;  Parierfaktor 0,25 ;  Wurfwert 0,7, Schaden: 44</t>
  </si>
  <si>
    <t>Hellebarde  T1</t>
  </si>
  <si>
    <t>Rüstungspenetration 25% ;  Parierfaktor 0,3 ;  Wurfwert 0,5, Schaden: 52</t>
  </si>
  <si>
    <t>Bola  T1</t>
  </si>
  <si>
    <t>100% Unterbrechungschance ;   Wurfwert 2,5 ;  Parierfaktor 0 ;  Zerstörungschance 100% ;  Anzahl im Holster: 1, Schaden: 1</t>
  </si>
  <si>
    <t>Schwere Bola  T1</t>
  </si>
  <si>
    <t>100% Unterbrechungschance ;   Wurfwert 2,5 ;  Parierfaktor 0 ;  Zerstörungschance 30% ;  Anzahl im Holster: 1, Schaden: 1</t>
  </si>
  <si>
    <t>Wurfmesser  T1</t>
  </si>
  <si>
    <t>15% Unterbrechungschance ;  30% Rüstungsdurchdringung ;  Wurfwert 2,5 ;  Parierfaktor 0,2 ;  Zerstörungschance 70% ;  Anzahl im Holster: 5, Schaden: 8</t>
  </si>
  <si>
    <t>Wurfaxt  T1</t>
  </si>
  <si>
    <t>35% Unterbrechungschance ;  40% Rüstungsdurchdringung ;  Wurfwert 2,5 ;  Parierfaktor 0,3 ;  Zerstörungschance 40% ;  Anzahl im Holster: 2, Schaden: 17</t>
  </si>
  <si>
    <t>Pilum  T1</t>
  </si>
  <si>
    <t>30% Unterbrechungschance ;  70% Rüstungsdurchdringung ;  Wurfwert 2,5 ;  Parierfaktor 0,2 ;  Zerstörungschance 60% ;  Anzahl im Holster: 1, Schaden: 22</t>
  </si>
  <si>
    <t>Handsand  T1</t>
  </si>
  <si>
    <t>70% Unterbrechungschance ;   Wurfwert 2,5 ;  Parierfaktor 0 ;  Zerstörungschance 100% ;  Anzahl im Holster: 20, Schaden: 1</t>
  </si>
  <si>
    <t>Stein  T1</t>
  </si>
  <si>
    <t>10% Unterbrechungschance ;  40% Betäubungschance ;  Wurfwert 2,5 ;  Parierfaktor 0 ;  Zerstörungschance 100% ;  Anzahl im Holster: 0, Schaden: 3</t>
  </si>
  <si>
    <t>Faust  T1</t>
  </si>
  <si>
    <t>50% Betäubungschance; Wurfwert 0,1, Schaden: 5</t>
  </si>
  <si>
    <t>Schlagring  T1</t>
  </si>
  <si>
    <t>90% versteckbar ;  75% Betäubungschance ;  50% Rüstungsdurchdringung ;  Wurfwert 0,1, Schaden: 15</t>
  </si>
  <si>
    <t>Faustmesser  T1</t>
  </si>
  <si>
    <t>50% versteckbar ;  Wurfwert 0,1, Schaden: 18</t>
  </si>
  <si>
    <t>Metallkrallen  T1</t>
  </si>
  <si>
    <t>Nicht versteckbar ;  Parierfaktor 0,3 ;  Wurfwert 0,1, Schaden: 24</t>
  </si>
  <si>
    <t>Bogen  T2</t>
  </si>
  <si>
    <t>Keine, Schaden: 35</t>
  </si>
  <si>
    <t>Armbrust  T2</t>
  </si>
  <si>
    <t>Schleichvorteil 4; Nachladen 50% Wahrscheinlichkeit mit Nebenaktion, Schaden: 45,5</t>
  </si>
  <si>
    <t>Muskete  T2</t>
  </si>
  <si>
    <t>Schleichvorteil 4; Nachladen 1 Runde; negiert Deckung Stufe 1, Schaden: 105</t>
  </si>
  <si>
    <t>Schleuder  T2</t>
  </si>
  <si>
    <t>40% Betäubungsschance; Nebenaktion zum Wirbeln/"Nachladen", Schaden: 28</t>
  </si>
  <si>
    <t>Bogen  T3</t>
  </si>
  <si>
    <t>Keine, Schaden: 41</t>
  </si>
  <si>
    <t>Armbrust  T3</t>
  </si>
  <si>
    <t>Schleichvorteil 4; Nachladen 50% Wahrscheinlichkeit mit Nebenaktion, Schaden: 53,3</t>
  </si>
  <si>
    <t>Muskete  T3</t>
  </si>
  <si>
    <t>Schleichvorteil 4; Nachladen 1 Runde; negiert Deckung Stufe 1, Schaden: 123</t>
  </si>
  <si>
    <t>Schleuder  T3</t>
  </si>
  <si>
    <t>40% Betäubungsschance; Nebenaktion zum Wirbeln/"Nachladen", Schaden: 32,8</t>
  </si>
  <si>
    <t>Bogen  T4</t>
  </si>
  <si>
    <t>Keine, Schaden: 46</t>
  </si>
  <si>
    <t>Armbrust  T4</t>
  </si>
  <si>
    <t>Schleichvorteil 4; Nachladen 50% Wahrscheinlichkeit mit Nebenaktion, Schaden: 59,8</t>
  </si>
  <si>
    <t>Muskete  T4</t>
  </si>
  <si>
    <t>Schleichvorteil 4; Nachladen 1 Runde; negiert Deckung Stufe 1, Schaden: 138</t>
  </si>
  <si>
    <t>Schleuder  T4</t>
  </si>
  <si>
    <t>40% Betäubungsschance; Nebenaktion zum Wirbeln/"Nachladen", Schaden: 36,8</t>
  </si>
  <si>
    <t>Schwert  T2</t>
  </si>
  <si>
    <t>Parierfaktor 0,4 ;  Wurfwert 0,2  , Schaden: 42</t>
  </si>
  <si>
    <t>Axt  T2</t>
  </si>
  <si>
    <t>Parierfaktor 0,3 ;   Wurfwert 0,7 ;   20% Rüstungsdurchdringung, Schaden: 33,6</t>
  </si>
  <si>
    <t>Streitkolben  T2</t>
  </si>
  <si>
    <t>Parierfaktor 0,15 ;  Wurfwert 0,3 ;  30% Betäubungschance ;   60% Rüstungsdurchdringung, Schaden: 29,4</t>
  </si>
  <si>
    <t>Dolch  T2</t>
  </si>
  <si>
    <t>Parierfaktor 0,4 ;  Wurfwert 0,5 ;  Rüstungsdurchdringung nur wenn Ziel Immobilisiert ;  100% Rüstungsdurchdringung, Schaden: 21</t>
  </si>
  <si>
    <t>Knüppel  T2</t>
  </si>
  <si>
    <t>Parierfaktor 0,15 ;  Wurfwert 0,3 ;  80% Betäubungschance , Schaden: 25,2</t>
  </si>
  <si>
    <t>Großschwert  T2</t>
  </si>
  <si>
    <t>Parierfaktor 0.4  ;  Wurfwert 0,2, Schaden: 52</t>
  </si>
  <si>
    <t>Großaxt  T2</t>
  </si>
  <si>
    <t>Parierfaktor 0.3  ;  Wurfwert 0,3 ;  30% Rüstungsdurchdringung, Schaden: 41,6</t>
  </si>
  <si>
    <t>Kriegshammer  T2</t>
  </si>
  <si>
    <t>Parierfaktor 0.1  ;  Wurfwert 0,3 ;  60% Betäubungschance ;  60% Rüstungsdurchdringung, Schaden: 36,4</t>
  </si>
  <si>
    <t>Speer  T2</t>
  </si>
  <si>
    <t>Rüstungspenetration 10% ;  Parierfaktor 0,1 ;  Wurfwert 1,3, Schaden: 33,6</t>
  </si>
  <si>
    <t>Großspeer/ Pike  T2</t>
  </si>
  <si>
    <t>Rüstungspenetration 30% ;  Parierfaktor 0,25 ;  Wurfwert 0,7, Schaden: 46,2</t>
  </si>
  <si>
    <t>Hellebarde  T2</t>
  </si>
  <si>
    <t>Rüstungspenetration 25% ;  Parierfaktor 0,3 ;  Wurfwert 0,5, Schaden: 54,6</t>
  </si>
  <si>
    <t>Schwert  T3</t>
  </si>
  <si>
    <t>Parierfaktor 0,4 ;  Wurfwert 0,2  , Schaden: 48</t>
  </si>
  <si>
    <t>Axt  T3</t>
  </si>
  <si>
    <t>Parierfaktor 0,3 ;   Wurfwert 0,7 ;   20% Rüstungsdurchdringung, Schaden: 38,4</t>
  </si>
  <si>
    <t>Streitkolben  T3</t>
  </si>
  <si>
    <t>Parierfaktor 0,15 ;  Wurfwert 0,3 ;  30% Betäubungschance ;   60% Rüstungsdurchdringung, Schaden: 33,6</t>
  </si>
  <si>
    <t>Dolch  T3</t>
  </si>
  <si>
    <t>Parierfaktor 0,4 ;  Wurfwert 0,5 ;  Rüstungsdurchdringung nur wenn Ziel Immobilisiert ;  100% Rüstungsdurchdringung, Schaden: 24</t>
  </si>
  <si>
    <t>Knüppel  T3</t>
  </si>
  <si>
    <t>Parierfaktor 0,15 ;  Wurfwert 0,3 ;  80% Betäubungschance , Schaden: 28,8</t>
  </si>
  <si>
    <t>Großschwert  T3</t>
  </si>
  <si>
    <t>Parierfaktor 0,4  ;  Wurfwert 0,2, Schaden: 58</t>
  </si>
  <si>
    <t>Großaxt  T3</t>
  </si>
  <si>
    <t>Parierfaktor 0,3  ;  Wurfwert 0,3 ;  30% Rüstungsdurchdringung, Schaden: 46,4</t>
  </si>
  <si>
    <t>Kriegshammer  T3</t>
  </si>
  <si>
    <t>Parierfaktor 0,1  ;  Wurfwert 0,3 ;  60% Betäubungschance ;  60% Rüstungsdurchdringung, Schaden: 40,6</t>
  </si>
  <si>
    <t>Speer  T3</t>
  </si>
  <si>
    <t>Rüstungspenetration 10% ;  Parierfaktor 0,1 ;  Wurfwert 1,3, Schaden: 38,4</t>
  </si>
  <si>
    <t>Großspeer/ Pike  T3</t>
  </si>
  <si>
    <t>Rüstungspenetration 30% ;  Parierfaktor 0,25 ;  Wurfwert 0,7, Schaden: 52,8</t>
  </si>
  <si>
    <t>Hellebarde  T3</t>
  </si>
  <si>
    <t>Rüstungspenetration 25% ;  Parierfaktor 0,3 ;  Wurfwert 0,5, Schaden: 62,4</t>
  </si>
  <si>
    <t>Schwert  T4</t>
  </si>
  <si>
    <t>Parierfaktor 0,4 ;  Wurfwert 0,2  , Schaden: 53</t>
  </si>
  <si>
    <t>Axt  T4</t>
  </si>
  <si>
    <t>Parierfaktor 0,3 ;   Wurfwert 0,7 ;   20% Rüstungsdurchdringung, Schaden: 42,4</t>
  </si>
  <si>
    <t>Streitkolben  T4</t>
  </si>
  <si>
    <t>Parierfaktor 0,15 ;  Wurfwert 0,3 ;  30% Betäubungschance ;   60% Rüstungsdurchdringung, Schaden: 37,1</t>
  </si>
  <si>
    <t>Dolch  T4</t>
  </si>
  <si>
    <t>Parierfaktor 0,4 ;  Wurfwert 0,5 ;  Rüstungsdurchdringung nur wenn Ziel Immobilisiert ;  100% Rüstungsdurchdringung, Schaden: 26,5</t>
  </si>
  <si>
    <t>Knüppel  T4</t>
  </si>
  <si>
    <t>Parierfaktor 0,15 ;  Wurfwert 0,3 ;  80% Betäubungschance , Schaden: 31,8</t>
  </si>
  <si>
    <t>Großschwert  T4</t>
  </si>
  <si>
    <t>Parierfaktor 0,4  ;  Wurfwert 0,2, Schaden: 63</t>
  </si>
  <si>
    <t>Großaxt  T4</t>
  </si>
  <si>
    <t>Parierfaktor 0,3  ;  Wurfwert 0,3 ;  30% Rüstungsdurchdringung, Schaden: 50,4</t>
  </si>
  <si>
    <t>Kriegshammer  T4</t>
  </si>
  <si>
    <t>Parierfaktor 0,1  ;  Wurfwert 0,3 ;  60% Betäubungschance ;  60% Rüstungsdurchdringung, Schaden: 44,1</t>
  </si>
  <si>
    <t>Speer  T4</t>
  </si>
  <si>
    <t>Rüstungspenetration 10% ;  Parierfaktor 0,1 ;  Wurfwert 1,3, Schaden: 42,4</t>
  </si>
  <si>
    <t>Großspeer/ Pike  T4</t>
  </si>
  <si>
    <t>Rüstungspenetration 30% ;  Parierfaktor 0,25 ;  Wurfwert 0,7, Schaden: 58,3</t>
  </si>
  <si>
    <t>Hellebarde  T4</t>
  </si>
  <si>
    <t>Rüstungspenetration 25% ;  Parierfaktor 0,3 ;  Wurfwert 0,5, Schaden: 68,9</t>
  </si>
  <si>
    <t>Schlagring  T2</t>
  </si>
  <si>
    <t>90% versteckbar ;  75% Betäubungschance ;  50% Rüstungsdurchdringung ;  Wurfwert 0,1, Schaden: 21</t>
  </si>
  <si>
    <t>Faustmesser  T2</t>
  </si>
  <si>
    <t>50% versteckbar ;  Wurfwert 0,1, Schaden: 25,2</t>
  </si>
  <si>
    <t>Metallkrallen  T2</t>
  </si>
  <si>
    <t>Nicht versteckbar ;  Parierfaktor 0,3 ;  Wurfwert 0,1, Schaden: 33,6</t>
  </si>
  <si>
    <t>Schlagring  T3</t>
  </si>
  <si>
    <t>90% versteckbar ;  75% Betäubungschance ;  50% Rüstungsdurchdringung ;  Wurfwert 0,1, Schaden: 24</t>
  </si>
  <si>
    <t>Faustmesser  T3</t>
  </si>
  <si>
    <t>50% versteckbar ;  Wurfwert 0,1, Schaden: 28,8</t>
  </si>
  <si>
    <t>Metallkrallen  T3</t>
  </si>
  <si>
    <t>Nicht versteckbar ;  Parierfaktor 0,3 ;  Wurfwert 0,1, Schaden: 38,4</t>
  </si>
  <si>
    <t>Schlagring  T4</t>
  </si>
  <si>
    <t>90% versteckbar ;  75% Betäubungschance ;  50% Rüstungsdurchdringung ;  Wurfwert 0,1, Schaden: 26,5</t>
  </si>
  <si>
    <t>Faustmesser  T4</t>
  </si>
  <si>
    <t>50% versteckbar ;  Wurfwert 0,1, Schaden: 31,8</t>
  </si>
  <si>
    <t>Metallkrallen  T4</t>
  </si>
  <si>
    <t>Nicht versteckbar ;  Parierfaktor 0,3 ;  Wurfwert 0,1, Schaden: 42,4</t>
  </si>
  <si>
    <t>Leichter Helm  T1</t>
  </si>
  <si>
    <t>Anziehen 1 Minute, Ausziehen 1 Minute, Rüstungswert: 6</t>
  </si>
  <si>
    <t>Leichter Brustpanzer  T1</t>
  </si>
  <si>
    <t>Leichter Waffenrock  T1</t>
  </si>
  <si>
    <t>Leichte Armschienen  T1</t>
  </si>
  <si>
    <t>Leichte Beinschienen  T1</t>
  </si>
  <si>
    <t>Leichter Helm  T2</t>
  </si>
  <si>
    <t>Anziehen 1 Minute, Ausziehen 1 Minute, Rüstungswert: 8,4</t>
  </si>
  <si>
    <t>Leichter Brustpanzer  T2</t>
  </si>
  <si>
    <t>Leichter Waffenrock  T2</t>
  </si>
  <si>
    <t>Leichte Armschienen  T2</t>
  </si>
  <si>
    <t>Leichte Beinschienen  T2</t>
  </si>
  <si>
    <t>Leichter Helm  T3</t>
  </si>
  <si>
    <t>Anziehen 1 Minute, Ausziehen 1 Minute, Rüstungswert: 9,6</t>
  </si>
  <si>
    <t>Leichter Brustpanzer  T3</t>
  </si>
  <si>
    <t>Leichter Waffenrock  T3</t>
  </si>
  <si>
    <t>Leichte Armschienen  T3</t>
  </si>
  <si>
    <t>Leichte Beinschienen  T3</t>
  </si>
  <si>
    <t>Leichter Helm  T4</t>
  </si>
  <si>
    <t>Anziehen 1 Minute, Ausziehen 1 Minute, Rüstungswert: 10,6</t>
  </si>
  <si>
    <t>Leichter Brustpanzer  T4</t>
  </si>
  <si>
    <t>Leichter Waffenrock  T4</t>
  </si>
  <si>
    <t>Leichte Armschienen  T4</t>
  </si>
  <si>
    <t>Leichte Beinschienen  T4</t>
  </si>
  <si>
    <t>Mittlerer Helm  T1</t>
  </si>
  <si>
    <t>Anziehen 5 Minute, Ausziehen 1 Minute, Rüstungswert: 10,5</t>
  </si>
  <si>
    <t>Mittlerer Brustpanzer  T1</t>
  </si>
  <si>
    <t>Mittlerer Waffenrock  T1</t>
  </si>
  <si>
    <t>Mittlere Armschienen  T1</t>
  </si>
  <si>
    <t>Mittlere Beinschienen  T1</t>
  </si>
  <si>
    <t>Mittlerer Helm  T2</t>
  </si>
  <si>
    <t>Anziehen 5 Minute, Ausziehen 1 Minute, Rüstungswert: 14,7</t>
  </si>
  <si>
    <t>Mittlerer Brustpanzer  T2</t>
  </si>
  <si>
    <t>Mittlerer Waffenrock  T2</t>
  </si>
  <si>
    <t>Mittlere Armschienen  T2</t>
  </si>
  <si>
    <t>Mittlere Beinschienen  T2</t>
  </si>
  <si>
    <t>Mittlerer Helm  T3</t>
  </si>
  <si>
    <t>Anziehen 5 Minute, Ausziehen 1 Minute, Rüstungswert: 16,8</t>
  </si>
  <si>
    <t>Mittlerer Brustpanzer  T3</t>
  </si>
  <si>
    <t>Mittlerer Waffenrock  T3</t>
  </si>
  <si>
    <t>Mittlere Armschienen  T3</t>
  </si>
  <si>
    <t>Mittlere Beinschienen  T3</t>
  </si>
  <si>
    <t>Mittlerer Helm  T4</t>
  </si>
  <si>
    <t>Anziehen 5 Minute, Ausziehen 1 Minute, Rüstungswert: 18,55</t>
  </si>
  <si>
    <t>Mittlerer Brustpanzer  T4</t>
  </si>
  <si>
    <t>Mittlerer Waffenrock  T4</t>
  </si>
  <si>
    <t>Mittlere Armschienen  T4</t>
  </si>
  <si>
    <t>Mittlere Beinschienen  T4</t>
  </si>
  <si>
    <t>Schwerer Helm  T1</t>
  </si>
  <si>
    <t>Anziehen 10 Minute, Ausziehen 5 Minute, Rüstungswert: 15</t>
  </si>
  <si>
    <t>Schwerer Brustpanzer  T1</t>
  </si>
  <si>
    <t>Schwerer Waffenrock  T1</t>
  </si>
  <si>
    <t>Schwere Armschienen  T1</t>
  </si>
  <si>
    <t>Schwere Beinschienen  T1</t>
  </si>
  <si>
    <t>Schwerer Helm  T2</t>
  </si>
  <si>
    <t>Anziehen 10 Minute, Ausziehen 5 Minute, Rüstungswert: 21</t>
  </si>
  <si>
    <t>Schwerer Brustpanzer  T2</t>
  </si>
  <si>
    <t>Schwerer Waffenrock  T2</t>
  </si>
  <si>
    <t>Schwere Armschienen  T2</t>
  </si>
  <si>
    <t>Schwere Beinschienen  T2</t>
  </si>
  <si>
    <t>Schwerer Helm  T3</t>
  </si>
  <si>
    <t>Anziehen 10 Minute, Ausziehen 5 Minute, Rüstungswert: 24</t>
  </si>
  <si>
    <t>Schwerer Brustpanzer  T3</t>
  </si>
  <si>
    <t>Schwerer Waffenrock  T3</t>
  </si>
  <si>
    <t>Schwere Armschienen  T3</t>
  </si>
  <si>
    <t>Schwere Beinschienen  T3</t>
  </si>
  <si>
    <t>Schwerer Helm  T4</t>
  </si>
  <si>
    <t>Anziehen 10 Minute, Ausziehen 5 Minute, Rüstungswert: 26,5</t>
  </si>
  <si>
    <t>Schwerer Brustpanzer  T4</t>
  </si>
  <si>
    <t>Schwerer Waffenrock  T4</t>
  </si>
  <si>
    <t>Schwere Armschienen  T4</t>
  </si>
  <si>
    <t>Schwere Beinschienen  T4</t>
  </si>
  <si>
    <t>Kleines Schild  T1</t>
  </si>
  <si>
    <t>Entwaffnungschance 15, Rüstungswert: 10,5</t>
  </si>
  <si>
    <t>Schild  T1</t>
  </si>
  <si>
    <t>Entwaffnungschance 8, Rüstungswert: 16,5</t>
  </si>
  <si>
    <t>Turmschild  T1</t>
  </si>
  <si>
    <t>Entwaffnungschance 1, Rüstungswert: 22,5</t>
  </si>
  <si>
    <t>Kleines Schild  T2</t>
  </si>
  <si>
    <t>Entwaffnungschance 15, Rüstungswert: 14,7</t>
  </si>
  <si>
    <t>Schild  T2</t>
  </si>
  <si>
    <t>Entwaffnungschance 8, Rüstungswert: 23,1</t>
  </si>
  <si>
    <t>Turmschild  T2</t>
  </si>
  <si>
    <t>Entwaffnungschance 1, Rüstungswert: 31,5</t>
  </si>
  <si>
    <t>Kleines Schild  T3</t>
  </si>
  <si>
    <t>Entwaffnungschance 15, Rüstungswert: 16,8</t>
  </si>
  <si>
    <t>Schild  T3</t>
  </si>
  <si>
    <t>Entwaffnungschance 8, Rüstungswert: 26,4</t>
  </si>
  <si>
    <t>Turmschild  T3</t>
  </si>
  <si>
    <t>Entwaffnungschance 1, Rüstungswert: 36</t>
  </si>
  <si>
    <t>Kleines Schild  T4</t>
  </si>
  <si>
    <t>Entwaffnungschance 15, Rüstungswert: 18,55</t>
  </si>
  <si>
    <t>Schild  T4</t>
  </si>
  <si>
    <t>Entwaffnungschance 8, Rüstungswert: 29,15</t>
  </si>
  <si>
    <t>Turmschild  T4</t>
  </si>
  <si>
    <t>Entwaffnungschance 1, Rüstungswert: 39,75</t>
  </si>
  <si>
    <t>T1   Material</t>
  </si>
  <si>
    <t>Rezept</t>
  </si>
  <si>
    <t>Feuerresistenzmantel</t>
  </si>
  <si>
    <t>Tarnnetz</t>
  </si>
  <si>
    <t>Tarnmantel</t>
  </si>
  <si>
    <t>Bolawerfer</t>
  </si>
  <si>
    <t>Mechanismus</t>
  </si>
  <si>
    <t>Zielstab für Arkebuse</t>
  </si>
  <si>
    <t>Zoombrille</t>
  </si>
  <si>
    <t>Giftring</t>
  </si>
  <si>
    <t>Attentatsklinge</t>
  </si>
  <si>
    <t>Einhandarmbrust armaufsatz</t>
  </si>
  <si>
    <t>Gürtellaterne</t>
  </si>
  <si>
    <t>Monsterlederzelt</t>
  </si>
  <si>
    <t>Monsterbola</t>
  </si>
  <si>
    <t>Material Flexibel Feuerresistenz 1</t>
  </si>
  <si>
    <t>Gibt Advantage auf Sneakchecks solange nicht bewegt</t>
  </si>
  <si>
    <t>Gibt geringen Advantage auf Sneakchecks auch in bewegung</t>
  </si>
  <si>
    <t>Armbola werfer benötigt keinen Slot dafür einen Besonderenitem Slot, muss für main und single action nachgeladen werden</t>
  </si>
  <si>
    <t>Animali</t>
  </si>
  <si>
    <t>Gibt Advantage 2 auf Ranged Attacks bei Einsatz der Singleaction</t>
  </si>
  <si>
    <t>Vergiftet T1-T4 je nach Material benutzt</t>
  </si>
  <si>
    <t>Ermöglicht erklimmen von Wänden ohne Acrobaktic Check</t>
  </si>
  <si>
    <t>Throwing Check um Acrobatic checks für überwinden zu erleichtern oder Strickleiter anzubringen</t>
  </si>
  <si>
    <t>Dolch kann ohne Waffen wechsel aus Slot verwendet werdern</t>
  </si>
  <si>
    <t>Einhandarmbrust kann ohne Waffen wechsel aus Slot verwendet werdern</t>
  </si>
  <si>
    <t>Laternenlicht ohne Hand zu verwenden</t>
  </si>
  <si>
    <t>Normale Laterne muss in Hand gehalten werden</t>
  </si>
  <si>
    <t>Haltbarere Bola?</t>
  </si>
  <si>
    <t>Monsterrüstung</t>
  </si>
  <si>
    <t>Versorgungscheck (pause) ad advantage</t>
  </si>
  <si>
    <t>Gleitermantel</t>
  </si>
  <si>
    <t>Monsterhaut onesie</t>
  </si>
  <si>
    <t>monsterüstung</t>
  </si>
  <si>
    <t>Material Flexibel Tarn</t>
  </si>
  <si>
    <t>Material Flexibel T1</t>
  </si>
  <si>
    <t>Material Flexibel T2</t>
  </si>
  <si>
    <t>Reduziert Miss Chance der Muskete um …%, benötigt Slot, Benötigt Single action zum Aufstellen?</t>
  </si>
  <si>
    <t>Geschliffens Glas + Material T2</t>
  </si>
  <si>
    <t>Geschliffenes Glas</t>
  </si>
  <si>
    <t>Giftzahn/ Stachel + Material Hart T1</t>
  </si>
  <si>
    <t>4x Seil</t>
  </si>
  <si>
    <t>Material T1 x0,5 + 1 Seil</t>
  </si>
  <si>
    <t>Laterne + Material T1x0,5</t>
  </si>
  <si>
    <t>Material T1x0,5</t>
  </si>
  <si>
    <t>Glas scherbe oder ähnliches</t>
  </si>
  <si>
    <t>Handwerkscheck 2,3 um zu erhalten (weiter verarbeitbar)</t>
  </si>
  <si>
    <t>Feuerorgan</t>
  </si>
  <si>
    <t>Giftzahn/stachel</t>
  </si>
  <si>
    <t>Material Hart T1</t>
  </si>
  <si>
    <t>Material Flexibel Spinnenseide</t>
  </si>
  <si>
    <t>Material Hart T2</t>
  </si>
  <si>
    <t>Material Hart T3</t>
  </si>
  <si>
    <t>Brille</t>
  </si>
  <si>
    <t>Gleicht Sehschwäche aus</t>
  </si>
  <si>
    <t>Material Flexibel T3</t>
  </si>
  <si>
    <t>Material Flexibel T4</t>
  </si>
  <si>
    <t>Material Hart T4</t>
  </si>
  <si>
    <t>Für Waffen und Schwererüstung</t>
  </si>
  <si>
    <t>T2 Flexibels Material</t>
  </si>
  <si>
    <t>T4 Flexibels Material; 15 Stück</t>
  </si>
  <si>
    <t>T1 Flexibels Material</t>
  </si>
  <si>
    <t>T3 Flexibels Material</t>
  </si>
  <si>
    <t>T5 Flexibels Material, 100 Stück</t>
  </si>
  <si>
    <t>T4 Flexibels Material, 100 Stück</t>
  </si>
  <si>
    <t>T1 Material Flexibels</t>
  </si>
  <si>
    <t>Für Flexibelse, Mittlere, Monsterrüstung</t>
  </si>
  <si>
    <t>T2 Flexibelseres Material</t>
  </si>
  <si>
    <t>T1 Hart Material</t>
  </si>
  <si>
    <t>T1 Material Hart</t>
  </si>
  <si>
    <t>T3 Material Hart</t>
  </si>
  <si>
    <t>T2 Hart Material</t>
  </si>
  <si>
    <t>T4 Hart Material, 100 Stück</t>
  </si>
  <si>
    <t>Feuerfestes Material T2</t>
  </si>
  <si>
    <t>T1 Hart  Material, 5 Stück</t>
  </si>
  <si>
    <t>T3 Hart Material</t>
  </si>
  <si>
    <t>T1 Hart Material Gift T1</t>
  </si>
  <si>
    <t>Skorpionstachel Gift T2</t>
  </si>
  <si>
    <t>T2 Waffen Material Gift T2</t>
  </si>
  <si>
    <t>Mod: Feuer</t>
  </si>
  <si>
    <t>Mod: Gift</t>
  </si>
  <si>
    <t>Mod: Gewicht</t>
  </si>
  <si>
    <t>Mod: Zustand</t>
  </si>
  <si>
    <t>Mod: Bluten</t>
  </si>
  <si>
    <t>Mod: Armbrust Doppelbolzen</t>
  </si>
  <si>
    <t>Mod: Armbrust Reload Chance</t>
  </si>
  <si>
    <t>Mod: Schildmods</t>
  </si>
  <si>
    <t>Mod: Parry</t>
  </si>
  <si>
    <t>Mod: Versteck</t>
  </si>
  <si>
    <t>Mod: Armor Penedration</t>
  </si>
  <si>
    <t>Glasscherbe</t>
  </si>
  <si>
    <t>Glaskugel</t>
  </si>
  <si>
    <t>Monokel</t>
  </si>
  <si>
    <t>Gibt permanent Feuerresitzenz</t>
  </si>
  <si>
    <t>Giftzahn T1</t>
  </si>
  <si>
    <t>Giftzahn T2</t>
  </si>
  <si>
    <t>Giftzahn T3</t>
  </si>
  <si>
    <t>Giftzahn T4</t>
  </si>
  <si>
    <t>Giftstachel T1</t>
  </si>
  <si>
    <t>Giftstachel T2</t>
  </si>
  <si>
    <t>Giftstachel T3</t>
  </si>
  <si>
    <t>Giftstachel T4</t>
  </si>
  <si>
    <t>Kuriositätenhändler</t>
  </si>
  <si>
    <t>Hoher Rüstungswert, relativ niedriges Gewicht, Max Zustand 1</t>
  </si>
  <si>
    <t>Irgende eine Art von Knochen Tier</t>
  </si>
  <si>
    <t>Lindwurm Feuerorgan</t>
  </si>
  <si>
    <t>Benötigt für besseres Tränkebrauen</t>
  </si>
  <si>
    <t>Vereinfacht das anzünden von Dingen.</t>
  </si>
  <si>
    <t>4 Meter Strickleiter</t>
  </si>
  <si>
    <t>X mal Standardwert</t>
  </si>
  <si>
    <t>2,5</t>
  </si>
  <si>
    <t>0,7</t>
  </si>
  <si>
    <t>0,4</t>
  </si>
  <si>
    <t>0,5</t>
  </si>
  <si>
    <t>1,3</t>
  </si>
  <si>
    <t>0,8</t>
  </si>
  <si>
    <t>0,6</t>
  </si>
  <si>
    <t>1,4</t>
  </si>
  <si>
    <t>0</t>
  </si>
  <si>
    <t>Wert_Orginalwaffe</t>
  </si>
  <si>
    <t>Menge Material T1 für Herstellung</t>
  </si>
  <si>
    <t>Tier des gesuchten Gegenstandes</t>
  </si>
  <si>
    <t>Kosten des Tier Materials</t>
  </si>
  <si>
    <t>T1</t>
  </si>
  <si>
    <t>T2</t>
  </si>
  <si>
    <t>T3</t>
  </si>
  <si>
    <t>T4</t>
  </si>
  <si>
    <t>27000</t>
  </si>
  <si>
    <t>90000</t>
  </si>
  <si>
    <t>Kosten bei Schmied ohne Material</t>
  </si>
  <si>
    <t>Beruf</t>
  </si>
  <si>
    <t>Einkommen/Monat</t>
  </si>
  <si>
    <t>Einkommen/Jahr</t>
  </si>
  <si>
    <t>Einkommen/Woche</t>
  </si>
  <si>
    <t>Einkommen Tag</t>
  </si>
  <si>
    <t>Einkommen/Stunde</t>
  </si>
  <si>
    <t>Korbflechter</t>
  </si>
  <si>
    <t>Weber</t>
  </si>
  <si>
    <t>Käser</t>
  </si>
  <si>
    <t>Jagd schlecht</t>
  </si>
  <si>
    <t>Jagd gut</t>
  </si>
  <si>
    <t>Gerber</t>
  </si>
  <si>
    <t>Fischer</t>
  </si>
  <si>
    <t>Zimmerer</t>
  </si>
  <si>
    <t>Maler</t>
  </si>
  <si>
    <t>Müller</t>
  </si>
  <si>
    <t>Metzger</t>
  </si>
  <si>
    <t>Kürschner</t>
  </si>
  <si>
    <t>Schuhmacher</t>
  </si>
  <si>
    <t>Sattler</t>
  </si>
  <si>
    <t>Heiler</t>
  </si>
  <si>
    <t>Reisender Händler schlecht</t>
  </si>
  <si>
    <t>Reisender Händler gut</t>
  </si>
  <si>
    <t>Einfacher Soldat</t>
  </si>
  <si>
    <t>Offizier</t>
  </si>
  <si>
    <t>Zenturio</t>
  </si>
  <si>
    <t>Armeeheiler</t>
  </si>
  <si>
    <t>Armeealchemist</t>
  </si>
  <si>
    <t>Tagelöhner</t>
  </si>
  <si>
    <t>Bauer schlecht</t>
  </si>
  <si>
    <t>Bauer gut</t>
  </si>
  <si>
    <t>Bauer Yondalla</t>
  </si>
  <si>
    <t>Holzfäller</t>
  </si>
  <si>
    <t>Ruhehofebewahrer</t>
  </si>
  <si>
    <t>Priester</t>
  </si>
  <si>
    <t>Kosten Arbeitszeit Schmied/Woche</t>
  </si>
  <si>
    <t>Kosten Arbeitszeit Schmied/Woche NORMAL</t>
  </si>
  <si>
    <t>Arbeitsaufwand in Wochen für  Tier</t>
  </si>
  <si>
    <t>Failchance des Schmieds</t>
  </si>
  <si>
    <t>Value benötigt</t>
  </si>
  <si>
    <t>Differenz zum Kaufpreis</t>
  </si>
  <si>
    <t>Kategorie</t>
  </si>
  <si>
    <t>Nahrung</t>
  </si>
  <si>
    <t>Alltagsgegenstände</t>
  </si>
  <si>
    <t>Utensilien</t>
  </si>
  <si>
    <t>Ausrüstung</t>
  </si>
  <si>
    <t>Instrumente</t>
  </si>
  <si>
    <t>Rüstung</t>
  </si>
  <si>
    <t>Nahrungmittel</t>
  </si>
  <si>
    <t>Nahrungmittel, Wird von Elfen gerne gestohlen</t>
  </si>
  <si>
    <t>Nahrungmittel, Grundnahrung der Rahkari</t>
  </si>
  <si>
    <t xml:space="preserve">Nahrung </t>
  </si>
  <si>
    <t>T1  Hartes Material</t>
  </si>
  <si>
    <t>Hilft Feuer zu entfachen</t>
  </si>
  <si>
    <t>Zeitaufwand (Materialmenge*1100)</t>
  </si>
  <si>
    <t>Value Reperatur</t>
  </si>
  <si>
    <t>Failchance Erstellung</t>
  </si>
  <si>
    <t>Failchance Rep</t>
  </si>
  <si>
    <t>Realistische Reinkosten bei Selbstherstellung</t>
  </si>
  <si>
    <t>Realistische Reinkosten bei Verbesserung</t>
  </si>
  <si>
    <t>Real Reinkosten b. Verb + Zeitaufwand</t>
  </si>
  <si>
    <t>Reinkosten Neuherstellung + Arbeitszeit</t>
  </si>
  <si>
    <t>Monstermaterial</t>
  </si>
  <si>
    <t>Pflanzen</t>
  </si>
  <si>
    <t>Waffen</t>
  </si>
  <si>
    <t>Pfeile</t>
  </si>
  <si>
    <t>40% Armor Penetration</t>
  </si>
  <si>
    <t>80% Betäubungschance, Verringerter Schaden</t>
  </si>
  <si>
    <t>50% Chance auf Gifteffekt T1, höchste Ladungszahl</t>
  </si>
  <si>
    <t>50% Chance auf Gifteffekt T2, höchste Ladungszahl</t>
  </si>
  <si>
    <t>50% Chance auf Gifteffekt T3, höchste Ladungszahl</t>
  </si>
  <si>
    <t>50% Chance auf Gifteffekt T4, höchste Ladungszahl</t>
  </si>
  <si>
    <t>Kosten</t>
  </si>
  <si>
    <t>2 british pound per ton of ship</t>
  </si>
  <si>
    <t>average shi page 15 years</t>
  </si>
  <si>
    <t>https://thehistoryofengland.co.uk/resource/medieval-prices-and-wages/</t>
  </si>
  <si>
    <t>https://www.reddit.com/r/AskHistorians/comments/380veq/what_was_the_cost_of_a_ship_in_europe_circa_ad/</t>
  </si>
  <si>
    <t xml:space="preserve">yearly income </t>
  </si>
  <si>
    <t>2 pounds for labor</t>
  </si>
  <si>
    <t>5 pounds for mason</t>
  </si>
  <si>
    <t>1 Tonne Schiff kostet ca 30000 Reiks</t>
  </si>
  <si>
    <t>Galeone</t>
  </si>
  <si>
    <t>Barke</t>
  </si>
  <si>
    <t>Kutter</t>
  </si>
  <si>
    <t>Brigg</t>
  </si>
  <si>
    <t>Bireme</t>
  </si>
  <si>
    <t>Langschiff</t>
  </si>
  <si>
    <t>Galeere</t>
  </si>
  <si>
    <t>Fregatte</t>
  </si>
  <si>
    <t>Trireme</t>
  </si>
  <si>
    <t>Karavelle</t>
  </si>
  <si>
    <t>Gewicht (t)</t>
  </si>
  <si>
    <t>Schiffstyp</t>
  </si>
  <si>
    <t>Kosten (Reiks)</t>
  </si>
  <si>
    <t xml:space="preserve">Bola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</si>
</sst>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Baskerville Old Face"/>
      <family val="1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0BA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3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wrapText="1"/>
    </xf>
    <xf numFmtId="164" fontId="1" fillId="2" borderId="2" xfId="0" applyNumberFormat="1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quotePrefix="1"/>
    <xf numFmtId="0" fontId="0" fillId="0" borderId="0" xfId="0" applyAlignment="1"/>
    <xf numFmtId="0" fontId="0" fillId="0" borderId="0" xfId="0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9" fontId="0" fillId="0" borderId="0" xfId="0" applyNumberFormat="1" applyAlignment="1">
      <alignment horizontal="left" vertical="top"/>
    </xf>
    <xf numFmtId="0" fontId="0" fillId="0" borderId="0" xfId="0" applyAlignment="1">
      <alignment horizontal="center" vertical="top"/>
    </xf>
    <xf numFmtId="9" fontId="0" fillId="0" borderId="0" xfId="0" applyNumberFormat="1" applyAlignment="1">
      <alignment horizontal="center" vertical="top" wrapText="1"/>
    </xf>
    <xf numFmtId="9" fontId="0" fillId="0" borderId="0" xfId="0" applyNumberFormat="1" applyAlignment="1">
      <alignment horizontal="center" vertical="top"/>
    </xf>
    <xf numFmtId="1" fontId="0" fillId="0" borderId="0" xfId="0" applyNumberFormat="1"/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/>
    <xf numFmtId="0" fontId="0" fillId="0" borderId="0" xfId="0" applyFont="1"/>
    <xf numFmtId="0" fontId="4" fillId="0" borderId="0" xfId="1"/>
    <xf numFmtId="2" fontId="0" fillId="0" borderId="0" xfId="0" applyNumberFormat="1" applyAlignment="1">
      <alignment horizontal="center" vertical="top"/>
    </xf>
    <xf numFmtId="1" fontId="0" fillId="0" borderId="0" xfId="0" applyNumberFormat="1" applyAlignment="1">
      <alignment horizontal="center" vertical="top"/>
    </xf>
    <xf numFmtId="0" fontId="0" fillId="0" borderId="0" xfId="0" applyNumberFormat="1"/>
    <xf numFmtId="165" fontId="0" fillId="0" borderId="0" xfId="0" applyNumberFormat="1" applyAlignment="1">
      <alignment horizontal="center" vertical="top"/>
    </xf>
    <xf numFmtId="2" fontId="0" fillId="0" borderId="0" xfId="0" applyNumberFormat="1" applyFont="1" applyAlignment="1">
      <alignment horizontal="center" vertical="top"/>
    </xf>
    <xf numFmtId="164" fontId="0" fillId="0" borderId="0" xfId="0" applyNumberFormat="1" applyAlignment="1">
      <alignment horizontal="center" vertical="top"/>
    </xf>
    <xf numFmtId="0" fontId="4" fillId="0" borderId="0" xfId="1" applyAlignment="1">
      <alignment horizontal="center"/>
    </xf>
  </cellXfs>
  <cellStyles count="2">
    <cellStyle name="Standard" xfId="0" builtinId="0"/>
    <cellStyle name="Standard 2" xfId="1" xr:uid="{CBCBC3E0-F034-4695-945F-A2FB269E5C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005DF-956F-49EF-89FF-B49E3106C927}">
  <sheetPr codeName="Tabelle1"/>
  <dimension ref="A1:N920"/>
  <sheetViews>
    <sheetView tabSelected="1" workbookViewId="0">
      <pane ySplit="1" topLeftCell="A789" activePane="bottomLeft" state="frozen"/>
      <selection pane="bottomLeft" activeCell="A811" sqref="A811"/>
    </sheetView>
  </sheetViews>
  <sheetFormatPr baseColWidth="10" defaultColWidth="10.87890625" defaultRowHeight="14.35" x14ac:dyDescent="0.5"/>
  <cols>
    <col min="1" max="1" width="31.52734375" customWidth="1"/>
    <col min="2" max="2" width="16.3515625" customWidth="1"/>
    <col min="3" max="4" width="22.64453125" customWidth="1"/>
    <col min="5" max="5" width="35.3515625" customWidth="1"/>
    <col min="6" max="6" width="50.64453125" customWidth="1"/>
    <col min="13" max="13" width="14.64453125" customWidth="1"/>
  </cols>
  <sheetData>
    <row r="1" spans="1:14" x14ac:dyDescent="0.5">
      <c r="A1" t="s">
        <v>71</v>
      </c>
      <c r="B1" t="s">
        <v>5</v>
      </c>
      <c r="C1" t="s">
        <v>12</v>
      </c>
      <c r="D1" t="s">
        <v>1512</v>
      </c>
      <c r="E1" t="s">
        <v>1042</v>
      </c>
      <c r="F1" t="s">
        <v>6</v>
      </c>
      <c r="G1" t="s">
        <v>1055</v>
      </c>
      <c r="H1" t="s">
        <v>1057</v>
      </c>
      <c r="I1" t="s">
        <v>1043</v>
      </c>
      <c r="J1" t="s">
        <v>1044</v>
      </c>
      <c r="K1" t="s">
        <v>1045</v>
      </c>
      <c r="L1" t="s">
        <v>1058</v>
      </c>
      <c r="M1" t="s">
        <v>1059</v>
      </c>
      <c r="N1" t="s">
        <v>1443</v>
      </c>
    </row>
    <row r="2" spans="1:14" x14ac:dyDescent="0.5">
      <c r="A2" s="13" t="s">
        <v>7</v>
      </c>
      <c r="B2" s="13">
        <v>50</v>
      </c>
      <c r="C2" s="13">
        <v>0.25</v>
      </c>
      <c r="D2" s="13" t="s">
        <v>1513</v>
      </c>
      <c r="E2" t="str">
        <f t="shared" ref="E2:E65" si="0">H2&amp;", "&amp;I2&amp;", "&amp;J2&amp;", "&amp;K2&amp;", "&amp;L2&amp;", "&amp;M2&amp;", "&amp;N2</f>
        <v xml:space="preserve">, Allgemein, Alchemist, Schmied, Wirt, , </v>
      </c>
      <c r="F2" s="13" t="s">
        <v>1519</v>
      </c>
      <c r="G2">
        <v>4</v>
      </c>
      <c r="I2" t="s">
        <v>1043</v>
      </c>
      <c r="J2" t="s">
        <v>1044</v>
      </c>
      <c r="K2" t="s">
        <v>1045</v>
      </c>
      <c r="L2" t="s">
        <v>1058</v>
      </c>
    </row>
    <row r="3" spans="1:14" x14ac:dyDescent="0.5">
      <c r="A3" s="13" t="s">
        <v>15</v>
      </c>
      <c r="B3" s="13">
        <v>50</v>
      </c>
      <c r="C3" s="13">
        <v>0.25</v>
      </c>
      <c r="D3" s="13" t="s">
        <v>1513</v>
      </c>
      <c r="E3" t="str">
        <f t="shared" si="0"/>
        <v xml:space="preserve">, Allgemein, , , Wirt, , </v>
      </c>
      <c r="F3" s="13" t="s">
        <v>1519</v>
      </c>
      <c r="G3">
        <v>7</v>
      </c>
      <c r="I3" t="s">
        <v>1043</v>
      </c>
      <c r="L3" t="s">
        <v>1058</v>
      </c>
    </row>
    <row r="4" spans="1:14" x14ac:dyDescent="0.5">
      <c r="A4" s="13" t="s">
        <v>8</v>
      </c>
      <c r="B4" s="13">
        <v>50</v>
      </c>
      <c r="C4" s="13">
        <v>0.25</v>
      </c>
      <c r="D4" s="13" t="s">
        <v>1513</v>
      </c>
      <c r="E4" t="str">
        <f t="shared" si="0"/>
        <v xml:space="preserve">, Allgemein, , , Wirt, , </v>
      </c>
      <c r="F4" s="13" t="s">
        <v>1519</v>
      </c>
      <c r="G4">
        <v>9</v>
      </c>
      <c r="I4" t="s">
        <v>1043</v>
      </c>
      <c r="L4" t="s">
        <v>1058</v>
      </c>
    </row>
    <row r="5" spans="1:14" x14ac:dyDescent="0.5">
      <c r="A5" s="13" t="s">
        <v>9</v>
      </c>
      <c r="B5" s="13">
        <v>15</v>
      </c>
      <c r="C5" s="13">
        <v>0.25</v>
      </c>
      <c r="D5" s="13" t="s">
        <v>1513</v>
      </c>
      <c r="E5" t="str">
        <f t="shared" si="0"/>
        <v xml:space="preserve">, Allgemein, , , Wirt, , </v>
      </c>
      <c r="F5" s="13" t="s">
        <v>1519</v>
      </c>
      <c r="G5">
        <v>10</v>
      </c>
      <c r="I5" t="s">
        <v>1043</v>
      </c>
      <c r="L5" t="s">
        <v>1058</v>
      </c>
    </row>
    <row r="6" spans="1:14" x14ac:dyDescent="0.5">
      <c r="A6" s="13" t="s">
        <v>10</v>
      </c>
      <c r="B6" s="13">
        <v>15</v>
      </c>
      <c r="C6" s="13">
        <v>0.25</v>
      </c>
      <c r="D6" s="13" t="s">
        <v>1513</v>
      </c>
      <c r="E6" t="str">
        <f t="shared" si="0"/>
        <v xml:space="preserve">, Allgemein, , , Wirt, , </v>
      </c>
      <c r="F6" s="13" t="s">
        <v>1519</v>
      </c>
      <c r="G6">
        <v>10</v>
      </c>
      <c r="I6" t="s">
        <v>1043</v>
      </c>
      <c r="L6" t="s">
        <v>1058</v>
      </c>
    </row>
    <row r="7" spans="1:14" x14ac:dyDescent="0.5">
      <c r="A7" s="13" t="s">
        <v>11</v>
      </c>
      <c r="B7" s="13">
        <v>25</v>
      </c>
      <c r="C7" s="13">
        <v>0.25</v>
      </c>
      <c r="D7" s="13" t="s">
        <v>1513</v>
      </c>
      <c r="E7" t="str">
        <f t="shared" si="0"/>
        <v xml:space="preserve">, Allgemein, , , Wirt, , </v>
      </c>
      <c r="F7" s="13" t="s">
        <v>1519</v>
      </c>
      <c r="G7">
        <v>7</v>
      </c>
      <c r="I7" t="s">
        <v>1043</v>
      </c>
      <c r="L7" t="s">
        <v>1058</v>
      </c>
    </row>
    <row r="8" spans="1:14" x14ac:dyDescent="0.5">
      <c r="A8" s="13" t="s">
        <v>16</v>
      </c>
      <c r="B8" s="13">
        <v>5</v>
      </c>
      <c r="C8" s="13">
        <v>0.25</v>
      </c>
      <c r="D8" s="13" t="s">
        <v>1513</v>
      </c>
      <c r="E8" t="str">
        <f t="shared" si="0"/>
        <v xml:space="preserve">, Allgemein, , , Wirt, , </v>
      </c>
      <c r="F8" s="13" t="s">
        <v>1519</v>
      </c>
      <c r="G8">
        <v>9</v>
      </c>
      <c r="I8" t="s">
        <v>1043</v>
      </c>
      <c r="L8" t="s">
        <v>1058</v>
      </c>
    </row>
    <row r="9" spans="1:14" x14ac:dyDescent="0.5">
      <c r="A9" s="13" t="s">
        <v>17</v>
      </c>
      <c r="B9" s="13">
        <v>20</v>
      </c>
      <c r="C9" s="13">
        <v>0.25</v>
      </c>
      <c r="D9" s="13" t="s">
        <v>1513</v>
      </c>
      <c r="E9" t="str">
        <f t="shared" si="0"/>
        <v xml:space="preserve">, Allgemein, , , Wirt, , </v>
      </c>
      <c r="F9" s="13" t="s">
        <v>1519</v>
      </c>
      <c r="G9">
        <v>8</v>
      </c>
      <c r="I9" t="s">
        <v>1043</v>
      </c>
      <c r="L9" t="s">
        <v>1058</v>
      </c>
    </row>
    <row r="10" spans="1:14" x14ac:dyDescent="0.5">
      <c r="A10" s="13" t="s">
        <v>18</v>
      </c>
      <c r="B10" s="13">
        <v>10</v>
      </c>
      <c r="C10" s="13">
        <v>0.5</v>
      </c>
      <c r="D10" s="13" t="s">
        <v>1513</v>
      </c>
      <c r="E10" t="str">
        <f t="shared" si="0"/>
        <v xml:space="preserve">, Allgemein, , , Wirt, , </v>
      </c>
      <c r="F10" s="13" t="s">
        <v>1519</v>
      </c>
      <c r="G10">
        <v>7</v>
      </c>
      <c r="I10" t="s">
        <v>1043</v>
      </c>
      <c r="L10" t="s">
        <v>1058</v>
      </c>
    </row>
    <row r="11" spans="1:14" x14ac:dyDescent="0.5">
      <c r="A11" s="13" t="s">
        <v>3</v>
      </c>
      <c r="B11" s="13">
        <v>30</v>
      </c>
      <c r="C11" s="13">
        <v>0.5</v>
      </c>
      <c r="D11" s="13" t="s">
        <v>1513</v>
      </c>
      <c r="E11" t="str">
        <f t="shared" si="0"/>
        <v xml:space="preserve">, Allgemein, , , Wirt, , </v>
      </c>
      <c r="F11" s="13" t="s">
        <v>1519</v>
      </c>
      <c r="G11">
        <v>10</v>
      </c>
      <c r="I11" t="s">
        <v>1043</v>
      </c>
      <c r="L11" t="s">
        <v>1058</v>
      </c>
    </row>
    <row r="12" spans="1:14" x14ac:dyDescent="0.5">
      <c r="A12" s="13" t="s">
        <v>19</v>
      </c>
      <c r="B12" s="13">
        <v>150</v>
      </c>
      <c r="C12" s="13">
        <v>2</v>
      </c>
      <c r="D12" s="13" t="s">
        <v>1513</v>
      </c>
      <c r="E12" t="str">
        <f t="shared" si="0"/>
        <v xml:space="preserve">, Allgemein, , , Wirt, , </v>
      </c>
      <c r="F12" s="13"/>
      <c r="G12">
        <v>6</v>
      </c>
      <c r="I12" t="s">
        <v>1043</v>
      </c>
      <c r="L12" t="s">
        <v>1058</v>
      </c>
    </row>
    <row r="13" spans="1:14" x14ac:dyDescent="0.5">
      <c r="A13" s="13" t="s">
        <v>20</v>
      </c>
      <c r="B13" s="13">
        <v>400</v>
      </c>
      <c r="C13" s="13">
        <v>5</v>
      </c>
      <c r="D13" s="13" t="s">
        <v>1513</v>
      </c>
      <c r="E13" t="str">
        <f t="shared" si="0"/>
        <v xml:space="preserve">, Allgemein, , , Wirt, , </v>
      </c>
      <c r="F13" s="13" t="s">
        <v>1519</v>
      </c>
      <c r="G13">
        <v>10</v>
      </c>
      <c r="I13" t="s">
        <v>1043</v>
      </c>
      <c r="L13" t="s">
        <v>1058</v>
      </c>
    </row>
    <row r="14" spans="1:14" x14ac:dyDescent="0.5">
      <c r="A14" s="13" t="s">
        <v>21</v>
      </c>
      <c r="B14" s="13">
        <v>100</v>
      </c>
      <c r="C14" s="13">
        <v>0.5</v>
      </c>
      <c r="D14" s="13" t="s">
        <v>1513</v>
      </c>
      <c r="E14" t="str">
        <f t="shared" si="0"/>
        <v xml:space="preserve">, Allgemein, , , Wirt, , </v>
      </c>
      <c r="F14" s="13" t="s">
        <v>1519</v>
      </c>
      <c r="G14">
        <v>8</v>
      </c>
      <c r="I14" t="s">
        <v>1043</v>
      </c>
      <c r="L14" t="s">
        <v>1058</v>
      </c>
    </row>
    <row r="15" spans="1:14" x14ac:dyDescent="0.5">
      <c r="A15" s="13" t="s">
        <v>23</v>
      </c>
      <c r="B15" s="13">
        <v>400</v>
      </c>
      <c r="C15" s="13">
        <v>0.5</v>
      </c>
      <c r="D15" s="13" t="s">
        <v>1513</v>
      </c>
      <c r="E15" t="str">
        <f t="shared" si="0"/>
        <v xml:space="preserve">, Allgemein, , , Wirt, , </v>
      </c>
      <c r="F15" s="13" t="s">
        <v>1519</v>
      </c>
      <c r="G15">
        <v>7</v>
      </c>
      <c r="I15" t="s">
        <v>1043</v>
      </c>
      <c r="L15" t="s">
        <v>1058</v>
      </c>
    </row>
    <row r="16" spans="1:14" x14ac:dyDescent="0.5">
      <c r="A16" s="13" t="s">
        <v>22</v>
      </c>
      <c r="B16" s="13">
        <v>1400</v>
      </c>
      <c r="C16" s="13">
        <v>0.5</v>
      </c>
      <c r="D16" s="13" t="s">
        <v>1513</v>
      </c>
      <c r="E16" t="str">
        <f t="shared" si="0"/>
        <v xml:space="preserve">, Allgemein, , , Wirt, , </v>
      </c>
      <c r="F16" s="13" t="s">
        <v>1520</v>
      </c>
      <c r="G16">
        <v>4</v>
      </c>
      <c r="I16" t="s">
        <v>1043</v>
      </c>
      <c r="L16" t="s">
        <v>1058</v>
      </c>
    </row>
    <row r="17" spans="1:12" x14ac:dyDescent="0.5">
      <c r="A17" s="13" t="s">
        <v>25</v>
      </c>
      <c r="B17" s="13">
        <v>100</v>
      </c>
      <c r="C17" s="13">
        <v>0.25</v>
      </c>
      <c r="D17" s="13" t="s">
        <v>1513</v>
      </c>
      <c r="E17" t="str">
        <f t="shared" si="0"/>
        <v xml:space="preserve">, Allgemein, , , Wirt, , </v>
      </c>
      <c r="F17" s="13" t="s">
        <v>1519</v>
      </c>
      <c r="G17">
        <v>9</v>
      </c>
      <c r="I17" t="s">
        <v>1043</v>
      </c>
      <c r="L17" t="s">
        <v>1058</v>
      </c>
    </row>
    <row r="18" spans="1:12" x14ac:dyDescent="0.5">
      <c r="A18" s="13" t="s">
        <v>26</v>
      </c>
      <c r="B18" s="13">
        <v>250</v>
      </c>
      <c r="C18" s="13">
        <v>0.25</v>
      </c>
      <c r="D18" s="13" t="s">
        <v>1513</v>
      </c>
      <c r="E18" t="str">
        <f t="shared" si="0"/>
        <v xml:space="preserve">, Allgemein, , , Wirt, , </v>
      </c>
      <c r="F18" s="13" t="s">
        <v>1519</v>
      </c>
      <c r="G18">
        <v>6</v>
      </c>
      <c r="I18" t="s">
        <v>1043</v>
      </c>
      <c r="L18" t="s">
        <v>1058</v>
      </c>
    </row>
    <row r="19" spans="1:12" x14ac:dyDescent="0.5">
      <c r="A19" s="13" t="s">
        <v>27</v>
      </c>
      <c r="B19" s="13">
        <v>150</v>
      </c>
      <c r="C19" s="13">
        <v>0.25</v>
      </c>
      <c r="D19" s="13" t="s">
        <v>1513</v>
      </c>
      <c r="E19" t="str">
        <f t="shared" si="0"/>
        <v xml:space="preserve">, Allgemein, , , Wirt, , </v>
      </c>
      <c r="F19" s="13" t="s">
        <v>1519</v>
      </c>
      <c r="G19">
        <v>6</v>
      </c>
      <c r="I19" t="s">
        <v>1043</v>
      </c>
      <c r="L19" t="s">
        <v>1058</v>
      </c>
    </row>
    <row r="20" spans="1:12" x14ac:dyDescent="0.5">
      <c r="A20" s="13" t="s">
        <v>50</v>
      </c>
      <c r="B20" s="13">
        <v>10</v>
      </c>
      <c r="C20" s="13">
        <v>0.25</v>
      </c>
      <c r="D20" s="13" t="s">
        <v>1513</v>
      </c>
      <c r="E20" t="str">
        <f t="shared" si="0"/>
        <v xml:space="preserve">, Allgemein, , , Wirt, , </v>
      </c>
      <c r="F20" s="13" t="s">
        <v>1519</v>
      </c>
      <c r="G20">
        <v>10</v>
      </c>
      <c r="I20" t="s">
        <v>1043</v>
      </c>
      <c r="L20" t="s">
        <v>1058</v>
      </c>
    </row>
    <row r="21" spans="1:12" x14ac:dyDescent="0.5">
      <c r="A21" s="13" t="s">
        <v>51</v>
      </c>
      <c r="B21" s="13">
        <v>30</v>
      </c>
      <c r="C21" s="13">
        <v>1</v>
      </c>
      <c r="D21" s="13" t="s">
        <v>1513</v>
      </c>
      <c r="E21" t="str">
        <f t="shared" si="0"/>
        <v xml:space="preserve">, Allgemein, , , Wirt, , </v>
      </c>
      <c r="F21" s="13" t="s">
        <v>1519</v>
      </c>
      <c r="G21">
        <v>10</v>
      </c>
      <c r="I21" t="s">
        <v>1043</v>
      </c>
      <c r="L21" t="s">
        <v>1058</v>
      </c>
    </row>
    <row r="22" spans="1:12" x14ac:dyDescent="0.5">
      <c r="A22" s="13" t="s">
        <v>58</v>
      </c>
      <c r="B22" s="13">
        <v>15</v>
      </c>
      <c r="C22" s="13">
        <v>0.25</v>
      </c>
      <c r="D22" s="13" t="s">
        <v>1513</v>
      </c>
      <c r="E22" t="str">
        <f t="shared" si="0"/>
        <v xml:space="preserve">, Allgemein, , , Wirt, , </v>
      </c>
      <c r="F22" s="13" t="s">
        <v>1521</v>
      </c>
      <c r="G22">
        <v>10</v>
      </c>
      <c r="I22" t="s">
        <v>1043</v>
      </c>
      <c r="L22" t="s">
        <v>1058</v>
      </c>
    </row>
    <row r="23" spans="1:12" x14ac:dyDescent="0.5">
      <c r="A23" s="13" t="s">
        <v>60</v>
      </c>
      <c r="B23" s="13">
        <v>30</v>
      </c>
      <c r="C23" s="13">
        <v>0.25</v>
      </c>
      <c r="D23" s="13" t="s">
        <v>1513</v>
      </c>
      <c r="E23" t="str">
        <f t="shared" si="0"/>
        <v xml:space="preserve">, Allgemein, , , Wirt, , </v>
      </c>
      <c r="F23" s="13" t="s">
        <v>1519</v>
      </c>
      <c r="G23">
        <v>10</v>
      </c>
      <c r="I23" t="s">
        <v>1043</v>
      </c>
      <c r="L23" t="s">
        <v>1058</v>
      </c>
    </row>
    <row r="24" spans="1:12" x14ac:dyDescent="0.5">
      <c r="A24" s="13" t="s">
        <v>2</v>
      </c>
      <c r="B24" s="13">
        <v>200</v>
      </c>
      <c r="C24" s="13">
        <v>0.25</v>
      </c>
      <c r="D24" s="13" t="s">
        <v>1513</v>
      </c>
      <c r="E24" t="str">
        <f t="shared" si="0"/>
        <v xml:space="preserve">, Allgemein, , , Wirt, , </v>
      </c>
      <c r="F24" s="13" t="s">
        <v>1519</v>
      </c>
      <c r="G24">
        <v>9</v>
      </c>
      <c r="I24" t="s">
        <v>1043</v>
      </c>
      <c r="L24" t="s">
        <v>1058</v>
      </c>
    </row>
    <row r="25" spans="1:12" x14ac:dyDescent="0.5">
      <c r="A25" s="13" t="s">
        <v>61</v>
      </c>
      <c r="B25" s="13">
        <v>750</v>
      </c>
      <c r="C25" s="13">
        <v>0.5</v>
      </c>
      <c r="D25" s="13" t="s">
        <v>1513</v>
      </c>
      <c r="E25" t="str">
        <f t="shared" si="0"/>
        <v xml:space="preserve">, Allgemein, , , Wirt, , </v>
      </c>
      <c r="F25" s="13" t="s">
        <v>1519</v>
      </c>
      <c r="G25">
        <v>7</v>
      </c>
      <c r="I25" t="s">
        <v>1043</v>
      </c>
      <c r="L25" t="s">
        <v>1058</v>
      </c>
    </row>
    <row r="26" spans="1:12" x14ac:dyDescent="0.5">
      <c r="A26" s="13" t="s">
        <v>62</v>
      </c>
      <c r="B26" s="13">
        <v>75</v>
      </c>
      <c r="C26" s="13">
        <v>0.25</v>
      </c>
      <c r="D26" s="13" t="s">
        <v>1513</v>
      </c>
      <c r="E26" t="str">
        <f t="shared" si="0"/>
        <v xml:space="preserve">, Allgemein, , , Wirt, , </v>
      </c>
      <c r="F26" s="13" t="s">
        <v>1519</v>
      </c>
      <c r="G26">
        <v>8</v>
      </c>
      <c r="I26" t="s">
        <v>1043</v>
      </c>
      <c r="L26" t="s">
        <v>1058</v>
      </c>
    </row>
    <row r="27" spans="1:12" x14ac:dyDescent="0.5">
      <c r="A27" s="13" t="s">
        <v>63</v>
      </c>
      <c r="B27" s="13">
        <v>50</v>
      </c>
      <c r="C27" s="13">
        <v>0.5</v>
      </c>
      <c r="D27" s="13" t="s">
        <v>1513</v>
      </c>
      <c r="E27" t="str">
        <f t="shared" si="0"/>
        <v xml:space="preserve">, Allgemein, , , Wirt, , </v>
      </c>
      <c r="F27" s="13" t="s">
        <v>1519</v>
      </c>
      <c r="G27">
        <v>7</v>
      </c>
      <c r="I27" t="s">
        <v>1043</v>
      </c>
      <c r="L27" t="s">
        <v>1058</v>
      </c>
    </row>
    <row r="28" spans="1:12" x14ac:dyDescent="0.5">
      <c r="A28" s="13" t="s">
        <v>64</v>
      </c>
      <c r="B28" s="13">
        <v>15</v>
      </c>
      <c r="C28" s="13">
        <v>0.5</v>
      </c>
      <c r="D28" s="13" t="s">
        <v>1513</v>
      </c>
      <c r="E28" t="str">
        <f t="shared" si="0"/>
        <v xml:space="preserve">, Allgemein, , , Wirt, , </v>
      </c>
      <c r="F28" s="13" t="s">
        <v>1519</v>
      </c>
      <c r="G28">
        <v>8</v>
      </c>
      <c r="I28" t="s">
        <v>1043</v>
      </c>
      <c r="L28" t="s">
        <v>1058</v>
      </c>
    </row>
    <row r="29" spans="1:12" x14ac:dyDescent="0.5">
      <c r="A29" s="13" t="s">
        <v>185</v>
      </c>
      <c r="B29" s="13">
        <v>30</v>
      </c>
      <c r="C29" s="13">
        <v>0.1</v>
      </c>
      <c r="D29" s="13" t="s">
        <v>1513</v>
      </c>
      <c r="E29" t="str">
        <f t="shared" si="0"/>
        <v xml:space="preserve">, Allgemein, , , Wirt, , </v>
      </c>
      <c r="F29" s="13"/>
      <c r="G29">
        <v>5</v>
      </c>
      <c r="I29" t="s">
        <v>1043</v>
      </c>
      <c r="L29" t="s">
        <v>1058</v>
      </c>
    </row>
    <row r="30" spans="1:12" x14ac:dyDescent="0.5">
      <c r="A30" s="13" t="s">
        <v>186</v>
      </c>
      <c r="B30" s="13">
        <v>100</v>
      </c>
      <c r="C30" s="13">
        <v>0.1</v>
      </c>
      <c r="D30" s="13" t="s">
        <v>1513</v>
      </c>
      <c r="E30" t="str">
        <f t="shared" si="0"/>
        <v xml:space="preserve">, Allgemein, , , Wirt, , </v>
      </c>
      <c r="F30" s="13"/>
      <c r="G30">
        <v>7</v>
      </c>
      <c r="I30" t="s">
        <v>1043</v>
      </c>
      <c r="L30" t="s">
        <v>1058</v>
      </c>
    </row>
    <row r="31" spans="1:12" x14ac:dyDescent="0.5">
      <c r="A31" s="1" t="s">
        <v>215</v>
      </c>
      <c r="B31" s="1">
        <v>200</v>
      </c>
      <c r="C31" s="2">
        <v>0.5</v>
      </c>
      <c r="D31" s="2" t="s">
        <v>0</v>
      </c>
      <c r="E31" t="str">
        <f t="shared" si="0"/>
        <v xml:space="preserve">Hehler, Allgemein, Alchemist, , Wirt, , </v>
      </c>
      <c r="F31" s="1" t="s">
        <v>432</v>
      </c>
      <c r="G31">
        <v>7</v>
      </c>
      <c r="H31" t="s">
        <v>1057</v>
      </c>
      <c r="I31" t="s">
        <v>1043</v>
      </c>
      <c r="J31" t="s">
        <v>1044</v>
      </c>
      <c r="L31" t="s">
        <v>1058</v>
      </c>
    </row>
    <row r="32" spans="1:12" x14ac:dyDescent="0.5">
      <c r="A32" s="1" t="s">
        <v>216</v>
      </c>
      <c r="B32" s="1">
        <v>420</v>
      </c>
      <c r="C32" s="2">
        <v>0.5</v>
      </c>
      <c r="D32" s="2" t="s">
        <v>0</v>
      </c>
      <c r="E32" t="str">
        <f t="shared" si="0"/>
        <v xml:space="preserve">Hehler, Allgemein, Alchemist, , Wirt, , </v>
      </c>
      <c r="F32" s="1" t="s">
        <v>433</v>
      </c>
      <c r="G32">
        <v>7</v>
      </c>
      <c r="H32" t="s">
        <v>1057</v>
      </c>
      <c r="I32" t="s">
        <v>1043</v>
      </c>
      <c r="J32" t="s">
        <v>1044</v>
      </c>
      <c r="L32" t="s">
        <v>1058</v>
      </c>
    </row>
    <row r="33" spans="1:10" x14ac:dyDescent="0.5">
      <c r="A33" s="1" t="s">
        <v>217</v>
      </c>
      <c r="B33" s="1">
        <v>900</v>
      </c>
      <c r="C33" s="2">
        <v>0.5</v>
      </c>
      <c r="D33" s="2" t="s">
        <v>0</v>
      </c>
      <c r="E33" t="str">
        <f t="shared" si="0"/>
        <v xml:space="preserve">Hehler, Allgemein, Alchemist, , , , </v>
      </c>
      <c r="F33" s="1" t="s">
        <v>434</v>
      </c>
      <c r="G33">
        <v>7</v>
      </c>
      <c r="H33" t="s">
        <v>1057</v>
      </c>
      <c r="I33" t="s">
        <v>1043</v>
      </c>
      <c r="J33" t="s">
        <v>1044</v>
      </c>
    </row>
    <row r="34" spans="1:10" x14ac:dyDescent="0.5">
      <c r="A34" s="1" t="s">
        <v>612</v>
      </c>
      <c r="B34" s="1">
        <v>1300</v>
      </c>
      <c r="C34" s="2">
        <v>0.5</v>
      </c>
      <c r="D34" s="2" t="s">
        <v>0</v>
      </c>
      <c r="E34" t="str">
        <f t="shared" si="0"/>
        <v xml:space="preserve">Hehler, , Alchemist, , , , </v>
      </c>
      <c r="F34" s="1" t="s">
        <v>435</v>
      </c>
      <c r="G34">
        <v>6</v>
      </c>
      <c r="H34" t="s">
        <v>1057</v>
      </c>
      <c r="J34" t="s">
        <v>1044</v>
      </c>
    </row>
    <row r="35" spans="1:10" ht="28.7" x14ac:dyDescent="0.5">
      <c r="A35" s="1" t="s">
        <v>219</v>
      </c>
      <c r="B35" s="1">
        <v>200</v>
      </c>
      <c r="C35" s="2">
        <v>0.5</v>
      </c>
      <c r="D35" s="2" t="s">
        <v>0</v>
      </c>
      <c r="E35" t="str">
        <f t="shared" si="0"/>
        <v xml:space="preserve">Hehler, Allgemein, Alchemist, , , , </v>
      </c>
      <c r="F35" s="1" t="s">
        <v>436</v>
      </c>
      <c r="G35">
        <v>6</v>
      </c>
      <c r="H35" t="s">
        <v>1057</v>
      </c>
      <c r="I35" t="s">
        <v>1043</v>
      </c>
      <c r="J35" t="s">
        <v>1044</v>
      </c>
    </row>
    <row r="36" spans="1:10" ht="28.7" x14ac:dyDescent="0.5">
      <c r="A36" s="1" t="s">
        <v>220</v>
      </c>
      <c r="B36" s="1">
        <v>420</v>
      </c>
      <c r="C36" s="2">
        <v>0.5</v>
      </c>
      <c r="D36" s="2" t="s">
        <v>0</v>
      </c>
      <c r="E36" t="str">
        <f t="shared" si="0"/>
        <v xml:space="preserve">Hehler, , Alchemist, , , , </v>
      </c>
      <c r="F36" s="1" t="s">
        <v>437</v>
      </c>
      <c r="G36">
        <v>5</v>
      </c>
      <c r="H36" t="s">
        <v>1057</v>
      </c>
      <c r="J36" t="s">
        <v>1044</v>
      </c>
    </row>
    <row r="37" spans="1:10" ht="28.7" x14ac:dyDescent="0.5">
      <c r="A37" s="1" t="s">
        <v>221</v>
      </c>
      <c r="B37" s="1">
        <v>900</v>
      </c>
      <c r="C37" s="2">
        <v>0.5</v>
      </c>
      <c r="D37" s="2" t="s">
        <v>0</v>
      </c>
      <c r="E37" t="str">
        <f t="shared" si="0"/>
        <v xml:space="preserve">Hehler, , Alchemist, , , , </v>
      </c>
      <c r="F37" s="1" t="s">
        <v>438</v>
      </c>
      <c r="G37">
        <v>4</v>
      </c>
      <c r="H37" t="s">
        <v>1057</v>
      </c>
      <c r="J37" t="s">
        <v>1044</v>
      </c>
    </row>
    <row r="38" spans="1:10" ht="28.7" x14ac:dyDescent="0.5">
      <c r="A38" s="1" t="s">
        <v>218</v>
      </c>
      <c r="B38" s="1">
        <v>1300</v>
      </c>
      <c r="C38" s="2">
        <v>0.5</v>
      </c>
      <c r="D38" s="2" t="s">
        <v>0</v>
      </c>
      <c r="E38" t="str">
        <f t="shared" si="0"/>
        <v xml:space="preserve">Hehler, , Alchemist, , , , </v>
      </c>
      <c r="F38" s="1" t="s">
        <v>439</v>
      </c>
      <c r="G38">
        <v>3</v>
      </c>
      <c r="H38" t="s">
        <v>1057</v>
      </c>
      <c r="J38" t="s">
        <v>1044</v>
      </c>
    </row>
    <row r="39" spans="1:10" x14ac:dyDescent="0.5">
      <c r="A39" s="1" t="s">
        <v>223</v>
      </c>
      <c r="B39" s="1">
        <v>420</v>
      </c>
      <c r="C39" s="2">
        <v>0.5</v>
      </c>
      <c r="D39" s="2" t="s">
        <v>0</v>
      </c>
      <c r="E39" t="str">
        <f t="shared" si="0"/>
        <v xml:space="preserve">Hehler, Allgemein, Alchemist, , , , </v>
      </c>
      <c r="F39" s="1" t="s">
        <v>440</v>
      </c>
      <c r="G39">
        <v>7</v>
      </c>
      <c r="H39" t="s">
        <v>1057</v>
      </c>
      <c r="I39" t="s">
        <v>1043</v>
      </c>
      <c r="J39" t="s">
        <v>1044</v>
      </c>
    </row>
    <row r="40" spans="1:10" x14ac:dyDescent="0.5">
      <c r="A40" s="1" t="s">
        <v>224</v>
      </c>
      <c r="B40" s="1">
        <v>900</v>
      </c>
      <c r="C40" s="2">
        <v>0.5</v>
      </c>
      <c r="D40" s="2" t="s">
        <v>0</v>
      </c>
      <c r="E40" t="str">
        <f t="shared" si="0"/>
        <v xml:space="preserve">Hehler, Allgemein, Alchemist, , , , </v>
      </c>
      <c r="F40" s="1" t="s">
        <v>441</v>
      </c>
      <c r="G40">
        <v>6</v>
      </c>
      <c r="H40" t="s">
        <v>1057</v>
      </c>
      <c r="I40" t="s">
        <v>1043</v>
      </c>
      <c r="J40" t="s">
        <v>1044</v>
      </c>
    </row>
    <row r="41" spans="1:10" x14ac:dyDescent="0.5">
      <c r="A41" s="1" t="s">
        <v>222</v>
      </c>
      <c r="B41" s="1">
        <v>1300</v>
      </c>
      <c r="C41" s="2">
        <v>0.5</v>
      </c>
      <c r="D41" s="2" t="s">
        <v>0</v>
      </c>
      <c r="E41" t="str">
        <f t="shared" si="0"/>
        <v xml:space="preserve">Hehler, , Alchemist, , , , </v>
      </c>
      <c r="F41" s="1" t="s">
        <v>442</v>
      </c>
      <c r="G41">
        <v>6</v>
      </c>
      <c r="H41" t="s">
        <v>1057</v>
      </c>
      <c r="J41" t="s">
        <v>1044</v>
      </c>
    </row>
    <row r="42" spans="1:10" x14ac:dyDescent="0.5">
      <c r="A42" s="1" t="s">
        <v>613</v>
      </c>
      <c r="B42" s="1">
        <v>2600</v>
      </c>
      <c r="C42" s="2">
        <v>0.5</v>
      </c>
      <c r="D42" s="2" t="s">
        <v>0</v>
      </c>
      <c r="E42" t="str">
        <f t="shared" si="0"/>
        <v xml:space="preserve">Hehler, , Alchemist, , , , </v>
      </c>
      <c r="F42" s="1" t="s">
        <v>443</v>
      </c>
      <c r="G42">
        <v>6</v>
      </c>
      <c r="H42" t="s">
        <v>1057</v>
      </c>
      <c r="J42" t="s">
        <v>1044</v>
      </c>
    </row>
    <row r="43" spans="1:10" x14ac:dyDescent="0.5">
      <c r="A43" s="1" t="s">
        <v>226</v>
      </c>
      <c r="B43" s="1">
        <v>4000</v>
      </c>
      <c r="C43" s="2">
        <v>0.5</v>
      </c>
      <c r="D43" s="2" t="s">
        <v>0</v>
      </c>
      <c r="E43" t="str">
        <f t="shared" si="0"/>
        <v xml:space="preserve">Hehler, , Alchemist, , , , </v>
      </c>
      <c r="F43" s="1" t="s">
        <v>444</v>
      </c>
      <c r="G43">
        <v>5</v>
      </c>
      <c r="H43" t="s">
        <v>1057</v>
      </c>
      <c r="J43" t="s">
        <v>1044</v>
      </c>
    </row>
    <row r="44" spans="1:10" x14ac:dyDescent="0.5">
      <c r="A44" s="1" t="s">
        <v>227</v>
      </c>
      <c r="B44" s="1">
        <v>5000</v>
      </c>
      <c r="C44" s="2">
        <v>0.5</v>
      </c>
      <c r="D44" s="2" t="s">
        <v>0</v>
      </c>
      <c r="E44" t="str">
        <f t="shared" si="0"/>
        <v xml:space="preserve">Hehler, , Alchemist, , , , </v>
      </c>
      <c r="F44" s="1" t="s">
        <v>445</v>
      </c>
      <c r="G44">
        <v>4</v>
      </c>
      <c r="H44" t="s">
        <v>1057</v>
      </c>
      <c r="J44" t="s">
        <v>1044</v>
      </c>
    </row>
    <row r="45" spans="1:10" x14ac:dyDescent="0.5">
      <c r="A45" s="1" t="s">
        <v>225</v>
      </c>
      <c r="B45" s="1">
        <v>6000</v>
      </c>
      <c r="C45" s="2">
        <v>0.5</v>
      </c>
      <c r="D45" s="2" t="s">
        <v>0</v>
      </c>
      <c r="E45" t="str">
        <f t="shared" si="0"/>
        <v xml:space="preserve">Hehler, , Alchemist, , , , </v>
      </c>
      <c r="F45" s="1" t="s">
        <v>446</v>
      </c>
      <c r="G45">
        <v>3</v>
      </c>
      <c r="H45" t="s">
        <v>1057</v>
      </c>
      <c r="J45" t="s">
        <v>1044</v>
      </c>
    </row>
    <row r="46" spans="1:10" x14ac:dyDescent="0.5">
      <c r="A46" s="1" t="s">
        <v>614</v>
      </c>
      <c r="B46" s="1">
        <v>8000</v>
      </c>
      <c r="C46" s="2">
        <v>0.5</v>
      </c>
      <c r="D46" s="2" t="s">
        <v>0</v>
      </c>
      <c r="E46" t="str">
        <f t="shared" si="0"/>
        <v xml:space="preserve">Hehler, , Alchemist, , , , </v>
      </c>
      <c r="F46" s="1" t="s">
        <v>447</v>
      </c>
      <c r="G46">
        <v>2</v>
      </c>
      <c r="H46" t="s">
        <v>1057</v>
      </c>
      <c r="J46" t="s">
        <v>1044</v>
      </c>
    </row>
    <row r="47" spans="1:10" x14ac:dyDescent="0.5">
      <c r="A47" s="1" t="s">
        <v>228</v>
      </c>
      <c r="B47" s="1">
        <v>200</v>
      </c>
      <c r="C47" s="2">
        <v>0.5</v>
      </c>
      <c r="D47" s="2" t="s">
        <v>0</v>
      </c>
      <c r="E47" t="str">
        <f t="shared" si="0"/>
        <v xml:space="preserve">Hehler, Allgemein, Alchemist, , , , </v>
      </c>
      <c r="F47" s="1" t="s">
        <v>448</v>
      </c>
      <c r="G47">
        <v>8</v>
      </c>
      <c r="H47" t="s">
        <v>1057</v>
      </c>
      <c r="I47" t="s">
        <v>1043</v>
      </c>
      <c r="J47" t="s">
        <v>1044</v>
      </c>
    </row>
    <row r="48" spans="1:10" x14ac:dyDescent="0.5">
      <c r="A48" s="1" t="s">
        <v>229</v>
      </c>
      <c r="B48" s="1">
        <v>420</v>
      </c>
      <c r="C48" s="2">
        <v>0.5</v>
      </c>
      <c r="D48" s="2" t="s">
        <v>0</v>
      </c>
      <c r="E48" t="str">
        <f t="shared" si="0"/>
        <v xml:space="preserve">Hehler, Allgemein, Alchemist, , , , </v>
      </c>
      <c r="F48" s="1" t="s">
        <v>449</v>
      </c>
      <c r="G48">
        <v>7</v>
      </c>
      <c r="H48" t="s">
        <v>1057</v>
      </c>
      <c r="I48" t="s">
        <v>1043</v>
      </c>
      <c r="J48" t="s">
        <v>1044</v>
      </c>
    </row>
    <row r="49" spans="1:10" x14ac:dyDescent="0.5">
      <c r="A49" s="1" t="s">
        <v>230</v>
      </c>
      <c r="B49" s="1">
        <v>900</v>
      </c>
      <c r="C49" s="2">
        <v>0.5</v>
      </c>
      <c r="D49" s="2" t="s">
        <v>0</v>
      </c>
      <c r="E49" t="str">
        <f t="shared" si="0"/>
        <v xml:space="preserve">Hehler, , Alchemist, , , , </v>
      </c>
      <c r="F49" s="1" t="s">
        <v>450</v>
      </c>
      <c r="G49">
        <v>6</v>
      </c>
      <c r="H49" t="s">
        <v>1057</v>
      </c>
      <c r="J49" t="s">
        <v>1044</v>
      </c>
    </row>
    <row r="50" spans="1:10" x14ac:dyDescent="0.5">
      <c r="A50" s="1" t="s">
        <v>615</v>
      </c>
      <c r="B50" s="1">
        <v>1300</v>
      </c>
      <c r="C50" s="2">
        <v>0.5</v>
      </c>
      <c r="D50" s="2" t="s">
        <v>0</v>
      </c>
      <c r="E50" t="str">
        <f t="shared" si="0"/>
        <v xml:space="preserve">Hehler, , Alchemist, , , , </v>
      </c>
      <c r="F50" s="1" t="s">
        <v>451</v>
      </c>
      <c r="G50">
        <v>6</v>
      </c>
      <c r="H50" t="s">
        <v>1057</v>
      </c>
      <c r="J50" t="s">
        <v>1044</v>
      </c>
    </row>
    <row r="51" spans="1:10" x14ac:dyDescent="0.5">
      <c r="A51" s="1" t="s">
        <v>232</v>
      </c>
      <c r="B51" s="1">
        <v>700</v>
      </c>
      <c r="C51" s="2">
        <v>0.5</v>
      </c>
      <c r="D51" s="2" t="s">
        <v>0</v>
      </c>
      <c r="E51" t="str">
        <f t="shared" si="0"/>
        <v xml:space="preserve">Hehler, , Alchemist, , , , </v>
      </c>
      <c r="F51" s="1" t="s">
        <v>452</v>
      </c>
      <c r="G51">
        <v>5</v>
      </c>
      <c r="H51" t="s">
        <v>1057</v>
      </c>
      <c r="J51" t="s">
        <v>1044</v>
      </c>
    </row>
    <row r="52" spans="1:10" x14ac:dyDescent="0.5">
      <c r="A52" s="1" t="s">
        <v>231</v>
      </c>
      <c r="B52" s="1">
        <v>1400</v>
      </c>
      <c r="C52" s="2">
        <v>0.5</v>
      </c>
      <c r="D52" s="2" t="s">
        <v>0</v>
      </c>
      <c r="E52" t="str">
        <f t="shared" si="0"/>
        <v xml:space="preserve">Hehler, , Alchemist, , , , </v>
      </c>
      <c r="F52" s="1" t="s">
        <v>453</v>
      </c>
      <c r="G52">
        <v>4</v>
      </c>
      <c r="H52" t="s">
        <v>1057</v>
      </c>
      <c r="J52" t="s">
        <v>1044</v>
      </c>
    </row>
    <row r="53" spans="1:10" x14ac:dyDescent="0.5">
      <c r="A53" s="1" t="s">
        <v>233</v>
      </c>
      <c r="B53" s="1">
        <v>2100</v>
      </c>
      <c r="C53" s="2">
        <v>0.5</v>
      </c>
      <c r="D53" s="2" t="s">
        <v>0</v>
      </c>
      <c r="E53" t="str">
        <f t="shared" si="0"/>
        <v xml:space="preserve">Hehler, , Alchemist, , , , </v>
      </c>
      <c r="F53" s="1" t="s">
        <v>454</v>
      </c>
      <c r="G53">
        <v>4</v>
      </c>
      <c r="H53" t="s">
        <v>1057</v>
      </c>
      <c r="J53" t="s">
        <v>1044</v>
      </c>
    </row>
    <row r="54" spans="1:10" x14ac:dyDescent="0.5">
      <c r="A54" s="1" t="s">
        <v>616</v>
      </c>
      <c r="B54" s="1">
        <v>2800</v>
      </c>
      <c r="C54" s="2">
        <v>0.5</v>
      </c>
      <c r="D54" s="2" t="s">
        <v>0</v>
      </c>
      <c r="E54" t="str">
        <f t="shared" si="0"/>
        <v xml:space="preserve">Hehler, , Alchemist, , , , </v>
      </c>
      <c r="F54" s="1" t="s">
        <v>455</v>
      </c>
      <c r="G54">
        <v>3</v>
      </c>
      <c r="H54" t="s">
        <v>1057</v>
      </c>
      <c r="J54" t="s">
        <v>1044</v>
      </c>
    </row>
    <row r="55" spans="1:10" x14ac:dyDescent="0.5">
      <c r="A55" s="1" t="s">
        <v>617</v>
      </c>
      <c r="B55" s="1">
        <v>2500</v>
      </c>
      <c r="C55" s="2">
        <v>0.5</v>
      </c>
      <c r="D55" s="2" t="s">
        <v>0</v>
      </c>
      <c r="E55" t="str">
        <f t="shared" si="0"/>
        <v xml:space="preserve">Hehler, , Alchemist, , , , </v>
      </c>
      <c r="F55" s="1" t="s">
        <v>456</v>
      </c>
      <c r="G55">
        <v>0</v>
      </c>
      <c r="H55" t="s">
        <v>1057</v>
      </c>
      <c r="J55" t="s">
        <v>1044</v>
      </c>
    </row>
    <row r="56" spans="1:10" x14ac:dyDescent="0.5">
      <c r="A56" s="1" t="s">
        <v>234</v>
      </c>
      <c r="B56" s="1">
        <v>4000</v>
      </c>
      <c r="C56" s="2">
        <v>0.5</v>
      </c>
      <c r="D56" s="2" t="s">
        <v>0</v>
      </c>
      <c r="E56" t="str">
        <f t="shared" si="0"/>
        <v xml:space="preserve">Hehler, , Alchemist, , , , </v>
      </c>
      <c r="F56" s="1" t="s">
        <v>457</v>
      </c>
      <c r="G56">
        <v>3</v>
      </c>
      <c r="H56" t="s">
        <v>1057</v>
      </c>
      <c r="J56" t="s">
        <v>1044</v>
      </c>
    </row>
    <row r="57" spans="1:10" x14ac:dyDescent="0.5">
      <c r="A57" s="1" t="s">
        <v>235</v>
      </c>
      <c r="B57" s="1">
        <v>5000</v>
      </c>
      <c r="C57" s="2">
        <v>0.5</v>
      </c>
      <c r="D57" s="2" t="s">
        <v>0</v>
      </c>
      <c r="E57" t="str">
        <f t="shared" si="0"/>
        <v xml:space="preserve">Hehler, , Alchemist, , , , </v>
      </c>
      <c r="F57" s="1" t="s">
        <v>458</v>
      </c>
      <c r="G57">
        <v>3</v>
      </c>
      <c r="H57" t="s">
        <v>1057</v>
      </c>
      <c r="J57" t="s">
        <v>1044</v>
      </c>
    </row>
    <row r="58" spans="1:10" x14ac:dyDescent="0.5">
      <c r="A58" s="1" t="s">
        <v>236</v>
      </c>
      <c r="B58" s="1">
        <v>6000</v>
      </c>
      <c r="C58" s="2">
        <v>0.5</v>
      </c>
      <c r="D58" s="2" t="s">
        <v>0</v>
      </c>
      <c r="E58" t="str">
        <f t="shared" si="0"/>
        <v xml:space="preserve">Hehler, , Alchemist, , , , </v>
      </c>
      <c r="F58" s="1" t="s">
        <v>459</v>
      </c>
      <c r="G58">
        <v>2</v>
      </c>
      <c r="H58" t="s">
        <v>1057</v>
      </c>
      <c r="J58" t="s">
        <v>1044</v>
      </c>
    </row>
    <row r="59" spans="1:10" x14ac:dyDescent="0.5">
      <c r="A59" s="1" t="s">
        <v>618</v>
      </c>
      <c r="B59" s="1">
        <v>8000</v>
      </c>
      <c r="C59" s="2">
        <v>0.5</v>
      </c>
      <c r="D59" s="2" t="s">
        <v>0</v>
      </c>
      <c r="E59" t="str">
        <f t="shared" si="0"/>
        <v xml:space="preserve">Hehler, , Alchemist, , , , </v>
      </c>
      <c r="F59" s="1" t="s">
        <v>460</v>
      </c>
      <c r="G59">
        <v>1</v>
      </c>
      <c r="H59" t="s">
        <v>1057</v>
      </c>
      <c r="J59" t="s">
        <v>1044</v>
      </c>
    </row>
    <row r="60" spans="1:10" x14ac:dyDescent="0.5">
      <c r="A60" s="1" t="s">
        <v>237</v>
      </c>
      <c r="B60" s="1">
        <v>2000</v>
      </c>
      <c r="C60" s="2">
        <v>0.5</v>
      </c>
      <c r="D60" s="2" t="s">
        <v>0</v>
      </c>
      <c r="E60" t="str">
        <f t="shared" si="0"/>
        <v xml:space="preserve">Hehler, , Alchemist, , , , </v>
      </c>
      <c r="F60" s="1" t="s">
        <v>461</v>
      </c>
      <c r="G60">
        <v>6</v>
      </c>
      <c r="H60" t="s">
        <v>1057</v>
      </c>
      <c r="J60" t="s">
        <v>1044</v>
      </c>
    </row>
    <row r="61" spans="1:10" x14ac:dyDescent="0.5">
      <c r="A61" s="1" t="s">
        <v>619</v>
      </c>
      <c r="B61" s="1">
        <v>5000</v>
      </c>
      <c r="C61" s="2">
        <v>0.5</v>
      </c>
      <c r="D61" s="2" t="s">
        <v>0</v>
      </c>
      <c r="E61" t="str">
        <f t="shared" si="0"/>
        <v xml:space="preserve">Hehler, , Alchemist, , , , </v>
      </c>
      <c r="F61" s="1" t="s">
        <v>462</v>
      </c>
      <c r="G61">
        <v>4</v>
      </c>
      <c r="H61" t="s">
        <v>1057</v>
      </c>
      <c r="J61" t="s">
        <v>1044</v>
      </c>
    </row>
    <row r="62" spans="1:10" x14ac:dyDescent="0.5">
      <c r="A62" s="1" t="s">
        <v>239</v>
      </c>
      <c r="B62" s="1">
        <v>3000</v>
      </c>
      <c r="C62" s="2">
        <v>0.5</v>
      </c>
      <c r="D62" s="2" t="s">
        <v>0</v>
      </c>
      <c r="E62" t="str">
        <f t="shared" si="0"/>
        <v xml:space="preserve">Hehler, , Alchemist, , , , </v>
      </c>
      <c r="F62" s="1" t="s">
        <v>463</v>
      </c>
      <c r="G62">
        <v>5</v>
      </c>
      <c r="H62" t="s">
        <v>1057</v>
      </c>
      <c r="J62" t="s">
        <v>1044</v>
      </c>
    </row>
    <row r="63" spans="1:10" x14ac:dyDescent="0.5">
      <c r="A63" s="1" t="s">
        <v>240</v>
      </c>
      <c r="B63" s="1">
        <v>4000</v>
      </c>
      <c r="C63" s="2">
        <v>0.5</v>
      </c>
      <c r="D63" s="2" t="s">
        <v>0</v>
      </c>
      <c r="E63" t="str">
        <f t="shared" si="0"/>
        <v xml:space="preserve">Hehler, , Alchemist, , , , </v>
      </c>
      <c r="F63" s="1" t="s">
        <v>464</v>
      </c>
      <c r="G63">
        <v>4</v>
      </c>
      <c r="H63" t="s">
        <v>1057</v>
      </c>
      <c r="J63" t="s">
        <v>1044</v>
      </c>
    </row>
    <row r="64" spans="1:10" x14ac:dyDescent="0.5">
      <c r="A64" s="1" t="s">
        <v>238</v>
      </c>
      <c r="B64" s="1">
        <v>5000</v>
      </c>
      <c r="C64" s="2">
        <v>0.5</v>
      </c>
      <c r="D64" s="2" t="s">
        <v>0</v>
      </c>
      <c r="E64" t="str">
        <f t="shared" si="0"/>
        <v xml:space="preserve">Hehler, , Alchemist, , , , </v>
      </c>
      <c r="F64" s="1" t="s">
        <v>465</v>
      </c>
      <c r="G64">
        <v>3</v>
      </c>
      <c r="H64" t="s">
        <v>1057</v>
      </c>
      <c r="J64" t="s">
        <v>1044</v>
      </c>
    </row>
    <row r="65" spans="1:10" x14ac:dyDescent="0.5">
      <c r="A65" s="1" t="s">
        <v>611</v>
      </c>
      <c r="B65" s="1">
        <v>6500</v>
      </c>
      <c r="C65" s="2">
        <v>0.5</v>
      </c>
      <c r="D65" s="2" t="s">
        <v>0</v>
      </c>
      <c r="E65" t="str">
        <f t="shared" si="0"/>
        <v xml:space="preserve">Hehler, , Alchemist, , , , </v>
      </c>
      <c r="F65" s="1" t="s">
        <v>466</v>
      </c>
      <c r="G65">
        <v>2</v>
      </c>
      <c r="H65" t="s">
        <v>1057</v>
      </c>
      <c r="J65" t="s">
        <v>1044</v>
      </c>
    </row>
    <row r="66" spans="1:10" x14ac:dyDescent="0.5">
      <c r="A66" s="1" t="s">
        <v>242</v>
      </c>
      <c r="B66" s="1">
        <v>50</v>
      </c>
      <c r="C66" s="2">
        <v>0.5</v>
      </c>
      <c r="D66" s="2" t="s">
        <v>0</v>
      </c>
      <c r="E66" t="str">
        <f t="shared" ref="E66:E129" si="1">H66&amp;", "&amp;I66&amp;", "&amp;J66&amp;", "&amp;K66&amp;", "&amp;L66&amp;", "&amp;M66&amp;", "&amp;N66</f>
        <v xml:space="preserve">Hehler, , Alchemist, , , , </v>
      </c>
      <c r="F66" s="1" t="s">
        <v>467</v>
      </c>
      <c r="G66">
        <v>8</v>
      </c>
      <c r="H66" t="s">
        <v>1057</v>
      </c>
      <c r="J66" t="s">
        <v>1044</v>
      </c>
    </row>
    <row r="67" spans="1:10" x14ac:dyDescent="0.5">
      <c r="A67" s="1" t="s">
        <v>243</v>
      </c>
      <c r="B67" s="1">
        <v>350</v>
      </c>
      <c r="C67" s="2">
        <v>0.5</v>
      </c>
      <c r="D67" s="2" t="s">
        <v>0</v>
      </c>
      <c r="E67" t="str">
        <f t="shared" si="1"/>
        <v xml:space="preserve">Hehler, , Alchemist, , , , </v>
      </c>
      <c r="F67" s="1" t="s">
        <v>468</v>
      </c>
      <c r="G67">
        <v>8</v>
      </c>
      <c r="H67" t="s">
        <v>1057</v>
      </c>
      <c r="J67" t="s">
        <v>1044</v>
      </c>
    </row>
    <row r="68" spans="1:10" x14ac:dyDescent="0.5">
      <c r="A68" s="1" t="s">
        <v>244</v>
      </c>
      <c r="B68" s="1">
        <v>700</v>
      </c>
      <c r="C68" s="2">
        <v>0.5</v>
      </c>
      <c r="D68" s="2" t="s">
        <v>0</v>
      </c>
      <c r="E68" t="str">
        <f t="shared" si="1"/>
        <v xml:space="preserve">Hehler, , Alchemist, , , , </v>
      </c>
      <c r="F68" s="1" t="s">
        <v>469</v>
      </c>
      <c r="G68">
        <v>7</v>
      </c>
      <c r="H68" t="s">
        <v>1057</v>
      </c>
      <c r="J68" t="s">
        <v>1044</v>
      </c>
    </row>
    <row r="69" spans="1:10" x14ac:dyDescent="0.5">
      <c r="A69" s="1" t="s">
        <v>245</v>
      </c>
      <c r="B69" s="1">
        <v>1400</v>
      </c>
      <c r="C69" s="2">
        <v>0.5</v>
      </c>
      <c r="D69" s="2" t="s">
        <v>0</v>
      </c>
      <c r="E69" t="str">
        <f t="shared" si="1"/>
        <v xml:space="preserve">Hehler, , Alchemist, , , , </v>
      </c>
      <c r="F69" s="1" t="s">
        <v>470</v>
      </c>
      <c r="G69">
        <v>7</v>
      </c>
      <c r="H69" t="s">
        <v>1057</v>
      </c>
      <c r="J69" t="s">
        <v>1044</v>
      </c>
    </row>
    <row r="70" spans="1:10" x14ac:dyDescent="0.5">
      <c r="A70" s="1" t="s">
        <v>241</v>
      </c>
      <c r="B70" s="1">
        <v>2100</v>
      </c>
      <c r="C70" s="2">
        <v>0.5</v>
      </c>
      <c r="D70" s="2" t="s">
        <v>0</v>
      </c>
      <c r="E70" t="str">
        <f t="shared" si="1"/>
        <v xml:space="preserve">Hehler, , Alchemist, , , , </v>
      </c>
      <c r="F70" s="1" t="s">
        <v>471</v>
      </c>
      <c r="G70">
        <v>6</v>
      </c>
      <c r="H70" t="s">
        <v>1057</v>
      </c>
      <c r="J70" t="s">
        <v>1044</v>
      </c>
    </row>
    <row r="71" spans="1:10" x14ac:dyDescent="0.5">
      <c r="A71" s="1" t="s">
        <v>620</v>
      </c>
      <c r="B71" s="1">
        <v>2800</v>
      </c>
      <c r="C71" s="2">
        <v>0.5</v>
      </c>
      <c r="D71" s="2" t="s">
        <v>0</v>
      </c>
      <c r="E71" t="str">
        <f t="shared" si="1"/>
        <v xml:space="preserve">Hehler, , Alchemist, , , , </v>
      </c>
      <c r="F71" s="1" t="s">
        <v>472</v>
      </c>
      <c r="G71">
        <v>6</v>
      </c>
      <c r="H71" t="s">
        <v>1057</v>
      </c>
      <c r="J71" t="s">
        <v>1044</v>
      </c>
    </row>
    <row r="72" spans="1:10" x14ac:dyDescent="0.5">
      <c r="A72" s="1" t="s">
        <v>247</v>
      </c>
      <c r="B72" s="1">
        <v>1500</v>
      </c>
      <c r="C72" s="2">
        <v>0.5</v>
      </c>
      <c r="D72" s="2" t="s">
        <v>0</v>
      </c>
      <c r="E72" t="str">
        <f t="shared" si="1"/>
        <v xml:space="preserve">Hehler, , Alchemist, , , , </v>
      </c>
      <c r="F72" s="1" t="s">
        <v>473</v>
      </c>
      <c r="G72">
        <v>3</v>
      </c>
      <c r="H72" t="s">
        <v>1057</v>
      </c>
      <c r="J72" t="s">
        <v>1044</v>
      </c>
    </row>
    <row r="73" spans="1:10" x14ac:dyDescent="0.5">
      <c r="A73" s="1" t="s">
        <v>248</v>
      </c>
      <c r="B73" s="1">
        <v>2000</v>
      </c>
      <c r="C73" s="2">
        <v>0.5</v>
      </c>
      <c r="D73" s="2" t="s">
        <v>0</v>
      </c>
      <c r="E73" t="str">
        <f t="shared" si="1"/>
        <v xml:space="preserve">Hehler, , Alchemist, , , , </v>
      </c>
      <c r="F73" s="1" t="s">
        <v>474</v>
      </c>
      <c r="G73">
        <v>3</v>
      </c>
      <c r="H73" t="s">
        <v>1057</v>
      </c>
      <c r="J73" t="s">
        <v>1044</v>
      </c>
    </row>
    <row r="74" spans="1:10" x14ac:dyDescent="0.5">
      <c r="A74" s="1" t="s">
        <v>249</v>
      </c>
      <c r="B74" s="1">
        <v>2800</v>
      </c>
      <c r="C74" s="2">
        <v>0.5</v>
      </c>
      <c r="D74" s="2" t="s">
        <v>0</v>
      </c>
      <c r="E74" t="str">
        <f t="shared" si="1"/>
        <v xml:space="preserve">Hehler, , Alchemist, , , , </v>
      </c>
      <c r="F74" s="1" t="s">
        <v>475</v>
      </c>
      <c r="G74">
        <v>2</v>
      </c>
      <c r="H74" t="s">
        <v>1057</v>
      </c>
      <c r="J74" t="s">
        <v>1044</v>
      </c>
    </row>
    <row r="75" spans="1:10" x14ac:dyDescent="0.5">
      <c r="A75" s="1" t="s">
        <v>246</v>
      </c>
      <c r="B75" s="1">
        <v>3800</v>
      </c>
      <c r="C75" s="2">
        <v>0.5</v>
      </c>
      <c r="D75" s="2" t="s">
        <v>0</v>
      </c>
      <c r="E75" t="str">
        <f t="shared" si="1"/>
        <v xml:space="preserve">Hehler, , Alchemist, , , , </v>
      </c>
      <c r="F75" s="1" t="s">
        <v>476</v>
      </c>
      <c r="G75">
        <v>2</v>
      </c>
      <c r="H75" t="s">
        <v>1057</v>
      </c>
      <c r="J75" t="s">
        <v>1044</v>
      </c>
    </row>
    <row r="76" spans="1:10" x14ac:dyDescent="0.5">
      <c r="A76" s="1" t="s">
        <v>250</v>
      </c>
      <c r="B76" s="1">
        <v>1400</v>
      </c>
      <c r="C76" s="2">
        <v>0.5</v>
      </c>
      <c r="D76" s="2" t="s">
        <v>0</v>
      </c>
      <c r="E76" t="str">
        <f t="shared" si="1"/>
        <v xml:space="preserve">Hehler, , Alchemist, , , , </v>
      </c>
      <c r="F76" s="17" t="s">
        <v>477</v>
      </c>
      <c r="G76">
        <v>5</v>
      </c>
      <c r="H76" t="s">
        <v>1057</v>
      </c>
      <c r="J76" t="s">
        <v>1044</v>
      </c>
    </row>
    <row r="77" spans="1:10" x14ac:dyDescent="0.5">
      <c r="A77" s="1" t="s">
        <v>621</v>
      </c>
      <c r="B77" s="1">
        <v>2100</v>
      </c>
      <c r="C77" s="2">
        <v>0.5</v>
      </c>
      <c r="D77" s="2" t="s">
        <v>0</v>
      </c>
      <c r="E77" t="str">
        <f t="shared" si="1"/>
        <v xml:space="preserve">Hehler, , Alchemist, , , , </v>
      </c>
      <c r="F77" s="17" t="s">
        <v>478</v>
      </c>
      <c r="G77">
        <v>4</v>
      </c>
      <c r="H77" t="s">
        <v>1057</v>
      </c>
      <c r="J77" t="s">
        <v>1044</v>
      </c>
    </row>
    <row r="78" spans="1:10" x14ac:dyDescent="0.5">
      <c r="A78" s="1" t="s">
        <v>252</v>
      </c>
      <c r="B78" s="1">
        <v>1000</v>
      </c>
      <c r="C78" s="2">
        <v>0.5</v>
      </c>
      <c r="D78" s="2" t="s">
        <v>0</v>
      </c>
      <c r="E78" t="str">
        <f t="shared" si="1"/>
        <v xml:space="preserve">Hehler, , Alchemist, , , , </v>
      </c>
      <c r="F78" s="1" t="s">
        <v>479</v>
      </c>
      <c r="G78">
        <v>6</v>
      </c>
      <c r="H78" t="s">
        <v>1057</v>
      </c>
      <c r="J78" t="s">
        <v>1044</v>
      </c>
    </row>
    <row r="79" spans="1:10" x14ac:dyDescent="0.5">
      <c r="A79" s="1" t="s">
        <v>253</v>
      </c>
      <c r="B79" s="1">
        <v>2500</v>
      </c>
      <c r="C79" s="2">
        <v>0.5</v>
      </c>
      <c r="D79" s="2" t="s">
        <v>0</v>
      </c>
      <c r="E79" t="str">
        <f t="shared" si="1"/>
        <v xml:space="preserve">Hehler, , Alchemist, , , , </v>
      </c>
      <c r="F79" s="1" t="s">
        <v>479</v>
      </c>
      <c r="G79">
        <v>6</v>
      </c>
      <c r="H79" t="s">
        <v>1057</v>
      </c>
      <c r="J79" t="s">
        <v>1044</v>
      </c>
    </row>
    <row r="80" spans="1:10" x14ac:dyDescent="0.5">
      <c r="A80" s="1" t="s">
        <v>254</v>
      </c>
      <c r="B80" s="1">
        <v>4000</v>
      </c>
      <c r="C80" s="2">
        <v>0.5</v>
      </c>
      <c r="D80" s="2" t="s">
        <v>0</v>
      </c>
      <c r="E80" t="str">
        <f t="shared" si="1"/>
        <v xml:space="preserve">Hehler, , Alchemist, , , , </v>
      </c>
      <c r="F80" s="1" t="s">
        <v>479</v>
      </c>
      <c r="G80">
        <v>5</v>
      </c>
      <c r="H80" t="s">
        <v>1057</v>
      </c>
      <c r="J80" t="s">
        <v>1044</v>
      </c>
    </row>
    <row r="81" spans="1:10" x14ac:dyDescent="0.5">
      <c r="A81" s="1" t="s">
        <v>251</v>
      </c>
      <c r="B81" s="1">
        <v>5000</v>
      </c>
      <c r="C81" s="2">
        <v>0.5</v>
      </c>
      <c r="D81" s="2" t="s">
        <v>0</v>
      </c>
      <c r="E81" t="str">
        <f t="shared" si="1"/>
        <v xml:space="preserve">Hehler, , Alchemist, , , , </v>
      </c>
      <c r="F81" s="1" t="s">
        <v>479</v>
      </c>
      <c r="G81">
        <v>4</v>
      </c>
      <c r="H81" t="s">
        <v>1057</v>
      </c>
      <c r="J81" t="s">
        <v>1044</v>
      </c>
    </row>
    <row r="82" spans="1:10" x14ac:dyDescent="0.5">
      <c r="A82" s="1" t="s">
        <v>255</v>
      </c>
      <c r="B82" s="1">
        <v>6000</v>
      </c>
      <c r="C82" s="2">
        <v>0.5</v>
      </c>
      <c r="D82" s="2" t="s">
        <v>0</v>
      </c>
      <c r="E82" t="str">
        <f t="shared" si="1"/>
        <v xml:space="preserve">Hehler, , Alchemist, , , , </v>
      </c>
      <c r="F82" s="1" t="s">
        <v>479</v>
      </c>
      <c r="G82">
        <v>3</v>
      </c>
      <c r="H82" t="s">
        <v>1057</v>
      </c>
      <c r="J82" t="s">
        <v>1044</v>
      </c>
    </row>
    <row r="83" spans="1:10" x14ac:dyDescent="0.5">
      <c r="A83" s="1" t="s">
        <v>622</v>
      </c>
      <c r="B83" s="1">
        <v>8000</v>
      </c>
      <c r="C83" s="2">
        <v>0.5</v>
      </c>
      <c r="D83" s="2" t="s">
        <v>0</v>
      </c>
      <c r="E83" t="str">
        <f t="shared" si="1"/>
        <v xml:space="preserve">Hehler, , Alchemist, , , , </v>
      </c>
      <c r="F83" s="1" t="s">
        <v>479</v>
      </c>
      <c r="G83">
        <v>2</v>
      </c>
      <c r="H83" t="s">
        <v>1057</v>
      </c>
      <c r="J83" t="s">
        <v>1044</v>
      </c>
    </row>
    <row r="84" spans="1:10" ht="28.7" x14ac:dyDescent="0.5">
      <c r="A84" s="1" t="s">
        <v>256</v>
      </c>
      <c r="B84" s="1">
        <v>500</v>
      </c>
      <c r="C84" s="2">
        <v>0.5</v>
      </c>
      <c r="D84" s="2" t="s">
        <v>0</v>
      </c>
      <c r="E84" t="str">
        <f t="shared" si="1"/>
        <v xml:space="preserve">Hehler, , Alchemist, , , , </v>
      </c>
      <c r="F84" s="1" t="s">
        <v>480</v>
      </c>
      <c r="G84">
        <v>6</v>
      </c>
      <c r="H84" t="s">
        <v>1057</v>
      </c>
      <c r="J84" t="s">
        <v>1044</v>
      </c>
    </row>
    <row r="85" spans="1:10" ht="28.7" x14ac:dyDescent="0.5">
      <c r="A85" s="1" t="s">
        <v>257</v>
      </c>
      <c r="B85" s="1">
        <v>1100</v>
      </c>
      <c r="C85" s="2">
        <v>0.5</v>
      </c>
      <c r="D85" s="2" t="s">
        <v>0</v>
      </c>
      <c r="E85" t="str">
        <f t="shared" si="1"/>
        <v xml:space="preserve">Hehler, , Alchemist, , , , </v>
      </c>
      <c r="F85" s="1" t="s">
        <v>481</v>
      </c>
      <c r="G85">
        <v>6</v>
      </c>
      <c r="H85" t="s">
        <v>1057</v>
      </c>
      <c r="J85" t="s">
        <v>1044</v>
      </c>
    </row>
    <row r="86" spans="1:10" ht="28.7" x14ac:dyDescent="0.5">
      <c r="A86" s="1" t="s">
        <v>623</v>
      </c>
      <c r="B86" s="1">
        <v>2300</v>
      </c>
      <c r="C86" s="2">
        <v>0.5</v>
      </c>
      <c r="D86" s="2" t="s">
        <v>0</v>
      </c>
      <c r="E86" t="str">
        <f t="shared" si="1"/>
        <v xml:space="preserve">Hehler, , Alchemist, , , , </v>
      </c>
      <c r="F86" s="1" t="s">
        <v>482</v>
      </c>
      <c r="G86">
        <v>5</v>
      </c>
      <c r="H86" t="s">
        <v>1057</v>
      </c>
      <c r="J86" t="s">
        <v>1044</v>
      </c>
    </row>
    <row r="87" spans="1:10" x14ac:dyDescent="0.5">
      <c r="A87" s="1" t="s">
        <v>259</v>
      </c>
      <c r="B87" s="1">
        <v>200</v>
      </c>
      <c r="C87" s="2">
        <v>0.5</v>
      </c>
      <c r="D87" s="2" t="s">
        <v>0</v>
      </c>
      <c r="E87" t="str">
        <f t="shared" si="1"/>
        <v xml:space="preserve">Hehler, , Alchemist, , , , </v>
      </c>
      <c r="F87" s="1" t="s">
        <v>483</v>
      </c>
      <c r="G87">
        <v>6</v>
      </c>
      <c r="H87" t="s">
        <v>1057</v>
      </c>
      <c r="J87" t="s">
        <v>1044</v>
      </c>
    </row>
    <row r="88" spans="1:10" x14ac:dyDescent="0.5">
      <c r="A88" s="1" t="s">
        <v>260</v>
      </c>
      <c r="B88" s="1">
        <v>400</v>
      </c>
      <c r="C88" s="2">
        <v>0.5</v>
      </c>
      <c r="D88" s="2" t="s">
        <v>0</v>
      </c>
      <c r="E88" t="str">
        <f t="shared" si="1"/>
        <v xml:space="preserve">Hehler, , Alchemist, , , , </v>
      </c>
      <c r="F88" s="1" t="s">
        <v>484</v>
      </c>
      <c r="G88">
        <v>5</v>
      </c>
      <c r="H88" t="s">
        <v>1057</v>
      </c>
      <c r="J88" t="s">
        <v>1044</v>
      </c>
    </row>
    <row r="89" spans="1:10" x14ac:dyDescent="0.5">
      <c r="A89" s="1" t="s">
        <v>261</v>
      </c>
      <c r="B89" s="1">
        <v>700</v>
      </c>
      <c r="C89" s="2">
        <v>0.5</v>
      </c>
      <c r="D89" s="2" t="s">
        <v>0</v>
      </c>
      <c r="E89" t="str">
        <f t="shared" si="1"/>
        <v xml:space="preserve">Hehler, , Alchemist, , , , </v>
      </c>
      <c r="F89" s="1" t="s">
        <v>485</v>
      </c>
      <c r="G89">
        <v>5</v>
      </c>
      <c r="H89" t="s">
        <v>1057</v>
      </c>
      <c r="J89" t="s">
        <v>1044</v>
      </c>
    </row>
    <row r="90" spans="1:10" x14ac:dyDescent="0.5">
      <c r="A90" s="1" t="s">
        <v>258</v>
      </c>
      <c r="B90" s="1">
        <v>1400</v>
      </c>
      <c r="C90" s="2">
        <v>0.5</v>
      </c>
      <c r="D90" s="2" t="s">
        <v>0</v>
      </c>
      <c r="E90" t="str">
        <f t="shared" si="1"/>
        <v xml:space="preserve">Hehler, , Alchemist, , , , </v>
      </c>
      <c r="F90" s="1" t="s">
        <v>486</v>
      </c>
      <c r="G90">
        <v>5</v>
      </c>
      <c r="H90" t="s">
        <v>1057</v>
      </c>
      <c r="J90" t="s">
        <v>1044</v>
      </c>
    </row>
    <row r="91" spans="1:10" x14ac:dyDescent="0.5">
      <c r="A91" s="1" t="s">
        <v>262</v>
      </c>
      <c r="B91" s="1">
        <v>2100</v>
      </c>
      <c r="C91" s="2">
        <v>0.5</v>
      </c>
      <c r="D91" s="2" t="s">
        <v>0</v>
      </c>
      <c r="E91" t="str">
        <f t="shared" si="1"/>
        <v xml:space="preserve">Hehler, , Alchemist, , , , </v>
      </c>
      <c r="F91" s="1" t="s">
        <v>487</v>
      </c>
      <c r="G91">
        <v>4</v>
      </c>
      <c r="H91" t="s">
        <v>1057</v>
      </c>
      <c r="J91" t="s">
        <v>1044</v>
      </c>
    </row>
    <row r="92" spans="1:10" x14ac:dyDescent="0.5">
      <c r="A92" s="1" t="s">
        <v>624</v>
      </c>
      <c r="B92" s="1">
        <v>2800</v>
      </c>
      <c r="C92" s="2">
        <v>0.5</v>
      </c>
      <c r="D92" s="2" t="s">
        <v>0</v>
      </c>
      <c r="E92" t="str">
        <f t="shared" si="1"/>
        <v xml:space="preserve">Hehler, , Alchemist, , , , </v>
      </c>
      <c r="F92" s="1" t="s">
        <v>488</v>
      </c>
      <c r="G92">
        <v>4</v>
      </c>
      <c r="H92" t="s">
        <v>1057</v>
      </c>
      <c r="J92" t="s">
        <v>1044</v>
      </c>
    </row>
    <row r="93" spans="1:10" x14ac:dyDescent="0.5">
      <c r="A93" s="1" t="s">
        <v>625</v>
      </c>
      <c r="B93" s="1">
        <v>3000</v>
      </c>
      <c r="C93" s="2">
        <v>0.5</v>
      </c>
      <c r="D93" s="2" t="s">
        <v>0</v>
      </c>
      <c r="E93" t="str">
        <f t="shared" si="1"/>
        <v xml:space="preserve">Hehler, , Alchemist, , , , </v>
      </c>
      <c r="F93" s="1" t="s">
        <v>489</v>
      </c>
      <c r="G93">
        <v>4</v>
      </c>
      <c r="H93" t="s">
        <v>1057</v>
      </c>
      <c r="J93" t="s">
        <v>1044</v>
      </c>
    </row>
    <row r="94" spans="1:10" ht="28.7" x14ac:dyDescent="0.5">
      <c r="A94" s="1" t="s">
        <v>626</v>
      </c>
      <c r="B94" s="1">
        <v>4200</v>
      </c>
      <c r="C94" s="2">
        <v>0.5</v>
      </c>
      <c r="D94" s="2" t="s">
        <v>0</v>
      </c>
      <c r="E94" t="str">
        <f t="shared" si="1"/>
        <v xml:space="preserve">Hehler, , Alchemist, , , , </v>
      </c>
      <c r="F94" s="1" t="s">
        <v>490</v>
      </c>
      <c r="G94">
        <v>5</v>
      </c>
      <c r="H94" t="s">
        <v>1057</v>
      </c>
      <c r="J94" t="s">
        <v>1044</v>
      </c>
    </row>
    <row r="95" spans="1:10" ht="28.7" x14ac:dyDescent="0.5">
      <c r="A95" s="1" t="s">
        <v>627</v>
      </c>
      <c r="B95" s="1">
        <v>1200</v>
      </c>
      <c r="C95" s="2">
        <v>0.5</v>
      </c>
      <c r="D95" s="2" t="s">
        <v>0</v>
      </c>
      <c r="E95" t="str">
        <f t="shared" si="1"/>
        <v xml:space="preserve">Hehler, , Alchemist, , , , </v>
      </c>
      <c r="F95" s="1" t="s">
        <v>491</v>
      </c>
      <c r="G95">
        <v>6</v>
      </c>
      <c r="H95" t="s">
        <v>1057</v>
      </c>
      <c r="J95" t="s">
        <v>1044</v>
      </c>
    </row>
    <row r="96" spans="1:10" x14ac:dyDescent="0.5">
      <c r="A96" s="1" t="s">
        <v>264</v>
      </c>
      <c r="B96" s="1">
        <v>600</v>
      </c>
      <c r="C96" s="2">
        <v>0.5</v>
      </c>
      <c r="D96" s="2" t="s">
        <v>0</v>
      </c>
      <c r="E96" t="str">
        <f t="shared" si="1"/>
        <v xml:space="preserve">Hehler, , Alchemist, , , , </v>
      </c>
      <c r="F96" s="1" t="s">
        <v>492</v>
      </c>
      <c r="G96">
        <v>6</v>
      </c>
      <c r="H96" t="s">
        <v>1057</v>
      </c>
      <c r="J96" t="s">
        <v>1044</v>
      </c>
    </row>
    <row r="97" spans="1:10" x14ac:dyDescent="0.5">
      <c r="A97" s="1" t="s">
        <v>263</v>
      </c>
      <c r="B97" s="1">
        <v>1400</v>
      </c>
      <c r="C97" s="2">
        <v>0.5</v>
      </c>
      <c r="D97" s="2" t="s">
        <v>0</v>
      </c>
      <c r="E97" t="str">
        <f t="shared" si="1"/>
        <v xml:space="preserve">Hehler, , Alchemist, , , , </v>
      </c>
      <c r="F97" s="1" t="s">
        <v>493</v>
      </c>
      <c r="G97">
        <v>6</v>
      </c>
      <c r="H97" t="s">
        <v>1057</v>
      </c>
      <c r="J97" t="s">
        <v>1044</v>
      </c>
    </row>
    <row r="98" spans="1:10" x14ac:dyDescent="0.5">
      <c r="A98" s="1" t="s">
        <v>628</v>
      </c>
      <c r="B98" s="1">
        <v>3400</v>
      </c>
      <c r="C98" s="2">
        <v>0.5</v>
      </c>
      <c r="D98" s="2" t="s">
        <v>0</v>
      </c>
      <c r="E98" t="str">
        <f t="shared" si="1"/>
        <v xml:space="preserve">Hehler, , Alchemist, , , , </v>
      </c>
      <c r="F98" s="1" t="s">
        <v>494</v>
      </c>
      <c r="G98">
        <v>5</v>
      </c>
      <c r="H98" t="s">
        <v>1057</v>
      </c>
      <c r="J98" t="s">
        <v>1044</v>
      </c>
    </row>
    <row r="99" spans="1:10" ht="43" x14ac:dyDescent="0.5">
      <c r="A99" s="1" t="s">
        <v>265</v>
      </c>
      <c r="B99" s="1">
        <v>7000</v>
      </c>
      <c r="C99" s="2">
        <v>0.5</v>
      </c>
      <c r="D99" s="2" t="s">
        <v>0</v>
      </c>
      <c r="E99" t="str">
        <f t="shared" si="1"/>
        <v xml:space="preserve">Hehler, , Alchemist, , , , </v>
      </c>
      <c r="F99" s="1" t="s">
        <v>495</v>
      </c>
      <c r="G99">
        <v>4</v>
      </c>
      <c r="H99" t="s">
        <v>1057</v>
      </c>
      <c r="J99" t="s">
        <v>1044</v>
      </c>
    </row>
    <row r="100" spans="1:10" ht="28.7" x14ac:dyDescent="0.5">
      <c r="A100" s="1" t="s">
        <v>629</v>
      </c>
      <c r="B100" s="1">
        <v>14000</v>
      </c>
      <c r="C100" s="2">
        <v>0.5</v>
      </c>
      <c r="D100" s="2" t="s">
        <v>0</v>
      </c>
      <c r="E100" t="str">
        <f t="shared" si="1"/>
        <v xml:space="preserve">Hehler, , Alchemist, , , , </v>
      </c>
      <c r="F100" s="1" t="s">
        <v>496</v>
      </c>
      <c r="G100">
        <v>4</v>
      </c>
      <c r="H100" t="s">
        <v>1057</v>
      </c>
      <c r="J100" t="s">
        <v>1044</v>
      </c>
    </row>
    <row r="101" spans="1:10" ht="28.7" x14ac:dyDescent="0.5">
      <c r="A101" s="1" t="s">
        <v>630</v>
      </c>
      <c r="B101" s="1">
        <v>50000</v>
      </c>
      <c r="C101" s="2">
        <v>0.5</v>
      </c>
      <c r="D101" s="2" t="s">
        <v>0</v>
      </c>
      <c r="E101" t="str">
        <f t="shared" si="1"/>
        <v xml:space="preserve">Hehler, , Alchemist, , , , </v>
      </c>
      <c r="F101" s="1" t="s">
        <v>497</v>
      </c>
      <c r="G101">
        <v>0.1</v>
      </c>
      <c r="H101" t="s">
        <v>1057</v>
      </c>
      <c r="J101" t="s">
        <v>1044</v>
      </c>
    </row>
    <row r="102" spans="1:10" ht="28.7" x14ac:dyDescent="0.5">
      <c r="A102" s="1" t="s">
        <v>267</v>
      </c>
      <c r="B102" s="1">
        <v>7000</v>
      </c>
      <c r="C102" s="2">
        <v>0.5</v>
      </c>
      <c r="D102" s="2" t="s">
        <v>0</v>
      </c>
      <c r="E102" t="str">
        <f t="shared" si="1"/>
        <v xml:space="preserve">Hehler, , Alchemist, , , , </v>
      </c>
      <c r="F102" s="1" t="s">
        <v>498</v>
      </c>
      <c r="G102">
        <v>1</v>
      </c>
      <c r="H102" t="s">
        <v>1057</v>
      </c>
      <c r="J102" t="s">
        <v>1044</v>
      </c>
    </row>
    <row r="103" spans="1:10" ht="28.7" x14ac:dyDescent="0.5">
      <c r="A103" s="1" t="s">
        <v>266</v>
      </c>
      <c r="B103" s="1">
        <v>15000</v>
      </c>
      <c r="C103" s="2">
        <v>0.5</v>
      </c>
      <c r="D103" s="2" t="s">
        <v>0</v>
      </c>
      <c r="E103" t="str">
        <f t="shared" si="1"/>
        <v xml:space="preserve">Hehler, , Alchemist, , , , </v>
      </c>
      <c r="F103" s="1" t="s">
        <v>499</v>
      </c>
      <c r="G103">
        <v>0.5</v>
      </c>
      <c r="H103" t="s">
        <v>1057</v>
      </c>
      <c r="J103" t="s">
        <v>1044</v>
      </c>
    </row>
    <row r="104" spans="1:10" x14ac:dyDescent="0.5">
      <c r="A104" s="1" t="s">
        <v>269</v>
      </c>
      <c r="B104" s="1">
        <v>6000</v>
      </c>
      <c r="C104" s="2">
        <v>0.5</v>
      </c>
      <c r="D104" s="2" t="s">
        <v>0</v>
      </c>
      <c r="E104" t="str">
        <f t="shared" si="1"/>
        <v xml:space="preserve">Hehler, , Alchemist, , , , </v>
      </c>
      <c r="F104" s="1" t="s">
        <v>500</v>
      </c>
      <c r="G104">
        <v>3</v>
      </c>
      <c r="H104" t="s">
        <v>1057</v>
      </c>
      <c r="J104" t="s">
        <v>1044</v>
      </c>
    </row>
    <row r="105" spans="1:10" x14ac:dyDescent="0.5">
      <c r="A105" s="1" t="s">
        <v>268</v>
      </c>
      <c r="B105" s="1">
        <v>8000</v>
      </c>
      <c r="C105" s="2">
        <v>0.5</v>
      </c>
      <c r="D105" s="2" t="s">
        <v>0</v>
      </c>
      <c r="E105" t="str">
        <f t="shared" si="1"/>
        <v xml:space="preserve">Hehler, , Alchemist, , , , </v>
      </c>
      <c r="F105" s="1" t="s">
        <v>501</v>
      </c>
      <c r="G105">
        <v>2</v>
      </c>
      <c r="H105" t="s">
        <v>1057</v>
      </c>
      <c r="J105" t="s">
        <v>1044</v>
      </c>
    </row>
    <row r="106" spans="1:10" x14ac:dyDescent="0.5">
      <c r="A106" s="1" t="s">
        <v>631</v>
      </c>
      <c r="B106" s="1">
        <v>10000</v>
      </c>
      <c r="C106" s="2">
        <v>0.5</v>
      </c>
      <c r="D106" s="2" t="s">
        <v>0</v>
      </c>
      <c r="E106" t="str">
        <f t="shared" si="1"/>
        <v xml:space="preserve">Hehler, , Alchemist, , , , </v>
      </c>
      <c r="F106" s="1" t="s">
        <v>502</v>
      </c>
      <c r="G106">
        <v>1</v>
      </c>
      <c r="H106" t="s">
        <v>1057</v>
      </c>
      <c r="J106" t="s">
        <v>1044</v>
      </c>
    </row>
    <row r="107" spans="1:10" x14ac:dyDescent="0.5">
      <c r="A107" s="1" t="s">
        <v>270</v>
      </c>
      <c r="B107" s="1">
        <v>200</v>
      </c>
      <c r="C107" s="2">
        <v>0.5</v>
      </c>
      <c r="D107" s="2" t="s">
        <v>0</v>
      </c>
      <c r="E107" t="str">
        <f t="shared" si="1"/>
        <v xml:space="preserve">Hehler, Allgemein, Alchemist, , , , </v>
      </c>
      <c r="F107" s="1" t="s">
        <v>503</v>
      </c>
      <c r="G107">
        <v>7</v>
      </c>
      <c r="H107" t="s">
        <v>1057</v>
      </c>
      <c r="I107" t="s">
        <v>1043</v>
      </c>
      <c r="J107" t="s">
        <v>1044</v>
      </c>
    </row>
    <row r="108" spans="1:10" x14ac:dyDescent="0.5">
      <c r="A108" s="1" t="s">
        <v>271</v>
      </c>
      <c r="B108" s="1">
        <v>420</v>
      </c>
      <c r="C108" s="2">
        <v>0.5</v>
      </c>
      <c r="D108" s="2" t="s">
        <v>0</v>
      </c>
      <c r="E108" t="str">
        <f t="shared" si="1"/>
        <v xml:space="preserve">Hehler, Allgemein, Alchemist, , , , </v>
      </c>
      <c r="F108" s="1" t="s">
        <v>504</v>
      </c>
      <c r="G108">
        <v>7</v>
      </c>
      <c r="H108" t="s">
        <v>1057</v>
      </c>
      <c r="I108" t="s">
        <v>1043</v>
      </c>
      <c r="J108" t="s">
        <v>1044</v>
      </c>
    </row>
    <row r="109" spans="1:10" x14ac:dyDescent="0.5">
      <c r="A109" s="1" t="s">
        <v>272</v>
      </c>
      <c r="B109" s="1">
        <v>900</v>
      </c>
      <c r="C109" s="2">
        <v>0.5</v>
      </c>
      <c r="D109" s="2" t="s">
        <v>0</v>
      </c>
      <c r="E109" t="str">
        <f t="shared" si="1"/>
        <v xml:space="preserve">Hehler, , Alchemist, , , , </v>
      </c>
      <c r="F109" s="1" t="s">
        <v>505</v>
      </c>
      <c r="G109">
        <v>7</v>
      </c>
      <c r="H109" t="s">
        <v>1057</v>
      </c>
      <c r="J109" t="s">
        <v>1044</v>
      </c>
    </row>
    <row r="110" spans="1:10" x14ac:dyDescent="0.5">
      <c r="A110" s="1" t="s">
        <v>632</v>
      </c>
      <c r="B110" s="1">
        <v>1300</v>
      </c>
      <c r="C110" s="2">
        <v>0.5</v>
      </c>
      <c r="D110" s="2" t="s">
        <v>0</v>
      </c>
      <c r="E110" t="str">
        <f t="shared" si="1"/>
        <v xml:space="preserve">Hehler, , Alchemist, , , , </v>
      </c>
      <c r="F110" s="1" t="s">
        <v>506</v>
      </c>
      <c r="G110">
        <v>6</v>
      </c>
      <c r="H110" t="s">
        <v>1057</v>
      </c>
      <c r="J110" t="s">
        <v>1044</v>
      </c>
    </row>
    <row r="111" spans="1:10" x14ac:dyDescent="0.5">
      <c r="A111" s="1" t="s">
        <v>274</v>
      </c>
      <c r="B111" s="1">
        <v>200</v>
      </c>
      <c r="C111" s="2">
        <v>0.5</v>
      </c>
      <c r="D111" s="2" t="s">
        <v>0</v>
      </c>
      <c r="E111" t="str">
        <f t="shared" si="1"/>
        <v xml:space="preserve">Hehler, Allgemein, Alchemist, , , , </v>
      </c>
      <c r="F111" s="1" t="s">
        <v>507</v>
      </c>
      <c r="G111">
        <v>6</v>
      </c>
      <c r="H111" t="s">
        <v>1057</v>
      </c>
      <c r="I111" t="s">
        <v>1043</v>
      </c>
      <c r="J111" t="s">
        <v>1044</v>
      </c>
    </row>
    <row r="112" spans="1:10" ht="28.7" x14ac:dyDescent="0.5">
      <c r="A112" s="1" t="s">
        <v>275</v>
      </c>
      <c r="B112" s="1">
        <v>420</v>
      </c>
      <c r="C112" s="2">
        <v>0.5</v>
      </c>
      <c r="D112" s="2" t="s">
        <v>0</v>
      </c>
      <c r="E112" t="str">
        <f t="shared" si="1"/>
        <v xml:space="preserve">Hehler, , Alchemist, , , , </v>
      </c>
      <c r="F112" s="1" t="s">
        <v>508</v>
      </c>
      <c r="G112">
        <v>5</v>
      </c>
      <c r="H112" t="s">
        <v>1057</v>
      </c>
      <c r="J112" t="s">
        <v>1044</v>
      </c>
    </row>
    <row r="113" spans="1:10" ht="28.7" x14ac:dyDescent="0.5">
      <c r="A113" s="1" t="s">
        <v>276</v>
      </c>
      <c r="B113" s="1">
        <v>900</v>
      </c>
      <c r="C113" s="2">
        <v>0.5</v>
      </c>
      <c r="D113" s="2" t="s">
        <v>0</v>
      </c>
      <c r="E113" t="str">
        <f t="shared" si="1"/>
        <v xml:space="preserve">Hehler, , Alchemist, , , , </v>
      </c>
      <c r="F113" s="1" t="s">
        <v>509</v>
      </c>
      <c r="G113">
        <v>4</v>
      </c>
      <c r="H113" t="s">
        <v>1057</v>
      </c>
      <c r="J113" t="s">
        <v>1044</v>
      </c>
    </row>
    <row r="114" spans="1:10" ht="28.7" x14ac:dyDescent="0.5">
      <c r="A114" s="1" t="s">
        <v>273</v>
      </c>
      <c r="B114" s="1">
        <v>1300</v>
      </c>
      <c r="C114" s="2">
        <v>0.5</v>
      </c>
      <c r="D114" s="2" t="s">
        <v>0</v>
      </c>
      <c r="E114" t="str">
        <f t="shared" si="1"/>
        <v xml:space="preserve">Hehler, , Alchemist, , , , </v>
      </c>
      <c r="F114" s="1" t="s">
        <v>510</v>
      </c>
      <c r="G114">
        <v>3</v>
      </c>
      <c r="H114" t="s">
        <v>1057</v>
      </c>
      <c r="J114" t="s">
        <v>1044</v>
      </c>
    </row>
    <row r="115" spans="1:10" x14ac:dyDescent="0.5">
      <c r="A115" s="1" t="s">
        <v>278</v>
      </c>
      <c r="B115" s="1">
        <v>420</v>
      </c>
      <c r="C115" s="2">
        <v>0.5</v>
      </c>
      <c r="D115" s="2" t="s">
        <v>0</v>
      </c>
      <c r="E115" t="str">
        <f t="shared" si="1"/>
        <v xml:space="preserve">Hehler, Allgemein, Alchemist, , , , </v>
      </c>
      <c r="F115" s="1" t="s">
        <v>511</v>
      </c>
      <c r="G115">
        <v>7</v>
      </c>
      <c r="H115" t="s">
        <v>1057</v>
      </c>
      <c r="I115" t="s">
        <v>1043</v>
      </c>
      <c r="J115" t="s">
        <v>1044</v>
      </c>
    </row>
    <row r="116" spans="1:10" x14ac:dyDescent="0.5">
      <c r="A116" s="1" t="s">
        <v>279</v>
      </c>
      <c r="B116" s="1">
        <v>900</v>
      </c>
      <c r="C116" s="2">
        <v>0.5</v>
      </c>
      <c r="D116" s="2" t="s">
        <v>0</v>
      </c>
      <c r="E116" t="str">
        <f t="shared" si="1"/>
        <v xml:space="preserve">Hehler, Allgemein, Alchemist, , , , </v>
      </c>
      <c r="F116" s="1" t="s">
        <v>512</v>
      </c>
      <c r="G116">
        <v>6</v>
      </c>
      <c r="H116" t="s">
        <v>1057</v>
      </c>
      <c r="I116" t="s">
        <v>1043</v>
      </c>
      <c r="J116" t="s">
        <v>1044</v>
      </c>
    </row>
    <row r="117" spans="1:10" x14ac:dyDescent="0.5">
      <c r="A117" s="1" t="s">
        <v>277</v>
      </c>
      <c r="B117" s="1">
        <v>1300</v>
      </c>
      <c r="C117" s="2">
        <v>0.5</v>
      </c>
      <c r="D117" s="2" t="s">
        <v>0</v>
      </c>
      <c r="E117" t="str">
        <f t="shared" si="1"/>
        <v xml:space="preserve">Hehler, , Alchemist, , , , </v>
      </c>
      <c r="F117" s="1" t="s">
        <v>513</v>
      </c>
      <c r="G117">
        <v>6</v>
      </c>
      <c r="H117" t="s">
        <v>1057</v>
      </c>
      <c r="J117" t="s">
        <v>1044</v>
      </c>
    </row>
    <row r="118" spans="1:10" x14ac:dyDescent="0.5">
      <c r="A118" s="1" t="s">
        <v>633</v>
      </c>
      <c r="B118" s="1">
        <v>2600</v>
      </c>
      <c r="C118" s="2">
        <v>0.5</v>
      </c>
      <c r="D118" s="2" t="s">
        <v>0</v>
      </c>
      <c r="E118" t="str">
        <f t="shared" si="1"/>
        <v xml:space="preserve">Hehler, , Alchemist, , , , </v>
      </c>
      <c r="F118" s="1" t="s">
        <v>514</v>
      </c>
      <c r="G118">
        <v>6</v>
      </c>
      <c r="H118" t="s">
        <v>1057</v>
      </c>
      <c r="J118" t="s">
        <v>1044</v>
      </c>
    </row>
    <row r="119" spans="1:10" x14ac:dyDescent="0.5">
      <c r="A119" s="1" t="s">
        <v>281</v>
      </c>
      <c r="B119" s="1">
        <v>4000</v>
      </c>
      <c r="C119" s="2">
        <v>0.5</v>
      </c>
      <c r="D119" s="2" t="s">
        <v>0</v>
      </c>
      <c r="E119" t="str">
        <f t="shared" si="1"/>
        <v xml:space="preserve">Hehler, , Alchemist, , , , </v>
      </c>
      <c r="F119" s="1" t="s">
        <v>515</v>
      </c>
      <c r="G119">
        <v>5</v>
      </c>
      <c r="H119" t="s">
        <v>1057</v>
      </c>
      <c r="J119" t="s">
        <v>1044</v>
      </c>
    </row>
    <row r="120" spans="1:10" x14ac:dyDescent="0.5">
      <c r="A120" s="1" t="s">
        <v>282</v>
      </c>
      <c r="B120" s="1">
        <v>5000</v>
      </c>
      <c r="C120" s="2">
        <v>0.5</v>
      </c>
      <c r="D120" s="2" t="s">
        <v>0</v>
      </c>
      <c r="E120" t="str">
        <f t="shared" si="1"/>
        <v xml:space="preserve">Hehler, , Alchemist, , , , </v>
      </c>
      <c r="F120" s="1" t="s">
        <v>516</v>
      </c>
      <c r="G120">
        <v>4</v>
      </c>
      <c r="H120" t="s">
        <v>1057</v>
      </c>
      <c r="J120" t="s">
        <v>1044</v>
      </c>
    </row>
    <row r="121" spans="1:10" x14ac:dyDescent="0.5">
      <c r="A121" s="1" t="s">
        <v>280</v>
      </c>
      <c r="B121" s="1">
        <v>6000</v>
      </c>
      <c r="C121" s="2">
        <v>0.5</v>
      </c>
      <c r="D121" s="2" t="s">
        <v>0</v>
      </c>
      <c r="E121" t="str">
        <f t="shared" si="1"/>
        <v xml:space="preserve">Hehler, , Alchemist, , , , </v>
      </c>
      <c r="F121" s="1" t="s">
        <v>517</v>
      </c>
      <c r="G121">
        <v>3</v>
      </c>
      <c r="H121" t="s">
        <v>1057</v>
      </c>
      <c r="J121" t="s">
        <v>1044</v>
      </c>
    </row>
    <row r="122" spans="1:10" x14ac:dyDescent="0.5">
      <c r="A122" s="1" t="s">
        <v>634</v>
      </c>
      <c r="B122" s="1">
        <v>8000</v>
      </c>
      <c r="C122" s="2">
        <v>0.5</v>
      </c>
      <c r="D122" s="2" t="s">
        <v>0</v>
      </c>
      <c r="E122" t="str">
        <f t="shared" si="1"/>
        <v xml:space="preserve">Hehler, , Alchemist, , , , </v>
      </c>
      <c r="F122" s="1" t="s">
        <v>518</v>
      </c>
      <c r="G122">
        <v>2</v>
      </c>
      <c r="H122" t="s">
        <v>1057</v>
      </c>
      <c r="J122" t="s">
        <v>1044</v>
      </c>
    </row>
    <row r="123" spans="1:10" x14ac:dyDescent="0.5">
      <c r="A123" s="1" t="s">
        <v>283</v>
      </c>
      <c r="B123" s="1">
        <v>200</v>
      </c>
      <c r="C123" s="2">
        <v>0.5</v>
      </c>
      <c r="D123" s="2" t="s">
        <v>0</v>
      </c>
      <c r="E123" t="str">
        <f t="shared" si="1"/>
        <v xml:space="preserve">Hehler, Allgemein, Alchemist, , , , </v>
      </c>
      <c r="F123" s="1" t="s">
        <v>519</v>
      </c>
      <c r="G123">
        <v>8</v>
      </c>
      <c r="H123" t="s">
        <v>1057</v>
      </c>
      <c r="I123" t="s">
        <v>1043</v>
      </c>
      <c r="J123" t="s">
        <v>1044</v>
      </c>
    </row>
    <row r="124" spans="1:10" x14ac:dyDescent="0.5">
      <c r="A124" s="1" t="s">
        <v>284</v>
      </c>
      <c r="B124" s="1">
        <v>420</v>
      </c>
      <c r="C124" s="2">
        <v>0.5</v>
      </c>
      <c r="D124" s="2" t="s">
        <v>0</v>
      </c>
      <c r="E124" t="str">
        <f t="shared" si="1"/>
        <v xml:space="preserve">Hehler, Allgemein, Alchemist, , , , </v>
      </c>
      <c r="F124" s="1" t="s">
        <v>520</v>
      </c>
      <c r="G124">
        <v>7</v>
      </c>
      <c r="H124" t="s">
        <v>1057</v>
      </c>
      <c r="I124" t="s">
        <v>1043</v>
      </c>
      <c r="J124" t="s">
        <v>1044</v>
      </c>
    </row>
    <row r="125" spans="1:10" x14ac:dyDescent="0.5">
      <c r="A125" s="1" t="s">
        <v>285</v>
      </c>
      <c r="B125" s="1">
        <v>900</v>
      </c>
      <c r="C125" s="2">
        <v>0.5</v>
      </c>
      <c r="D125" s="2" t="s">
        <v>0</v>
      </c>
      <c r="E125" t="str">
        <f t="shared" si="1"/>
        <v xml:space="preserve">Hehler, , Alchemist, , , , </v>
      </c>
      <c r="F125" s="1" t="s">
        <v>521</v>
      </c>
      <c r="G125">
        <v>6</v>
      </c>
      <c r="H125" t="s">
        <v>1057</v>
      </c>
      <c r="J125" t="s">
        <v>1044</v>
      </c>
    </row>
    <row r="126" spans="1:10" x14ac:dyDescent="0.5">
      <c r="A126" s="1" t="s">
        <v>635</v>
      </c>
      <c r="B126" s="1">
        <v>1300</v>
      </c>
      <c r="C126" s="2">
        <v>0.5</v>
      </c>
      <c r="D126" s="2" t="s">
        <v>0</v>
      </c>
      <c r="E126" t="str">
        <f t="shared" si="1"/>
        <v xml:space="preserve">Hehler, , Alchemist, , , , </v>
      </c>
      <c r="F126" s="1" t="s">
        <v>522</v>
      </c>
      <c r="G126">
        <v>6</v>
      </c>
      <c r="H126" t="s">
        <v>1057</v>
      </c>
      <c r="J126" t="s">
        <v>1044</v>
      </c>
    </row>
    <row r="127" spans="1:10" x14ac:dyDescent="0.5">
      <c r="A127" s="1" t="s">
        <v>287</v>
      </c>
      <c r="B127" s="1">
        <v>700</v>
      </c>
      <c r="C127" s="2">
        <v>0.5</v>
      </c>
      <c r="D127" s="2" t="s">
        <v>0</v>
      </c>
      <c r="E127" t="str">
        <f t="shared" si="1"/>
        <v xml:space="preserve">Hehler, , Alchemist, , , , </v>
      </c>
      <c r="F127" s="1" t="s">
        <v>523</v>
      </c>
      <c r="G127">
        <v>5</v>
      </c>
      <c r="H127" t="s">
        <v>1057</v>
      </c>
      <c r="J127" t="s">
        <v>1044</v>
      </c>
    </row>
    <row r="128" spans="1:10" x14ac:dyDescent="0.5">
      <c r="A128" s="1" t="s">
        <v>286</v>
      </c>
      <c r="B128" s="1">
        <v>1400</v>
      </c>
      <c r="C128" s="2">
        <v>0.5</v>
      </c>
      <c r="D128" s="2" t="s">
        <v>0</v>
      </c>
      <c r="E128" t="str">
        <f t="shared" si="1"/>
        <v xml:space="preserve">Hehler, , Alchemist, , , , </v>
      </c>
      <c r="F128" s="1" t="s">
        <v>524</v>
      </c>
      <c r="G128">
        <v>4</v>
      </c>
      <c r="H128" t="s">
        <v>1057</v>
      </c>
      <c r="J128" t="s">
        <v>1044</v>
      </c>
    </row>
    <row r="129" spans="1:10" x14ac:dyDescent="0.5">
      <c r="A129" s="1" t="s">
        <v>288</v>
      </c>
      <c r="B129" s="1">
        <v>2100</v>
      </c>
      <c r="C129" s="2">
        <v>0.5</v>
      </c>
      <c r="D129" s="2" t="s">
        <v>0</v>
      </c>
      <c r="E129" t="str">
        <f t="shared" si="1"/>
        <v xml:space="preserve">Hehler, , Alchemist, , , , </v>
      </c>
      <c r="F129" s="1" t="s">
        <v>525</v>
      </c>
      <c r="G129">
        <v>4</v>
      </c>
      <c r="H129" t="s">
        <v>1057</v>
      </c>
      <c r="J129" t="s">
        <v>1044</v>
      </c>
    </row>
    <row r="130" spans="1:10" x14ac:dyDescent="0.5">
      <c r="A130" s="1" t="s">
        <v>636</v>
      </c>
      <c r="B130" s="1">
        <v>2800</v>
      </c>
      <c r="C130" s="2">
        <v>0.5</v>
      </c>
      <c r="D130" s="2" t="s">
        <v>0</v>
      </c>
      <c r="E130" t="str">
        <f t="shared" ref="E130:E193" si="2">H130&amp;", "&amp;I130&amp;", "&amp;J130&amp;", "&amp;K130&amp;", "&amp;L130&amp;", "&amp;M130&amp;", "&amp;N130</f>
        <v xml:space="preserve">Hehler, , Alchemist, , , , </v>
      </c>
      <c r="F130" s="1" t="s">
        <v>526</v>
      </c>
      <c r="G130">
        <v>3</v>
      </c>
      <c r="H130" t="s">
        <v>1057</v>
      </c>
      <c r="J130" t="s">
        <v>1044</v>
      </c>
    </row>
    <row r="131" spans="1:10" x14ac:dyDescent="0.5">
      <c r="A131" s="1" t="s">
        <v>637</v>
      </c>
      <c r="B131" s="1">
        <v>2500</v>
      </c>
      <c r="C131" s="2">
        <v>0.5</v>
      </c>
      <c r="D131" s="2" t="s">
        <v>0</v>
      </c>
      <c r="E131" t="str">
        <f t="shared" si="2"/>
        <v xml:space="preserve">Hehler, , Alchemist, , , , </v>
      </c>
      <c r="F131" s="1" t="s">
        <v>527</v>
      </c>
      <c r="G131">
        <v>0</v>
      </c>
      <c r="H131" t="s">
        <v>1057</v>
      </c>
      <c r="J131" t="s">
        <v>1044</v>
      </c>
    </row>
    <row r="132" spans="1:10" x14ac:dyDescent="0.5">
      <c r="A132" s="1" t="s">
        <v>289</v>
      </c>
      <c r="B132" s="1">
        <v>4000</v>
      </c>
      <c r="C132" s="2">
        <v>0.5</v>
      </c>
      <c r="D132" s="2" t="s">
        <v>0</v>
      </c>
      <c r="E132" t="str">
        <f t="shared" si="2"/>
        <v xml:space="preserve">Hehler, , Alchemist, , , , </v>
      </c>
      <c r="F132" s="1" t="s">
        <v>528</v>
      </c>
      <c r="G132">
        <v>5</v>
      </c>
      <c r="H132" t="s">
        <v>1057</v>
      </c>
      <c r="J132" t="s">
        <v>1044</v>
      </c>
    </row>
    <row r="133" spans="1:10" x14ac:dyDescent="0.5">
      <c r="A133" s="1" t="s">
        <v>290</v>
      </c>
      <c r="B133" s="1">
        <v>2000</v>
      </c>
      <c r="C133" s="2">
        <v>0.5</v>
      </c>
      <c r="D133" s="2" t="s">
        <v>0</v>
      </c>
      <c r="E133" t="str">
        <f t="shared" si="2"/>
        <v xml:space="preserve">Hehler, , Alchemist, , , , </v>
      </c>
      <c r="F133" s="1" t="s">
        <v>529</v>
      </c>
      <c r="G133">
        <v>6</v>
      </c>
      <c r="H133" t="s">
        <v>1057</v>
      </c>
      <c r="J133" t="s">
        <v>1044</v>
      </c>
    </row>
    <row r="134" spans="1:10" x14ac:dyDescent="0.5">
      <c r="A134" s="1" t="s">
        <v>638</v>
      </c>
      <c r="B134" s="1">
        <v>5000</v>
      </c>
      <c r="C134" s="2">
        <v>0.5</v>
      </c>
      <c r="D134" s="2" t="s">
        <v>0</v>
      </c>
      <c r="E134" t="str">
        <f t="shared" si="2"/>
        <v xml:space="preserve">Hehler, , Alchemist, , , , </v>
      </c>
      <c r="F134" s="1" t="s">
        <v>530</v>
      </c>
      <c r="G134">
        <v>4</v>
      </c>
      <c r="H134" t="s">
        <v>1057</v>
      </c>
      <c r="J134" t="s">
        <v>1044</v>
      </c>
    </row>
    <row r="135" spans="1:10" x14ac:dyDescent="0.5">
      <c r="A135" s="1" t="s">
        <v>292</v>
      </c>
      <c r="B135" s="1">
        <v>50</v>
      </c>
      <c r="C135" s="2">
        <v>0.5</v>
      </c>
      <c r="D135" s="2" t="s">
        <v>0</v>
      </c>
      <c r="E135" t="str">
        <f t="shared" si="2"/>
        <v xml:space="preserve">Hehler, , Alchemist, , , , </v>
      </c>
      <c r="F135" s="1" t="s">
        <v>531</v>
      </c>
      <c r="G135">
        <v>8</v>
      </c>
      <c r="H135" t="s">
        <v>1057</v>
      </c>
      <c r="J135" t="s">
        <v>1044</v>
      </c>
    </row>
    <row r="136" spans="1:10" x14ac:dyDescent="0.5">
      <c r="A136" s="1" t="s">
        <v>293</v>
      </c>
      <c r="B136" s="1">
        <v>350</v>
      </c>
      <c r="C136" s="2">
        <v>0.5</v>
      </c>
      <c r="D136" s="2" t="s">
        <v>0</v>
      </c>
      <c r="E136" t="str">
        <f t="shared" si="2"/>
        <v xml:space="preserve">Hehler, , Alchemist, , , , </v>
      </c>
      <c r="F136" s="1" t="s">
        <v>532</v>
      </c>
      <c r="G136">
        <v>8</v>
      </c>
      <c r="H136" t="s">
        <v>1057</v>
      </c>
      <c r="J136" t="s">
        <v>1044</v>
      </c>
    </row>
    <row r="137" spans="1:10" x14ac:dyDescent="0.5">
      <c r="A137" s="1" t="s">
        <v>294</v>
      </c>
      <c r="B137" s="1">
        <v>700</v>
      </c>
      <c r="C137" s="2">
        <v>0.5</v>
      </c>
      <c r="D137" s="2" t="s">
        <v>0</v>
      </c>
      <c r="E137" t="str">
        <f t="shared" si="2"/>
        <v xml:space="preserve">Hehler, , Alchemist, , , , </v>
      </c>
      <c r="F137" s="1" t="s">
        <v>533</v>
      </c>
      <c r="G137">
        <v>7</v>
      </c>
      <c r="H137" t="s">
        <v>1057</v>
      </c>
      <c r="J137" t="s">
        <v>1044</v>
      </c>
    </row>
    <row r="138" spans="1:10" x14ac:dyDescent="0.5">
      <c r="A138" s="1" t="s">
        <v>291</v>
      </c>
      <c r="B138" s="1">
        <v>1400</v>
      </c>
      <c r="C138" s="2">
        <v>0.5</v>
      </c>
      <c r="D138" s="2" t="s">
        <v>0</v>
      </c>
      <c r="E138" t="str">
        <f t="shared" si="2"/>
        <v xml:space="preserve">Hehler, , Alchemist, , , , </v>
      </c>
      <c r="F138" s="1" t="s">
        <v>534</v>
      </c>
      <c r="G138">
        <v>7</v>
      </c>
      <c r="H138" t="s">
        <v>1057</v>
      </c>
      <c r="J138" t="s">
        <v>1044</v>
      </c>
    </row>
    <row r="139" spans="1:10" x14ac:dyDescent="0.5">
      <c r="A139" s="1" t="s">
        <v>295</v>
      </c>
      <c r="B139" s="1">
        <v>2100</v>
      </c>
      <c r="C139" s="2">
        <v>0.5</v>
      </c>
      <c r="D139" s="2" t="s">
        <v>0</v>
      </c>
      <c r="E139" t="str">
        <f t="shared" si="2"/>
        <v xml:space="preserve">Hehler, , Alchemist, , , , </v>
      </c>
      <c r="F139" s="1" t="s">
        <v>535</v>
      </c>
      <c r="G139">
        <v>6</v>
      </c>
      <c r="H139" t="s">
        <v>1057</v>
      </c>
      <c r="J139" t="s">
        <v>1044</v>
      </c>
    </row>
    <row r="140" spans="1:10" x14ac:dyDescent="0.5">
      <c r="A140" s="1" t="s">
        <v>639</v>
      </c>
      <c r="B140" s="1">
        <v>2800</v>
      </c>
      <c r="C140" s="2">
        <v>0.5</v>
      </c>
      <c r="D140" s="2" t="s">
        <v>0</v>
      </c>
      <c r="E140" t="str">
        <f t="shared" si="2"/>
        <v xml:space="preserve">Hehler, , Alchemist, , , , </v>
      </c>
      <c r="F140" s="1" t="s">
        <v>536</v>
      </c>
      <c r="G140">
        <v>6</v>
      </c>
      <c r="H140" t="s">
        <v>1057</v>
      </c>
      <c r="J140" t="s">
        <v>1044</v>
      </c>
    </row>
    <row r="141" spans="1:10" x14ac:dyDescent="0.5">
      <c r="A141" s="1" t="s">
        <v>297</v>
      </c>
      <c r="B141" s="1">
        <v>1500</v>
      </c>
      <c r="C141" s="2">
        <v>0.5</v>
      </c>
      <c r="D141" s="2" t="s">
        <v>0</v>
      </c>
      <c r="E141" t="str">
        <f t="shared" si="2"/>
        <v xml:space="preserve">Hehler, , Alchemist, , , , </v>
      </c>
      <c r="F141" s="1" t="s">
        <v>537</v>
      </c>
      <c r="G141">
        <v>3</v>
      </c>
      <c r="H141" t="s">
        <v>1057</v>
      </c>
      <c r="J141" t="s">
        <v>1044</v>
      </c>
    </row>
    <row r="142" spans="1:10" x14ac:dyDescent="0.5">
      <c r="A142" s="1" t="s">
        <v>298</v>
      </c>
      <c r="B142" s="1">
        <v>2000</v>
      </c>
      <c r="C142" s="2">
        <v>0.5</v>
      </c>
      <c r="D142" s="2" t="s">
        <v>0</v>
      </c>
      <c r="E142" t="str">
        <f t="shared" si="2"/>
        <v xml:space="preserve">Hehler, , Alchemist, , , , </v>
      </c>
      <c r="F142" s="1" t="s">
        <v>538</v>
      </c>
      <c r="G142">
        <v>3</v>
      </c>
      <c r="H142" t="s">
        <v>1057</v>
      </c>
      <c r="J142" t="s">
        <v>1044</v>
      </c>
    </row>
    <row r="143" spans="1:10" x14ac:dyDescent="0.5">
      <c r="A143" s="1" t="s">
        <v>299</v>
      </c>
      <c r="B143" s="1">
        <v>2800</v>
      </c>
      <c r="C143" s="2">
        <v>0.5</v>
      </c>
      <c r="D143" s="2" t="s">
        <v>0</v>
      </c>
      <c r="E143" t="str">
        <f t="shared" si="2"/>
        <v xml:space="preserve">Hehler, , Alchemist, , , , </v>
      </c>
      <c r="F143" s="1" t="s">
        <v>539</v>
      </c>
      <c r="G143">
        <v>2</v>
      </c>
      <c r="H143" t="s">
        <v>1057</v>
      </c>
      <c r="J143" t="s">
        <v>1044</v>
      </c>
    </row>
    <row r="144" spans="1:10" x14ac:dyDescent="0.5">
      <c r="A144" s="1" t="s">
        <v>296</v>
      </c>
      <c r="B144" s="1">
        <v>3800</v>
      </c>
      <c r="C144" s="2">
        <v>0.5</v>
      </c>
      <c r="D144" s="2" t="s">
        <v>0</v>
      </c>
      <c r="E144" t="str">
        <f t="shared" si="2"/>
        <v xml:space="preserve">Hehler, , Alchemist, , , , </v>
      </c>
      <c r="F144" s="1" t="s">
        <v>540</v>
      </c>
      <c r="G144">
        <v>2</v>
      </c>
      <c r="H144" t="s">
        <v>1057</v>
      </c>
      <c r="J144" t="s">
        <v>1044</v>
      </c>
    </row>
    <row r="145" spans="1:10" x14ac:dyDescent="0.5">
      <c r="A145" s="1" t="s">
        <v>300</v>
      </c>
      <c r="B145" s="1">
        <v>1400</v>
      </c>
      <c r="C145" s="2">
        <v>0.5</v>
      </c>
      <c r="D145" s="2" t="s">
        <v>0</v>
      </c>
      <c r="E145" t="str">
        <f t="shared" si="2"/>
        <v xml:space="preserve">Hehler, , Alchemist, , , , </v>
      </c>
      <c r="F145" s="17" t="s">
        <v>541</v>
      </c>
      <c r="G145">
        <v>5</v>
      </c>
      <c r="H145" t="s">
        <v>1057</v>
      </c>
      <c r="J145" t="s">
        <v>1044</v>
      </c>
    </row>
    <row r="146" spans="1:10" x14ac:dyDescent="0.5">
      <c r="A146" s="1" t="s">
        <v>640</v>
      </c>
      <c r="B146" s="1">
        <v>2100</v>
      </c>
      <c r="C146" s="2">
        <v>0.5</v>
      </c>
      <c r="D146" s="2" t="s">
        <v>0</v>
      </c>
      <c r="E146" t="str">
        <f t="shared" si="2"/>
        <v xml:space="preserve">Hehler, , Alchemist, , , , </v>
      </c>
      <c r="F146" s="17" t="s">
        <v>542</v>
      </c>
      <c r="G146">
        <v>4</v>
      </c>
      <c r="H146" t="s">
        <v>1057</v>
      </c>
      <c r="J146" t="s">
        <v>1044</v>
      </c>
    </row>
    <row r="147" spans="1:10" x14ac:dyDescent="0.5">
      <c r="A147" s="1" t="s">
        <v>302</v>
      </c>
      <c r="B147" s="1">
        <v>1000</v>
      </c>
      <c r="C147" s="2">
        <v>0.5</v>
      </c>
      <c r="D147" s="2" t="s">
        <v>0</v>
      </c>
      <c r="E147" t="str">
        <f t="shared" si="2"/>
        <v xml:space="preserve">Hehler, , Alchemist, , , , </v>
      </c>
      <c r="F147" s="1" t="s">
        <v>543</v>
      </c>
      <c r="G147">
        <v>6</v>
      </c>
      <c r="H147" t="s">
        <v>1057</v>
      </c>
      <c r="J147" t="s">
        <v>1044</v>
      </c>
    </row>
    <row r="148" spans="1:10" x14ac:dyDescent="0.5">
      <c r="A148" s="1" t="s">
        <v>303</v>
      </c>
      <c r="B148" s="1">
        <v>2500</v>
      </c>
      <c r="C148" s="2">
        <v>0.5</v>
      </c>
      <c r="D148" s="2" t="s">
        <v>0</v>
      </c>
      <c r="E148" t="str">
        <f t="shared" si="2"/>
        <v xml:space="preserve">Hehler, , Alchemist, , , , </v>
      </c>
      <c r="F148" s="1" t="s">
        <v>543</v>
      </c>
      <c r="G148">
        <v>6</v>
      </c>
      <c r="H148" t="s">
        <v>1057</v>
      </c>
      <c r="J148" t="s">
        <v>1044</v>
      </c>
    </row>
    <row r="149" spans="1:10" x14ac:dyDescent="0.5">
      <c r="A149" s="1" t="s">
        <v>304</v>
      </c>
      <c r="B149" s="1">
        <v>4000</v>
      </c>
      <c r="C149" s="2">
        <v>0.5</v>
      </c>
      <c r="D149" s="2" t="s">
        <v>0</v>
      </c>
      <c r="E149" t="str">
        <f t="shared" si="2"/>
        <v xml:space="preserve">Hehler, , Alchemist, , , , </v>
      </c>
      <c r="F149" s="1" t="s">
        <v>543</v>
      </c>
      <c r="G149">
        <v>5</v>
      </c>
      <c r="H149" t="s">
        <v>1057</v>
      </c>
      <c r="J149" t="s">
        <v>1044</v>
      </c>
    </row>
    <row r="150" spans="1:10" x14ac:dyDescent="0.5">
      <c r="A150" s="1" t="s">
        <v>301</v>
      </c>
      <c r="B150" s="1">
        <v>5000</v>
      </c>
      <c r="C150" s="2">
        <v>0.5</v>
      </c>
      <c r="D150" s="2" t="s">
        <v>0</v>
      </c>
      <c r="E150" t="str">
        <f t="shared" si="2"/>
        <v xml:space="preserve">Hehler, , Alchemist, , , , </v>
      </c>
      <c r="F150" s="1" t="s">
        <v>543</v>
      </c>
      <c r="G150">
        <v>4</v>
      </c>
      <c r="H150" t="s">
        <v>1057</v>
      </c>
      <c r="J150" t="s">
        <v>1044</v>
      </c>
    </row>
    <row r="151" spans="1:10" x14ac:dyDescent="0.5">
      <c r="A151" s="1" t="s">
        <v>305</v>
      </c>
      <c r="B151" s="1">
        <v>6000</v>
      </c>
      <c r="C151" s="2">
        <v>0.5</v>
      </c>
      <c r="D151" s="2" t="s">
        <v>0</v>
      </c>
      <c r="E151" t="str">
        <f t="shared" si="2"/>
        <v xml:space="preserve">Hehler, , Alchemist, , , , </v>
      </c>
      <c r="F151" s="1" t="s">
        <v>543</v>
      </c>
      <c r="G151">
        <v>3</v>
      </c>
      <c r="H151" t="s">
        <v>1057</v>
      </c>
      <c r="J151" t="s">
        <v>1044</v>
      </c>
    </row>
    <row r="152" spans="1:10" x14ac:dyDescent="0.5">
      <c r="A152" s="1" t="s">
        <v>641</v>
      </c>
      <c r="B152" s="1">
        <v>8000</v>
      </c>
      <c r="C152" s="2">
        <v>0.5</v>
      </c>
      <c r="D152" s="2" t="s">
        <v>0</v>
      </c>
      <c r="E152" t="str">
        <f t="shared" si="2"/>
        <v xml:space="preserve">Hehler, , Alchemist, , , , </v>
      </c>
      <c r="F152" s="1" t="s">
        <v>543</v>
      </c>
      <c r="G152">
        <v>2</v>
      </c>
      <c r="H152" t="s">
        <v>1057</v>
      </c>
      <c r="J152" t="s">
        <v>1044</v>
      </c>
    </row>
    <row r="153" spans="1:10" ht="28.7" x14ac:dyDescent="0.5">
      <c r="A153" s="1" t="s">
        <v>306</v>
      </c>
      <c r="B153" s="1">
        <v>500</v>
      </c>
      <c r="C153" s="2">
        <v>0.5</v>
      </c>
      <c r="D153" s="2" t="s">
        <v>0</v>
      </c>
      <c r="E153" t="str">
        <f t="shared" si="2"/>
        <v xml:space="preserve">Hehler, , Alchemist, , , , </v>
      </c>
      <c r="F153" s="1" t="s">
        <v>544</v>
      </c>
      <c r="G153">
        <v>6</v>
      </c>
      <c r="H153" t="s">
        <v>1057</v>
      </c>
      <c r="J153" t="s">
        <v>1044</v>
      </c>
    </row>
    <row r="154" spans="1:10" ht="28.7" x14ac:dyDescent="0.5">
      <c r="A154" s="1" t="s">
        <v>307</v>
      </c>
      <c r="B154" s="1">
        <v>1100</v>
      </c>
      <c r="C154" s="2">
        <v>0.5</v>
      </c>
      <c r="D154" s="2" t="s">
        <v>0</v>
      </c>
      <c r="E154" t="str">
        <f t="shared" si="2"/>
        <v xml:space="preserve">Hehler, , Alchemist, , , , </v>
      </c>
      <c r="F154" s="1" t="s">
        <v>545</v>
      </c>
      <c r="G154">
        <v>6</v>
      </c>
      <c r="H154" t="s">
        <v>1057</v>
      </c>
      <c r="J154" t="s">
        <v>1044</v>
      </c>
    </row>
    <row r="155" spans="1:10" ht="28.7" x14ac:dyDescent="0.5">
      <c r="A155" s="1" t="s">
        <v>642</v>
      </c>
      <c r="B155" s="1">
        <v>2300</v>
      </c>
      <c r="C155" s="2">
        <v>0.5</v>
      </c>
      <c r="D155" s="2" t="s">
        <v>0</v>
      </c>
      <c r="E155" t="str">
        <f t="shared" si="2"/>
        <v xml:space="preserve">Hehler, , Alchemist, , , , </v>
      </c>
      <c r="F155" s="1" t="s">
        <v>546</v>
      </c>
      <c r="G155">
        <v>5</v>
      </c>
      <c r="H155" t="s">
        <v>1057</v>
      </c>
      <c r="J155" t="s">
        <v>1044</v>
      </c>
    </row>
    <row r="156" spans="1:10" x14ac:dyDescent="0.5">
      <c r="A156" s="1" t="s">
        <v>309</v>
      </c>
      <c r="B156" s="1">
        <v>200</v>
      </c>
      <c r="C156" s="2">
        <v>0.5</v>
      </c>
      <c r="D156" s="2" t="s">
        <v>0</v>
      </c>
      <c r="E156" t="str">
        <f t="shared" si="2"/>
        <v xml:space="preserve">Hehler, , Alchemist, , , , </v>
      </c>
      <c r="F156" s="1" t="s">
        <v>547</v>
      </c>
      <c r="G156">
        <v>6</v>
      </c>
      <c r="H156" t="s">
        <v>1057</v>
      </c>
      <c r="J156" t="s">
        <v>1044</v>
      </c>
    </row>
    <row r="157" spans="1:10" x14ac:dyDescent="0.5">
      <c r="A157" s="1" t="s">
        <v>310</v>
      </c>
      <c r="B157" s="1">
        <v>400</v>
      </c>
      <c r="C157" s="2">
        <v>0.5</v>
      </c>
      <c r="D157" s="2" t="s">
        <v>0</v>
      </c>
      <c r="E157" t="str">
        <f t="shared" si="2"/>
        <v xml:space="preserve">Hehler, , Alchemist, , , , </v>
      </c>
      <c r="F157" s="1" t="s">
        <v>548</v>
      </c>
      <c r="G157">
        <v>5</v>
      </c>
      <c r="H157" t="s">
        <v>1057</v>
      </c>
      <c r="J157" t="s">
        <v>1044</v>
      </c>
    </row>
    <row r="158" spans="1:10" x14ac:dyDescent="0.5">
      <c r="A158" s="1" t="s">
        <v>311</v>
      </c>
      <c r="B158" s="1">
        <v>700</v>
      </c>
      <c r="C158" s="2">
        <v>0.5</v>
      </c>
      <c r="D158" s="2" t="s">
        <v>0</v>
      </c>
      <c r="E158" t="str">
        <f t="shared" si="2"/>
        <v xml:space="preserve">Hehler, , Alchemist, , , , </v>
      </c>
      <c r="F158" s="1" t="s">
        <v>549</v>
      </c>
      <c r="G158">
        <v>5</v>
      </c>
      <c r="H158" t="s">
        <v>1057</v>
      </c>
      <c r="J158" t="s">
        <v>1044</v>
      </c>
    </row>
    <row r="159" spans="1:10" x14ac:dyDescent="0.5">
      <c r="A159" s="1" t="s">
        <v>308</v>
      </c>
      <c r="B159" s="1">
        <v>1400</v>
      </c>
      <c r="C159" s="2">
        <v>0.5</v>
      </c>
      <c r="D159" s="2" t="s">
        <v>0</v>
      </c>
      <c r="E159" t="str">
        <f t="shared" si="2"/>
        <v xml:space="preserve">Hehler, , Alchemist, , , , </v>
      </c>
      <c r="F159" s="1" t="s">
        <v>550</v>
      </c>
      <c r="G159">
        <v>5</v>
      </c>
      <c r="H159" t="s">
        <v>1057</v>
      </c>
      <c r="J159" t="s">
        <v>1044</v>
      </c>
    </row>
    <row r="160" spans="1:10" x14ac:dyDescent="0.5">
      <c r="A160" s="1" t="s">
        <v>312</v>
      </c>
      <c r="B160" s="1">
        <v>2100</v>
      </c>
      <c r="C160" s="2">
        <v>0.5</v>
      </c>
      <c r="D160" s="2" t="s">
        <v>0</v>
      </c>
      <c r="E160" t="str">
        <f t="shared" si="2"/>
        <v xml:space="preserve">Hehler, , Alchemist, , , , </v>
      </c>
      <c r="F160" s="1" t="s">
        <v>551</v>
      </c>
      <c r="G160">
        <v>4</v>
      </c>
      <c r="H160" t="s">
        <v>1057</v>
      </c>
      <c r="J160" t="s">
        <v>1044</v>
      </c>
    </row>
    <row r="161" spans="1:10" x14ac:dyDescent="0.5">
      <c r="A161" s="1" t="s">
        <v>643</v>
      </c>
      <c r="B161" s="1">
        <v>2800</v>
      </c>
      <c r="C161" s="2">
        <v>0.5</v>
      </c>
      <c r="D161" s="2" t="s">
        <v>0</v>
      </c>
      <c r="E161" t="str">
        <f t="shared" si="2"/>
        <v xml:space="preserve">Hehler, , Alchemist, , , , </v>
      </c>
      <c r="F161" s="1" t="s">
        <v>552</v>
      </c>
      <c r="G161">
        <v>4</v>
      </c>
      <c r="H161" t="s">
        <v>1057</v>
      </c>
      <c r="J161" t="s">
        <v>1044</v>
      </c>
    </row>
    <row r="162" spans="1:10" x14ac:dyDescent="0.5">
      <c r="A162" s="1" t="s">
        <v>644</v>
      </c>
      <c r="B162" s="1">
        <v>3000</v>
      </c>
      <c r="C162" s="2">
        <v>0.5</v>
      </c>
      <c r="D162" s="2" t="s">
        <v>0</v>
      </c>
      <c r="E162" t="str">
        <f t="shared" si="2"/>
        <v xml:space="preserve">Hehler, , Alchemist, , , , </v>
      </c>
      <c r="F162" s="1" t="s">
        <v>553</v>
      </c>
      <c r="G162">
        <v>4</v>
      </c>
      <c r="H162" t="s">
        <v>1057</v>
      </c>
      <c r="J162" t="s">
        <v>1044</v>
      </c>
    </row>
    <row r="163" spans="1:10" ht="28.7" x14ac:dyDescent="0.5">
      <c r="A163" s="1" t="s">
        <v>645</v>
      </c>
      <c r="B163" s="1">
        <v>4200</v>
      </c>
      <c r="C163" s="2">
        <v>0.5</v>
      </c>
      <c r="D163" s="2" t="s">
        <v>0</v>
      </c>
      <c r="E163" t="str">
        <f t="shared" si="2"/>
        <v xml:space="preserve">Hehler, , Alchemist, , , , </v>
      </c>
      <c r="F163" s="1" t="s">
        <v>554</v>
      </c>
      <c r="G163">
        <v>5</v>
      </c>
      <c r="H163" t="s">
        <v>1057</v>
      </c>
      <c r="J163" t="s">
        <v>1044</v>
      </c>
    </row>
    <row r="164" spans="1:10" ht="28.7" x14ac:dyDescent="0.5">
      <c r="A164" s="1" t="s">
        <v>646</v>
      </c>
      <c r="B164" s="1">
        <v>1200</v>
      </c>
      <c r="C164" s="2">
        <v>0.5</v>
      </c>
      <c r="D164" s="2" t="s">
        <v>0</v>
      </c>
      <c r="E164" t="str">
        <f t="shared" si="2"/>
        <v xml:space="preserve">Hehler, , Alchemist, , , , </v>
      </c>
      <c r="F164" s="1" t="s">
        <v>555</v>
      </c>
      <c r="G164">
        <v>6</v>
      </c>
      <c r="H164" t="s">
        <v>1057</v>
      </c>
      <c r="J164" t="s">
        <v>1044</v>
      </c>
    </row>
    <row r="165" spans="1:10" x14ac:dyDescent="0.5">
      <c r="A165" s="1" t="s">
        <v>314</v>
      </c>
      <c r="B165" s="1">
        <v>600</v>
      </c>
      <c r="C165" s="2">
        <v>0.5</v>
      </c>
      <c r="D165" s="2" t="s">
        <v>0</v>
      </c>
      <c r="E165" t="str">
        <f t="shared" si="2"/>
        <v xml:space="preserve">Hehler, , Alchemist, , , , </v>
      </c>
      <c r="F165" s="1" t="s">
        <v>556</v>
      </c>
      <c r="G165">
        <v>6</v>
      </c>
      <c r="H165" t="s">
        <v>1057</v>
      </c>
      <c r="J165" t="s">
        <v>1044</v>
      </c>
    </row>
    <row r="166" spans="1:10" x14ac:dyDescent="0.5">
      <c r="A166" s="1" t="s">
        <v>313</v>
      </c>
      <c r="B166" s="1">
        <v>1400</v>
      </c>
      <c r="C166" s="2">
        <v>0.5</v>
      </c>
      <c r="D166" s="2" t="s">
        <v>0</v>
      </c>
      <c r="E166" t="str">
        <f t="shared" si="2"/>
        <v xml:space="preserve">Hehler, , Alchemist, , , , </v>
      </c>
      <c r="F166" s="1" t="s">
        <v>557</v>
      </c>
      <c r="G166">
        <v>6</v>
      </c>
      <c r="H166" t="s">
        <v>1057</v>
      </c>
      <c r="J166" t="s">
        <v>1044</v>
      </c>
    </row>
    <row r="167" spans="1:10" x14ac:dyDescent="0.5">
      <c r="A167" s="1" t="s">
        <v>647</v>
      </c>
      <c r="B167" s="1">
        <v>3400</v>
      </c>
      <c r="C167" s="2">
        <v>0.5</v>
      </c>
      <c r="D167" s="2" t="s">
        <v>0</v>
      </c>
      <c r="E167" t="str">
        <f t="shared" si="2"/>
        <v xml:space="preserve">Hehler, , Alchemist, , , , </v>
      </c>
      <c r="F167" s="1" t="s">
        <v>558</v>
      </c>
      <c r="G167">
        <v>5</v>
      </c>
      <c r="H167" t="s">
        <v>1057</v>
      </c>
      <c r="J167" t="s">
        <v>1044</v>
      </c>
    </row>
    <row r="168" spans="1:10" ht="43" x14ac:dyDescent="0.5">
      <c r="A168" s="1" t="s">
        <v>315</v>
      </c>
      <c r="B168" s="1">
        <v>7000</v>
      </c>
      <c r="C168" s="2">
        <v>0.5</v>
      </c>
      <c r="D168" s="2" t="s">
        <v>0</v>
      </c>
      <c r="E168" t="str">
        <f t="shared" si="2"/>
        <v xml:space="preserve">Hehler, , Alchemist, , , , </v>
      </c>
      <c r="F168" s="1" t="s">
        <v>559</v>
      </c>
      <c r="G168">
        <v>4</v>
      </c>
      <c r="H168" t="s">
        <v>1057</v>
      </c>
      <c r="J168" t="s">
        <v>1044</v>
      </c>
    </row>
    <row r="169" spans="1:10" ht="28.7" x14ac:dyDescent="0.5">
      <c r="A169" s="1" t="s">
        <v>648</v>
      </c>
      <c r="B169" s="1">
        <v>14000</v>
      </c>
      <c r="C169" s="2">
        <v>0.5</v>
      </c>
      <c r="D169" s="2" t="s">
        <v>0</v>
      </c>
      <c r="E169" t="str">
        <f t="shared" si="2"/>
        <v xml:space="preserve">Hehler, , Alchemist, , , , </v>
      </c>
      <c r="F169" s="1" t="s">
        <v>560</v>
      </c>
      <c r="G169">
        <v>4</v>
      </c>
      <c r="H169" t="s">
        <v>1057</v>
      </c>
      <c r="J169" t="s">
        <v>1044</v>
      </c>
    </row>
    <row r="170" spans="1:10" ht="28.7" x14ac:dyDescent="0.5">
      <c r="A170" s="1" t="s">
        <v>649</v>
      </c>
      <c r="B170" s="1">
        <v>50000</v>
      </c>
      <c r="C170" s="2">
        <v>0.5</v>
      </c>
      <c r="D170" s="2" t="s">
        <v>0</v>
      </c>
      <c r="E170" t="str">
        <f t="shared" si="2"/>
        <v xml:space="preserve">Hehler, , Alchemist, , , , </v>
      </c>
      <c r="F170" s="1" t="s">
        <v>561</v>
      </c>
      <c r="G170">
        <v>0.1</v>
      </c>
      <c r="H170" t="s">
        <v>1057</v>
      </c>
      <c r="J170" t="s">
        <v>1044</v>
      </c>
    </row>
    <row r="171" spans="1:10" ht="28.7" x14ac:dyDescent="0.5">
      <c r="A171" s="1" t="s">
        <v>317</v>
      </c>
      <c r="B171" s="1">
        <v>7000</v>
      </c>
      <c r="C171" s="2">
        <v>0.5</v>
      </c>
      <c r="D171" s="2" t="s">
        <v>0</v>
      </c>
      <c r="E171" t="str">
        <f t="shared" si="2"/>
        <v xml:space="preserve">Hehler, , Alchemist, , , , </v>
      </c>
      <c r="F171" s="1" t="s">
        <v>562</v>
      </c>
      <c r="G171">
        <v>1</v>
      </c>
      <c r="H171" t="s">
        <v>1057</v>
      </c>
      <c r="J171" t="s">
        <v>1044</v>
      </c>
    </row>
    <row r="172" spans="1:10" ht="28.7" x14ac:dyDescent="0.5">
      <c r="A172" s="1" t="s">
        <v>316</v>
      </c>
      <c r="B172" s="1">
        <v>15000</v>
      </c>
      <c r="C172" s="2">
        <v>0.5</v>
      </c>
      <c r="D172" s="2" t="s">
        <v>0</v>
      </c>
      <c r="E172" t="str">
        <f t="shared" si="2"/>
        <v xml:space="preserve">Hehler, , Alchemist, , , , </v>
      </c>
      <c r="F172" s="1" t="s">
        <v>563</v>
      </c>
      <c r="G172">
        <v>0.5</v>
      </c>
      <c r="H172" t="s">
        <v>1057</v>
      </c>
      <c r="J172" t="s">
        <v>1044</v>
      </c>
    </row>
    <row r="173" spans="1:10" x14ac:dyDescent="0.5">
      <c r="A173" s="1" t="s">
        <v>319</v>
      </c>
      <c r="B173" s="1">
        <v>6000</v>
      </c>
      <c r="C173" s="2">
        <v>0.5</v>
      </c>
      <c r="D173" s="2" t="s">
        <v>0</v>
      </c>
      <c r="E173" t="str">
        <f t="shared" si="2"/>
        <v xml:space="preserve">Hehler, , Alchemist, , , , </v>
      </c>
      <c r="F173" s="1" t="s">
        <v>564</v>
      </c>
      <c r="G173">
        <v>3</v>
      </c>
      <c r="H173" t="s">
        <v>1057</v>
      </c>
      <c r="J173" t="s">
        <v>1044</v>
      </c>
    </row>
    <row r="174" spans="1:10" x14ac:dyDescent="0.5">
      <c r="A174" s="1" t="s">
        <v>318</v>
      </c>
      <c r="B174" s="1">
        <v>8000</v>
      </c>
      <c r="C174" s="2">
        <v>0.5</v>
      </c>
      <c r="D174" s="2" t="s">
        <v>0</v>
      </c>
      <c r="E174" t="str">
        <f t="shared" si="2"/>
        <v xml:space="preserve">Hehler, , Alchemist, , , , </v>
      </c>
      <c r="F174" s="1" t="s">
        <v>565</v>
      </c>
      <c r="G174">
        <v>2</v>
      </c>
      <c r="H174" t="s">
        <v>1057</v>
      </c>
      <c r="J174" t="s">
        <v>1044</v>
      </c>
    </row>
    <row r="175" spans="1:10" x14ac:dyDescent="0.5">
      <c r="A175" s="1" t="s">
        <v>650</v>
      </c>
      <c r="B175" s="1">
        <v>10000</v>
      </c>
      <c r="C175" s="2">
        <v>0.5</v>
      </c>
      <c r="D175" s="2" t="s">
        <v>0</v>
      </c>
      <c r="E175" t="str">
        <f t="shared" si="2"/>
        <v xml:space="preserve">Hehler, , Alchemist, , , , </v>
      </c>
      <c r="F175" s="1" t="s">
        <v>566</v>
      </c>
      <c r="G175">
        <v>1</v>
      </c>
      <c r="H175" t="s">
        <v>1057</v>
      </c>
      <c r="J175" t="s">
        <v>1044</v>
      </c>
    </row>
    <row r="176" spans="1:10" x14ac:dyDescent="0.5">
      <c r="A176" s="6" t="s">
        <v>334</v>
      </c>
      <c r="B176">
        <v>1000</v>
      </c>
      <c r="C176">
        <v>0.5</v>
      </c>
      <c r="D176" s="2" t="s">
        <v>0</v>
      </c>
      <c r="E176" t="str">
        <f t="shared" si="2"/>
        <v xml:space="preserve">Hehler, , Alchemist, , , , </v>
      </c>
      <c r="F176" s="2" t="s">
        <v>567</v>
      </c>
      <c r="G176">
        <v>5</v>
      </c>
      <c r="H176" t="s">
        <v>1057</v>
      </c>
      <c r="J176" t="s">
        <v>1044</v>
      </c>
    </row>
    <row r="177" spans="1:10" x14ac:dyDescent="0.5">
      <c r="A177" s="6" t="s">
        <v>321</v>
      </c>
      <c r="B177">
        <v>1000</v>
      </c>
      <c r="C177">
        <v>0.5</v>
      </c>
      <c r="D177" s="2" t="s">
        <v>0</v>
      </c>
      <c r="E177" t="str">
        <f t="shared" si="2"/>
        <v xml:space="preserve">Hehler, , Alchemist, , , , </v>
      </c>
      <c r="F177" s="2" t="s">
        <v>567</v>
      </c>
      <c r="G177">
        <v>5</v>
      </c>
      <c r="H177" t="s">
        <v>1057</v>
      </c>
      <c r="J177" t="s">
        <v>1044</v>
      </c>
    </row>
    <row r="178" spans="1:10" x14ac:dyDescent="0.5">
      <c r="A178" s="6" t="s">
        <v>322</v>
      </c>
      <c r="B178">
        <v>1000</v>
      </c>
      <c r="C178">
        <v>0.5</v>
      </c>
      <c r="D178" s="2" t="s">
        <v>0</v>
      </c>
      <c r="E178" t="str">
        <f t="shared" si="2"/>
        <v xml:space="preserve">Hehler, , Alchemist, , , , </v>
      </c>
      <c r="F178" s="2" t="s">
        <v>567</v>
      </c>
      <c r="G178">
        <v>5</v>
      </c>
      <c r="H178" t="s">
        <v>1057</v>
      </c>
      <c r="J178" t="s">
        <v>1044</v>
      </c>
    </row>
    <row r="179" spans="1:10" x14ac:dyDescent="0.5">
      <c r="A179" s="6" t="s">
        <v>323</v>
      </c>
      <c r="B179">
        <v>1000</v>
      </c>
      <c r="C179">
        <v>0.5</v>
      </c>
      <c r="D179" s="2" t="s">
        <v>0</v>
      </c>
      <c r="E179" t="str">
        <f t="shared" si="2"/>
        <v xml:space="preserve">Hehler, , Alchemist, , , , </v>
      </c>
      <c r="F179" s="2" t="s">
        <v>567</v>
      </c>
      <c r="G179">
        <v>5</v>
      </c>
      <c r="H179" t="s">
        <v>1057</v>
      </c>
      <c r="J179" t="s">
        <v>1044</v>
      </c>
    </row>
    <row r="180" spans="1:10" x14ac:dyDescent="0.5">
      <c r="A180" s="6" t="s">
        <v>324</v>
      </c>
      <c r="B180">
        <v>1000</v>
      </c>
      <c r="C180">
        <v>0.5</v>
      </c>
      <c r="D180" s="2" t="s">
        <v>0</v>
      </c>
      <c r="E180" t="str">
        <f t="shared" si="2"/>
        <v xml:space="preserve">Hehler, , Alchemist, , , , </v>
      </c>
      <c r="F180" s="2" t="s">
        <v>567</v>
      </c>
      <c r="G180">
        <v>5</v>
      </c>
      <c r="H180" t="s">
        <v>1057</v>
      </c>
      <c r="J180" t="s">
        <v>1044</v>
      </c>
    </row>
    <row r="181" spans="1:10" x14ac:dyDescent="0.5">
      <c r="A181" s="6" t="s">
        <v>325</v>
      </c>
      <c r="B181">
        <v>1000</v>
      </c>
      <c r="C181">
        <v>0.5</v>
      </c>
      <c r="D181" s="2" t="s">
        <v>0</v>
      </c>
      <c r="E181" t="str">
        <f t="shared" si="2"/>
        <v xml:space="preserve">Hehler, , Alchemist, , , , </v>
      </c>
      <c r="F181" s="2" t="s">
        <v>567</v>
      </c>
      <c r="G181">
        <v>5</v>
      </c>
      <c r="H181" t="s">
        <v>1057</v>
      </c>
      <c r="J181" t="s">
        <v>1044</v>
      </c>
    </row>
    <row r="182" spans="1:10" x14ac:dyDescent="0.5">
      <c r="A182" s="6" t="s">
        <v>326</v>
      </c>
      <c r="B182">
        <v>1000</v>
      </c>
      <c r="C182">
        <v>0.5</v>
      </c>
      <c r="D182" s="2" t="s">
        <v>0</v>
      </c>
      <c r="E182" t="str">
        <f t="shared" si="2"/>
        <v xml:space="preserve">Hehler, , Alchemist, , , , </v>
      </c>
      <c r="F182" s="2" t="s">
        <v>567</v>
      </c>
      <c r="G182">
        <v>5</v>
      </c>
      <c r="H182" t="s">
        <v>1057</v>
      </c>
      <c r="J182" t="s">
        <v>1044</v>
      </c>
    </row>
    <row r="183" spans="1:10" x14ac:dyDescent="0.5">
      <c r="A183" s="6" t="s">
        <v>327</v>
      </c>
      <c r="B183">
        <v>1000</v>
      </c>
      <c r="C183">
        <v>0.5</v>
      </c>
      <c r="D183" s="2" t="s">
        <v>0</v>
      </c>
      <c r="E183" t="str">
        <f t="shared" si="2"/>
        <v xml:space="preserve">Hehler, , Alchemist, , , , </v>
      </c>
      <c r="F183" s="2" t="s">
        <v>568</v>
      </c>
      <c r="G183">
        <v>5</v>
      </c>
      <c r="H183" t="s">
        <v>1057</v>
      </c>
      <c r="J183" t="s">
        <v>1044</v>
      </c>
    </row>
    <row r="184" spans="1:10" x14ac:dyDescent="0.5">
      <c r="A184" s="6" t="s">
        <v>328</v>
      </c>
      <c r="B184">
        <v>1000</v>
      </c>
      <c r="C184">
        <v>0.5</v>
      </c>
      <c r="D184" s="2" t="s">
        <v>0</v>
      </c>
      <c r="E184" t="str">
        <f t="shared" si="2"/>
        <v xml:space="preserve">Hehler, , Alchemist, , , , </v>
      </c>
      <c r="F184" s="2" t="s">
        <v>568</v>
      </c>
      <c r="G184">
        <v>5</v>
      </c>
      <c r="H184" t="s">
        <v>1057</v>
      </c>
      <c r="J184" t="s">
        <v>1044</v>
      </c>
    </row>
    <row r="185" spans="1:10" x14ac:dyDescent="0.5">
      <c r="A185" s="6" t="s">
        <v>329</v>
      </c>
      <c r="B185">
        <v>1000</v>
      </c>
      <c r="C185">
        <v>0.5</v>
      </c>
      <c r="D185" s="2" t="s">
        <v>0</v>
      </c>
      <c r="E185" t="str">
        <f t="shared" si="2"/>
        <v xml:space="preserve">Hehler, , Alchemist, , , , </v>
      </c>
      <c r="F185" s="2" t="s">
        <v>568</v>
      </c>
      <c r="G185">
        <v>5</v>
      </c>
      <c r="H185" t="s">
        <v>1057</v>
      </c>
      <c r="J185" t="s">
        <v>1044</v>
      </c>
    </row>
    <row r="186" spans="1:10" x14ac:dyDescent="0.5">
      <c r="A186" s="6" t="s">
        <v>330</v>
      </c>
      <c r="B186">
        <v>1000</v>
      </c>
      <c r="C186">
        <v>0.5</v>
      </c>
      <c r="D186" s="2" t="s">
        <v>0</v>
      </c>
      <c r="E186" t="str">
        <f t="shared" si="2"/>
        <v xml:space="preserve">Hehler, , Alchemist, , , , </v>
      </c>
      <c r="F186" s="2" t="s">
        <v>568</v>
      </c>
      <c r="G186">
        <v>5</v>
      </c>
      <c r="H186" t="s">
        <v>1057</v>
      </c>
      <c r="J186" t="s">
        <v>1044</v>
      </c>
    </row>
    <row r="187" spans="1:10" x14ac:dyDescent="0.5">
      <c r="A187" s="6" t="s">
        <v>331</v>
      </c>
      <c r="B187">
        <v>1000</v>
      </c>
      <c r="C187">
        <v>0.5</v>
      </c>
      <c r="D187" s="2" t="s">
        <v>0</v>
      </c>
      <c r="E187" t="str">
        <f t="shared" si="2"/>
        <v xml:space="preserve">Hehler, , Alchemist, , , , </v>
      </c>
      <c r="F187" s="2" t="s">
        <v>568</v>
      </c>
      <c r="G187">
        <v>5</v>
      </c>
      <c r="H187" t="s">
        <v>1057</v>
      </c>
      <c r="J187" t="s">
        <v>1044</v>
      </c>
    </row>
    <row r="188" spans="1:10" x14ac:dyDescent="0.5">
      <c r="A188" s="6" t="s">
        <v>332</v>
      </c>
      <c r="B188">
        <v>1000</v>
      </c>
      <c r="C188">
        <v>0.5</v>
      </c>
      <c r="D188" s="2" t="s">
        <v>0</v>
      </c>
      <c r="E188" t="str">
        <f t="shared" si="2"/>
        <v xml:space="preserve">Hehler, , Alchemist, , , , </v>
      </c>
      <c r="F188" s="2" t="s">
        <v>568</v>
      </c>
      <c r="G188">
        <v>5</v>
      </c>
      <c r="H188" t="s">
        <v>1057</v>
      </c>
      <c r="J188" t="s">
        <v>1044</v>
      </c>
    </row>
    <row r="189" spans="1:10" x14ac:dyDescent="0.5">
      <c r="A189" s="6" t="s">
        <v>333</v>
      </c>
      <c r="B189">
        <v>1000</v>
      </c>
      <c r="C189">
        <v>0.5</v>
      </c>
      <c r="D189" s="2" t="s">
        <v>0</v>
      </c>
      <c r="E189" t="str">
        <f t="shared" si="2"/>
        <v xml:space="preserve">Hehler, , Alchemist, , , , </v>
      </c>
      <c r="F189" s="2" t="s">
        <v>568</v>
      </c>
      <c r="G189">
        <v>5</v>
      </c>
      <c r="H189" t="s">
        <v>1057</v>
      </c>
      <c r="J189" t="s">
        <v>1044</v>
      </c>
    </row>
    <row r="190" spans="1:10" x14ac:dyDescent="0.5">
      <c r="A190" s="6" t="s">
        <v>348</v>
      </c>
      <c r="B190">
        <v>2000</v>
      </c>
      <c r="C190">
        <v>0.5</v>
      </c>
      <c r="D190" s="2" t="s">
        <v>0</v>
      </c>
      <c r="E190" t="str">
        <f t="shared" si="2"/>
        <v xml:space="preserve">Hehler, , Alchemist, , , , </v>
      </c>
      <c r="F190" s="2" t="s">
        <v>569</v>
      </c>
      <c r="G190">
        <v>5</v>
      </c>
      <c r="H190" t="s">
        <v>1057</v>
      </c>
      <c r="J190" t="s">
        <v>1044</v>
      </c>
    </row>
    <row r="191" spans="1:10" x14ac:dyDescent="0.5">
      <c r="A191" s="6" t="s">
        <v>335</v>
      </c>
      <c r="B191">
        <v>2000</v>
      </c>
      <c r="C191">
        <v>0.5</v>
      </c>
      <c r="D191" s="2" t="s">
        <v>0</v>
      </c>
      <c r="E191" t="str">
        <f t="shared" si="2"/>
        <v xml:space="preserve">Hehler, , Alchemist, , , , </v>
      </c>
      <c r="F191" s="2" t="s">
        <v>569</v>
      </c>
      <c r="G191">
        <v>5</v>
      </c>
      <c r="H191" t="s">
        <v>1057</v>
      </c>
      <c r="J191" t="s">
        <v>1044</v>
      </c>
    </row>
    <row r="192" spans="1:10" x14ac:dyDescent="0.5">
      <c r="A192" s="6" t="s">
        <v>336</v>
      </c>
      <c r="B192">
        <v>2000</v>
      </c>
      <c r="C192">
        <v>0.5</v>
      </c>
      <c r="D192" s="2" t="s">
        <v>0</v>
      </c>
      <c r="E192" t="str">
        <f t="shared" si="2"/>
        <v xml:space="preserve">Hehler, , Alchemist, , , , </v>
      </c>
      <c r="F192" s="2" t="s">
        <v>569</v>
      </c>
      <c r="G192">
        <v>5</v>
      </c>
      <c r="H192" t="s">
        <v>1057</v>
      </c>
      <c r="J192" t="s">
        <v>1044</v>
      </c>
    </row>
    <row r="193" spans="1:10" x14ac:dyDescent="0.5">
      <c r="A193" s="6" t="s">
        <v>337</v>
      </c>
      <c r="B193">
        <v>2000</v>
      </c>
      <c r="C193">
        <v>0.5</v>
      </c>
      <c r="D193" s="2" t="s">
        <v>0</v>
      </c>
      <c r="E193" t="str">
        <f t="shared" si="2"/>
        <v xml:space="preserve">Hehler, , Alchemist, , , , </v>
      </c>
      <c r="F193" s="2" t="s">
        <v>569</v>
      </c>
      <c r="G193">
        <v>5</v>
      </c>
      <c r="H193" t="s">
        <v>1057</v>
      </c>
      <c r="J193" t="s">
        <v>1044</v>
      </c>
    </row>
    <row r="194" spans="1:10" x14ac:dyDescent="0.5">
      <c r="A194" s="6" t="s">
        <v>338</v>
      </c>
      <c r="B194">
        <v>2000</v>
      </c>
      <c r="C194">
        <v>0.5</v>
      </c>
      <c r="D194" s="2" t="s">
        <v>0</v>
      </c>
      <c r="E194" t="str">
        <f t="shared" ref="E194:E257" si="3">H194&amp;", "&amp;I194&amp;", "&amp;J194&amp;", "&amp;K194&amp;", "&amp;L194&amp;", "&amp;M194&amp;", "&amp;N194</f>
        <v xml:space="preserve">Hehler, , Alchemist, , , , </v>
      </c>
      <c r="F194" s="2" t="s">
        <v>569</v>
      </c>
      <c r="G194">
        <v>5</v>
      </c>
      <c r="H194" t="s">
        <v>1057</v>
      </c>
      <c r="J194" t="s">
        <v>1044</v>
      </c>
    </row>
    <row r="195" spans="1:10" x14ac:dyDescent="0.5">
      <c r="A195" s="6" t="s">
        <v>339</v>
      </c>
      <c r="B195">
        <v>2000</v>
      </c>
      <c r="C195">
        <v>0.5</v>
      </c>
      <c r="D195" s="2" t="s">
        <v>0</v>
      </c>
      <c r="E195" t="str">
        <f t="shared" si="3"/>
        <v xml:space="preserve">Hehler, , Alchemist, , , , </v>
      </c>
      <c r="F195" s="2" t="s">
        <v>569</v>
      </c>
      <c r="G195">
        <v>5</v>
      </c>
      <c r="H195" t="s">
        <v>1057</v>
      </c>
      <c r="J195" t="s">
        <v>1044</v>
      </c>
    </row>
    <row r="196" spans="1:10" x14ac:dyDescent="0.5">
      <c r="A196" s="6" t="s">
        <v>340</v>
      </c>
      <c r="B196">
        <v>2000</v>
      </c>
      <c r="C196">
        <v>0.5</v>
      </c>
      <c r="D196" s="2" t="s">
        <v>0</v>
      </c>
      <c r="E196" t="str">
        <f t="shared" si="3"/>
        <v xml:space="preserve">Hehler, , Alchemist, , , , </v>
      </c>
      <c r="F196" s="2" t="s">
        <v>569</v>
      </c>
      <c r="G196">
        <v>5</v>
      </c>
      <c r="H196" t="s">
        <v>1057</v>
      </c>
      <c r="J196" t="s">
        <v>1044</v>
      </c>
    </row>
    <row r="197" spans="1:10" x14ac:dyDescent="0.5">
      <c r="A197" s="6" t="s">
        <v>341</v>
      </c>
      <c r="B197">
        <v>2000</v>
      </c>
      <c r="C197">
        <v>0.5</v>
      </c>
      <c r="D197" s="2" t="s">
        <v>0</v>
      </c>
      <c r="E197" t="str">
        <f t="shared" si="3"/>
        <v xml:space="preserve">Hehler, , Alchemist, , , , </v>
      </c>
      <c r="F197" s="2" t="s">
        <v>570</v>
      </c>
      <c r="G197">
        <v>5</v>
      </c>
      <c r="H197" t="s">
        <v>1057</v>
      </c>
      <c r="J197" t="s">
        <v>1044</v>
      </c>
    </row>
    <row r="198" spans="1:10" x14ac:dyDescent="0.5">
      <c r="A198" s="6" t="s">
        <v>342</v>
      </c>
      <c r="B198">
        <v>2000</v>
      </c>
      <c r="C198">
        <v>0.5</v>
      </c>
      <c r="D198" s="2" t="s">
        <v>0</v>
      </c>
      <c r="E198" t="str">
        <f t="shared" si="3"/>
        <v xml:space="preserve">Hehler, , Alchemist, , , , </v>
      </c>
      <c r="F198" s="2" t="s">
        <v>570</v>
      </c>
      <c r="G198">
        <v>5</v>
      </c>
      <c r="H198" t="s">
        <v>1057</v>
      </c>
      <c r="J198" t="s">
        <v>1044</v>
      </c>
    </row>
    <row r="199" spans="1:10" x14ac:dyDescent="0.5">
      <c r="A199" s="6" t="s">
        <v>343</v>
      </c>
      <c r="B199">
        <v>2000</v>
      </c>
      <c r="C199">
        <v>0.5</v>
      </c>
      <c r="D199" s="2" t="s">
        <v>0</v>
      </c>
      <c r="E199" t="str">
        <f t="shared" si="3"/>
        <v xml:space="preserve">Hehler, , Alchemist, , , , </v>
      </c>
      <c r="F199" s="2" t="s">
        <v>570</v>
      </c>
      <c r="G199">
        <v>5</v>
      </c>
      <c r="H199" t="s">
        <v>1057</v>
      </c>
      <c r="J199" t="s">
        <v>1044</v>
      </c>
    </row>
    <row r="200" spans="1:10" x14ac:dyDescent="0.5">
      <c r="A200" s="6" t="s">
        <v>344</v>
      </c>
      <c r="B200">
        <v>2000</v>
      </c>
      <c r="C200">
        <v>0.5</v>
      </c>
      <c r="D200" s="2" t="s">
        <v>0</v>
      </c>
      <c r="E200" t="str">
        <f t="shared" si="3"/>
        <v xml:space="preserve">Hehler, , Alchemist, , , , </v>
      </c>
      <c r="F200" s="2" t="s">
        <v>570</v>
      </c>
      <c r="G200">
        <v>5</v>
      </c>
      <c r="H200" t="s">
        <v>1057</v>
      </c>
      <c r="J200" t="s">
        <v>1044</v>
      </c>
    </row>
    <row r="201" spans="1:10" x14ac:dyDescent="0.5">
      <c r="A201" s="6" t="s">
        <v>345</v>
      </c>
      <c r="B201">
        <v>2000</v>
      </c>
      <c r="C201">
        <v>0.5</v>
      </c>
      <c r="D201" s="2" t="s">
        <v>0</v>
      </c>
      <c r="E201" t="str">
        <f t="shared" si="3"/>
        <v xml:space="preserve">Hehler, , Alchemist, , , , </v>
      </c>
      <c r="F201" s="2" t="s">
        <v>570</v>
      </c>
      <c r="G201">
        <v>5</v>
      </c>
      <c r="H201" t="s">
        <v>1057</v>
      </c>
      <c r="J201" t="s">
        <v>1044</v>
      </c>
    </row>
    <row r="202" spans="1:10" x14ac:dyDescent="0.5">
      <c r="A202" s="6" t="s">
        <v>346</v>
      </c>
      <c r="B202">
        <v>2000</v>
      </c>
      <c r="C202">
        <v>0.5</v>
      </c>
      <c r="D202" s="2" t="s">
        <v>0</v>
      </c>
      <c r="E202" t="str">
        <f t="shared" si="3"/>
        <v xml:space="preserve">Hehler, , Alchemist, , , , </v>
      </c>
      <c r="F202" s="2" t="s">
        <v>570</v>
      </c>
      <c r="G202">
        <v>5</v>
      </c>
      <c r="H202" t="s">
        <v>1057</v>
      </c>
      <c r="J202" t="s">
        <v>1044</v>
      </c>
    </row>
    <row r="203" spans="1:10" x14ac:dyDescent="0.5">
      <c r="A203" s="6" t="s">
        <v>347</v>
      </c>
      <c r="B203">
        <v>2000</v>
      </c>
      <c r="C203">
        <v>0.5</v>
      </c>
      <c r="D203" s="2" t="s">
        <v>0</v>
      </c>
      <c r="E203" t="str">
        <f t="shared" si="3"/>
        <v xml:space="preserve">Hehler, , Alchemist, , , , </v>
      </c>
      <c r="F203" s="2" t="s">
        <v>570</v>
      </c>
      <c r="G203">
        <v>5</v>
      </c>
      <c r="H203" t="s">
        <v>1057</v>
      </c>
      <c r="J203" t="s">
        <v>1044</v>
      </c>
    </row>
    <row r="204" spans="1:10" x14ac:dyDescent="0.5">
      <c r="A204" s="6" t="s">
        <v>362</v>
      </c>
      <c r="B204">
        <v>3000</v>
      </c>
      <c r="C204">
        <v>0.5</v>
      </c>
      <c r="D204" s="2" t="s">
        <v>0</v>
      </c>
      <c r="E204" t="str">
        <f t="shared" si="3"/>
        <v xml:space="preserve">Hehler, , Alchemist, , , , </v>
      </c>
      <c r="F204" s="2" t="s">
        <v>571</v>
      </c>
      <c r="G204">
        <v>4</v>
      </c>
      <c r="H204" t="s">
        <v>1057</v>
      </c>
      <c r="J204" t="s">
        <v>1044</v>
      </c>
    </row>
    <row r="205" spans="1:10" x14ac:dyDescent="0.5">
      <c r="A205" s="6" t="s">
        <v>349</v>
      </c>
      <c r="B205">
        <v>3000</v>
      </c>
      <c r="C205">
        <v>0.5</v>
      </c>
      <c r="D205" s="2" t="s">
        <v>0</v>
      </c>
      <c r="E205" t="str">
        <f t="shared" si="3"/>
        <v xml:space="preserve">Hehler, , Alchemist, , , , </v>
      </c>
      <c r="F205" s="2" t="s">
        <v>571</v>
      </c>
      <c r="G205">
        <v>4</v>
      </c>
      <c r="H205" t="s">
        <v>1057</v>
      </c>
      <c r="J205" t="s">
        <v>1044</v>
      </c>
    </row>
    <row r="206" spans="1:10" x14ac:dyDescent="0.5">
      <c r="A206" s="6" t="s">
        <v>350</v>
      </c>
      <c r="B206">
        <v>3000</v>
      </c>
      <c r="C206">
        <v>0.5</v>
      </c>
      <c r="D206" s="2" t="s">
        <v>0</v>
      </c>
      <c r="E206" t="str">
        <f t="shared" si="3"/>
        <v xml:space="preserve">Hehler, , Alchemist, , , , </v>
      </c>
      <c r="F206" s="2" t="s">
        <v>571</v>
      </c>
      <c r="G206">
        <v>4</v>
      </c>
      <c r="H206" t="s">
        <v>1057</v>
      </c>
      <c r="J206" t="s">
        <v>1044</v>
      </c>
    </row>
    <row r="207" spans="1:10" x14ac:dyDescent="0.5">
      <c r="A207" s="6" t="s">
        <v>351</v>
      </c>
      <c r="B207">
        <v>3000</v>
      </c>
      <c r="C207">
        <v>0.5</v>
      </c>
      <c r="D207" s="2" t="s">
        <v>0</v>
      </c>
      <c r="E207" t="str">
        <f t="shared" si="3"/>
        <v xml:space="preserve">Hehler, , Alchemist, , , , </v>
      </c>
      <c r="F207" s="2" t="s">
        <v>571</v>
      </c>
      <c r="G207">
        <v>4</v>
      </c>
      <c r="H207" t="s">
        <v>1057</v>
      </c>
      <c r="J207" t="s">
        <v>1044</v>
      </c>
    </row>
    <row r="208" spans="1:10" x14ac:dyDescent="0.5">
      <c r="A208" s="6" t="s">
        <v>352</v>
      </c>
      <c r="B208">
        <v>3000</v>
      </c>
      <c r="C208">
        <v>0.5</v>
      </c>
      <c r="D208" s="2" t="s">
        <v>0</v>
      </c>
      <c r="E208" t="str">
        <f t="shared" si="3"/>
        <v xml:space="preserve">Hehler, , Alchemist, , , , </v>
      </c>
      <c r="F208" s="2" t="s">
        <v>571</v>
      </c>
      <c r="G208">
        <v>4</v>
      </c>
      <c r="H208" t="s">
        <v>1057</v>
      </c>
      <c r="J208" t="s">
        <v>1044</v>
      </c>
    </row>
    <row r="209" spans="1:10" x14ac:dyDescent="0.5">
      <c r="A209" s="6" t="s">
        <v>353</v>
      </c>
      <c r="B209">
        <v>3000</v>
      </c>
      <c r="C209">
        <v>0.5</v>
      </c>
      <c r="D209" s="2" t="s">
        <v>0</v>
      </c>
      <c r="E209" t="str">
        <f t="shared" si="3"/>
        <v xml:space="preserve">Hehler, , Alchemist, , , , </v>
      </c>
      <c r="F209" s="2" t="s">
        <v>571</v>
      </c>
      <c r="G209">
        <v>4</v>
      </c>
      <c r="H209" t="s">
        <v>1057</v>
      </c>
      <c r="J209" t="s">
        <v>1044</v>
      </c>
    </row>
    <row r="210" spans="1:10" x14ac:dyDescent="0.5">
      <c r="A210" s="6" t="s">
        <v>354</v>
      </c>
      <c r="B210">
        <v>3000</v>
      </c>
      <c r="C210">
        <v>0.5</v>
      </c>
      <c r="D210" s="2" t="s">
        <v>0</v>
      </c>
      <c r="E210" t="str">
        <f t="shared" si="3"/>
        <v xml:space="preserve">Hehler, , Alchemist, , , , </v>
      </c>
      <c r="F210" s="2" t="s">
        <v>571</v>
      </c>
      <c r="G210">
        <v>4</v>
      </c>
      <c r="H210" t="s">
        <v>1057</v>
      </c>
      <c r="J210" t="s">
        <v>1044</v>
      </c>
    </row>
    <row r="211" spans="1:10" x14ac:dyDescent="0.5">
      <c r="A211" s="6" t="s">
        <v>355</v>
      </c>
      <c r="B211">
        <v>3000</v>
      </c>
      <c r="C211">
        <v>0.5</v>
      </c>
      <c r="D211" s="2" t="s">
        <v>0</v>
      </c>
      <c r="E211" t="str">
        <f t="shared" si="3"/>
        <v xml:space="preserve">Hehler, , Alchemist, , , , </v>
      </c>
      <c r="F211" s="2" t="s">
        <v>572</v>
      </c>
      <c r="G211">
        <v>4</v>
      </c>
      <c r="H211" t="s">
        <v>1057</v>
      </c>
      <c r="J211" t="s">
        <v>1044</v>
      </c>
    </row>
    <row r="212" spans="1:10" x14ac:dyDescent="0.5">
      <c r="A212" s="6" t="s">
        <v>356</v>
      </c>
      <c r="B212">
        <v>3000</v>
      </c>
      <c r="C212">
        <v>0.5</v>
      </c>
      <c r="D212" s="2" t="s">
        <v>0</v>
      </c>
      <c r="E212" t="str">
        <f t="shared" si="3"/>
        <v xml:space="preserve">Hehler, , Alchemist, , , , </v>
      </c>
      <c r="F212" s="2" t="s">
        <v>572</v>
      </c>
      <c r="G212">
        <v>4</v>
      </c>
      <c r="H212" t="s">
        <v>1057</v>
      </c>
      <c r="J212" t="s">
        <v>1044</v>
      </c>
    </row>
    <row r="213" spans="1:10" x14ac:dyDescent="0.5">
      <c r="A213" s="6" t="s">
        <v>357</v>
      </c>
      <c r="B213">
        <v>3000</v>
      </c>
      <c r="C213">
        <v>0.5</v>
      </c>
      <c r="D213" s="2" t="s">
        <v>0</v>
      </c>
      <c r="E213" t="str">
        <f t="shared" si="3"/>
        <v xml:space="preserve">Hehler, , Alchemist, , , , </v>
      </c>
      <c r="F213" s="2" t="s">
        <v>572</v>
      </c>
      <c r="G213">
        <v>4</v>
      </c>
      <c r="H213" t="s">
        <v>1057</v>
      </c>
      <c r="J213" t="s">
        <v>1044</v>
      </c>
    </row>
    <row r="214" spans="1:10" x14ac:dyDescent="0.5">
      <c r="A214" s="6" t="s">
        <v>358</v>
      </c>
      <c r="B214">
        <v>3000</v>
      </c>
      <c r="C214">
        <v>0.5</v>
      </c>
      <c r="D214" s="2" t="s">
        <v>0</v>
      </c>
      <c r="E214" t="str">
        <f t="shared" si="3"/>
        <v xml:space="preserve">Hehler, , Alchemist, , , , </v>
      </c>
      <c r="F214" s="2" t="s">
        <v>572</v>
      </c>
      <c r="G214">
        <v>4</v>
      </c>
      <c r="H214" t="s">
        <v>1057</v>
      </c>
      <c r="J214" t="s">
        <v>1044</v>
      </c>
    </row>
    <row r="215" spans="1:10" x14ac:dyDescent="0.5">
      <c r="A215" s="6" t="s">
        <v>359</v>
      </c>
      <c r="B215">
        <v>3000</v>
      </c>
      <c r="C215">
        <v>0.5</v>
      </c>
      <c r="D215" s="2" t="s">
        <v>0</v>
      </c>
      <c r="E215" t="str">
        <f t="shared" si="3"/>
        <v xml:space="preserve">Hehler, , Alchemist, , , , </v>
      </c>
      <c r="F215" s="2" t="s">
        <v>572</v>
      </c>
      <c r="G215">
        <v>4</v>
      </c>
      <c r="H215" t="s">
        <v>1057</v>
      </c>
      <c r="J215" t="s">
        <v>1044</v>
      </c>
    </row>
    <row r="216" spans="1:10" x14ac:dyDescent="0.5">
      <c r="A216" s="6" t="s">
        <v>360</v>
      </c>
      <c r="B216">
        <v>3000</v>
      </c>
      <c r="C216">
        <v>0.5</v>
      </c>
      <c r="D216" s="2" t="s">
        <v>0</v>
      </c>
      <c r="E216" t="str">
        <f t="shared" si="3"/>
        <v xml:space="preserve">Hehler, , Alchemist, , , , </v>
      </c>
      <c r="F216" s="2" t="s">
        <v>572</v>
      </c>
      <c r="G216">
        <v>4</v>
      </c>
      <c r="H216" t="s">
        <v>1057</v>
      </c>
      <c r="J216" t="s">
        <v>1044</v>
      </c>
    </row>
    <row r="217" spans="1:10" x14ac:dyDescent="0.5">
      <c r="A217" s="6" t="s">
        <v>361</v>
      </c>
      <c r="B217">
        <v>3000</v>
      </c>
      <c r="C217">
        <v>0.5</v>
      </c>
      <c r="D217" s="2" t="s">
        <v>0</v>
      </c>
      <c r="E217" t="str">
        <f t="shared" si="3"/>
        <v xml:space="preserve">Hehler, , Alchemist, , , , </v>
      </c>
      <c r="F217" s="2" t="s">
        <v>572</v>
      </c>
      <c r="G217">
        <v>4</v>
      </c>
      <c r="H217" t="s">
        <v>1057</v>
      </c>
      <c r="J217" t="s">
        <v>1044</v>
      </c>
    </row>
    <row r="218" spans="1:10" x14ac:dyDescent="0.5">
      <c r="A218" s="6" t="s">
        <v>320</v>
      </c>
      <c r="B218">
        <v>4000</v>
      </c>
      <c r="C218">
        <v>0.5</v>
      </c>
      <c r="D218" s="2" t="s">
        <v>0</v>
      </c>
      <c r="E218" t="str">
        <f t="shared" si="3"/>
        <v xml:space="preserve">Hehler, , Alchemist, , , , </v>
      </c>
      <c r="F218" s="2" t="s">
        <v>573</v>
      </c>
      <c r="G218">
        <v>3</v>
      </c>
      <c r="H218" t="s">
        <v>1057</v>
      </c>
      <c r="J218" t="s">
        <v>1044</v>
      </c>
    </row>
    <row r="219" spans="1:10" x14ac:dyDescent="0.5">
      <c r="A219" s="6" t="s">
        <v>363</v>
      </c>
      <c r="B219">
        <v>4000</v>
      </c>
      <c r="C219">
        <v>0.5</v>
      </c>
      <c r="D219" s="2" t="s">
        <v>0</v>
      </c>
      <c r="E219" t="str">
        <f t="shared" si="3"/>
        <v xml:space="preserve">Hehler, , Alchemist, , , , </v>
      </c>
      <c r="F219" s="2" t="s">
        <v>573</v>
      </c>
      <c r="G219">
        <v>3</v>
      </c>
      <c r="H219" t="s">
        <v>1057</v>
      </c>
      <c r="J219" t="s">
        <v>1044</v>
      </c>
    </row>
    <row r="220" spans="1:10" x14ac:dyDescent="0.5">
      <c r="A220" s="6" t="s">
        <v>364</v>
      </c>
      <c r="B220">
        <v>4000</v>
      </c>
      <c r="C220">
        <v>0.5</v>
      </c>
      <c r="D220" s="2" t="s">
        <v>0</v>
      </c>
      <c r="E220" t="str">
        <f t="shared" si="3"/>
        <v xml:space="preserve">Hehler, , Alchemist, , , , </v>
      </c>
      <c r="F220" s="2" t="s">
        <v>573</v>
      </c>
      <c r="G220">
        <v>3</v>
      </c>
      <c r="H220" t="s">
        <v>1057</v>
      </c>
      <c r="J220" t="s">
        <v>1044</v>
      </c>
    </row>
    <row r="221" spans="1:10" x14ac:dyDescent="0.5">
      <c r="A221" s="6" t="s">
        <v>365</v>
      </c>
      <c r="B221">
        <v>4000</v>
      </c>
      <c r="C221">
        <v>0.5</v>
      </c>
      <c r="D221" s="2" t="s">
        <v>0</v>
      </c>
      <c r="E221" t="str">
        <f t="shared" si="3"/>
        <v xml:space="preserve">Hehler, , Alchemist, , , , </v>
      </c>
      <c r="F221" s="2" t="s">
        <v>573</v>
      </c>
      <c r="G221">
        <v>3</v>
      </c>
      <c r="H221" t="s">
        <v>1057</v>
      </c>
      <c r="J221" t="s">
        <v>1044</v>
      </c>
    </row>
    <row r="222" spans="1:10" x14ac:dyDescent="0.5">
      <c r="A222" s="6" t="s">
        <v>366</v>
      </c>
      <c r="B222">
        <v>4000</v>
      </c>
      <c r="C222">
        <v>0.5</v>
      </c>
      <c r="D222" s="2" t="s">
        <v>0</v>
      </c>
      <c r="E222" t="str">
        <f t="shared" si="3"/>
        <v xml:space="preserve">Hehler, , Alchemist, , , , </v>
      </c>
      <c r="F222" s="2" t="s">
        <v>573</v>
      </c>
      <c r="G222">
        <v>3</v>
      </c>
      <c r="H222" t="s">
        <v>1057</v>
      </c>
      <c r="J222" t="s">
        <v>1044</v>
      </c>
    </row>
    <row r="223" spans="1:10" x14ac:dyDescent="0.5">
      <c r="A223" s="6" t="s">
        <v>367</v>
      </c>
      <c r="B223">
        <v>4000</v>
      </c>
      <c r="C223">
        <v>0.5</v>
      </c>
      <c r="D223" s="2" t="s">
        <v>0</v>
      </c>
      <c r="E223" t="str">
        <f t="shared" si="3"/>
        <v xml:space="preserve">Hehler, , Alchemist, , , , </v>
      </c>
      <c r="F223" s="2" t="s">
        <v>573</v>
      </c>
      <c r="G223">
        <v>3</v>
      </c>
      <c r="H223" t="s">
        <v>1057</v>
      </c>
      <c r="J223" t="s">
        <v>1044</v>
      </c>
    </row>
    <row r="224" spans="1:10" x14ac:dyDescent="0.5">
      <c r="A224" s="6" t="s">
        <v>368</v>
      </c>
      <c r="B224">
        <v>4000</v>
      </c>
      <c r="C224">
        <v>0.5</v>
      </c>
      <c r="D224" s="2" t="s">
        <v>0</v>
      </c>
      <c r="E224" t="str">
        <f t="shared" si="3"/>
        <v xml:space="preserve">Hehler, , Alchemist, , , , </v>
      </c>
      <c r="F224" s="2" t="s">
        <v>573</v>
      </c>
      <c r="G224">
        <v>3</v>
      </c>
      <c r="H224" t="s">
        <v>1057</v>
      </c>
      <c r="J224" t="s">
        <v>1044</v>
      </c>
    </row>
    <row r="225" spans="1:10" x14ac:dyDescent="0.5">
      <c r="A225" s="6" t="s">
        <v>369</v>
      </c>
      <c r="B225">
        <v>4000</v>
      </c>
      <c r="C225">
        <v>0.5</v>
      </c>
      <c r="D225" s="2" t="s">
        <v>0</v>
      </c>
      <c r="E225" t="str">
        <f t="shared" si="3"/>
        <v xml:space="preserve">Hehler, , Alchemist, , , , </v>
      </c>
      <c r="F225" s="2" t="s">
        <v>574</v>
      </c>
      <c r="G225">
        <v>3</v>
      </c>
      <c r="H225" t="s">
        <v>1057</v>
      </c>
      <c r="J225" t="s">
        <v>1044</v>
      </c>
    </row>
    <row r="226" spans="1:10" x14ac:dyDescent="0.5">
      <c r="A226" s="6" t="s">
        <v>370</v>
      </c>
      <c r="B226">
        <v>4000</v>
      </c>
      <c r="C226">
        <v>0.5</v>
      </c>
      <c r="D226" s="2" t="s">
        <v>0</v>
      </c>
      <c r="E226" t="str">
        <f t="shared" si="3"/>
        <v xml:space="preserve">Hehler, , Alchemist, , , , </v>
      </c>
      <c r="F226" s="2" t="s">
        <v>574</v>
      </c>
      <c r="G226">
        <v>3</v>
      </c>
      <c r="H226" t="s">
        <v>1057</v>
      </c>
      <c r="J226" t="s">
        <v>1044</v>
      </c>
    </row>
    <row r="227" spans="1:10" x14ac:dyDescent="0.5">
      <c r="A227" s="6" t="s">
        <v>371</v>
      </c>
      <c r="B227">
        <v>4000</v>
      </c>
      <c r="C227">
        <v>0.5</v>
      </c>
      <c r="D227" s="2" t="s">
        <v>0</v>
      </c>
      <c r="E227" t="str">
        <f t="shared" si="3"/>
        <v xml:space="preserve">Hehler, , Alchemist, , , , </v>
      </c>
      <c r="F227" s="2" t="s">
        <v>574</v>
      </c>
      <c r="G227">
        <v>3</v>
      </c>
      <c r="H227" t="s">
        <v>1057</v>
      </c>
      <c r="J227" t="s">
        <v>1044</v>
      </c>
    </row>
    <row r="228" spans="1:10" x14ac:dyDescent="0.5">
      <c r="A228" s="6" t="s">
        <v>372</v>
      </c>
      <c r="B228">
        <v>4000</v>
      </c>
      <c r="C228">
        <v>0.5</v>
      </c>
      <c r="D228" s="2" t="s">
        <v>0</v>
      </c>
      <c r="E228" t="str">
        <f t="shared" si="3"/>
        <v xml:space="preserve">Hehler, , Alchemist, , , , </v>
      </c>
      <c r="F228" s="2" t="s">
        <v>574</v>
      </c>
      <c r="G228">
        <v>3</v>
      </c>
      <c r="H228" t="s">
        <v>1057</v>
      </c>
      <c r="J228" t="s">
        <v>1044</v>
      </c>
    </row>
    <row r="229" spans="1:10" x14ac:dyDescent="0.5">
      <c r="A229" s="6" t="s">
        <v>373</v>
      </c>
      <c r="B229">
        <v>4000</v>
      </c>
      <c r="C229">
        <v>0.5</v>
      </c>
      <c r="D229" s="2" t="s">
        <v>0</v>
      </c>
      <c r="E229" t="str">
        <f t="shared" si="3"/>
        <v xml:space="preserve">Hehler, , Alchemist, , , , </v>
      </c>
      <c r="F229" s="2" t="s">
        <v>574</v>
      </c>
      <c r="G229">
        <v>3</v>
      </c>
      <c r="H229" t="s">
        <v>1057</v>
      </c>
      <c r="J229" t="s">
        <v>1044</v>
      </c>
    </row>
    <row r="230" spans="1:10" x14ac:dyDescent="0.5">
      <c r="A230" s="6" t="s">
        <v>374</v>
      </c>
      <c r="B230">
        <v>4000</v>
      </c>
      <c r="C230">
        <v>0.5</v>
      </c>
      <c r="D230" s="2" t="s">
        <v>0</v>
      </c>
      <c r="E230" t="str">
        <f t="shared" si="3"/>
        <v xml:space="preserve">Hehler, , Alchemist, , , , </v>
      </c>
      <c r="F230" s="2" t="s">
        <v>574</v>
      </c>
      <c r="G230">
        <v>3</v>
      </c>
      <c r="H230" t="s">
        <v>1057</v>
      </c>
      <c r="J230" t="s">
        <v>1044</v>
      </c>
    </row>
    <row r="231" spans="1:10" x14ac:dyDescent="0.5">
      <c r="A231" s="6" t="s">
        <v>375</v>
      </c>
      <c r="B231">
        <v>4000</v>
      </c>
      <c r="C231">
        <v>0.5</v>
      </c>
      <c r="D231" s="2" t="s">
        <v>0</v>
      </c>
      <c r="E231" t="str">
        <f t="shared" si="3"/>
        <v xml:space="preserve">Hehler, , Alchemist, , , , </v>
      </c>
      <c r="F231" s="2" t="s">
        <v>574</v>
      </c>
      <c r="G231">
        <v>3</v>
      </c>
      <c r="H231" t="s">
        <v>1057</v>
      </c>
      <c r="J231" t="s">
        <v>1044</v>
      </c>
    </row>
    <row r="232" spans="1:10" x14ac:dyDescent="0.5">
      <c r="A232" s="6" t="s">
        <v>390</v>
      </c>
      <c r="B232">
        <v>1000</v>
      </c>
      <c r="C232">
        <v>0.5</v>
      </c>
      <c r="D232" s="2" t="s">
        <v>0</v>
      </c>
      <c r="E232" t="str">
        <f t="shared" si="3"/>
        <v xml:space="preserve">Hehler, , Alchemist, , , , </v>
      </c>
      <c r="F232" s="2" t="s">
        <v>575</v>
      </c>
      <c r="G232">
        <v>5</v>
      </c>
      <c r="H232" t="s">
        <v>1057</v>
      </c>
      <c r="J232" t="s">
        <v>1044</v>
      </c>
    </row>
    <row r="233" spans="1:10" x14ac:dyDescent="0.5">
      <c r="A233" s="6" t="s">
        <v>377</v>
      </c>
      <c r="B233">
        <v>1000</v>
      </c>
      <c r="C233">
        <v>0.5</v>
      </c>
      <c r="D233" s="2" t="s">
        <v>0</v>
      </c>
      <c r="E233" t="str">
        <f t="shared" si="3"/>
        <v xml:space="preserve">Hehler, , Alchemist, , , , </v>
      </c>
      <c r="F233" s="2" t="s">
        <v>575</v>
      </c>
      <c r="G233">
        <v>5</v>
      </c>
      <c r="H233" t="s">
        <v>1057</v>
      </c>
      <c r="J233" t="s">
        <v>1044</v>
      </c>
    </row>
    <row r="234" spans="1:10" x14ac:dyDescent="0.5">
      <c r="A234" s="6" t="s">
        <v>378</v>
      </c>
      <c r="B234">
        <v>1000</v>
      </c>
      <c r="C234">
        <v>0.5</v>
      </c>
      <c r="D234" s="2" t="s">
        <v>0</v>
      </c>
      <c r="E234" t="str">
        <f t="shared" si="3"/>
        <v xml:space="preserve">Hehler, , Alchemist, , , , </v>
      </c>
      <c r="F234" s="2" t="s">
        <v>575</v>
      </c>
      <c r="G234">
        <v>5</v>
      </c>
      <c r="H234" t="s">
        <v>1057</v>
      </c>
      <c r="J234" t="s">
        <v>1044</v>
      </c>
    </row>
    <row r="235" spans="1:10" x14ac:dyDescent="0.5">
      <c r="A235" s="6" t="s">
        <v>379</v>
      </c>
      <c r="B235">
        <v>1000</v>
      </c>
      <c r="C235">
        <v>0.5</v>
      </c>
      <c r="D235" s="2" t="s">
        <v>0</v>
      </c>
      <c r="E235" t="str">
        <f t="shared" si="3"/>
        <v xml:space="preserve">Hehler, , Alchemist, , , , </v>
      </c>
      <c r="F235" s="2" t="s">
        <v>575</v>
      </c>
      <c r="G235">
        <v>5</v>
      </c>
      <c r="H235" t="s">
        <v>1057</v>
      </c>
      <c r="J235" t="s">
        <v>1044</v>
      </c>
    </row>
    <row r="236" spans="1:10" x14ac:dyDescent="0.5">
      <c r="A236" s="6" t="s">
        <v>380</v>
      </c>
      <c r="B236">
        <v>1000</v>
      </c>
      <c r="C236">
        <v>0.5</v>
      </c>
      <c r="D236" s="2" t="s">
        <v>0</v>
      </c>
      <c r="E236" t="str">
        <f t="shared" si="3"/>
        <v xml:space="preserve">Hehler, , Alchemist, , , , </v>
      </c>
      <c r="F236" s="2" t="s">
        <v>575</v>
      </c>
      <c r="G236">
        <v>5</v>
      </c>
      <c r="H236" t="s">
        <v>1057</v>
      </c>
      <c r="J236" t="s">
        <v>1044</v>
      </c>
    </row>
    <row r="237" spans="1:10" x14ac:dyDescent="0.5">
      <c r="A237" s="6" t="s">
        <v>381</v>
      </c>
      <c r="B237">
        <v>1000</v>
      </c>
      <c r="C237">
        <v>0.5</v>
      </c>
      <c r="D237" s="2" t="s">
        <v>0</v>
      </c>
      <c r="E237" t="str">
        <f t="shared" si="3"/>
        <v xml:space="preserve">Hehler, , Alchemist, , , , </v>
      </c>
      <c r="F237" s="2" t="s">
        <v>575</v>
      </c>
      <c r="G237">
        <v>5</v>
      </c>
      <c r="H237" t="s">
        <v>1057</v>
      </c>
      <c r="J237" t="s">
        <v>1044</v>
      </c>
    </row>
    <row r="238" spans="1:10" x14ac:dyDescent="0.5">
      <c r="A238" s="6" t="s">
        <v>382</v>
      </c>
      <c r="B238">
        <v>1000</v>
      </c>
      <c r="C238">
        <v>0.5</v>
      </c>
      <c r="D238" s="2" t="s">
        <v>0</v>
      </c>
      <c r="E238" t="str">
        <f t="shared" si="3"/>
        <v xml:space="preserve">Hehler, , Alchemist, , , , </v>
      </c>
      <c r="F238" s="2" t="s">
        <v>575</v>
      </c>
      <c r="G238">
        <v>5</v>
      </c>
      <c r="H238" t="s">
        <v>1057</v>
      </c>
      <c r="J238" t="s">
        <v>1044</v>
      </c>
    </row>
    <row r="239" spans="1:10" x14ac:dyDescent="0.5">
      <c r="A239" s="6" t="s">
        <v>383</v>
      </c>
      <c r="B239">
        <v>1000</v>
      </c>
      <c r="C239">
        <v>0.5</v>
      </c>
      <c r="D239" s="2" t="s">
        <v>0</v>
      </c>
      <c r="E239" t="str">
        <f t="shared" si="3"/>
        <v xml:space="preserve">Hehler, , Alchemist, , , , </v>
      </c>
      <c r="F239" s="2" t="s">
        <v>576</v>
      </c>
      <c r="G239">
        <v>5</v>
      </c>
      <c r="H239" t="s">
        <v>1057</v>
      </c>
      <c r="J239" t="s">
        <v>1044</v>
      </c>
    </row>
    <row r="240" spans="1:10" x14ac:dyDescent="0.5">
      <c r="A240" s="6" t="s">
        <v>384</v>
      </c>
      <c r="B240">
        <v>1000</v>
      </c>
      <c r="C240">
        <v>0.5</v>
      </c>
      <c r="D240" s="2" t="s">
        <v>0</v>
      </c>
      <c r="E240" t="str">
        <f t="shared" si="3"/>
        <v xml:space="preserve">Hehler, , Alchemist, , , , </v>
      </c>
      <c r="F240" s="2" t="s">
        <v>576</v>
      </c>
      <c r="G240">
        <v>5</v>
      </c>
      <c r="H240" t="s">
        <v>1057</v>
      </c>
      <c r="J240" t="s">
        <v>1044</v>
      </c>
    </row>
    <row r="241" spans="1:10" x14ac:dyDescent="0.5">
      <c r="A241" s="6" t="s">
        <v>385</v>
      </c>
      <c r="B241">
        <v>1000</v>
      </c>
      <c r="C241">
        <v>0.5</v>
      </c>
      <c r="D241" s="2" t="s">
        <v>0</v>
      </c>
      <c r="E241" t="str">
        <f t="shared" si="3"/>
        <v xml:space="preserve">Hehler, , Alchemist, , , , </v>
      </c>
      <c r="F241" s="2" t="s">
        <v>576</v>
      </c>
      <c r="G241">
        <v>5</v>
      </c>
      <c r="H241" t="s">
        <v>1057</v>
      </c>
      <c r="J241" t="s">
        <v>1044</v>
      </c>
    </row>
    <row r="242" spans="1:10" x14ac:dyDescent="0.5">
      <c r="A242" s="6" t="s">
        <v>386</v>
      </c>
      <c r="B242">
        <v>1000</v>
      </c>
      <c r="C242">
        <v>0.5</v>
      </c>
      <c r="D242" s="2" t="s">
        <v>0</v>
      </c>
      <c r="E242" t="str">
        <f t="shared" si="3"/>
        <v xml:space="preserve">Hehler, , Alchemist, , , , </v>
      </c>
      <c r="F242" s="2" t="s">
        <v>576</v>
      </c>
      <c r="G242">
        <v>5</v>
      </c>
      <c r="H242" t="s">
        <v>1057</v>
      </c>
      <c r="J242" t="s">
        <v>1044</v>
      </c>
    </row>
    <row r="243" spans="1:10" x14ac:dyDescent="0.5">
      <c r="A243" s="6" t="s">
        <v>387</v>
      </c>
      <c r="B243">
        <v>1000</v>
      </c>
      <c r="C243">
        <v>0.5</v>
      </c>
      <c r="D243" s="2" t="s">
        <v>0</v>
      </c>
      <c r="E243" t="str">
        <f t="shared" si="3"/>
        <v xml:space="preserve">Hehler, , Alchemist, , , , </v>
      </c>
      <c r="F243" s="2" t="s">
        <v>576</v>
      </c>
      <c r="G243">
        <v>5</v>
      </c>
      <c r="H243" t="s">
        <v>1057</v>
      </c>
      <c r="J243" t="s">
        <v>1044</v>
      </c>
    </row>
    <row r="244" spans="1:10" x14ac:dyDescent="0.5">
      <c r="A244" s="6" t="s">
        <v>388</v>
      </c>
      <c r="B244">
        <v>1000</v>
      </c>
      <c r="C244">
        <v>0.5</v>
      </c>
      <c r="D244" s="2" t="s">
        <v>0</v>
      </c>
      <c r="E244" t="str">
        <f t="shared" si="3"/>
        <v xml:space="preserve">Hehler, , Alchemist, , , , </v>
      </c>
      <c r="F244" s="2" t="s">
        <v>576</v>
      </c>
      <c r="G244">
        <v>5</v>
      </c>
      <c r="H244" t="s">
        <v>1057</v>
      </c>
      <c r="J244" t="s">
        <v>1044</v>
      </c>
    </row>
    <row r="245" spans="1:10" x14ac:dyDescent="0.5">
      <c r="A245" s="6" t="s">
        <v>389</v>
      </c>
      <c r="B245">
        <v>1000</v>
      </c>
      <c r="C245">
        <v>0.5</v>
      </c>
      <c r="D245" s="2" t="s">
        <v>0</v>
      </c>
      <c r="E245" t="str">
        <f t="shared" si="3"/>
        <v xml:space="preserve">Hehler, , Alchemist, , , , </v>
      </c>
      <c r="F245" s="2" t="s">
        <v>576</v>
      </c>
      <c r="G245">
        <v>5</v>
      </c>
      <c r="H245" t="s">
        <v>1057</v>
      </c>
      <c r="J245" t="s">
        <v>1044</v>
      </c>
    </row>
    <row r="246" spans="1:10" x14ac:dyDescent="0.5">
      <c r="A246" s="6" t="s">
        <v>404</v>
      </c>
      <c r="B246">
        <v>2000</v>
      </c>
      <c r="C246">
        <v>0.5</v>
      </c>
      <c r="D246" s="2" t="s">
        <v>0</v>
      </c>
      <c r="E246" t="str">
        <f t="shared" si="3"/>
        <v xml:space="preserve">Hehler, , Alchemist, , , , </v>
      </c>
      <c r="F246" s="2" t="s">
        <v>577</v>
      </c>
      <c r="G246">
        <v>5</v>
      </c>
      <c r="H246" t="s">
        <v>1057</v>
      </c>
      <c r="J246" t="s">
        <v>1044</v>
      </c>
    </row>
    <row r="247" spans="1:10" x14ac:dyDescent="0.5">
      <c r="A247" s="6" t="s">
        <v>391</v>
      </c>
      <c r="B247">
        <v>2000</v>
      </c>
      <c r="C247">
        <v>0.5</v>
      </c>
      <c r="D247" s="2" t="s">
        <v>0</v>
      </c>
      <c r="E247" t="str">
        <f t="shared" si="3"/>
        <v xml:space="preserve">Hehler, , Alchemist, , , , </v>
      </c>
      <c r="F247" s="2" t="s">
        <v>577</v>
      </c>
      <c r="G247">
        <v>5</v>
      </c>
      <c r="H247" t="s">
        <v>1057</v>
      </c>
      <c r="J247" t="s">
        <v>1044</v>
      </c>
    </row>
    <row r="248" spans="1:10" x14ac:dyDescent="0.5">
      <c r="A248" s="6" t="s">
        <v>392</v>
      </c>
      <c r="B248">
        <v>2000</v>
      </c>
      <c r="C248">
        <v>0.5</v>
      </c>
      <c r="D248" s="2" t="s">
        <v>0</v>
      </c>
      <c r="E248" t="str">
        <f t="shared" si="3"/>
        <v xml:space="preserve">Hehler, , Alchemist, , , , </v>
      </c>
      <c r="F248" s="2" t="s">
        <v>577</v>
      </c>
      <c r="G248">
        <v>5</v>
      </c>
      <c r="H248" t="s">
        <v>1057</v>
      </c>
      <c r="J248" t="s">
        <v>1044</v>
      </c>
    </row>
    <row r="249" spans="1:10" x14ac:dyDescent="0.5">
      <c r="A249" s="6" t="s">
        <v>393</v>
      </c>
      <c r="B249">
        <v>2000</v>
      </c>
      <c r="C249">
        <v>0.5</v>
      </c>
      <c r="D249" s="2" t="s">
        <v>0</v>
      </c>
      <c r="E249" t="str">
        <f t="shared" si="3"/>
        <v xml:space="preserve">Hehler, , Alchemist, , , , </v>
      </c>
      <c r="F249" s="2" t="s">
        <v>577</v>
      </c>
      <c r="G249">
        <v>5</v>
      </c>
      <c r="H249" t="s">
        <v>1057</v>
      </c>
      <c r="J249" t="s">
        <v>1044</v>
      </c>
    </row>
    <row r="250" spans="1:10" x14ac:dyDescent="0.5">
      <c r="A250" s="6" t="s">
        <v>394</v>
      </c>
      <c r="B250">
        <v>2000</v>
      </c>
      <c r="C250">
        <v>0.5</v>
      </c>
      <c r="D250" s="2" t="s">
        <v>0</v>
      </c>
      <c r="E250" t="str">
        <f t="shared" si="3"/>
        <v xml:space="preserve">Hehler, , Alchemist, , , , </v>
      </c>
      <c r="F250" s="2" t="s">
        <v>577</v>
      </c>
      <c r="G250">
        <v>5</v>
      </c>
      <c r="H250" t="s">
        <v>1057</v>
      </c>
      <c r="J250" t="s">
        <v>1044</v>
      </c>
    </row>
    <row r="251" spans="1:10" x14ac:dyDescent="0.5">
      <c r="A251" s="6" t="s">
        <v>395</v>
      </c>
      <c r="B251">
        <v>2000</v>
      </c>
      <c r="C251">
        <v>0.5</v>
      </c>
      <c r="D251" s="2" t="s">
        <v>0</v>
      </c>
      <c r="E251" t="str">
        <f t="shared" si="3"/>
        <v xml:space="preserve">Hehler, , Alchemist, , , , </v>
      </c>
      <c r="F251" s="2" t="s">
        <v>577</v>
      </c>
      <c r="G251">
        <v>5</v>
      </c>
      <c r="H251" t="s">
        <v>1057</v>
      </c>
      <c r="J251" t="s">
        <v>1044</v>
      </c>
    </row>
    <row r="252" spans="1:10" x14ac:dyDescent="0.5">
      <c r="A252" s="6" t="s">
        <v>396</v>
      </c>
      <c r="B252">
        <v>2000</v>
      </c>
      <c r="C252">
        <v>0.5</v>
      </c>
      <c r="D252" s="2" t="s">
        <v>0</v>
      </c>
      <c r="E252" t="str">
        <f t="shared" si="3"/>
        <v xml:space="preserve">Hehler, , Alchemist, , , , </v>
      </c>
      <c r="F252" s="2" t="s">
        <v>577</v>
      </c>
      <c r="G252">
        <v>5</v>
      </c>
      <c r="H252" t="s">
        <v>1057</v>
      </c>
      <c r="J252" t="s">
        <v>1044</v>
      </c>
    </row>
    <row r="253" spans="1:10" x14ac:dyDescent="0.5">
      <c r="A253" s="6" t="s">
        <v>397</v>
      </c>
      <c r="B253">
        <v>2000</v>
      </c>
      <c r="C253">
        <v>0.5</v>
      </c>
      <c r="D253" s="2" t="s">
        <v>0</v>
      </c>
      <c r="E253" t="str">
        <f t="shared" si="3"/>
        <v xml:space="preserve">Hehler, , Alchemist, , , , </v>
      </c>
      <c r="F253" s="2" t="s">
        <v>578</v>
      </c>
      <c r="G253">
        <v>5</v>
      </c>
      <c r="H253" t="s">
        <v>1057</v>
      </c>
      <c r="J253" t="s">
        <v>1044</v>
      </c>
    </row>
    <row r="254" spans="1:10" x14ac:dyDescent="0.5">
      <c r="A254" s="6" t="s">
        <v>398</v>
      </c>
      <c r="B254">
        <v>2000</v>
      </c>
      <c r="C254">
        <v>0.5</v>
      </c>
      <c r="D254" s="2" t="s">
        <v>0</v>
      </c>
      <c r="E254" t="str">
        <f t="shared" si="3"/>
        <v xml:space="preserve">Hehler, , Alchemist, , , , </v>
      </c>
      <c r="F254" s="2" t="s">
        <v>578</v>
      </c>
      <c r="G254">
        <v>5</v>
      </c>
      <c r="H254" t="s">
        <v>1057</v>
      </c>
      <c r="J254" t="s">
        <v>1044</v>
      </c>
    </row>
    <row r="255" spans="1:10" x14ac:dyDescent="0.5">
      <c r="A255" s="6" t="s">
        <v>399</v>
      </c>
      <c r="B255">
        <v>2000</v>
      </c>
      <c r="C255">
        <v>0.5</v>
      </c>
      <c r="D255" s="2" t="s">
        <v>0</v>
      </c>
      <c r="E255" t="str">
        <f t="shared" si="3"/>
        <v xml:space="preserve">Hehler, , Alchemist, , , , </v>
      </c>
      <c r="F255" s="2" t="s">
        <v>578</v>
      </c>
      <c r="G255">
        <v>5</v>
      </c>
      <c r="H255" t="s">
        <v>1057</v>
      </c>
      <c r="J255" t="s">
        <v>1044</v>
      </c>
    </row>
    <row r="256" spans="1:10" x14ac:dyDescent="0.5">
      <c r="A256" s="6" t="s">
        <v>400</v>
      </c>
      <c r="B256">
        <v>2000</v>
      </c>
      <c r="C256">
        <v>0.5</v>
      </c>
      <c r="D256" s="2" t="s">
        <v>0</v>
      </c>
      <c r="E256" t="str">
        <f t="shared" si="3"/>
        <v xml:space="preserve">Hehler, , Alchemist, , , , </v>
      </c>
      <c r="F256" s="2" t="s">
        <v>578</v>
      </c>
      <c r="G256">
        <v>5</v>
      </c>
      <c r="H256" t="s">
        <v>1057</v>
      </c>
      <c r="J256" t="s">
        <v>1044</v>
      </c>
    </row>
    <row r="257" spans="1:10" x14ac:dyDescent="0.5">
      <c r="A257" s="6" t="s">
        <v>401</v>
      </c>
      <c r="B257">
        <v>2000</v>
      </c>
      <c r="C257">
        <v>0.5</v>
      </c>
      <c r="D257" s="2" t="s">
        <v>0</v>
      </c>
      <c r="E257" t="str">
        <f t="shared" si="3"/>
        <v xml:space="preserve">Hehler, , Alchemist, , , , </v>
      </c>
      <c r="F257" s="2" t="s">
        <v>578</v>
      </c>
      <c r="G257">
        <v>5</v>
      </c>
      <c r="H257" t="s">
        <v>1057</v>
      </c>
      <c r="J257" t="s">
        <v>1044</v>
      </c>
    </row>
    <row r="258" spans="1:10" x14ac:dyDescent="0.5">
      <c r="A258" s="6" t="s">
        <v>402</v>
      </c>
      <c r="B258">
        <v>2000</v>
      </c>
      <c r="C258">
        <v>0.5</v>
      </c>
      <c r="D258" s="2" t="s">
        <v>0</v>
      </c>
      <c r="E258" t="str">
        <f t="shared" ref="E258:E321" si="4">H258&amp;", "&amp;I258&amp;", "&amp;J258&amp;", "&amp;K258&amp;", "&amp;L258&amp;", "&amp;M258&amp;", "&amp;N258</f>
        <v xml:space="preserve">Hehler, , Alchemist, , , , </v>
      </c>
      <c r="F258" s="2" t="s">
        <v>578</v>
      </c>
      <c r="G258">
        <v>5</v>
      </c>
      <c r="H258" t="s">
        <v>1057</v>
      </c>
      <c r="J258" t="s">
        <v>1044</v>
      </c>
    </row>
    <row r="259" spans="1:10" x14ac:dyDescent="0.5">
      <c r="A259" s="6" t="s">
        <v>403</v>
      </c>
      <c r="B259">
        <v>2000</v>
      </c>
      <c r="C259">
        <v>0.5</v>
      </c>
      <c r="D259" s="2" t="s">
        <v>0</v>
      </c>
      <c r="E259" t="str">
        <f t="shared" si="4"/>
        <v xml:space="preserve">Hehler, , Alchemist, , , , </v>
      </c>
      <c r="F259" s="2" t="s">
        <v>578</v>
      </c>
      <c r="G259">
        <v>5</v>
      </c>
      <c r="H259" t="s">
        <v>1057</v>
      </c>
      <c r="J259" t="s">
        <v>1044</v>
      </c>
    </row>
    <row r="260" spans="1:10" x14ac:dyDescent="0.5">
      <c r="A260" s="6" t="s">
        <v>418</v>
      </c>
      <c r="B260">
        <v>3000</v>
      </c>
      <c r="C260">
        <v>0.5</v>
      </c>
      <c r="D260" s="2" t="s">
        <v>0</v>
      </c>
      <c r="E260" t="str">
        <f t="shared" si="4"/>
        <v xml:space="preserve">Hehler, , Alchemist, , , , </v>
      </c>
      <c r="F260" s="2" t="s">
        <v>579</v>
      </c>
      <c r="G260">
        <v>4</v>
      </c>
      <c r="H260" t="s">
        <v>1057</v>
      </c>
      <c r="J260" t="s">
        <v>1044</v>
      </c>
    </row>
    <row r="261" spans="1:10" x14ac:dyDescent="0.5">
      <c r="A261" s="6" t="s">
        <v>405</v>
      </c>
      <c r="B261">
        <v>3000</v>
      </c>
      <c r="C261">
        <v>0.5</v>
      </c>
      <c r="D261" s="2" t="s">
        <v>0</v>
      </c>
      <c r="E261" t="str">
        <f t="shared" si="4"/>
        <v xml:space="preserve">Hehler, , Alchemist, , , , </v>
      </c>
      <c r="F261" s="2" t="s">
        <v>579</v>
      </c>
      <c r="G261">
        <v>4</v>
      </c>
      <c r="H261" t="s">
        <v>1057</v>
      </c>
      <c r="J261" t="s">
        <v>1044</v>
      </c>
    </row>
    <row r="262" spans="1:10" x14ac:dyDescent="0.5">
      <c r="A262" s="6" t="s">
        <v>406</v>
      </c>
      <c r="B262">
        <v>3000</v>
      </c>
      <c r="C262">
        <v>0.5</v>
      </c>
      <c r="D262" s="2" t="s">
        <v>0</v>
      </c>
      <c r="E262" t="str">
        <f t="shared" si="4"/>
        <v xml:space="preserve">Hehler, , Alchemist, , , , </v>
      </c>
      <c r="F262" s="2" t="s">
        <v>579</v>
      </c>
      <c r="G262">
        <v>4</v>
      </c>
      <c r="H262" t="s">
        <v>1057</v>
      </c>
      <c r="J262" t="s">
        <v>1044</v>
      </c>
    </row>
    <row r="263" spans="1:10" x14ac:dyDescent="0.5">
      <c r="A263" s="6" t="s">
        <v>407</v>
      </c>
      <c r="B263">
        <v>3000</v>
      </c>
      <c r="C263">
        <v>0.5</v>
      </c>
      <c r="D263" s="2" t="s">
        <v>0</v>
      </c>
      <c r="E263" t="str">
        <f t="shared" si="4"/>
        <v xml:space="preserve">Hehler, , Alchemist, , , , </v>
      </c>
      <c r="F263" s="2" t="s">
        <v>579</v>
      </c>
      <c r="G263">
        <v>4</v>
      </c>
      <c r="H263" t="s">
        <v>1057</v>
      </c>
      <c r="J263" t="s">
        <v>1044</v>
      </c>
    </row>
    <row r="264" spans="1:10" x14ac:dyDescent="0.5">
      <c r="A264" s="6" t="s">
        <v>408</v>
      </c>
      <c r="B264">
        <v>3000</v>
      </c>
      <c r="C264">
        <v>0.5</v>
      </c>
      <c r="D264" s="2" t="s">
        <v>0</v>
      </c>
      <c r="E264" t="str">
        <f t="shared" si="4"/>
        <v xml:space="preserve">Hehler, , Alchemist, , , , </v>
      </c>
      <c r="F264" s="2" t="s">
        <v>579</v>
      </c>
      <c r="G264">
        <v>4</v>
      </c>
      <c r="H264" t="s">
        <v>1057</v>
      </c>
      <c r="J264" t="s">
        <v>1044</v>
      </c>
    </row>
    <row r="265" spans="1:10" x14ac:dyDescent="0.5">
      <c r="A265" s="6" t="s">
        <v>409</v>
      </c>
      <c r="B265">
        <v>3000</v>
      </c>
      <c r="C265">
        <v>0.5</v>
      </c>
      <c r="D265" s="2" t="s">
        <v>0</v>
      </c>
      <c r="E265" t="str">
        <f t="shared" si="4"/>
        <v xml:space="preserve">Hehler, , Alchemist, , , , </v>
      </c>
      <c r="F265" s="2" t="s">
        <v>579</v>
      </c>
      <c r="G265">
        <v>4</v>
      </c>
      <c r="H265" t="s">
        <v>1057</v>
      </c>
      <c r="J265" t="s">
        <v>1044</v>
      </c>
    </row>
    <row r="266" spans="1:10" x14ac:dyDescent="0.5">
      <c r="A266" s="6" t="s">
        <v>410</v>
      </c>
      <c r="B266">
        <v>3000</v>
      </c>
      <c r="C266">
        <v>0.5</v>
      </c>
      <c r="D266" s="2" t="s">
        <v>0</v>
      </c>
      <c r="E266" t="str">
        <f t="shared" si="4"/>
        <v xml:space="preserve">Hehler, , Alchemist, , , , </v>
      </c>
      <c r="F266" s="2" t="s">
        <v>579</v>
      </c>
      <c r="G266">
        <v>4</v>
      </c>
      <c r="H266" t="s">
        <v>1057</v>
      </c>
      <c r="J266" t="s">
        <v>1044</v>
      </c>
    </row>
    <row r="267" spans="1:10" x14ac:dyDescent="0.5">
      <c r="A267" s="6" t="s">
        <v>411</v>
      </c>
      <c r="B267">
        <v>3000</v>
      </c>
      <c r="C267">
        <v>0.5</v>
      </c>
      <c r="D267" s="2" t="s">
        <v>0</v>
      </c>
      <c r="E267" t="str">
        <f t="shared" si="4"/>
        <v xml:space="preserve">Hehler, , Alchemist, , , , </v>
      </c>
      <c r="F267" s="2" t="s">
        <v>580</v>
      </c>
      <c r="G267">
        <v>4</v>
      </c>
      <c r="H267" t="s">
        <v>1057</v>
      </c>
      <c r="J267" t="s">
        <v>1044</v>
      </c>
    </row>
    <row r="268" spans="1:10" x14ac:dyDescent="0.5">
      <c r="A268" s="6" t="s">
        <v>412</v>
      </c>
      <c r="B268">
        <v>3000</v>
      </c>
      <c r="C268">
        <v>0.5</v>
      </c>
      <c r="D268" s="2" t="s">
        <v>0</v>
      </c>
      <c r="E268" t="str">
        <f t="shared" si="4"/>
        <v xml:space="preserve">Hehler, , Alchemist, , , , </v>
      </c>
      <c r="F268" s="2" t="s">
        <v>580</v>
      </c>
      <c r="G268">
        <v>4</v>
      </c>
      <c r="H268" t="s">
        <v>1057</v>
      </c>
      <c r="J268" t="s">
        <v>1044</v>
      </c>
    </row>
    <row r="269" spans="1:10" x14ac:dyDescent="0.5">
      <c r="A269" s="6" t="s">
        <v>413</v>
      </c>
      <c r="B269">
        <v>3000</v>
      </c>
      <c r="C269">
        <v>0.5</v>
      </c>
      <c r="D269" s="2" t="s">
        <v>0</v>
      </c>
      <c r="E269" t="str">
        <f t="shared" si="4"/>
        <v xml:space="preserve">Hehler, , Alchemist, , , , </v>
      </c>
      <c r="F269" s="2" t="s">
        <v>580</v>
      </c>
      <c r="G269">
        <v>4</v>
      </c>
      <c r="H269" t="s">
        <v>1057</v>
      </c>
      <c r="J269" t="s">
        <v>1044</v>
      </c>
    </row>
    <row r="270" spans="1:10" x14ac:dyDescent="0.5">
      <c r="A270" s="6" t="s">
        <v>414</v>
      </c>
      <c r="B270">
        <v>3000</v>
      </c>
      <c r="C270">
        <v>0.5</v>
      </c>
      <c r="D270" s="2" t="s">
        <v>0</v>
      </c>
      <c r="E270" t="str">
        <f t="shared" si="4"/>
        <v xml:space="preserve">Hehler, , Alchemist, , , , </v>
      </c>
      <c r="F270" s="2" t="s">
        <v>580</v>
      </c>
      <c r="G270">
        <v>4</v>
      </c>
      <c r="H270" t="s">
        <v>1057</v>
      </c>
      <c r="J270" t="s">
        <v>1044</v>
      </c>
    </row>
    <row r="271" spans="1:10" x14ac:dyDescent="0.5">
      <c r="A271" s="6" t="s">
        <v>415</v>
      </c>
      <c r="B271">
        <v>3000</v>
      </c>
      <c r="C271">
        <v>0.5</v>
      </c>
      <c r="D271" s="2" t="s">
        <v>0</v>
      </c>
      <c r="E271" t="str">
        <f t="shared" si="4"/>
        <v xml:space="preserve">Hehler, , Alchemist, , , , </v>
      </c>
      <c r="F271" s="2" t="s">
        <v>580</v>
      </c>
      <c r="G271">
        <v>4</v>
      </c>
      <c r="H271" t="s">
        <v>1057</v>
      </c>
      <c r="J271" t="s">
        <v>1044</v>
      </c>
    </row>
    <row r="272" spans="1:10" x14ac:dyDescent="0.5">
      <c r="A272" s="6" t="s">
        <v>416</v>
      </c>
      <c r="B272">
        <v>3000</v>
      </c>
      <c r="C272">
        <v>0.5</v>
      </c>
      <c r="D272" s="2" t="s">
        <v>0</v>
      </c>
      <c r="E272" t="str">
        <f t="shared" si="4"/>
        <v xml:space="preserve">Hehler, , Alchemist, , , , </v>
      </c>
      <c r="F272" s="2" t="s">
        <v>580</v>
      </c>
      <c r="G272">
        <v>4</v>
      </c>
      <c r="H272" t="s">
        <v>1057</v>
      </c>
      <c r="J272" t="s">
        <v>1044</v>
      </c>
    </row>
    <row r="273" spans="1:11" x14ac:dyDescent="0.5">
      <c r="A273" s="6" t="s">
        <v>417</v>
      </c>
      <c r="B273">
        <v>3000</v>
      </c>
      <c r="C273">
        <v>0.5</v>
      </c>
      <c r="D273" s="2" t="s">
        <v>0</v>
      </c>
      <c r="E273" t="str">
        <f t="shared" si="4"/>
        <v xml:space="preserve">Hehler, , Alchemist, , , , </v>
      </c>
      <c r="F273" s="2" t="s">
        <v>580</v>
      </c>
      <c r="G273">
        <v>4</v>
      </c>
      <c r="H273" t="s">
        <v>1057</v>
      </c>
      <c r="J273" t="s">
        <v>1044</v>
      </c>
    </row>
    <row r="274" spans="1:11" x14ac:dyDescent="0.5">
      <c r="A274" s="6" t="s">
        <v>376</v>
      </c>
      <c r="B274">
        <v>4000</v>
      </c>
      <c r="C274">
        <v>0.5</v>
      </c>
      <c r="D274" s="2" t="s">
        <v>0</v>
      </c>
      <c r="E274" t="str">
        <f t="shared" si="4"/>
        <v xml:space="preserve">Hehler, , Alchemist, , , , </v>
      </c>
      <c r="F274" s="2" t="s">
        <v>581</v>
      </c>
      <c r="G274">
        <v>3</v>
      </c>
      <c r="H274" t="s">
        <v>1057</v>
      </c>
      <c r="J274" t="s">
        <v>1044</v>
      </c>
    </row>
    <row r="275" spans="1:11" x14ac:dyDescent="0.5">
      <c r="A275" s="6" t="s">
        <v>419</v>
      </c>
      <c r="B275">
        <v>4000</v>
      </c>
      <c r="C275">
        <v>0.5</v>
      </c>
      <c r="D275" s="2" t="s">
        <v>0</v>
      </c>
      <c r="E275" t="str">
        <f t="shared" si="4"/>
        <v xml:space="preserve">Hehler, , Alchemist, , , , </v>
      </c>
      <c r="F275" s="2" t="s">
        <v>581</v>
      </c>
      <c r="G275">
        <v>3</v>
      </c>
      <c r="H275" t="s">
        <v>1057</v>
      </c>
      <c r="J275" t="s">
        <v>1044</v>
      </c>
    </row>
    <row r="276" spans="1:11" x14ac:dyDescent="0.5">
      <c r="A276" s="6" t="s">
        <v>420</v>
      </c>
      <c r="B276">
        <v>4000</v>
      </c>
      <c r="C276">
        <v>0.5</v>
      </c>
      <c r="D276" s="2" t="s">
        <v>0</v>
      </c>
      <c r="E276" t="str">
        <f t="shared" si="4"/>
        <v xml:space="preserve">Hehler, , Alchemist, , , , </v>
      </c>
      <c r="F276" s="2" t="s">
        <v>581</v>
      </c>
      <c r="G276">
        <v>3</v>
      </c>
      <c r="H276" t="s">
        <v>1057</v>
      </c>
      <c r="J276" t="s">
        <v>1044</v>
      </c>
    </row>
    <row r="277" spans="1:11" x14ac:dyDescent="0.5">
      <c r="A277" s="6" t="s">
        <v>421</v>
      </c>
      <c r="B277">
        <v>4000</v>
      </c>
      <c r="C277">
        <v>0.5</v>
      </c>
      <c r="D277" s="2" t="s">
        <v>0</v>
      </c>
      <c r="E277" t="str">
        <f t="shared" si="4"/>
        <v xml:space="preserve">Hehler, , Alchemist, , , , </v>
      </c>
      <c r="F277" s="2" t="s">
        <v>581</v>
      </c>
      <c r="G277">
        <v>3</v>
      </c>
      <c r="H277" t="s">
        <v>1057</v>
      </c>
      <c r="J277" t="s">
        <v>1044</v>
      </c>
    </row>
    <row r="278" spans="1:11" x14ac:dyDescent="0.5">
      <c r="A278" s="6" t="s">
        <v>422</v>
      </c>
      <c r="B278">
        <v>4000</v>
      </c>
      <c r="C278">
        <v>0.5</v>
      </c>
      <c r="D278" s="2" t="s">
        <v>0</v>
      </c>
      <c r="E278" t="str">
        <f t="shared" si="4"/>
        <v xml:space="preserve">Hehler, , Alchemist, , , , </v>
      </c>
      <c r="F278" s="2" t="s">
        <v>581</v>
      </c>
      <c r="G278">
        <v>3</v>
      </c>
      <c r="H278" t="s">
        <v>1057</v>
      </c>
      <c r="J278" t="s">
        <v>1044</v>
      </c>
    </row>
    <row r="279" spans="1:11" x14ac:dyDescent="0.5">
      <c r="A279" s="6" t="s">
        <v>423</v>
      </c>
      <c r="B279">
        <v>4000</v>
      </c>
      <c r="C279">
        <v>0.5</v>
      </c>
      <c r="D279" s="2" t="s">
        <v>0</v>
      </c>
      <c r="E279" t="str">
        <f t="shared" si="4"/>
        <v xml:space="preserve">Hehler, , Alchemist, , , , </v>
      </c>
      <c r="F279" s="2" t="s">
        <v>581</v>
      </c>
      <c r="G279">
        <v>3</v>
      </c>
      <c r="H279" t="s">
        <v>1057</v>
      </c>
      <c r="J279" t="s">
        <v>1044</v>
      </c>
    </row>
    <row r="280" spans="1:11" x14ac:dyDescent="0.5">
      <c r="A280" s="6" t="s">
        <v>424</v>
      </c>
      <c r="B280">
        <v>4000</v>
      </c>
      <c r="C280">
        <v>0.5</v>
      </c>
      <c r="D280" s="2" t="s">
        <v>0</v>
      </c>
      <c r="E280" t="str">
        <f t="shared" si="4"/>
        <v xml:space="preserve">Hehler, , Alchemist, , , , </v>
      </c>
      <c r="F280" s="2" t="s">
        <v>581</v>
      </c>
      <c r="G280">
        <v>3</v>
      </c>
      <c r="H280" t="s">
        <v>1057</v>
      </c>
      <c r="J280" t="s">
        <v>1044</v>
      </c>
    </row>
    <row r="281" spans="1:11" x14ac:dyDescent="0.5">
      <c r="A281" s="6" t="s">
        <v>425</v>
      </c>
      <c r="B281">
        <v>4000</v>
      </c>
      <c r="C281">
        <v>0.5</v>
      </c>
      <c r="D281" s="2" t="s">
        <v>0</v>
      </c>
      <c r="E281" t="str">
        <f t="shared" si="4"/>
        <v xml:space="preserve">Hehler, , Alchemist, , , , </v>
      </c>
      <c r="F281" s="2" t="s">
        <v>582</v>
      </c>
      <c r="G281">
        <v>3</v>
      </c>
      <c r="H281" t="s">
        <v>1057</v>
      </c>
      <c r="J281" t="s">
        <v>1044</v>
      </c>
    </row>
    <row r="282" spans="1:11" x14ac:dyDescent="0.5">
      <c r="A282" s="6" t="s">
        <v>426</v>
      </c>
      <c r="B282">
        <v>4000</v>
      </c>
      <c r="C282">
        <v>0.5</v>
      </c>
      <c r="D282" s="2" t="s">
        <v>0</v>
      </c>
      <c r="E282" t="str">
        <f t="shared" si="4"/>
        <v xml:space="preserve">Hehler, , Alchemist, , , , </v>
      </c>
      <c r="F282" s="2" t="s">
        <v>582</v>
      </c>
      <c r="G282">
        <v>3</v>
      </c>
      <c r="H282" t="s">
        <v>1057</v>
      </c>
      <c r="J282" t="s">
        <v>1044</v>
      </c>
    </row>
    <row r="283" spans="1:11" x14ac:dyDescent="0.5">
      <c r="A283" s="6" t="s">
        <v>427</v>
      </c>
      <c r="B283">
        <v>4000</v>
      </c>
      <c r="C283">
        <v>0.5</v>
      </c>
      <c r="D283" s="2" t="s">
        <v>0</v>
      </c>
      <c r="E283" t="str">
        <f t="shared" si="4"/>
        <v xml:space="preserve">Hehler, , Alchemist, , , , </v>
      </c>
      <c r="F283" s="2" t="s">
        <v>582</v>
      </c>
      <c r="G283">
        <v>3</v>
      </c>
      <c r="H283" t="s">
        <v>1057</v>
      </c>
      <c r="J283" t="s">
        <v>1044</v>
      </c>
    </row>
    <row r="284" spans="1:11" x14ac:dyDescent="0.5">
      <c r="A284" s="6" t="s">
        <v>428</v>
      </c>
      <c r="B284">
        <v>4000</v>
      </c>
      <c r="C284">
        <v>0.5</v>
      </c>
      <c r="D284" s="2" t="s">
        <v>0</v>
      </c>
      <c r="E284" t="str">
        <f t="shared" si="4"/>
        <v xml:space="preserve">Hehler, , Alchemist, , , , </v>
      </c>
      <c r="F284" s="2" t="s">
        <v>582</v>
      </c>
      <c r="G284">
        <v>3</v>
      </c>
      <c r="H284" t="s">
        <v>1057</v>
      </c>
      <c r="J284" t="s">
        <v>1044</v>
      </c>
    </row>
    <row r="285" spans="1:11" x14ac:dyDescent="0.5">
      <c r="A285" s="6" t="s">
        <v>429</v>
      </c>
      <c r="B285">
        <v>4000</v>
      </c>
      <c r="C285">
        <v>0.5</v>
      </c>
      <c r="D285" s="2" t="s">
        <v>0</v>
      </c>
      <c r="E285" t="str">
        <f t="shared" si="4"/>
        <v xml:space="preserve">Hehler, , Alchemist, , , , </v>
      </c>
      <c r="F285" s="2" t="s">
        <v>582</v>
      </c>
      <c r="G285">
        <v>3</v>
      </c>
      <c r="H285" t="s">
        <v>1057</v>
      </c>
      <c r="J285" t="s">
        <v>1044</v>
      </c>
    </row>
    <row r="286" spans="1:11" x14ac:dyDescent="0.5">
      <c r="A286" s="6" t="s">
        <v>430</v>
      </c>
      <c r="B286">
        <v>4000</v>
      </c>
      <c r="C286">
        <v>0.5</v>
      </c>
      <c r="D286" s="2" t="s">
        <v>0</v>
      </c>
      <c r="E286" t="str">
        <f t="shared" si="4"/>
        <v xml:space="preserve">Hehler, , Alchemist, , , , </v>
      </c>
      <c r="F286" s="2" t="s">
        <v>582</v>
      </c>
      <c r="G286">
        <v>3</v>
      </c>
      <c r="H286" t="s">
        <v>1057</v>
      </c>
      <c r="J286" t="s">
        <v>1044</v>
      </c>
    </row>
    <row r="287" spans="1:11" x14ac:dyDescent="0.5">
      <c r="A287" s="6" t="s">
        <v>431</v>
      </c>
      <c r="B287">
        <v>4000</v>
      </c>
      <c r="C287">
        <v>0.5</v>
      </c>
      <c r="D287" s="2" t="s">
        <v>0</v>
      </c>
      <c r="E287" t="str">
        <f t="shared" si="4"/>
        <v xml:space="preserve">Hehler, , Alchemist, , , , </v>
      </c>
      <c r="F287" s="2" t="s">
        <v>582</v>
      </c>
      <c r="G287">
        <v>3</v>
      </c>
      <c r="H287" t="s">
        <v>1057</v>
      </c>
      <c r="J287" t="s">
        <v>1044</v>
      </c>
    </row>
    <row r="288" spans="1:11" x14ac:dyDescent="0.5">
      <c r="A288" t="s">
        <v>52</v>
      </c>
      <c r="B288">
        <v>100</v>
      </c>
      <c r="C288">
        <v>1</v>
      </c>
      <c r="D288" s="2" t="s">
        <v>1514</v>
      </c>
      <c r="E288" t="str">
        <f t="shared" si="4"/>
        <v xml:space="preserve">, Allgemein, , Schmied, , , </v>
      </c>
      <c r="G288">
        <v>4</v>
      </c>
      <c r="I288" s="2" t="s">
        <v>1043</v>
      </c>
      <c r="K288" t="s">
        <v>1045</v>
      </c>
    </row>
    <row r="289" spans="1:11" x14ac:dyDescent="0.5">
      <c r="A289" t="s">
        <v>53</v>
      </c>
      <c r="B289">
        <v>150</v>
      </c>
      <c r="C289">
        <v>0.75</v>
      </c>
      <c r="D289" s="2" t="s">
        <v>1514</v>
      </c>
      <c r="E289" t="str">
        <f t="shared" si="4"/>
        <v xml:space="preserve">, Allgemein, , Schmied, , , </v>
      </c>
      <c r="G289">
        <v>6</v>
      </c>
      <c r="I289" s="2" t="s">
        <v>1043</v>
      </c>
      <c r="K289" t="s">
        <v>1045</v>
      </c>
    </row>
    <row r="290" spans="1:11" x14ac:dyDescent="0.5">
      <c r="A290" t="s">
        <v>54</v>
      </c>
      <c r="B290">
        <v>120</v>
      </c>
      <c r="C290">
        <v>0.5</v>
      </c>
      <c r="D290" s="2" t="s">
        <v>1514</v>
      </c>
      <c r="E290" t="str">
        <f t="shared" si="4"/>
        <v xml:space="preserve">, Allgemein, , Schmied, , , </v>
      </c>
      <c r="G290">
        <v>4</v>
      </c>
      <c r="I290" s="2" t="s">
        <v>1043</v>
      </c>
      <c r="K290" t="s">
        <v>1045</v>
      </c>
    </row>
    <row r="291" spans="1:11" x14ac:dyDescent="0.5">
      <c r="A291" t="s">
        <v>55</v>
      </c>
      <c r="B291">
        <v>300</v>
      </c>
      <c r="C291">
        <v>1</v>
      </c>
      <c r="D291" s="2" t="s">
        <v>1514</v>
      </c>
      <c r="E291" t="str">
        <f t="shared" si="4"/>
        <v xml:space="preserve">, Allgemein, Alchemist, Schmied, , , </v>
      </c>
      <c r="G291">
        <v>5</v>
      </c>
      <c r="I291" s="2" t="s">
        <v>1043</v>
      </c>
      <c r="J291" t="s">
        <v>1044</v>
      </c>
      <c r="K291" t="s">
        <v>1045</v>
      </c>
    </row>
    <row r="292" spans="1:11" x14ac:dyDescent="0.5">
      <c r="A292" t="s">
        <v>56</v>
      </c>
      <c r="B292">
        <v>400</v>
      </c>
      <c r="C292">
        <v>1</v>
      </c>
      <c r="D292" s="2" t="s">
        <v>1514</v>
      </c>
      <c r="E292" t="str">
        <f t="shared" si="4"/>
        <v xml:space="preserve">Hehler, Allgemein, , Schmied, , , </v>
      </c>
      <c r="G292">
        <v>4</v>
      </c>
      <c r="H292" t="s">
        <v>1057</v>
      </c>
      <c r="I292" s="2" t="s">
        <v>1043</v>
      </c>
      <c r="K292" t="s">
        <v>1045</v>
      </c>
    </row>
    <row r="293" spans="1:11" x14ac:dyDescent="0.5">
      <c r="A293" t="s">
        <v>57</v>
      </c>
      <c r="B293">
        <v>1500</v>
      </c>
      <c r="C293">
        <v>5</v>
      </c>
      <c r="D293" s="2" t="s">
        <v>1514</v>
      </c>
      <c r="E293" t="str">
        <f t="shared" si="4"/>
        <v xml:space="preserve">Hehler, Allgemein, , Schmied, , , </v>
      </c>
      <c r="G293">
        <v>4</v>
      </c>
      <c r="H293" t="s">
        <v>1057</v>
      </c>
      <c r="I293" s="2" t="s">
        <v>1043</v>
      </c>
      <c r="K293" t="s">
        <v>1045</v>
      </c>
    </row>
    <row r="294" spans="1:11" x14ac:dyDescent="0.5">
      <c r="A294" t="s">
        <v>65</v>
      </c>
      <c r="B294">
        <v>400</v>
      </c>
      <c r="C294">
        <v>0.5</v>
      </c>
      <c r="D294" s="2" t="s">
        <v>1514</v>
      </c>
      <c r="E294" t="str">
        <f t="shared" si="4"/>
        <v xml:space="preserve">Hehler, Allgemein, , Schmied, , , </v>
      </c>
      <c r="G294">
        <v>4</v>
      </c>
      <c r="H294" t="s">
        <v>1057</v>
      </c>
      <c r="I294" s="2" t="s">
        <v>1043</v>
      </c>
      <c r="K294" t="s">
        <v>1045</v>
      </c>
    </row>
    <row r="295" spans="1:11" x14ac:dyDescent="0.5">
      <c r="A295" t="s">
        <v>66</v>
      </c>
      <c r="B295">
        <v>500</v>
      </c>
      <c r="C295">
        <v>1</v>
      </c>
      <c r="D295" s="2" t="s">
        <v>1514</v>
      </c>
      <c r="E295" t="str">
        <f t="shared" si="4"/>
        <v xml:space="preserve">, Allgemein, , , , , </v>
      </c>
      <c r="G295">
        <v>1</v>
      </c>
      <c r="I295" s="2" t="s">
        <v>1043</v>
      </c>
    </row>
    <row r="296" spans="1:11" x14ac:dyDescent="0.5">
      <c r="A296" t="s">
        <v>28</v>
      </c>
      <c r="B296">
        <v>100</v>
      </c>
      <c r="C296">
        <v>0.25</v>
      </c>
      <c r="D296" s="2" t="s">
        <v>1514</v>
      </c>
      <c r="E296" t="str">
        <f t="shared" si="4"/>
        <v xml:space="preserve">, Allgemein, , , , , </v>
      </c>
      <c r="G296">
        <v>6</v>
      </c>
      <c r="I296" s="2" t="s">
        <v>1043</v>
      </c>
    </row>
    <row r="297" spans="1:11" x14ac:dyDescent="0.5">
      <c r="A297" t="s">
        <v>29</v>
      </c>
      <c r="B297">
        <v>200</v>
      </c>
      <c r="C297">
        <v>0.5</v>
      </c>
      <c r="D297" s="2" t="s">
        <v>1514</v>
      </c>
      <c r="E297" t="str">
        <f t="shared" si="4"/>
        <v xml:space="preserve">, Allgemein, , , , , </v>
      </c>
      <c r="G297">
        <v>7</v>
      </c>
      <c r="I297" s="2" t="s">
        <v>1043</v>
      </c>
    </row>
    <row r="298" spans="1:11" x14ac:dyDescent="0.5">
      <c r="A298" t="s">
        <v>30</v>
      </c>
      <c r="B298">
        <v>500</v>
      </c>
      <c r="C298">
        <v>1</v>
      </c>
      <c r="D298" s="2" t="s">
        <v>1514</v>
      </c>
      <c r="E298" t="str">
        <f t="shared" si="4"/>
        <v xml:space="preserve">Hehler, Allgemein, , , , , </v>
      </c>
      <c r="G298">
        <v>7</v>
      </c>
      <c r="H298" t="s">
        <v>1057</v>
      </c>
      <c r="I298" s="2" t="s">
        <v>1043</v>
      </c>
    </row>
    <row r="299" spans="1:11" x14ac:dyDescent="0.5">
      <c r="A299" t="s">
        <v>31</v>
      </c>
      <c r="B299">
        <v>300</v>
      </c>
      <c r="C299">
        <v>1</v>
      </c>
      <c r="D299" s="2" t="s">
        <v>1514</v>
      </c>
      <c r="E299" t="str">
        <f t="shared" si="4"/>
        <v xml:space="preserve">, Allgemein, , Schmied, , , </v>
      </c>
      <c r="G299">
        <v>4</v>
      </c>
      <c r="I299" s="2" t="s">
        <v>1043</v>
      </c>
      <c r="K299" t="s">
        <v>1045</v>
      </c>
    </row>
    <row r="300" spans="1:11" x14ac:dyDescent="0.5">
      <c r="A300" t="s">
        <v>32</v>
      </c>
      <c r="B300">
        <v>450</v>
      </c>
      <c r="C300">
        <v>3</v>
      </c>
      <c r="D300" s="2" t="s">
        <v>1514</v>
      </c>
      <c r="E300" t="str">
        <f t="shared" si="4"/>
        <v xml:space="preserve">, Allgemein, , , , , </v>
      </c>
      <c r="G300">
        <v>3</v>
      </c>
      <c r="I300" s="2" t="s">
        <v>1043</v>
      </c>
    </row>
    <row r="301" spans="1:11" x14ac:dyDescent="0.5">
      <c r="A301" t="s">
        <v>33</v>
      </c>
      <c r="B301">
        <v>700</v>
      </c>
      <c r="C301">
        <v>4</v>
      </c>
      <c r="D301" s="2" t="s">
        <v>1514</v>
      </c>
      <c r="E301" t="str">
        <f t="shared" si="4"/>
        <v xml:space="preserve">, Allgemein, , Schmied, , , </v>
      </c>
      <c r="G301">
        <v>3</v>
      </c>
      <c r="I301" s="2" t="s">
        <v>1043</v>
      </c>
      <c r="K301" t="s">
        <v>1045</v>
      </c>
    </row>
    <row r="302" spans="1:11" x14ac:dyDescent="0.5">
      <c r="A302" t="s">
        <v>34</v>
      </c>
      <c r="B302">
        <v>400</v>
      </c>
      <c r="C302">
        <v>3</v>
      </c>
      <c r="D302" s="2" t="s">
        <v>1514</v>
      </c>
      <c r="E302" t="str">
        <f t="shared" si="4"/>
        <v xml:space="preserve">, Allgemein, , Schmied, , , </v>
      </c>
      <c r="G302">
        <v>4</v>
      </c>
      <c r="I302" s="2" t="s">
        <v>1043</v>
      </c>
      <c r="K302" t="s">
        <v>1045</v>
      </c>
    </row>
    <row r="303" spans="1:11" x14ac:dyDescent="0.5">
      <c r="A303" t="s">
        <v>35</v>
      </c>
      <c r="B303">
        <v>700</v>
      </c>
      <c r="C303">
        <v>8</v>
      </c>
      <c r="D303" s="2" t="s">
        <v>1514</v>
      </c>
      <c r="E303" t="str">
        <f t="shared" si="4"/>
        <v xml:space="preserve">, Allgemein, , , , , </v>
      </c>
      <c r="G303">
        <v>3</v>
      </c>
      <c r="I303" s="2" t="s">
        <v>1043</v>
      </c>
    </row>
    <row r="304" spans="1:11" x14ac:dyDescent="0.5">
      <c r="A304" t="s">
        <v>36</v>
      </c>
      <c r="B304">
        <v>40</v>
      </c>
      <c r="C304">
        <v>1</v>
      </c>
      <c r="D304" s="2" t="s">
        <v>1514</v>
      </c>
      <c r="E304" t="str">
        <f t="shared" si="4"/>
        <v xml:space="preserve">, Allgemein, , , , , </v>
      </c>
      <c r="G304">
        <v>7</v>
      </c>
      <c r="I304" s="2" t="s">
        <v>1043</v>
      </c>
    </row>
    <row r="305" spans="1:11" x14ac:dyDescent="0.5">
      <c r="A305" t="s">
        <v>37</v>
      </c>
      <c r="B305">
        <v>150</v>
      </c>
      <c r="C305">
        <v>0.25</v>
      </c>
      <c r="D305" s="2" t="s">
        <v>1514</v>
      </c>
      <c r="E305" t="str">
        <f t="shared" si="4"/>
        <v xml:space="preserve">, Allgemein, , , , , </v>
      </c>
      <c r="F305" s="8" t="s">
        <v>39</v>
      </c>
      <c r="G305">
        <v>5</v>
      </c>
      <c r="I305" s="2" t="s">
        <v>1043</v>
      </c>
    </row>
    <row r="306" spans="1:11" x14ac:dyDescent="0.5">
      <c r="A306" t="s">
        <v>38</v>
      </c>
      <c r="B306">
        <v>800</v>
      </c>
      <c r="C306">
        <v>0.25</v>
      </c>
      <c r="D306" s="2" t="s">
        <v>1514</v>
      </c>
      <c r="E306" t="str">
        <f t="shared" si="4"/>
        <v xml:space="preserve">, Allgemein, , , , , </v>
      </c>
      <c r="F306" s="8" t="s">
        <v>40</v>
      </c>
      <c r="G306">
        <v>3</v>
      </c>
      <c r="I306" s="2" t="s">
        <v>1043</v>
      </c>
    </row>
    <row r="307" spans="1:11" x14ac:dyDescent="0.5">
      <c r="A307" t="s">
        <v>41</v>
      </c>
      <c r="B307">
        <v>200</v>
      </c>
      <c r="C307">
        <v>0.1</v>
      </c>
      <c r="D307" s="2" t="s">
        <v>1515</v>
      </c>
      <c r="E307" t="str">
        <f t="shared" si="4"/>
        <v xml:space="preserve">Hehler, Allgemein, Alchemist, Schmied, , , </v>
      </c>
      <c r="F307" t="s">
        <v>45</v>
      </c>
      <c r="G307">
        <v>6</v>
      </c>
      <c r="H307" t="s">
        <v>1057</v>
      </c>
      <c r="I307" s="2" t="s">
        <v>1043</v>
      </c>
      <c r="J307" t="s">
        <v>1044</v>
      </c>
      <c r="K307" t="s">
        <v>1045</v>
      </c>
    </row>
    <row r="308" spans="1:11" x14ac:dyDescent="0.5">
      <c r="A308" t="s">
        <v>42</v>
      </c>
      <c r="B308">
        <v>50</v>
      </c>
      <c r="C308">
        <v>0.3</v>
      </c>
      <c r="D308" s="2" t="s">
        <v>1515</v>
      </c>
      <c r="E308" t="str">
        <f t="shared" si="4"/>
        <v xml:space="preserve">Hehler, Allgemein, Alchemist, , , , </v>
      </c>
      <c r="F308" t="s">
        <v>46</v>
      </c>
      <c r="G308">
        <v>9</v>
      </c>
      <c r="H308" t="s">
        <v>1057</v>
      </c>
      <c r="I308" s="2" t="s">
        <v>1043</v>
      </c>
      <c r="J308" t="s">
        <v>1044</v>
      </c>
    </row>
    <row r="309" spans="1:11" x14ac:dyDescent="0.5">
      <c r="A309" t="s">
        <v>43</v>
      </c>
      <c r="B309">
        <v>1000</v>
      </c>
      <c r="C309">
        <v>0.2</v>
      </c>
      <c r="D309" s="2" t="s">
        <v>1515</v>
      </c>
      <c r="E309" t="str">
        <f t="shared" si="4"/>
        <v xml:space="preserve">Hehler, Allgemein, , , , , </v>
      </c>
      <c r="F309" t="s">
        <v>44</v>
      </c>
      <c r="G309">
        <v>3</v>
      </c>
      <c r="H309" t="s">
        <v>1057</v>
      </c>
      <c r="I309" s="2" t="s">
        <v>1043</v>
      </c>
    </row>
    <row r="310" spans="1:11" x14ac:dyDescent="0.5">
      <c r="A310" t="s">
        <v>47</v>
      </c>
      <c r="B310">
        <v>200</v>
      </c>
      <c r="C310">
        <v>3</v>
      </c>
      <c r="D310" s="2" t="s">
        <v>1515</v>
      </c>
      <c r="E310" t="str">
        <f t="shared" si="4"/>
        <v xml:space="preserve">, Allgemein, , Schmied, , , </v>
      </c>
      <c r="G310">
        <v>5</v>
      </c>
      <c r="I310" s="2" t="s">
        <v>1043</v>
      </c>
      <c r="K310" t="s">
        <v>1045</v>
      </c>
    </row>
    <row r="311" spans="1:11" x14ac:dyDescent="0.5">
      <c r="A311" t="s">
        <v>48</v>
      </c>
      <c r="B311">
        <v>400</v>
      </c>
      <c r="C311">
        <v>2</v>
      </c>
      <c r="D311" s="2" t="s">
        <v>1515</v>
      </c>
      <c r="E311" t="str">
        <f t="shared" si="4"/>
        <v xml:space="preserve">, Allgemein, , Schmied, , , </v>
      </c>
      <c r="G311">
        <v>4</v>
      </c>
      <c r="I311" s="2" t="s">
        <v>1043</v>
      </c>
      <c r="K311" t="s">
        <v>1045</v>
      </c>
    </row>
    <row r="312" spans="1:11" x14ac:dyDescent="0.5">
      <c r="A312" t="s">
        <v>49</v>
      </c>
      <c r="B312">
        <v>200</v>
      </c>
      <c r="C312">
        <v>1</v>
      </c>
      <c r="D312" s="2" t="s">
        <v>1515</v>
      </c>
      <c r="E312" t="str">
        <f t="shared" si="4"/>
        <v xml:space="preserve">, Allgemein, , Schmied, , , </v>
      </c>
      <c r="G312">
        <v>5</v>
      </c>
      <c r="I312" s="2" t="s">
        <v>1043</v>
      </c>
      <c r="K312" t="s">
        <v>1045</v>
      </c>
    </row>
    <row r="313" spans="1:11" x14ac:dyDescent="0.5">
      <c r="A313" t="s">
        <v>67</v>
      </c>
      <c r="B313">
        <v>2500</v>
      </c>
      <c r="C313">
        <v>0.25</v>
      </c>
      <c r="D313" s="2" t="s">
        <v>1516</v>
      </c>
      <c r="E313" t="str">
        <f t="shared" si="4"/>
        <v xml:space="preserve">, Allgemein, Alchemist, , , , </v>
      </c>
      <c r="F313" t="s">
        <v>125</v>
      </c>
      <c r="G313">
        <v>6</v>
      </c>
      <c r="I313" s="2" t="s">
        <v>1043</v>
      </c>
      <c r="J313" t="s">
        <v>1044</v>
      </c>
    </row>
    <row r="314" spans="1:11" x14ac:dyDescent="0.5">
      <c r="A314" t="s">
        <v>68</v>
      </c>
      <c r="B314">
        <v>15000</v>
      </c>
      <c r="C314">
        <v>0.25</v>
      </c>
      <c r="D314" s="2" t="s">
        <v>1516</v>
      </c>
      <c r="E314" t="str">
        <f t="shared" si="4"/>
        <v xml:space="preserve">Hehler, Allgemein, Alchemist, , , , </v>
      </c>
      <c r="F314" t="s">
        <v>126</v>
      </c>
      <c r="G314">
        <v>4</v>
      </c>
      <c r="H314" t="s">
        <v>1057</v>
      </c>
      <c r="I314" s="2" t="s">
        <v>1043</v>
      </c>
      <c r="J314" t="s">
        <v>1044</v>
      </c>
    </row>
    <row r="315" spans="1:11" x14ac:dyDescent="0.5">
      <c r="A315" t="s">
        <v>69</v>
      </c>
      <c r="B315">
        <v>45000</v>
      </c>
      <c r="C315">
        <v>0.25</v>
      </c>
      <c r="D315" s="2" t="s">
        <v>1516</v>
      </c>
      <c r="E315" t="str">
        <f t="shared" si="4"/>
        <v xml:space="preserve">Hehler, Allgemein, Alchemist, , , , </v>
      </c>
      <c r="F315" t="s">
        <v>127</v>
      </c>
      <c r="G315">
        <v>3</v>
      </c>
      <c r="H315" t="s">
        <v>1057</v>
      </c>
      <c r="I315" s="2" t="s">
        <v>1043</v>
      </c>
      <c r="J315" t="s">
        <v>1044</v>
      </c>
    </row>
    <row r="316" spans="1:11" x14ac:dyDescent="0.5">
      <c r="A316" s="9" t="s">
        <v>128</v>
      </c>
      <c r="B316" s="9">
        <v>1200</v>
      </c>
      <c r="C316" s="9">
        <v>7</v>
      </c>
      <c r="D316" s="2" t="s">
        <v>1516</v>
      </c>
      <c r="E316" t="str">
        <f t="shared" si="4"/>
        <v xml:space="preserve">Hehler, Allgemein, , Schmied, , , </v>
      </c>
      <c r="F316" s="9" t="s">
        <v>130</v>
      </c>
      <c r="G316">
        <v>5</v>
      </c>
      <c r="H316" t="s">
        <v>1057</v>
      </c>
      <c r="I316" s="2" t="s">
        <v>1043</v>
      </c>
      <c r="K316" t="s">
        <v>1045</v>
      </c>
    </row>
    <row r="317" spans="1:11" x14ac:dyDescent="0.5">
      <c r="A317" t="s">
        <v>129</v>
      </c>
      <c r="B317">
        <v>900</v>
      </c>
      <c r="C317">
        <v>1</v>
      </c>
      <c r="D317" s="2" t="s">
        <v>1516</v>
      </c>
      <c r="E317" t="str">
        <f t="shared" si="4"/>
        <v xml:space="preserve">Hehler, Allgemein, , Schmied, , , </v>
      </c>
      <c r="G317">
        <v>3</v>
      </c>
      <c r="H317" t="s">
        <v>1057</v>
      </c>
      <c r="I317" s="2" t="s">
        <v>1043</v>
      </c>
      <c r="K317" t="s">
        <v>1045</v>
      </c>
    </row>
    <row r="318" spans="1:11" x14ac:dyDescent="0.5">
      <c r="A318" t="s">
        <v>132</v>
      </c>
      <c r="B318">
        <v>1600</v>
      </c>
      <c r="C318">
        <v>1</v>
      </c>
      <c r="D318" s="2" t="s">
        <v>1517</v>
      </c>
      <c r="E318" t="str">
        <f t="shared" si="4"/>
        <v xml:space="preserve">, Allgemein, , , , , </v>
      </c>
      <c r="G318">
        <v>4</v>
      </c>
      <c r="I318" s="2" t="s">
        <v>1043</v>
      </c>
    </row>
    <row r="319" spans="1:11" x14ac:dyDescent="0.5">
      <c r="A319" t="s">
        <v>133</v>
      </c>
      <c r="B319">
        <v>2000</v>
      </c>
      <c r="C319">
        <v>1</v>
      </c>
      <c r="D319" s="2" t="s">
        <v>1517</v>
      </c>
      <c r="E319" t="str">
        <f t="shared" si="4"/>
        <v xml:space="preserve">, Allgemein, , , , , </v>
      </c>
      <c r="G319">
        <v>4</v>
      </c>
      <c r="I319" s="2" t="s">
        <v>1043</v>
      </c>
    </row>
    <row r="320" spans="1:11" x14ac:dyDescent="0.5">
      <c r="A320" t="s">
        <v>134</v>
      </c>
      <c r="B320">
        <v>150</v>
      </c>
      <c r="C320">
        <v>2</v>
      </c>
      <c r="D320" t="s">
        <v>1514</v>
      </c>
      <c r="E320" t="str">
        <f t="shared" si="4"/>
        <v xml:space="preserve">, Allgemein, , , , , </v>
      </c>
      <c r="G320">
        <v>9</v>
      </c>
      <c r="I320" s="2" t="s">
        <v>1043</v>
      </c>
    </row>
    <row r="321" spans="1:11" x14ac:dyDescent="0.5">
      <c r="A321" t="s">
        <v>135</v>
      </c>
      <c r="B321">
        <v>100</v>
      </c>
      <c r="C321">
        <v>2</v>
      </c>
      <c r="D321" t="s">
        <v>1514</v>
      </c>
      <c r="E321" t="str">
        <f t="shared" si="4"/>
        <v xml:space="preserve">, Allgemein, , , , , </v>
      </c>
      <c r="G321">
        <v>8</v>
      </c>
      <c r="I321" s="2" t="s">
        <v>1043</v>
      </c>
    </row>
    <row r="322" spans="1:11" x14ac:dyDescent="0.5">
      <c r="A322" t="s">
        <v>136</v>
      </c>
      <c r="B322">
        <v>100</v>
      </c>
      <c r="C322">
        <v>1</v>
      </c>
      <c r="D322" t="s">
        <v>1514</v>
      </c>
      <c r="E322" t="str">
        <f t="shared" ref="E322:E385" si="5">H322&amp;", "&amp;I322&amp;", "&amp;J322&amp;", "&amp;K322&amp;", "&amp;L322&amp;", "&amp;M322&amp;", "&amp;N322</f>
        <v xml:space="preserve">, Allgemein, , , , , </v>
      </c>
      <c r="G322">
        <v>9</v>
      </c>
      <c r="I322" s="2" t="s">
        <v>1043</v>
      </c>
    </row>
    <row r="323" spans="1:11" x14ac:dyDescent="0.5">
      <c r="A323" t="s">
        <v>137</v>
      </c>
      <c r="B323">
        <v>400</v>
      </c>
      <c r="C323">
        <v>3</v>
      </c>
      <c r="D323" t="s">
        <v>1514</v>
      </c>
      <c r="E323" t="str">
        <f t="shared" si="5"/>
        <v xml:space="preserve">, Allgemein, , , , , </v>
      </c>
      <c r="G323">
        <v>7</v>
      </c>
      <c r="I323" s="2" t="s">
        <v>1043</v>
      </c>
    </row>
    <row r="324" spans="1:11" x14ac:dyDescent="0.5">
      <c r="A324" t="s">
        <v>145</v>
      </c>
      <c r="B324">
        <v>800</v>
      </c>
      <c r="C324">
        <v>5</v>
      </c>
      <c r="D324" t="s">
        <v>1514</v>
      </c>
      <c r="E324" t="str">
        <f t="shared" si="5"/>
        <v xml:space="preserve">, Allgemein, , , , , </v>
      </c>
      <c r="G324">
        <v>7</v>
      </c>
      <c r="I324" s="2" t="s">
        <v>1043</v>
      </c>
    </row>
    <row r="325" spans="1:11" x14ac:dyDescent="0.5">
      <c r="A325" t="s">
        <v>138</v>
      </c>
      <c r="B325">
        <v>150</v>
      </c>
      <c r="C325">
        <v>2</v>
      </c>
      <c r="D325" t="s">
        <v>1514</v>
      </c>
      <c r="E325" t="str">
        <f t="shared" si="5"/>
        <v xml:space="preserve">, Allgemein, , , , , </v>
      </c>
      <c r="G325">
        <v>7</v>
      </c>
      <c r="I325" s="2" t="s">
        <v>1043</v>
      </c>
    </row>
    <row r="326" spans="1:11" x14ac:dyDescent="0.5">
      <c r="A326" t="s">
        <v>139</v>
      </c>
      <c r="B326">
        <v>100</v>
      </c>
      <c r="C326">
        <v>2</v>
      </c>
      <c r="D326" t="s">
        <v>1514</v>
      </c>
      <c r="E326" t="str">
        <f t="shared" si="5"/>
        <v xml:space="preserve">, Allgemein, , Schmied, , , </v>
      </c>
      <c r="G326">
        <v>8</v>
      </c>
      <c r="I326" s="2" t="s">
        <v>1043</v>
      </c>
      <c r="K326" t="s">
        <v>1045</v>
      </c>
    </row>
    <row r="327" spans="1:11" x14ac:dyDescent="0.5">
      <c r="A327" t="s">
        <v>140</v>
      </c>
      <c r="B327">
        <v>100</v>
      </c>
      <c r="C327">
        <v>1.5</v>
      </c>
      <c r="D327" t="s">
        <v>1514</v>
      </c>
      <c r="E327" t="str">
        <f t="shared" si="5"/>
        <v xml:space="preserve">, Allgemein, , , , , </v>
      </c>
      <c r="G327">
        <v>4</v>
      </c>
      <c r="I327" s="2" t="s">
        <v>1043</v>
      </c>
    </row>
    <row r="328" spans="1:11" x14ac:dyDescent="0.5">
      <c r="A328" t="s">
        <v>141</v>
      </c>
      <c r="B328">
        <v>50</v>
      </c>
      <c r="C328">
        <v>0.1</v>
      </c>
      <c r="D328" t="s">
        <v>1514</v>
      </c>
      <c r="E328" t="str">
        <f t="shared" si="5"/>
        <v xml:space="preserve">, Allgemein, , , , , </v>
      </c>
      <c r="G328">
        <v>6</v>
      </c>
      <c r="I328" s="2" t="s">
        <v>1043</v>
      </c>
    </row>
    <row r="329" spans="1:11" x14ac:dyDescent="0.5">
      <c r="A329" t="s">
        <v>142</v>
      </c>
      <c r="B329">
        <v>150</v>
      </c>
      <c r="C329">
        <v>0.2</v>
      </c>
      <c r="D329" t="s">
        <v>1514</v>
      </c>
      <c r="E329" t="str">
        <f t="shared" si="5"/>
        <v xml:space="preserve">, Allgemein, , , , , </v>
      </c>
      <c r="G329">
        <v>6</v>
      </c>
      <c r="I329" s="2" t="s">
        <v>1043</v>
      </c>
    </row>
    <row r="330" spans="1:11" x14ac:dyDescent="0.5">
      <c r="A330" t="s">
        <v>143</v>
      </c>
      <c r="B330">
        <v>80</v>
      </c>
      <c r="C330">
        <v>0.1</v>
      </c>
      <c r="D330" t="s">
        <v>1514</v>
      </c>
      <c r="E330" t="str">
        <f t="shared" si="5"/>
        <v xml:space="preserve">, Allgemein, , , , , </v>
      </c>
      <c r="G330">
        <v>6</v>
      </c>
      <c r="I330" s="2" t="s">
        <v>1043</v>
      </c>
    </row>
    <row r="331" spans="1:11" x14ac:dyDescent="0.5">
      <c r="A331" t="s">
        <v>144</v>
      </c>
      <c r="B331">
        <v>600</v>
      </c>
      <c r="C331">
        <v>0.3</v>
      </c>
      <c r="D331" t="s">
        <v>1514</v>
      </c>
      <c r="E331" t="str">
        <f t="shared" si="5"/>
        <v xml:space="preserve">, Allgemein, , , , , </v>
      </c>
      <c r="G331">
        <v>8</v>
      </c>
      <c r="I331" s="2" t="s">
        <v>1043</v>
      </c>
    </row>
    <row r="332" spans="1:11" x14ac:dyDescent="0.5">
      <c r="A332" t="s">
        <v>146</v>
      </c>
      <c r="B332">
        <v>250</v>
      </c>
      <c r="C332">
        <v>0.2</v>
      </c>
      <c r="D332" t="s">
        <v>1514</v>
      </c>
      <c r="E332" t="str">
        <f t="shared" si="5"/>
        <v xml:space="preserve">, Allgemein, , Schmied, , , </v>
      </c>
      <c r="F332" t="s">
        <v>1448</v>
      </c>
      <c r="G332">
        <v>5</v>
      </c>
      <c r="I332" s="2" t="s">
        <v>1043</v>
      </c>
      <c r="K332" t="s">
        <v>1045</v>
      </c>
    </row>
    <row r="333" spans="1:11" x14ac:dyDescent="0.5">
      <c r="A333" t="s">
        <v>147</v>
      </c>
      <c r="B333">
        <v>150</v>
      </c>
      <c r="C333">
        <v>0.1</v>
      </c>
      <c r="D333" t="s">
        <v>1514</v>
      </c>
      <c r="E333" t="str">
        <f t="shared" si="5"/>
        <v xml:space="preserve">, Allgemein, , Schmied, , , </v>
      </c>
      <c r="G333">
        <v>4</v>
      </c>
      <c r="I333" s="2" t="s">
        <v>1043</v>
      </c>
      <c r="K333" t="s">
        <v>1045</v>
      </c>
    </row>
    <row r="334" spans="1:11" x14ac:dyDescent="0.5">
      <c r="A334" t="s">
        <v>148</v>
      </c>
      <c r="B334">
        <v>200</v>
      </c>
      <c r="C334">
        <v>0.1</v>
      </c>
      <c r="D334" t="s">
        <v>1514</v>
      </c>
      <c r="E334" t="str">
        <f t="shared" si="5"/>
        <v xml:space="preserve">, Allgemein, , Schmied, , , </v>
      </c>
      <c r="G334">
        <v>4</v>
      </c>
      <c r="I334" s="2" t="s">
        <v>1043</v>
      </c>
      <c r="K334" t="s">
        <v>1045</v>
      </c>
    </row>
    <row r="335" spans="1:11" x14ac:dyDescent="0.5">
      <c r="A335" t="s">
        <v>149</v>
      </c>
      <c r="B335">
        <v>200</v>
      </c>
      <c r="C335">
        <v>0.1</v>
      </c>
      <c r="D335" t="s">
        <v>1514</v>
      </c>
      <c r="E335" t="str">
        <f t="shared" si="5"/>
        <v xml:space="preserve">, Allgemein, , Schmied, , , </v>
      </c>
      <c r="G335">
        <v>4</v>
      </c>
      <c r="I335" s="2" t="s">
        <v>1043</v>
      </c>
      <c r="K335" t="s">
        <v>1045</v>
      </c>
    </row>
    <row r="336" spans="1:11" x14ac:dyDescent="0.5">
      <c r="A336" t="s">
        <v>150</v>
      </c>
      <c r="B336">
        <v>400</v>
      </c>
      <c r="C336">
        <v>0.1</v>
      </c>
      <c r="D336" t="s">
        <v>1514</v>
      </c>
      <c r="E336" t="str">
        <f t="shared" si="5"/>
        <v xml:space="preserve">, Allgemein, , , , , </v>
      </c>
      <c r="G336">
        <v>3</v>
      </c>
      <c r="I336" s="2" t="s">
        <v>1043</v>
      </c>
    </row>
    <row r="337" spans="1:11" x14ac:dyDescent="0.5">
      <c r="A337" t="s">
        <v>665</v>
      </c>
      <c r="B337">
        <v>600</v>
      </c>
      <c r="C337">
        <v>0.5</v>
      </c>
      <c r="D337" t="s">
        <v>1514</v>
      </c>
      <c r="E337" t="str">
        <f t="shared" si="5"/>
        <v xml:space="preserve">Hehler, Allgemein, Alchemist, , , , </v>
      </c>
      <c r="G337">
        <v>2</v>
      </c>
      <c r="H337" t="s">
        <v>1057</v>
      </c>
      <c r="I337" s="2" t="s">
        <v>1043</v>
      </c>
      <c r="J337" t="s">
        <v>1044</v>
      </c>
    </row>
    <row r="338" spans="1:11" x14ac:dyDescent="0.5">
      <c r="A338" t="s">
        <v>583</v>
      </c>
      <c r="B338">
        <v>2000</v>
      </c>
      <c r="C338">
        <v>1</v>
      </c>
      <c r="D338" t="s">
        <v>1514</v>
      </c>
      <c r="E338" t="str">
        <f t="shared" si="5"/>
        <v xml:space="preserve">Hehler, Allgemein, , , , , </v>
      </c>
      <c r="G338">
        <v>0.5</v>
      </c>
      <c r="H338" t="s">
        <v>1057</v>
      </c>
      <c r="I338" s="2" t="s">
        <v>1043</v>
      </c>
    </row>
    <row r="339" spans="1:11" x14ac:dyDescent="0.5">
      <c r="A339" t="s">
        <v>153</v>
      </c>
      <c r="B339">
        <v>3000</v>
      </c>
      <c r="C339">
        <v>0.5</v>
      </c>
      <c r="D339" s="13" t="s">
        <v>1533</v>
      </c>
      <c r="E339" t="str">
        <f t="shared" si="5"/>
        <v xml:space="preserve">Hehler, Allgemein, Alchemist, , , , </v>
      </c>
      <c r="G339">
        <v>0.5</v>
      </c>
      <c r="H339" t="s">
        <v>1057</v>
      </c>
      <c r="I339" s="2" t="s">
        <v>1043</v>
      </c>
      <c r="J339" t="s">
        <v>1044</v>
      </c>
    </row>
    <row r="340" spans="1:11" x14ac:dyDescent="0.5">
      <c r="A340" t="s">
        <v>154</v>
      </c>
      <c r="B340">
        <v>5500</v>
      </c>
      <c r="C340">
        <v>0.5</v>
      </c>
      <c r="D340" s="13" t="s">
        <v>1533</v>
      </c>
      <c r="E340" t="str">
        <f t="shared" si="5"/>
        <v xml:space="preserve">Hehler, Allgemein, Alchemist, , , , </v>
      </c>
      <c r="G340">
        <v>0.2</v>
      </c>
      <c r="H340" t="s">
        <v>1057</v>
      </c>
      <c r="I340" s="2" t="s">
        <v>1043</v>
      </c>
      <c r="J340" t="s">
        <v>1044</v>
      </c>
    </row>
    <row r="341" spans="1:11" x14ac:dyDescent="0.5">
      <c r="A341" t="s">
        <v>155</v>
      </c>
      <c r="B341">
        <v>35000</v>
      </c>
      <c r="C341">
        <v>2</v>
      </c>
      <c r="D341" s="13" t="s">
        <v>1533</v>
      </c>
      <c r="E341" t="str">
        <f t="shared" si="5"/>
        <v xml:space="preserve">Hehler, Allgemein, Alchemist, , , , </v>
      </c>
      <c r="G341">
        <v>0.1</v>
      </c>
      <c r="H341" t="s">
        <v>1057</v>
      </c>
      <c r="I341" s="2" t="s">
        <v>1043</v>
      </c>
      <c r="J341" t="s">
        <v>1044</v>
      </c>
    </row>
    <row r="342" spans="1:11" x14ac:dyDescent="0.5">
      <c r="A342" t="s">
        <v>156</v>
      </c>
      <c r="B342">
        <v>150</v>
      </c>
      <c r="C342">
        <v>1</v>
      </c>
      <c r="D342" t="s">
        <v>1514</v>
      </c>
      <c r="E342" t="str">
        <f t="shared" si="5"/>
        <v xml:space="preserve">Hehler, Allgemein, Alchemist, , , , </v>
      </c>
      <c r="G342">
        <v>7</v>
      </c>
      <c r="H342" t="s">
        <v>1057</v>
      </c>
      <c r="I342" s="2" t="s">
        <v>1043</v>
      </c>
      <c r="J342" t="s">
        <v>1044</v>
      </c>
    </row>
    <row r="343" spans="1:11" x14ac:dyDescent="0.5">
      <c r="A343" t="s">
        <v>157</v>
      </c>
      <c r="B343">
        <v>20</v>
      </c>
      <c r="C343">
        <v>0.1</v>
      </c>
      <c r="D343" t="s">
        <v>1514</v>
      </c>
      <c r="E343" t="str">
        <f t="shared" si="5"/>
        <v xml:space="preserve">, Allgemein, Alchemist, , , , </v>
      </c>
      <c r="G343">
        <v>5</v>
      </c>
      <c r="I343" s="2" t="s">
        <v>1043</v>
      </c>
      <c r="J343" t="s">
        <v>1044</v>
      </c>
    </row>
    <row r="344" spans="1:11" x14ac:dyDescent="0.5">
      <c r="A344" t="s">
        <v>158</v>
      </c>
      <c r="B344">
        <v>40</v>
      </c>
      <c r="C344">
        <v>0.01</v>
      </c>
      <c r="D344" t="s">
        <v>1514</v>
      </c>
      <c r="E344" t="str">
        <f t="shared" si="5"/>
        <v xml:space="preserve">, Allgemein, Alchemist, , , , </v>
      </c>
      <c r="G344">
        <v>7</v>
      </c>
      <c r="I344" s="2" t="s">
        <v>1043</v>
      </c>
      <c r="J344" t="s">
        <v>1044</v>
      </c>
    </row>
    <row r="345" spans="1:11" x14ac:dyDescent="0.5">
      <c r="A345" t="s">
        <v>159</v>
      </c>
      <c r="B345">
        <v>1</v>
      </c>
      <c r="C345">
        <v>0.01</v>
      </c>
      <c r="D345" t="s">
        <v>1514</v>
      </c>
      <c r="E345" t="str">
        <f t="shared" si="5"/>
        <v xml:space="preserve">, Allgemein, , , , , </v>
      </c>
      <c r="G345">
        <v>2</v>
      </c>
      <c r="I345" s="2" t="s">
        <v>1043</v>
      </c>
    </row>
    <row r="346" spans="1:11" x14ac:dyDescent="0.5">
      <c r="A346" t="s">
        <v>160</v>
      </c>
      <c r="B346">
        <v>1</v>
      </c>
      <c r="C346">
        <v>0.01</v>
      </c>
      <c r="D346" t="s">
        <v>1514</v>
      </c>
      <c r="E346" t="str">
        <f t="shared" si="5"/>
        <v xml:space="preserve">, Allgemein, , , , , </v>
      </c>
      <c r="G346">
        <v>2</v>
      </c>
      <c r="I346" s="2" t="s">
        <v>1043</v>
      </c>
    </row>
    <row r="347" spans="1:11" x14ac:dyDescent="0.5">
      <c r="A347" t="s">
        <v>161</v>
      </c>
      <c r="B347">
        <v>150</v>
      </c>
      <c r="C347">
        <v>0.1</v>
      </c>
      <c r="D347" t="s">
        <v>1514</v>
      </c>
      <c r="E347" t="str">
        <f t="shared" si="5"/>
        <v xml:space="preserve">Hehler, Allgemein, , Schmied, , , </v>
      </c>
      <c r="G347">
        <v>2</v>
      </c>
      <c r="H347" t="s">
        <v>1057</v>
      </c>
      <c r="I347" s="2" t="s">
        <v>1043</v>
      </c>
      <c r="K347" t="s">
        <v>1045</v>
      </c>
    </row>
    <row r="348" spans="1:11" x14ac:dyDescent="0.5">
      <c r="A348" t="s">
        <v>162</v>
      </c>
      <c r="B348">
        <v>200</v>
      </c>
      <c r="C348">
        <v>0.5</v>
      </c>
      <c r="D348" t="s">
        <v>1514</v>
      </c>
      <c r="E348" t="str">
        <f t="shared" si="5"/>
        <v xml:space="preserve">Hehler, Allgemein, , , , , </v>
      </c>
      <c r="G348">
        <v>6</v>
      </c>
      <c r="H348" t="s">
        <v>1057</v>
      </c>
      <c r="I348" s="2" t="s">
        <v>1043</v>
      </c>
    </row>
    <row r="349" spans="1:11" x14ac:dyDescent="0.5">
      <c r="A349" t="s">
        <v>163</v>
      </c>
      <c r="B349">
        <v>2000</v>
      </c>
      <c r="C349">
        <v>4</v>
      </c>
      <c r="D349" t="s">
        <v>1514</v>
      </c>
      <c r="E349" t="str">
        <f t="shared" si="5"/>
        <v xml:space="preserve">Hehler, Allgemein, , Schmied, , , </v>
      </c>
      <c r="F349" t="s">
        <v>1046</v>
      </c>
      <c r="G349">
        <v>3</v>
      </c>
      <c r="H349" t="s">
        <v>1057</v>
      </c>
      <c r="I349" s="2" t="s">
        <v>1043</v>
      </c>
      <c r="K349" t="s">
        <v>1045</v>
      </c>
    </row>
    <row r="350" spans="1:11" x14ac:dyDescent="0.5">
      <c r="A350" t="s">
        <v>164</v>
      </c>
      <c r="B350">
        <v>1900</v>
      </c>
      <c r="C350">
        <v>0.2</v>
      </c>
      <c r="D350" t="s">
        <v>1514</v>
      </c>
      <c r="E350" t="str">
        <f t="shared" si="5"/>
        <v xml:space="preserve">Hehler, Allgemein, , Schmied, , , </v>
      </c>
      <c r="F350" t="s">
        <v>1046</v>
      </c>
      <c r="G350">
        <v>2</v>
      </c>
      <c r="H350" t="s">
        <v>1057</v>
      </c>
      <c r="I350" s="2" t="s">
        <v>1043</v>
      </c>
      <c r="K350" t="s">
        <v>1045</v>
      </c>
    </row>
    <row r="351" spans="1:11" x14ac:dyDescent="0.5">
      <c r="A351" t="s">
        <v>165</v>
      </c>
      <c r="B351">
        <v>30000</v>
      </c>
      <c r="C351">
        <v>4</v>
      </c>
      <c r="D351" t="s">
        <v>1514</v>
      </c>
      <c r="E351" t="str">
        <f t="shared" si="5"/>
        <v xml:space="preserve">Hehler, Allgemein, , Schmied, , , </v>
      </c>
      <c r="F351" t="s">
        <v>1046</v>
      </c>
      <c r="G351">
        <v>1</v>
      </c>
      <c r="H351" t="s">
        <v>1057</v>
      </c>
      <c r="I351" s="2" t="s">
        <v>1043</v>
      </c>
      <c r="K351" t="s">
        <v>1045</v>
      </c>
    </row>
    <row r="352" spans="1:11" x14ac:dyDescent="0.5">
      <c r="A352" t="s">
        <v>166</v>
      </c>
      <c r="B352">
        <v>1500</v>
      </c>
      <c r="C352">
        <v>4</v>
      </c>
      <c r="D352" t="s">
        <v>1515</v>
      </c>
      <c r="E352" t="str">
        <f t="shared" si="5"/>
        <v xml:space="preserve">Hehler, Allgemein, , Schmied, , , </v>
      </c>
      <c r="F352" t="s">
        <v>1047</v>
      </c>
      <c r="G352">
        <v>5</v>
      </c>
      <c r="H352" t="s">
        <v>1057</v>
      </c>
      <c r="I352" s="2" t="s">
        <v>1043</v>
      </c>
      <c r="K352" t="s">
        <v>1045</v>
      </c>
    </row>
    <row r="353" spans="1:11" x14ac:dyDescent="0.5">
      <c r="A353" t="s">
        <v>167</v>
      </c>
      <c r="B353">
        <v>6750</v>
      </c>
      <c r="C353">
        <v>4</v>
      </c>
      <c r="D353" t="s">
        <v>1515</v>
      </c>
      <c r="E353" t="str">
        <f t="shared" si="5"/>
        <v xml:space="preserve">Hehler, Allgemein, , Schmied, , , </v>
      </c>
      <c r="F353" t="s">
        <v>1048</v>
      </c>
      <c r="G353">
        <v>2</v>
      </c>
      <c r="H353" t="s">
        <v>1057</v>
      </c>
      <c r="I353" s="2" t="s">
        <v>1043</v>
      </c>
      <c r="K353" t="s">
        <v>1045</v>
      </c>
    </row>
    <row r="354" spans="1:11" x14ac:dyDescent="0.5">
      <c r="A354" t="s">
        <v>168</v>
      </c>
      <c r="B354">
        <v>27000</v>
      </c>
      <c r="C354">
        <v>4</v>
      </c>
      <c r="D354" t="s">
        <v>1515</v>
      </c>
      <c r="E354" t="str">
        <f t="shared" si="5"/>
        <v xml:space="preserve">Hehler, , , Schmied, , , </v>
      </c>
      <c r="F354" t="s">
        <v>1049</v>
      </c>
      <c r="G354">
        <v>1</v>
      </c>
      <c r="H354" t="s">
        <v>1057</v>
      </c>
      <c r="K354" t="s">
        <v>1045</v>
      </c>
    </row>
    <row r="355" spans="1:11" x14ac:dyDescent="0.5">
      <c r="A355" t="s">
        <v>169</v>
      </c>
      <c r="B355">
        <v>90000</v>
      </c>
      <c r="C355">
        <v>4</v>
      </c>
      <c r="D355" t="s">
        <v>1515</v>
      </c>
      <c r="E355" t="str">
        <f t="shared" si="5"/>
        <v xml:space="preserve">Hehler, , , Schmied, , , </v>
      </c>
      <c r="F355" t="s">
        <v>1050</v>
      </c>
      <c r="G355">
        <v>0.5</v>
      </c>
      <c r="H355" t="s">
        <v>1057</v>
      </c>
      <c r="K355" t="s">
        <v>1045</v>
      </c>
    </row>
    <row r="356" spans="1:11" x14ac:dyDescent="0.5">
      <c r="A356" t="s">
        <v>170</v>
      </c>
      <c r="B356">
        <v>0</v>
      </c>
      <c r="C356">
        <v>3</v>
      </c>
      <c r="D356" t="s">
        <v>1514</v>
      </c>
      <c r="E356" t="str">
        <f t="shared" si="5"/>
        <v xml:space="preserve">Hehler, , , , , , </v>
      </c>
      <c r="G356">
        <v>0.1</v>
      </c>
      <c r="H356" t="s">
        <v>1057</v>
      </c>
    </row>
    <row r="357" spans="1:11" x14ac:dyDescent="0.5">
      <c r="A357" t="s">
        <v>171</v>
      </c>
      <c r="B357">
        <v>500</v>
      </c>
      <c r="C357">
        <v>1</v>
      </c>
      <c r="D357" t="s">
        <v>1514</v>
      </c>
      <c r="E357" t="str">
        <f t="shared" si="5"/>
        <v xml:space="preserve">Hehler, , , , , , </v>
      </c>
      <c r="F357" t="s">
        <v>172</v>
      </c>
      <c r="G357">
        <v>0.01</v>
      </c>
      <c r="H357" t="s">
        <v>1057</v>
      </c>
    </row>
    <row r="358" spans="1:11" x14ac:dyDescent="0.5">
      <c r="A358" t="s">
        <v>173</v>
      </c>
      <c r="B358">
        <v>600</v>
      </c>
      <c r="C358">
        <v>0.1</v>
      </c>
      <c r="D358" t="s">
        <v>1514</v>
      </c>
      <c r="E358" t="str">
        <f t="shared" si="5"/>
        <v xml:space="preserve">Hehler, Allgemein, , , , , </v>
      </c>
      <c r="G358">
        <v>4</v>
      </c>
      <c r="H358" t="s">
        <v>1057</v>
      </c>
      <c r="I358" s="2" t="s">
        <v>1043</v>
      </c>
    </row>
    <row r="359" spans="1:11" x14ac:dyDescent="0.5">
      <c r="A359" t="s">
        <v>174</v>
      </c>
      <c r="B359">
        <v>800</v>
      </c>
      <c r="C359">
        <v>0.1</v>
      </c>
      <c r="D359" t="s">
        <v>1514</v>
      </c>
      <c r="E359" t="str">
        <f t="shared" si="5"/>
        <v xml:space="preserve">Hehler, Allgemein, , Schmied, , , </v>
      </c>
      <c r="G359">
        <v>3</v>
      </c>
      <c r="H359" t="s">
        <v>1057</v>
      </c>
      <c r="I359" s="2" t="s">
        <v>1043</v>
      </c>
      <c r="K359" t="s">
        <v>1045</v>
      </c>
    </row>
    <row r="360" spans="1:11" x14ac:dyDescent="0.5">
      <c r="A360" t="s">
        <v>175</v>
      </c>
      <c r="B360">
        <v>700</v>
      </c>
      <c r="C360">
        <v>0.1</v>
      </c>
      <c r="D360" t="s">
        <v>1514</v>
      </c>
      <c r="E360" t="str">
        <f t="shared" si="5"/>
        <v xml:space="preserve">Hehler, Allgemein, , Schmied, , , </v>
      </c>
      <c r="G360">
        <v>4</v>
      </c>
      <c r="H360" t="s">
        <v>1057</v>
      </c>
      <c r="I360" s="2" t="s">
        <v>1043</v>
      </c>
      <c r="K360" t="s">
        <v>1045</v>
      </c>
    </row>
    <row r="361" spans="1:11" x14ac:dyDescent="0.5">
      <c r="A361" t="s">
        <v>176</v>
      </c>
      <c r="B361">
        <v>200</v>
      </c>
      <c r="C361">
        <v>0.1</v>
      </c>
      <c r="D361" t="s">
        <v>1514</v>
      </c>
      <c r="E361" t="str">
        <f t="shared" si="5"/>
        <v xml:space="preserve">Hehler, Allgemein, , , , , </v>
      </c>
      <c r="G361">
        <v>7</v>
      </c>
      <c r="H361" t="s">
        <v>1057</v>
      </c>
      <c r="I361" s="2" t="s">
        <v>1043</v>
      </c>
    </row>
    <row r="362" spans="1:11" x14ac:dyDescent="0.5">
      <c r="A362" t="s">
        <v>177</v>
      </c>
      <c r="B362">
        <v>200</v>
      </c>
      <c r="C362">
        <v>0.5</v>
      </c>
      <c r="D362" t="s">
        <v>1514</v>
      </c>
      <c r="E362" t="str">
        <f t="shared" si="5"/>
        <v xml:space="preserve">, Allgemein, , , , , </v>
      </c>
      <c r="G362">
        <v>8</v>
      </c>
      <c r="I362" s="2" t="s">
        <v>1043</v>
      </c>
    </row>
    <row r="363" spans="1:11" x14ac:dyDescent="0.5">
      <c r="A363" t="s">
        <v>178</v>
      </c>
      <c r="B363">
        <v>150</v>
      </c>
      <c r="C363">
        <v>0.1</v>
      </c>
      <c r="D363" t="s">
        <v>1514</v>
      </c>
      <c r="E363" t="str">
        <f t="shared" si="5"/>
        <v xml:space="preserve">, Allgemein, , , , , </v>
      </c>
      <c r="G363">
        <v>6</v>
      </c>
      <c r="I363" s="2" t="s">
        <v>1043</v>
      </c>
    </row>
    <row r="364" spans="1:11" x14ac:dyDescent="0.5">
      <c r="A364" t="s">
        <v>179</v>
      </c>
      <c r="B364">
        <v>50</v>
      </c>
      <c r="C364">
        <v>0.2</v>
      </c>
      <c r="D364" t="s">
        <v>1514</v>
      </c>
      <c r="E364" t="str">
        <f t="shared" si="5"/>
        <v xml:space="preserve">, Allgemein, , , , , </v>
      </c>
      <c r="G364">
        <v>6</v>
      </c>
      <c r="I364" s="2" t="s">
        <v>1043</v>
      </c>
    </row>
    <row r="365" spans="1:11" x14ac:dyDescent="0.5">
      <c r="A365" t="s">
        <v>180</v>
      </c>
      <c r="B365">
        <v>100</v>
      </c>
      <c r="C365">
        <v>0.1</v>
      </c>
      <c r="D365" t="s">
        <v>1514</v>
      </c>
      <c r="E365" t="str">
        <f t="shared" si="5"/>
        <v xml:space="preserve">, Allgemein, Alchemist, , , , </v>
      </c>
      <c r="F365" t="s">
        <v>1524</v>
      </c>
      <c r="G365">
        <v>6</v>
      </c>
      <c r="I365" s="2" t="s">
        <v>1043</v>
      </c>
      <c r="J365" t="s">
        <v>1044</v>
      </c>
    </row>
    <row r="366" spans="1:11" x14ac:dyDescent="0.5">
      <c r="A366" t="s">
        <v>181</v>
      </c>
      <c r="B366">
        <v>20</v>
      </c>
      <c r="C366">
        <v>0.1</v>
      </c>
      <c r="D366" t="s">
        <v>1514</v>
      </c>
      <c r="E366" t="str">
        <f t="shared" si="5"/>
        <v xml:space="preserve">, Allgemein, Alchemist, , , , </v>
      </c>
      <c r="G366">
        <v>7</v>
      </c>
      <c r="I366" s="2" t="s">
        <v>1043</v>
      </c>
      <c r="J366" t="s">
        <v>1044</v>
      </c>
    </row>
    <row r="367" spans="1:11" x14ac:dyDescent="0.5">
      <c r="A367" t="s">
        <v>182</v>
      </c>
      <c r="B367">
        <v>150</v>
      </c>
      <c r="C367">
        <v>0.1</v>
      </c>
      <c r="D367" t="s">
        <v>1514</v>
      </c>
      <c r="E367" t="str">
        <f t="shared" si="5"/>
        <v xml:space="preserve">Hehler, Allgemein, Alchemist, Schmied, , , </v>
      </c>
      <c r="G367">
        <v>4</v>
      </c>
      <c r="H367" t="s">
        <v>1057</v>
      </c>
      <c r="I367" s="2" t="s">
        <v>1043</v>
      </c>
      <c r="J367" t="s">
        <v>1044</v>
      </c>
      <c r="K367" t="s">
        <v>1045</v>
      </c>
    </row>
    <row r="368" spans="1:11" x14ac:dyDescent="0.5">
      <c r="A368" t="s">
        <v>183</v>
      </c>
      <c r="B368">
        <v>150</v>
      </c>
      <c r="C368">
        <v>0.1</v>
      </c>
      <c r="D368" t="s">
        <v>1514</v>
      </c>
      <c r="E368" t="str">
        <f t="shared" si="5"/>
        <v xml:space="preserve">Hehler, Allgemein, Alchemist, Schmied, , , </v>
      </c>
      <c r="G368">
        <v>4</v>
      </c>
      <c r="H368" t="s">
        <v>1057</v>
      </c>
      <c r="I368" s="2" t="s">
        <v>1043</v>
      </c>
      <c r="J368" t="s">
        <v>1044</v>
      </c>
      <c r="K368" t="s">
        <v>1045</v>
      </c>
    </row>
    <row r="369" spans="1:12" x14ac:dyDescent="0.5">
      <c r="A369" t="s">
        <v>184</v>
      </c>
      <c r="B369">
        <v>150</v>
      </c>
      <c r="C369">
        <v>0.1</v>
      </c>
      <c r="D369" t="s">
        <v>1514</v>
      </c>
      <c r="E369" t="str">
        <f t="shared" si="5"/>
        <v xml:space="preserve">Hehler, Allgemein, Alchemist, Schmied, , , </v>
      </c>
      <c r="G369">
        <v>4</v>
      </c>
      <c r="H369" t="s">
        <v>1057</v>
      </c>
      <c r="I369" s="2" t="s">
        <v>1043</v>
      </c>
      <c r="J369" t="s">
        <v>1044</v>
      </c>
      <c r="K369" t="s">
        <v>1045</v>
      </c>
    </row>
    <row r="370" spans="1:12" x14ac:dyDescent="0.5">
      <c r="A370" t="s">
        <v>187</v>
      </c>
      <c r="B370">
        <v>3000</v>
      </c>
      <c r="C370">
        <v>0.1</v>
      </c>
      <c r="D370" t="s">
        <v>1514</v>
      </c>
      <c r="E370" t="str">
        <f t="shared" si="5"/>
        <v xml:space="preserve">Hehler, , , , , , </v>
      </c>
      <c r="G370">
        <v>0.1</v>
      </c>
      <c r="H370" t="s">
        <v>1057</v>
      </c>
    </row>
    <row r="371" spans="1:12" x14ac:dyDescent="0.5">
      <c r="A371" t="s">
        <v>188</v>
      </c>
      <c r="B371">
        <v>700</v>
      </c>
      <c r="C371">
        <v>0.1</v>
      </c>
      <c r="D371" t="s">
        <v>1514</v>
      </c>
      <c r="E371" t="str">
        <f t="shared" si="5"/>
        <v xml:space="preserve">Hehler, , , , , , </v>
      </c>
      <c r="G371">
        <v>1</v>
      </c>
      <c r="H371" t="s">
        <v>1057</v>
      </c>
    </row>
    <row r="372" spans="1:12" x14ac:dyDescent="0.5">
      <c r="A372" t="s">
        <v>598</v>
      </c>
      <c r="B372">
        <v>200</v>
      </c>
      <c r="C372">
        <v>0.2</v>
      </c>
      <c r="D372" t="s">
        <v>1514</v>
      </c>
      <c r="E372" t="str">
        <f t="shared" si="5"/>
        <v xml:space="preserve">Hehler, Allgemein, , , , , </v>
      </c>
      <c r="G372">
        <v>3</v>
      </c>
      <c r="H372" t="s">
        <v>1057</v>
      </c>
      <c r="I372" s="2" t="s">
        <v>1043</v>
      </c>
    </row>
    <row r="373" spans="1:12" x14ac:dyDescent="0.5">
      <c r="A373" t="s">
        <v>599</v>
      </c>
      <c r="B373">
        <v>550</v>
      </c>
      <c r="C373">
        <v>0.5</v>
      </c>
      <c r="D373" t="s">
        <v>1514</v>
      </c>
      <c r="E373" t="str">
        <f t="shared" si="5"/>
        <v xml:space="preserve">Hehler, Allgemein, , Schmied, , , </v>
      </c>
      <c r="G373">
        <v>7</v>
      </c>
      <c r="H373" t="s">
        <v>1057</v>
      </c>
      <c r="I373" s="2" t="s">
        <v>1043</v>
      </c>
      <c r="K373" t="s">
        <v>1045</v>
      </c>
    </row>
    <row r="374" spans="1:12" x14ac:dyDescent="0.5">
      <c r="A374" t="s">
        <v>600</v>
      </c>
      <c r="B374">
        <v>750</v>
      </c>
      <c r="C374">
        <v>0.5</v>
      </c>
      <c r="D374" t="s">
        <v>1514</v>
      </c>
      <c r="E374" t="str">
        <f t="shared" si="5"/>
        <v xml:space="preserve">Hehler, Allgemein, , , , , </v>
      </c>
      <c r="G374">
        <v>6</v>
      </c>
      <c r="H374" t="s">
        <v>1057</v>
      </c>
      <c r="I374" s="2" t="s">
        <v>1043</v>
      </c>
    </row>
    <row r="375" spans="1:12" x14ac:dyDescent="0.5">
      <c r="A375" t="s">
        <v>601</v>
      </c>
      <c r="B375">
        <v>2500</v>
      </c>
      <c r="C375">
        <v>0.5</v>
      </c>
      <c r="D375" t="s">
        <v>1514</v>
      </c>
      <c r="E375" t="str">
        <f t="shared" si="5"/>
        <v xml:space="preserve">Hehler, Allgemein, , , , , </v>
      </c>
      <c r="G375">
        <v>4</v>
      </c>
      <c r="H375" t="s">
        <v>1057</v>
      </c>
      <c r="I375" s="2" t="s">
        <v>1043</v>
      </c>
    </row>
    <row r="376" spans="1:12" x14ac:dyDescent="0.5">
      <c r="A376" t="s">
        <v>602</v>
      </c>
      <c r="B376">
        <v>500</v>
      </c>
      <c r="C376">
        <v>2</v>
      </c>
      <c r="D376" t="s">
        <v>1514</v>
      </c>
      <c r="E376" t="str">
        <f t="shared" si="5"/>
        <v xml:space="preserve">Hehler, Allgemein, , , , , </v>
      </c>
      <c r="F376" t="s">
        <v>1449</v>
      </c>
      <c r="G376">
        <v>7</v>
      </c>
      <c r="H376" t="s">
        <v>1057</v>
      </c>
      <c r="I376" s="2" t="s">
        <v>1043</v>
      </c>
    </row>
    <row r="377" spans="1:12" x14ac:dyDescent="0.5">
      <c r="A377" t="s">
        <v>603</v>
      </c>
      <c r="B377">
        <v>2000</v>
      </c>
      <c r="C377">
        <v>0.5</v>
      </c>
      <c r="D377" t="s">
        <v>1514</v>
      </c>
      <c r="E377" t="str">
        <f t="shared" si="5"/>
        <v xml:space="preserve">Hehler, Allgemein, , , , , </v>
      </c>
      <c r="G377">
        <v>8</v>
      </c>
      <c r="H377" t="s">
        <v>1057</v>
      </c>
      <c r="I377" s="2" t="s">
        <v>1043</v>
      </c>
    </row>
    <row r="378" spans="1:12" x14ac:dyDescent="0.5">
      <c r="A378" t="s">
        <v>604</v>
      </c>
      <c r="B378">
        <v>5</v>
      </c>
      <c r="C378">
        <v>0.01</v>
      </c>
      <c r="D378" t="s">
        <v>1514</v>
      </c>
      <c r="E378" t="str">
        <f t="shared" si="5"/>
        <v xml:space="preserve">Hehler, Allgemein, , , , , </v>
      </c>
      <c r="G378">
        <v>0.1</v>
      </c>
      <c r="H378" t="s">
        <v>1057</v>
      </c>
      <c r="I378" s="2" t="s">
        <v>1043</v>
      </c>
    </row>
    <row r="379" spans="1:12" x14ac:dyDescent="0.5">
      <c r="A379" t="s">
        <v>605</v>
      </c>
      <c r="B379">
        <v>250</v>
      </c>
      <c r="C379">
        <v>0.2</v>
      </c>
      <c r="D379" t="s">
        <v>1514</v>
      </c>
      <c r="E379" t="str">
        <f t="shared" si="5"/>
        <v xml:space="preserve">, Allgemein, , , , , </v>
      </c>
      <c r="G379">
        <v>3</v>
      </c>
      <c r="I379" s="2" t="s">
        <v>1043</v>
      </c>
    </row>
    <row r="380" spans="1:12" x14ac:dyDescent="0.5">
      <c r="A380" t="s">
        <v>606</v>
      </c>
      <c r="B380">
        <v>150</v>
      </c>
      <c r="C380">
        <v>0.1</v>
      </c>
      <c r="D380" t="s">
        <v>1514</v>
      </c>
      <c r="E380" t="str">
        <f t="shared" si="5"/>
        <v xml:space="preserve">, Allgemein, , Schmied, Wirt, , </v>
      </c>
      <c r="G380">
        <v>3</v>
      </c>
      <c r="I380" s="2" t="s">
        <v>1043</v>
      </c>
      <c r="K380" t="s">
        <v>1045</v>
      </c>
      <c r="L380" t="s">
        <v>1058</v>
      </c>
    </row>
    <row r="381" spans="1:12" x14ac:dyDescent="0.5">
      <c r="A381" t="s">
        <v>607</v>
      </c>
      <c r="B381">
        <v>100</v>
      </c>
      <c r="C381">
        <v>0.3</v>
      </c>
      <c r="D381" t="s">
        <v>1514</v>
      </c>
      <c r="E381" t="str">
        <f t="shared" si="5"/>
        <v xml:space="preserve">, Allgemein, , , , , </v>
      </c>
      <c r="G381">
        <v>7</v>
      </c>
      <c r="I381" s="2" t="s">
        <v>1043</v>
      </c>
      <c r="L381" s="2"/>
    </row>
    <row r="382" spans="1:12" x14ac:dyDescent="0.5">
      <c r="A382" t="s">
        <v>608</v>
      </c>
      <c r="B382">
        <v>50</v>
      </c>
      <c r="C382">
        <v>0.1</v>
      </c>
      <c r="D382" t="s">
        <v>1514</v>
      </c>
      <c r="E382" t="str">
        <f t="shared" si="5"/>
        <v xml:space="preserve">Hehler, Allgemein, , , Wirt, , </v>
      </c>
      <c r="G382">
        <v>7</v>
      </c>
      <c r="H382" t="s">
        <v>1057</v>
      </c>
      <c r="I382" s="2" t="s">
        <v>1043</v>
      </c>
      <c r="L382" t="s">
        <v>1058</v>
      </c>
    </row>
    <row r="383" spans="1:12" x14ac:dyDescent="0.5">
      <c r="A383" t="s">
        <v>609</v>
      </c>
      <c r="B383">
        <v>10</v>
      </c>
      <c r="C383">
        <v>0.1</v>
      </c>
      <c r="D383" t="s">
        <v>1514</v>
      </c>
      <c r="E383" t="str">
        <f t="shared" si="5"/>
        <v xml:space="preserve">Hehler, Allgemein, , , Wirt, , </v>
      </c>
      <c r="G383">
        <v>7</v>
      </c>
      <c r="H383" t="s">
        <v>1057</v>
      </c>
      <c r="I383" s="2" t="s">
        <v>1043</v>
      </c>
      <c r="L383" t="s">
        <v>1058</v>
      </c>
    </row>
    <row r="384" spans="1:12" x14ac:dyDescent="0.5">
      <c r="A384" t="s">
        <v>610</v>
      </c>
      <c r="B384">
        <v>10</v>
      </c>
      <c r="C384">
        <v>0.5</v>
      </c>
      <c r="D384" t="s">
        <v>1514</v>
      </c>
      <c r="E384" t="str">
        <f t="shared" si="5"/>
        <v xml:space="preserve">, Allgemein, , , Wirt, , </v>
      </c>
      <c r="G384">
        <v>2</v>
      </c>
      <c r="I384" s="2" t="s">
        <v>1043</v>
      </c>
      <c r="L384" t="s">
        <v>1058</v>
      </c>
    </row>
    <row r="385" spans="1:13" x14ac:dyDescent="0.5">
      <c r="A385" t="s">
        <v>666</v>
      </c>
      <c r="B385">
        <v>500</v>
      </c>
      <c r="C385">
        <v>0.01</v>
      </c>
      <c r="D385" t="s">
        <v>1534</v>
      </c>
      <c r="E385" t="str">
        <f t="shared" si="5"/>
        <v xml:space="preserve">Hehler, , Alchemist, , , Blumenmädchen, </v>
      </c>
      <c r="G385">
        <v>0</v>
      </c>
      <c r="H385" t="s">
        <v>1057</v>
      </c>
      <c r="J385" t="s">
        <v>1044</v>
      </c>
      <c r="M385" t="s">
        <v>1059</v>
      </c>
    </row>
    <row r="386" spans="1:13" x14ac:dyDescent="0.5">
      <c r="A386" t="s">
        <v>667</v>
      </c>
      <c r="B386">
        <v>500</v>
      </c>
      <c r="C386">
        <v>0.01</v>
      </c>
      <c r="D386" t="s">
        <v>1534</v>
      </c>
      <c r="E386" t="str">
        <f t="shared" ref="E386:E449" si="6">H386&amp;", "&amp;I386&amp;", "&amp;J386&amp;", "&amp;K386&amp;", "&amp;L386&amp;", "&amp;M386&amp;", "&amp;N386</f>
        <v xml:space="preserve">Hehler, , Alchemist, , , Blumenmädchen, </v>
      </c>
      <c r="G386">
        <v>0</v>
      </c>
      <c r="H386" t="s">
        <v>1057</v>
      </c>
      <c r="J386" t="s">
        <v>1044</v>
      </c>
      <c r="M386" t="s">
        <v>1059</v>
      </c>
    </row>
    <row r="387" spans="1:13" x14ac:dyDescent="0.5">
      <c r="A387" t="s">
        <v>668</v>
      </c>
      <c r="B387">
        <v>500</v>
      </c>
      <c r="C387">
        <v>0.01</v>
      </c>
      <c r="D387" t="s">
        <v>1534</v>
      </c>
      <c r="E387" t="str">
        <f t="shared" si="6"/>
        <v xml:space="preserve">Hehler, , Alchemist, , , Blumenmädchen, </v>
      </c>
      <c r="G387">
        <v>0</v>
      </c>
      <c r="H387" t="s">
        <v>1057</v>
      </c>
      <c r="J387" t="s">
        <v>1044</v>
      </c>
      <c r="M387" t="s">
        <v>1059</v>
      </c>
    </row>
    <row r="388" spans="1:13" x14ac:dyDescent="0.5">
      <c r="A388" t="s">
        <v>669</v>
      </c>
      <c r="B388">
        <v>500</v>
      </c>
      <c r="C388">
        <v>0.01</v>
      </c>
      <c r="D388" t="s">
        <v>1534</v>
      </c>
      <c r="E388" t="str">
        <f t="shared" si="6"/>
        <v xml:space="preserve">Hehler, , Alchemist, , , Blumenmädchen, </v>
      </c>
      <c r="G388">
        <v>0</v>
      </c>
      <c r="H388" t="s">
        <v>1057</v>
      </c>
      <c r="J388" t="s">
        <v>1044</v>
      </c>
      <c r="M388" t="s">
        <v>1059</v>
      </c>
    </row>
    <row r="389" spans="1:13" x14ac:dyDescent="0.5">
      <c r="A389" t="s">
        <v>670</v>
      </c>
      <c r="B389">
        <v>500</v>
      </c>
      <c r="C389">
        <v>0.01</v>
      </c>
      <c r="D389" t="s">
        <v>1534</v>
      </c>
      <c r="E389" t="str">
        <f t="shared" si="6"/>
        <v xml:space="preserve">Hehler, , Alchemist, , , Blumenmädchen, </v>
      </c>
      <c r="G389">
        <v>0</v>
      </c>
      <c r="H389" t="s">
        <v>1057</v>
      </c>
      <c r="J389" t="s">
        <v>1044</v>
      </c>
      <c r="M389" t="s">
        <v>1059</v>
      </c>
    </row>
    <row r="390" spans="1:13" x14ac:dyDescent="0.5">
      <c r="A390" t="s">
        <v>671</v>
      </c>
      <c r="B390">
        <v>450</v>
      </c>
      <c r="C390">
        <v>0.01</v>
      </c>
      <c r="D390" t="s">
        <v>1534</v>
      </c>
      <c r="E390" t="str">
        <f t="shared" si="6"/>
        <v xml:space="preserve">Hehler, , Alchemist, , , Blumenmädchen, </v>
      </c>
      <c r="G390">
        <v>0</v>
      </c>
      <c r="H390" t="s">
        <v>1057</v>
      </c>
      <c r="J390" t="s">
        <v>1044</v>
      </c>
      <c r="M390" t="s">
        <v>1059</v>
      </c>
    </row>
    <row r="391" spans="1:13" x14ac:dyDescent="0.5">
      <c r="A391" t="s">
        <v>672</v>
      </c>
      <c r="B391">
        <v>450</v>
      </c>
      <c r="C391">
        <v>0.01</v>
      </c>
      <c r="D391" t="s">
        <v>1534</v>
      </c>
      <c r="E391" t="str">
        <f t="shared" si="6"/>
        <v xml:space="preserve">Hehler, , Alchemist, , , Blumenmädchen, </v>
      </c>
      <c r="G391">
        <v>0</v>
      </c>
      <c r="H391" t="s">
        <v>1057</v>
      </c>
      <c r="J391" t="s">
        <v>1044</v>
      </c>
      <c r="M391" t="s">
        <v>1059</v>
      </c>
    </row>
    <row r="392" spans="1:13" x14ac:dyDescent="0.5">
      <c r="A392" t="s">
        <v>673</v>
      </c>
      <c r="B392">
        <v>400</v>
      </c>
      <c r="C392">
        <v>0.01</v>
      </c>
      <c r="D392" t="s">
        <v>1534</v>
      </c>
      <c r="E392" t="str">
        <f t="shared" si="6"/>
        <v xml:space="preserve">Hehler, , Alchemist, , , Blumenmädchen, </v>
      </c>
      <c r="G392">
        <v>0</v>
      </c>
      <c r="H392" t="s">
        <v>1057</v>
      </c>
      <c r="J392" t="s">
        <v>1044</v>
      </c>
      <c r="M392" t="s">
        <v>1059</v>
      </c>
    </row>
    <row r="393" spans="1:13" x14ac:dyDescent="0.5">
      <c r="A393" t="s">
        <v>674</v>
      </c>
      <c r="B393">
        <v>400</v>
      </c>
      <c r="C393">
        <v>0.01</v>
      </c>
      <c r="D393" t="s">
        <v>1534</v>
      </c>
      <c r="E393" t="str">
        <f t="shared" si="6"/>
        <v xml:space="preserve">Hehler, , Alchemist, , , Blumenmädchen, </v>
      </c>
      <c r="G393">
        <v>0</v>
      </c>
      <c r="H393" t="s">
        <v>1057</v>
      </c>
      <c r="J393" t="s">
        <v>1044</v>
      </c>
      <c r="M393" t="s">
        <v>1059</v>
      </c>
    </row>
    <row r="394" spans="1:13" x14ac:dyDescent="0.5">
      <c r="A394" t="s">
        <v>675</v>
      </c>
      <c r="B394">
        <v>400</v>
      </c>
      <c r="C394">
        <v>0.01</v>
      </c>
      <c r="D394" t="s">
        <v>1534</v>
      </c>
      <c r="E394" t="str">
        <f t="shared" si="6"/>
        <v xml:space="preserve">Hehler, , Alchemist, , , Blumenmädchen, </v>
      </c>
      <c r="G394">
        <v>0</v>
      </c>
      <c r="H394" t="s">
        <v>1057</v>
      </c>
      <c r="J394" t="s">
        <v>1044</v>
      </c>
      <c r="M394" t="s">
        <v>1059</v>
      </c>
    </row>
    <row r="395" spans="1:13" x14ac:dyDescent="0.5">
      <c r="A395" t="s">
        <v>676</v>
      </c>
      <c r="B395">
        <v>400</v>
      </c>
      <c r="C395">
        <v>0.01</v>
      </c>
      <c r="D395" t="s">
        <v>1534</v>
      </c>
      <c r="E395" t="str">
        <f t="shared" si="6"/>
        <v xml:space="preserve">Hehler, , Alchemist, , , Blumenmädchen, </v>
      </c>
      <c r="G395">
        <v>0</v>
      </c>
      <c r="H395" t="s">
        <v>1057</v>
      </c>
      <c r="J395" t="s">
        <v>1044</v>
      </c>
      <c r="M395" t="s">
        <v>1059</v>
      </c>
    </row>
    <row r="396" spans="1:13" x14ac:dyDescent="0.5">
      <c r="A396" t="s">
        <v>677</v>
      </c>
      <c r="B396">
        <v>400</v>
      </c>
      <c r="C396">
        <v>0.01</v>
      </c>
      <c r="D396" t="s">
        <v>1534</v>
      </c>
      <c r="E396" t="str">
        <f t="shared" si="6"/>
        <v xml:space="preserve">Hehler, , Alchemist, , , Blumenmädchen, </v>
      </c>
      <c r="G396">
        <v>0</v>
      </c>
      <c r="H396" t="s">
        <v>1057</v>
      </c>
      <c r="J396" t="s">
        <v>1044</v>
      </c>
      <c r="M396" t="s">
        <v>1059</v>
      </c>
    </row>
    <row r="397" spans="1:13" x14ac:dyDescent="0.5">
      <c r="A397" t="s">
        <v>678</v>
      </c>
      <c r="B397">
        <v>400</v>
      </c>
      <c r="C397">
        <v>0.01</v>
      </c>
      <c r="D397" t="s">
        <v>1534</v>
      </c>
      <c r="E397" t="str">
        <f t="shared" si="6"/>
        <v xml:space="preserve">Hehler, , Alchemist, , , Blumenmädchen, </v>
      </c>
      <c r="G397">
        <v>0</v>
      </c>
      <c r="H397" t="s">
        <v>1057</v>
      </c>
      <c r="J397" t="s">
        <v>1044</v>
      </c>
      <c r="M397" t="s">
        <v>1059</v>
      </c>
    </row>
    <row r="398" spans="1:13" x14ac:dyDescent="0.5">
      <c r="A398" t="s">
        <v>679</v>
      </c>
      <c r="B398">
        <v>400</v>
      </c>
      <c r="C398">
        <v>0.01</v>
      </c>
      <c r="D398" t="s">
        <v>1534</v>
      </c>
      <c r="E398" t="str">
        <f t="shared" si="6"/>
        <v xml:space="preserve">Hehler, , Alchemist, , , Blumenmädchen, </v>
      </c>
      <c r="G398">
        <v>0</v>
      </c>
      <c r="H398" t="s">
        <v>1057</v>
      </c>
      <c r="J398" t="s">
        <v>1044</v>
      </c>
      <c r="M398" t="s">
        <v>1059</v>
      </c>
    </row>
    <row r="399" spans="1:13" x14ac:dyDescent="0.5">
      <c r="A399" t="s">
        <v>680</v>
      </c>
      <c r="B399">
        <v>350</v>
      </c>
      <c r="C399">
        <v>0.01</v>
      </c>
      <c r="D399" t="s">
        <v>1534</v>
      </c>
      <c r="E399" t="str">
        <f t="shared" si="6"/>
        <v xml:space="preserve">Hehler, , Alchemist, , , Blumenmädchen, </v>
      </c>
      <c r="G399">
        <v>0</v>
      </c>
      <c r="H399" t="s">
        <v>1057</v>
      </c>
      <c r="J399" t="s">
        <v>1044</v>
      </c>
      <c r="M399" t="s">
        <v>1059</v>
      </c>
    </row>
    <row r="400" spans="1:13" x14ac:dyDescent="0.5">
      <c r="A400" t="s">
        <v>681</v>
      </c>
      <c r="B400">
        <v>350</v>
      </c>
      <c r="C400">
        <v>0.01</v>
      </c>
      <c r="D400" t="s">
        <v>1534</v>
      </c>
      <c r="E400" t="str">
        <f t="shared" si="6"/>
        <v xml:space="preserve">Hehler, , Alchemist, , , Blumenmädchen, </v>
      </c>
      <c r="G400">
        <v>0</v>
      </c>
      <c r="H400" t="s">
        <v>1057</v>
      </c>
      <c r="J400" t="s">
        <v>1044</v>
      </c>
      <c r="M400" t="s">
        <v>1059</v>
      </c>
    </row>
    <row r="401" spans="1:13" x14ac:dyDescent="0.5">
      <c r="A401" t="s">
        <v>682</v>
      </c>
      <c r="B401">
        <v>350</v>
      </c>
      <c r="C401">
        <v>0.01</v>
      </c>
      <c r="D401" t="s">
        <v>1534</v>
      </c>
      <c r="E401" t="str">
        <f t="shared" si="6"/>
        <v xml:space="preserve">Hehler, , Alchemist, , , Blumenmädchen, </v>
      </c>
      <c r="G401">
        <v>0</v>
      </c>
      <c r="H401" t="s">
        <v>1057</v>
      </c>
      <c r="J401" t="s">
        <v>1044</v>
      </c>
      <c r="M401" t="s">
        <v>1059</v>
      </c>
    </row>
    <row r="402" spans="1:13" x14ac:dyDescent="0.5">
      <c r="A402" t="s">
        <v>683</v>
      </c>
      <c r="B402">
        <v>350</v>
      </c>
      <c r="C402">
        <v>0.01</v>
      </c>
      <c r="D402" t="s">
        <v>1534</v>
      </c>
      <c r="E402" t="str">
        <f t="shared" si="6"/>
        <v xml:space="preserve">Hehler, , Alchemist, , , Blumenmädchen, </v>
      </c>
      <c r="G402">
        <v>0</v>
      </c>
      <c r="H402" t="s">
        <v>1057</v>
      </c>
      <c r="J402" t="s">
        <v>1044</v>
      </c>
      <c r="M402" t="s">
        <v>1059</v>
      </c>
    </row>
    <row r="403" spans="1:13" x14ac:dyDescent="0.5">
      <c r="A403" t="s">
        <v>684</v>
      </c>
      <c r="B403">
        <v>350</v>
      </c>
      <c r="C403">
        <v>0.01</v>
      </c>
      <c r="D403" t="s">
        <v>1534</v>
      </c>
      <c r="E403" t="str">
        <f t="shared" si="6"/>
        <v xml:space="preserve">Hehler, , Alchemist, , , Blumenmädchen, </v>
      </c>
      <c r="G403">
        <v>0</v>
      </c>
      <c r="H403" t="s">
        <v>1057</v>
      </c>
      <c r="J403" t="s">
        <v>1044</v>
      </c>
      <c r="M403" t="s">
        <v>1059</v>
      </c>
    </row>
    <row r="404" spans="1:13" x14ac:dyDescent="0.5">
      <c r="A404" t="s">
        <v>685</v>
      </c>
      <c r="B404">
        <v>300</v>
      </c>
      <c r="C404">
        <v>0.01</v>
      </c>
      <c r="D404" t="s">
        <v>1534</v>
      </c>
      <c r="E404" t="str">
        <f t="shared" si="6"/>
        <v xml:space="preserve">Hehler, , Alchemist, , , Blumenmädchen, </v>
      </c>
      <c r="G404">
        <v>0</v>
      </c>
      <c r="H404" t="s">
        <v>1057</v>
      </c>
      <c r="J404" t="s">
        <v>1044</v>
      </c>
      <c r="M404" t="s">
        <v>1059</v>
      </c>
    </row>
    <row r="405" spans="1:13" x14ac:dyDescent="0.5">
      <c r="A405" t="s">
        <v>686</v>
      </c>
      <c r="B405">
        <v>300</v>
      </c>
      <c r="C405">
        <v>0.01</v>
      </c>
      <c r="D405" t="s">
        <v>1534</v>
      </c>
      <c r="E405" t="str">
        <f t="shared" si="6"/>
        <v xml:space="preserve">Hehler, , Alchemist, , , Blumenmädchen, </v>
      </c>
      <c r="G405">
        <v>0</v>
      </c>
      <c r="H405" t="s">
        <v>1057</v>
      </c>
      <c r="J405" t="s">
        <v>1044</v>
      </c>
      <c r="M405" t="s">
        <v>1059</v>
      </c>
    </row>
    <row r="406" spans="1:13" x14ac:dyDescent="0.5">
      <c r="A406" t="s">
        <v>687</v>
      </c>
      <c r="B406">
        <v>300</v>
      </c>
      <c r="C406">
        <v>0.01</v>
      </c>
      <c r="D406" t="s">
        <v>1534</v>
      </c>
      <c r="E406" t="str">
        <f t="shared" si="6"/>
        <v xml:space="preserve">Hehler, , Alchemist, , , Blumenmädchen, </v>
      </c>
      <c r="G406">
        <v>0</v>
      </c>
      <c r="H406" t="s">
        <v>1057</v>
      </c>
      <c r="J406" t="s">
        <v>1044</v>
      </c>
      <c r="M406" t="s">
        <v>1059</v>
      </c>
    </row>
    <row r="407" spans="1:13" x14ac:dyDescent="0.5">
      <c r="A407" t="s">
        <v>688</v>
      </c>
      <c r="B407">
        <v>300</v>
      </c>
      <c r="C407">
        <v>0.01</v>
      </c>
      <c r="D407" t="s">
        <v>1534</v>
      </c>
      <c r="E407" t="str">
        <f t="shared" si="6"/>
        <v xml:space="preserve">Hehler, , Alchemist, , , Blumenmädchen, </v>
      </c>
      <c r="G407">
        <v>0</v>
      </c>
      <c r="H407" t="s">
        <v>1057</v>
      </c>
      <c r="J407" t="s">
        <v>1044</v>
      </c>
      <c r="M407" t="s">
        <v>1059</v>
      </c>
    </row>
    <row r="408" spans="1:13" x14ac:dyDescent="0.5">
      <c r="A408" t="s">
        <v>689</v>
      </c>
      <c r="B408">
        <v>300</v>
      </c>
      <c r="C408">
        <v>0.01</v>
      </c>
      <c r="D408" t="s">
        <v>1534</v>
      </c>
      <c r="E408" t="str">
        <f t="shared" si="6"/>
        <v xml:space="preserve">Hehler, , Alchemist, , , Blumenmädchen, </v>
      </c>
      <c r="G408">
        <v>0</v>
      </c>
      <c r="H408" t="s">
        <v>1057</v>
      </c>
      <c r="J408" t="s">
        <v>1044</v>
      </c>
      <c r="M408" t="s">
        <v>1059</v>
      </c>
    </row>
    <row r="409" spans="1:13" x14ac:dyDescent="0.5">
      <c r="A409" t="s">
        <v>690</v>
      </c>
      <c r="B409">
        <v>300</v>
      </c>
      <c r="C409">
        <v>0.01</v>
      </c>
      <c r="D409" t="s">
        <v>1534</v>
      </c>
      <c r="E409" t="str">
        <f t="shared" si="6"/>
        <v xml:space="preserve">Hehler, , Alchemist, , , Blumenmädchen, </v>
      </c>
      <c r="G409">
        <v>0</v>
      </c>
      <c r="H409" t="s">
        <v>1057</v>
      </c>
      <c r="J409" t="s">
        <v>1044</v>
      </c>
      <c r="M409" t="s">
        <v>1059</v>
      </c>
    </row>
    <row r="410" spans="1:13" x14ac:dyDescent="0.5">
      <c r="A410" t="s">
        <v>691</v>
      </c>
      <c r="B410">
        <v>300</v>
      </c>
      <c r="C410">
        <v>0.01</v>
      </c>
      <c r="D410" t="s">
        <v>1534</v>
      </c>
      <c r="E410" t="str">
        <f t="shared" si="6"/>
        <v xml:space="preserve">Hehler, , Alchemist, , , Blumenmädchen, </v>
      </c>
      <c r="G410">
        <v>0</v>
      </c>
      <c r="H410" t="s">
        <v>1057</v>
      </c>
      <c r="J410" t="s">
        <v>1044</v>
      </c>
      <c r="M410" t="s">
        <v>1059</v>
      </c>
    </row>
    <row r="411" spans="1:13" x14ac:dyDescent="0.5">
      <c r="A411" t="s">
        <v>692</v>
      </c>
      <c r="B411">
        <v>300</v>
      </c>
      <c r="C411">
        <v>0.01</v>
      </c>
      <c r="D411" t="s">
        <v>1534</v>
      </c>
      <c r="E411" t="str">
        <f t="shared" si="6"/>
        <v xml:space="preserve">Hehler, , Alchemist, , , Blumenmädchen, </v>
      </c>
      <c r="G411">
        <v>0</v>
      </c>
      <c r="H411" t="s">
        <v>1057</v>
      </c>
      <c r="J411" t="s">
        <v>1044</v>
      </c>
      <c r="M411" t="s">
        <v>1059</v>
      </c>
    </row>
    <row r="412" spans="1:13" x14ac:dyDescent="0.5">
      <c r="A412" t="s">
        <v>693</v>
      </c>
      <c r="B412">
        <v>300</v>
      </c>
      <c r="C412">
        <v>0.01</v>
      </c>
      <c r="D412" t="s">
        <v>1534</v>
      </c>
      <c r="E412" t="str">
        <f t="shared" si="6"/>
        <v xml:space="preserve">Hehler, , Alchemist, , , Blumenmädchen, </v>
      </c>
      <c r="G412">
        <v>0</v>
      </c>
      <c r="H412" t="s">
        <v>1057</v>
      </c>
      <c r="J412" t="s">
        <v>1044</v>
      </c>
      <c r="M412" t="s">
        <v>1059</v>
      </c>
    </row>
    <row r="413" spans="1:13" x14ac:dyDescent="0.5">
      <c r="A413" t="s">
        <v>694</v>
      </c>
      <c r="B413">
        <v>250</v>
      </c>
      <c r="C413">
        <v>0.01</v>
      </c>
      <c r="D413" t="s">
        <v>1534</v>
      </c>
      <c r="E413" t="str">
        <f t="shared" si="6"/>
        <v xml:space="preserve">Hehler, , Alchemist, , , Blumenmädchen, </v>
      </c>
      <c r="G413">
        <v>0</v>
      </c>
      <c r="H413" t="s">
        <v>1057</v>
      </c>
      <c r="J413" t="s">
        <v>1044</v>
      </c>
      <c r="M413" t="s">
        <v>1059</v>
      </c>
    </row>
    <row r="414" spans="1:13" x14ac:dyDescent="0.5">
      <c r="A414" t="s">
        <v>695</v>
      </c>
      <c r="B414">
        <v>250</v>
      </c>
      <c r="C414">
        <v>0.01</v>
      </c>
      <c r="D414" t="s">
        <v>1534</v>
      </c>
      <c r="E414" t="str">
        <f t="shared" si="6"/>
        <v xml:space="preserve">Hehler, , Alchemist, , , Blumenmädchen, </v>
      </c>
      <c r="G414">
        <v>0</v>
      </c>
      <c r="H414" t="s">
        <v>1057</v>
      </c>
      <c r="J414" t="s">
        <v>1044</v>
      </c>
      <c r="M414" t="s">
        <v>1059</v>
      </c>
    </row>
    <row r="415" spans="1:13" x14ac:dyDescent="0.5">
      <c r="A415" t="s">
        <v>696</v>
      </c>
      <c r="B415">
        <v>250</v>
      </c>
      <c r="C415">
        <v>0.01</v>
      </c>
      <c r="D415" t="s">
        <v>1534</v>
      </c>
      <c r="E415" t="str">
        <f t="shared" si="6"/>
        <v xml:space="preserve">Hehler, , Alchemist, , , Blumenmädchen, </v>
      </c>
      <c r="G415">
        <v>0</v>
      </c>
      <c r="H415" t="s">
        <v>1057</v>
      </c>
      <c r="J415" t="s">
        <v>1044</v>
      </c>
      <c r="M415" t="s">
        <v>1059</v>
      </c>
    </row>
    <row r="416" spans="1:13" x14ac:dyDescent="0.5">
      <c r="A416" t="s">
        <v>697</v>
      </c>
      <c r="B416">
        <v>250</v>
      </c>
      <c r="C416">
        <v>0.01</v>
      </c>
      <c r="D416" t="s">
        <v>1534</v>
      </c>
      <c r="E416" t="str">
        <f t="shared" si="6"/>
        <v xml:space="preserve">Hehler, , Alchemist, , , Blumenmädchen, </v>
      </c>
      <c r="G416">
        <v>0</v>
      </c>
      <c r="H416" t="s">
        <v>1057</v>
      </c>
      <c r="J416" t="s">
        <v>1044</v>
      </c>
      <c r="M416" t="s">
        <v>1059</v>
      </c>
    </row>
    <row r="417" spans="1:13" x14ac:dyDescent="0.5">
      <c r="A417" t="s">
        <v>698</v>
      </c>
      <c r="B417">
        <v>250</v>
      </c>
      <c r="C417">
        <v>0.01</v>
      </c>
      <c r="D417" t="s">
        <v>1534</v>
      </c>
      <c r="E417" t="str">
        <f t="shared" si="6"/>
        <v xml:space="preserve">Hehler, , Alchemist, , , Blumenmädchen, </v>
      </c>
      <c r="G417">
        <v>0</v>
      </c>
      <c r="H417" t="s">
        <v>1057</v>
      </c>
      <c r="J417" t="s">
        <v>1044</v>
      </c>
      <c r="M417" t="s">
        <v>1059</v>
      </c>
    </row>
    <row r="418" spans="1:13" x14ac:dyDescent="0.5">
      <c r="A418" t="s">
        <v>699</v>
      </c>
      <c r="B418">
        <v>200</v>
      </c>
      <c r="C418">
        <v>0.01</v>
      </c>
      <c r="D418" t="s">
        <v>1534</v>
      </c>
      <c r="E418" t="str">
        <f t="shared" si="6"/>
        <v xml:space="preserve">Hehler, , Alchemist, , , Blumenmädchen, </v>
      </c>
      <c r="G418">
        <v>0</v>
      </c>
      <c r="H418" t="s">
        <v>1057</v>
      </c>
      <c r="J418" t="s">
        <v>1044</v>
      </c>
      <c r="M418" t="s">
        <v>1059</v>
      </c>
    </row>
    <row r="419" spans="1:13" x14ac:dyDescent="0.5">
      <c r="A419" t="s">
        <v>700</v>
      </c>
      <c r="B419">
        <v>200</v>
      </c>
      <c r="C419">
        <v>0.01</v>
      </c>
      <c r="D419" t="s">
        <v>1534</v>
      </c>
      <c r="E419" t="str">
        <f t="shared" si="6"/>
        <v xml:space="preserve">Hehler, , Alchemist, , , Blumenmädchen, </v>
      </c>
      <c r="G419">
        <v>0</v>
      </c>
      <c r="H419" t="s">
        <v>1057</v>
      </c>
      <c r="J419" t="s">
        <v>1044</v>
      </c>
      <c r="M419" t="s">
        <v>1059</v>
      </c>
    </row>
    <row r="420" spans="1:13" x14ac:dyDescent="0.5">
      <c r="A420" t="s">
        <v>701</v>
      </c>
      <c r="B420">
        <v>200</v>
      </c>
      <c r="C420">
        <v>0.01</v>
      </c>
      <c r="D420" t="s">
        <v>1534</v>
      </c>
      <c r="E420" t="str">
        <f t="shared" si="6"/>
        <v xml:space="preserve">Hehler, , Alchemist, , , Blumenmädchen, </v>
      </c>
      <c r="G420">
        <v>0</v>
      </c>
      <c r="H420" t="s">
        <v>1057</v>
      </c>
      <c r="J420" t="s">
        <v>1044</v>
      </c>
      <c r="M420" t="s">
        <v>1059</v>
      </c>
    </row>
    <row r="421" spans="1:13" x14ac:dyDescent="0.5">
      <c r="A421" t="s">
        <v>702</v>
      </c>
      <c r="B421">
        <v>200</v>
      </c>
      <c r="C421">
        <v>0.01</v>
      </c>
      <c r="D421" t="s">
        <v>1534</v>
      </c>
      <c r="E421" t="str">
        <f t="shared" si="6"/>
        <v xml:space="preserve">Hehler, , Alchemist, , , Blumenmädchen, </v>
      </c>
      <c r="G421">
        <v>0</v>
      </c>
      <c r="H421" t="s">
        <v>1057</v>
      </c>
      <c r="J421" t="s">
        <v>1044</v>
      </c>
      <c r="M421" t="s">
        <v>1059</v>
      </c>
    </row>
    <row r="422" spans="1:13" x14ac:dyDescent="0.5">
      <c r="A422" t="s">
        <v>703</v>
      </c>
      <c r="B422">
        <v>200</v>
      </c>
      <c r="C422">
        <v>0.01</v>
      </c>
      <c r="D422" t="s">
        <v>1534</v>
      </c>
      <c r="E422" t="str">
        <f t="shared" si="6"/>
        <v xml:space="preserve">Hehler, , Alchemist, , , Blumenmädchen, </v>
      </c>
      <c r="G422">
        <v>0</v>
      </c>
      <c r="H422" t="s">
        <v>1057</v>
      </c>
      <c r="J422" t="s">
        <v>1044</v>
      </c>
      <c r="M422" t="s">
        <v>1059</v>
      </c>
    </row>
    <row r="423" spans="1:13" x14ac:dyDescent="0.5">
      <c r="A423" t="s">
        <v>704</v>
      </c>
      <c r="B423">
        <v>200</v>
      </c>
      <c r="C423">
        <v>0.01</v>
      </c>
      <c r="D423" t="s">
        <v>1534</v>
      </c>
      <c r="E423" t="str">
        <f t="shared" si="6"/>
        <v xml:space="preserve">Hehler, , Alchemist, , , Blumenmädchen, </v>
      </c>
      <c r="G423">
        <v>0</v>
      </c>
      <c r="H423" t="s">
        <v>1057</v>
      </c>
      <c r="J423" t="s">
        <v>1044</v>
      </c>
      <c r="M423" t="s">
        <v>1059</v>
      </c>
    </row>
    <row r="424" spans="1:13" x14ac:dyDescent="0.5">
      <c r="A424" t="s">
        <v>705</v>
      </c>
      <c r="B424">
        <v>200</v>
      </c>
      <c r="C424">
        <v>0.01</v>
      </c>
      <c r="D424" t="s">
        <v>1534</v>
      </c>
      <c r="E424" t="str">
        <f t="shared" si="6"/>
        <v xml:space="preserve">Hehler, , Alchemist, , , Blumenmädchen, </v>
      </c>
      <c r="G424">
        <v>0</v>
      </c>
      <c r="H424" t="s">
        <v>1057</v>
      </c>
      <c r="J424" t="s">
        <v>1044</v>
      </c>
      <c r="M424" t="s">
        <v>1059</v>
      </c>
    </row>
    <row r="425" spans="1:13" x14ac:dyDescent="0.5">
      <c r="A425" t="s">
        <v>706</v>
      </c>
      <c r="B425">
        <v>200</v>
      </c>
      <c r="C425">
        <v>0.01</v>
      </c>
      <c r="D425" t="s">
        <v>1534</v>
      </c>
      <c r="E425" t="str">
        <f t="shared" si="6"/>
        <v xml:space="preserve">Hehler, , Alchemist, , , Blumenmädchen, </v>
      </c>
      <c r="G425">
        <v>0</v>
      </c>
      <c r="H425" t="s">
        <v>1057</v>
      </c>
      <c r="J425" t="s">
        <v>1044</v>
      </c>
      <c r="M425" t="s">
        <v>1059</v>
      </c>
    </row>
    <row r="426" spans="1:13" x14ac:dyDescent="0.5">
      <c r="A426" t="s">
        <v>707</v>
      </c>
      <c r="B426">
        <v>200</v>
      </c>
      <c r="C426">
        <v>0.01</v>
      </c>
      <c r="D426" t="s">
        <v>1534</v>
      </c>
      <c r="E426" t="str">
        <f t="shared" si="6"/>
        <v xml:space="preserve">Hehler, , Alchemist, , , Blumenmädchen, </v>
      </c>
      <c r="G426">
        <v>0</v>
      </c>
      <c r="H426" t="s">
        <v>1057</v>
      </c>
      <c r="J426" t="s">
        <v>1044</v>
      </c>
      <c r="M426" t="s">
        <v>1059</v>
      </c>
    </row>
    <row r="427" spans="1:13" x14ac:dyDescent="0.5">
      <c r="A427" t="s">
        <v>708</v>
      </c>
      <c r="B427">
        <v>200</v>
      </c>
      <c r="C427">
        <v>0.01</v>
      </c>
      <c r="D427" t="s">
        <v>1534</v>
      </c>
      <c r="E427" t="str">
        <f t="shared" si="6"/>
        <v xml:space="preserve">Hehler, , Alchemist, , , Blumenmädchen, </v>
      </c>
      <c r="G427">
        <v>0</v>
      </c>
      <c r="H427" t="s">
        <v>1057</v>
      </c>
      <c r="J427" t="s">
        <v>1044</v>
      </c>
      <c r="M427" t="s">
        <v>1059</v>
      </c>
    </row>
    <row r="428" spans="1:13" x14ac:dyDescent="0.5">
      <c r="A428" t="s">
        <v>709</v>
      </c>
      <c r="B428">
        <v>200</v>
      </c>
      <c r="C428">
        <v>0.01</v>
      </c>
      <c r="D428" t="s">
        <v>1534</v>
      </c>
      <c r="E428" t="str">
        <f t="shared" si="6"/>
        <v xml:space="preserve">Hehler, , Alchemist, , , Blumenmädchen, </v>
      </c>
      <c r="G428">
        <v>0</v>
      </c>
      <c r="H428" t="s">
        <v>1057</v>
      </c>
      <c r="J428" t="s">
        <v>1044</v>
      </c>
      <c r="M428" t="s">
        <v>1059</v>
      </c>
    </row>
    <row r="429" spans="1:13" x14ac:dyDescent="0.5">
      <c r="A429" t="s">
        <v>710</v>
      </c>
      <c r="B429">
        <v>150</v>
      </c>
      <c r="C429">
        <v>0.01</v>
      </c>
      <c r="D429" t="s">
        <v>1534</v>
      </c>
      <c r="E429" t="str">
        <f t="shared" si="6"/>
        <v xml:space="preserve">Hehler, , Alchemist, , , Blumenmädchen, </v>
      </c>
      <c r="G429">
        <v>0</v>
      </c>
      <c r="H429" t="s">
        <v>1057</v>
      </c>
      <c r="J429" t="s">
        <v>1044</v>
      </c>
      <c r="M429" t="s">
        <v>1059</v>
      </c>
    </row>
    <row r="430" spans="1:13" x14ac:dyDescent="0.5">
      <c r="A430" t="s">
        <v>711</v>
      </c>
      <c r="B430">
        <v>150</v>
      </c>
      <c r="C430">
        <v>0.01</v>
      </c>
      <c r="D430" t="s">
        <v>1534</v>
      </c>
      <c r="E430" t="str">
        <f t="shared" si="6"/>
        <v xml:space="preserve">Hehler, , Alchemist, , , Blumenmädchen, </v>
      </c>
      <c r="G430">
        <v>0</v>
      </c>
      <c r="H430" t="s">
        <v>1057</v>
      </c>
      <c r="J430" t="s">
        <v>1044</v>
      </c>
      <c r="M430" t="s">
        <v>1059</v>
      </c>
    </row>
    <row r="431" spans="1:13" x14ac:dyDescent="0.5">
      <c r="A431" t="s">
        <v>712</v>
      </c>
      <c r="B431">
        <v>150</v>
      </c>
      <c r="C431">
        <v>0.01</v>
      </c>
      <c r="D431" t="s">
        <v>1534</v>
      </c>
      <c r="E431" t="str">
        <f t="shared" si="6"/>
        <v xml:space="preserve">Hehler, , Alchemist, , , Blumenmädchen, </v>
      </c>
      <c r="G431">
        <v>0</v>
      </c>
      <c r="H431" t="s">
        <v>1057</v>
      </c>
      <c r="J431" t="s">
        <v>1044</v>
      </c>
      <c r="M431" t="s">
        <v>1059</v>
      </c>
    </row>
    <row r="432" spans="1:13" x14ac:dyDescent="0.5">
      <c r="A432" t="s">
        <v>713</v>
      </c>
      <c r="B432">
        <v>150</v>
      </c>
      <c r="C432">
        <v>0.01</v>
      </c>
      <c r="D432" t="s">
        <v>1534</v>
      </c>
      <c r="E432" t="str">
        <f t="shared" si="6"/>
        <v xml:space="preserve">Hehler, , Alchemist, , , Blumenmädchen, </v>
      </c>
      <c r="G432">
        <v>0</v>
      </c>
      <c r="H432" t="s">
        <v>1057</v>
      </c>
      <c r="J432" t="s">
        <v>1044</v>
      </c>
      <c r="M432" t="s">
        <v>1059</v>
      </c>
    </row>
    <row r="433" spans="1:13" x14ac:dyDescent="0.5">
      <c r="A433" t="s">
        <v>714</v>
      </c>
      <c r="B433">
        <v>150</v>
      </c>
      <c r="C433">
        <v>0.01</v>
      </c>
      <c r="D433" t="s">
        <v>1534</v>
      </c>
      <c r="E433" t="str">
        <f t="shared" si="6"/>
        <v xml:space="preserve">Hehler, , Alchemist, , , Blumenmädchen, </v>
      </c>
      <c r="G433">
        <v>0</v>
      </c>
      <c r="H433" t="s">
        <v>1057</v>
      </c>
      <c r="J433" t="s">
        <v>1044</v>
      </c>
      <c r="M433" t="s">
        <v>1059</v>
      </c>
    </row>
    <row r="434" spans="1:13" x14ac:dyDescent="0.5">
      <c r="A434" t="s">
        <v>715</v>
      </c>
      <c r="B434">
        <v>150</v>
      </c>
      <c r="C434">
        <v>0.01</v>
      </c>
      <c r="D434" t="s">
        <v>1534</v>
      </c>
      <c r="E434" t="str">
        <f t="shared" si="6"/>
        <v xml:space="preserve">Hehler, , Alchemist, , , Blumenmädchen, </v>
      </c>
      <c r="G434">
        <v>0</v>
      </c>
      <c r="H434" t="s">
        <v>1057</v>
      </c>
      <c r="J434" t="s">
        <v>1044</v>
      </c>
      <c r="M434" t="s">
        <v>1059</v>
      </c>
    </row>
    <row r="435" spans="1:13" x14ac:dyDescent="0.5">
      <c r="A435" t="s">
        <v>716</v>
      </c>
      <c r="B435">
        <v>150</v>
      </c>
      <c r="C435">
        <v>0.01</v>
      </c>
      <c r="D435" t="s">
        <v>1534</v>
      </c>
      <c r="E435" t="str">
        <f t="shared" si="6"/>
        <v xml:space="preserve">Hehler, , Alchemist, , , Blumenmädchen, </v>
      </c>
      <c r="G435">
        <v>0</v>
      </c>
      <c r="H435" t="s">
        <v>1057</v>
      </c>
      <c r="J435" t="s">
        <v>1044</v>
      </c>
      <c r="M435" t="s">
        <v>1059</v>
      </c>
    </row>
    <row r="436" spans="1:13" x14ac:dyDescent="0.5">
      <c r="A436" t="s">
        <v>717</v>
      </c>
      <c r="B436">
        <v>150</v>
      </c>
      <c r="C436">
        <v>0.01</v>
      </c>
      <c r="D436" t="s">
        <v>1534</v>
      </c>
      <c r="E436" t="str">
        <f t="shared" si="6"/>
        <v xml:space="preserve">Hehler, , Alchemist, , , Blumenmädchen, </v>
      </c>
      <c r="G436">
        <v>0</v>
      </c>
      <c r="H436" t="s">
        <v>1057</v>
      </c>
      <c r="J436" t="s">
        <v>1044</v>
      </c>
      <c r="M436" t="s">
        <v>1059</v>
      </c>
    </row>
    <row r="437" spans="1:13" x14ac:dyDescent="0.5">
      <c r="A437" t="s">
        <v>718</v>
      </c>
      <c r="B437">
        <v>150</v>
      </c>
      <c r="C437">
        <v>0.01</v>
      </c>
      <c r="D437" t="s">
        <v>1534</v>
      </c>
      <c r="E437" t="str">
        <f t="shared" si="6"/>
        <v xml:space="preserve">Hehler, , Alchemist, , , Blumenmädchen, </v>
      </c>
      <c r="G437">
        <v>0</v>
      </c>
      <c r="H437" t="s">
        <v>1057</v>
      </c>
      <c r="J437" t="s">
        <v>1044</v>
      </c>
      <c r="M437" t="s">
        <v>1059</v>
      </c>
    </row>
    <row r="438" spans="1:13" x14ac:dyDescent="0.5">
      <c r="A438" t="s">
        <v>719</v>
      </c>
      <c r="B438">
        <v>150</v>
      </c>
      <c r="C438">
        <v>0.01</v>
      </c>
      <c r="D438" t="s">
        <v>1534</v>
      </c>
      <c r="E438" t="str">
        <f t="shared" si="6"/>
        <v xml:space="preserve">Hehler, , Alchemist, , , Blumenmädchen, </v>
      </c>
      <c r="G438">
        <v>0</v>
      </c>
      <c r="H438" t="s">
        <v>1057</v>
      </c>
      <c r="J438" t="s">
        <v>1044</v>
      </c>
      <c r="M438" t="s">
        <v>1059</v>
      </c>
    </row>
    <row r="439" spans="1:13" x14ac:dyDescent="0.5">
      <c r="A439" t="s">
        <v>720</v>
      </c>
      <c r="B439">
        <v>100</v>
      </c>
      <c r="C439">
        <v>0.01</v>
      </c>
      <c r="D439" t="s">
        <v>1534</v>
      </c>
      <c r="E439" t="str">
        <f t="shared" si="6"/>
        <v xml:space="preserve">Hehler, , Alchemist, , , Blumenmädchen, </v>
      </c>
      <c r="G439">
        <v>0</v>
      </c>
      <c r="H439" t="s">
        <v>1057</v>
      </c>
      <c r="J439" t="s">
        <v>1044</v>
      </c>
      <c r="M439" t="s">
        <v>1059</v>
      </c>
    </row>
    <row r="440" spans="1:13" x14ac:dyDescent="0.5">
      <c r="A440" t="s">
        <v>721</v>
      </c>
      <c r="B440">
        <v>100</v>
      </c>
      <c r="C440">
        <v>0.01</v>
      </c>
      <c r="D440" t="s">
        <v>1534</v>
      </c>
      <c r="E440" t="str">
        <f t="shared" si="6"/>
        <v xml:space="preserve">Hehler, , Alchemist, , , Blumenmädchen, </v>
      </c>
      <c r="G440">
        <v>0</v>
      </c>
      <c r="H440" t="s">
        <v>1057</v>
      </c>
      <c r="J440" t="s">
        <v>1044</v>
      </c>
      <c r="M440" t="s">
        <v>1059</v>
      </c>
    </row>
    <row r="441" spans="1:13" x14ac:dyDescent="0.5">
      <c r="A441" t="s">
        <v>722</v>
      </c>
      <c r="B441">
        <v>100</v>
      </c>
      <c r="C441">
        <v>0.01</v>
      </c>
      <c r="D441" t="s">
        <v>1534</v>
      </c>
      <c r="E441" t="str">
        <f t="shared" si="6"/>
        <v xml:space="preserve">Hehler, , Alchemist, , , Blumenmädchen, </v>
      </c>
      <c r="G441">
        <v>0</v>
      </c>
      <c r="H441" t="s">
        <v>1057</v>
      </c>
      <c r="J441" t="s">
        <v>1044</v>
      </c>
      <c r="M441" t="s">
        <v>1059</v>
      </c>
    </row>
    <row r="442" spans="1:13" x14ac:dyDescent="0.5">
      <c r="A442" t="s">
        <v>723</v>
      </c>
      <c r="B442">
        <v>100</v>
      </c>
      <c r="C442">
        <v>0.01</v>
      </c>
      <c r="D442" t="s">
        <v>1534</v>
      </c>
      <c r="E442" t="str">
        <f t="shared" si="6"/>
        <v xml:space="preserve">Hehler, , Alchemist, , , Blumenmädchen, </v>
      </c>
      <c r="G442">
        <v>0</v>
      </c>
      <c r="H442" t="s">
        <v>1057</v>
      </c>
      <c r="J442" t="s">
        <v>1044</v>
      </c>
      <c r="M442" t="s">
        <v>1059</v>
      </c>
    </row>
    <row r="443" spans="1:13" x14ac:dyDescent="0.5">
      <c r="A443" t="s">
        <v>724</v>
      </c>
      <c r="B443">
        <v>100</v>
      </c>
      <c r="C443">
        <v>0.01</v>
      </c>
      <c r="D443" t="s">
        <v>1534</v>
      </c>
      <c r="E443" t="str">
        <f t="shared" si="6"/>
        <v xml:space="preserve">Hehler, , Alchemist, , , Blumenmädchen, </v>
      </c>
      <c r="G443">
        <v>0</v>
      </c>
      <c r="H443" t="s">
        <v>1057</v>
      </c>
      <c r="J443" t="s">
        <v>1044</v>
      </c>
      <c r="M443" t="s">
        <v>1059</v>
      </c>
    </row>
    <row r="444" spans="1:13" x14ac:dyDescent="0.5">
      <c r="A444" t="s">
        <v>725</v>
      </c>
      <c r="B444">
        <v>50</v>
      </c>
      <c r="C444">
        <v>0.01</v>
      </c>
      <c r="D444" t="s">
        <v>1534</v>
      </c>
      <c r="E444" t="str">
        <f t="shared" si="6"/>
        <v xml:space="preserve">Hehler, , Alchemist, , , Blumenmädchen, </v>
      </c>
      <c r="G444">
        <v>0</v>
      </c>
      <c r="H444" t="s">
        <v>1057</v>
      </c>
      <c r="J444" t="s">
        <v>1044</v>
      </c>
      <c r="M444" t="s">
        <v>1059</v>
      </c>
    </row>
    <row r="445" spans="1:13" x14ac:dyDescent="0.5">
      <c r="A445" t="s">
        <v>726</v>
      </c>
      <c r="B445">
        <v>50</v>
      </c>
      <c r="C445">
        <v>0.01</v>
      </c>
      <c r="D445" t="s">
        <v>1534</v>
      </c>
      <c r="E445" t="str">
        <f t="shared" si="6"/>
        <v xml:space="preserve">Hehler, , Alchemist, , , Blumenmädchen, </v>
      </c>
      <c r="G445">
        <v>0</v>
      </c>
      <c r="H445" t="s">
        <v>1057</v>
      </c>
      <c r="J445" t="s">
        <v>1044</v>
      </c>
      <c r="M445" t="s">
        <v>1059</v>
      </c>
    </row>
    <row r="446" spans="1:13" x14ac:dyDescent="0.5">
      <c r="A446" t="s">
        <v>727</v>
      </c>
      <c r="B446">
        <v>50</v>
      </c>
      <c r="C446">
        <v>0.01</v>
      </c>
      <c r="D446" t="s">
        <v>1534</v>
      </c>
      <c r="E446" t="str">
        <f t="shared" si="6"/>
        <v xml:space="preserve">Hehler, , Alchemist, , , Blumenmädchen, </v>
      </c>
      <c r="G446">
        <v>0</v>
      </c>
      <c r="H446" t="s">
        <v>1057</v>
      </c>
      <c r="J446" t="s">
        <v>1044</v>
      </c>
      <c r="M446" t="s">
        <v>1059</v>
      </c>
    </row>
    <row r="447" spans="1:13" x14ac:dyDescent="0.5">
      <c r="A447" t="s">
        <v>728</v>
      </c>
      <c r="B447">
        <v>50</v>
      </c>
      <c r="C447">
        <v>0.01</v>
      </c>
      <c r="D447" t="s">
        <v>1534</v>
      </c>
      <c r="E447" t="str">
        <f t="shared" si="6"/>
        <v xml:space="preserve">Hehler, , Alchemist, , , Blumenmädchen, </v>
      </c>
      <c r="G447">
        <v>0</v>
      </c>
      <c r="H447" t="s">
        <v>1057</v>
      </c>
      <c r="J447" t="s">
        <v>1044</v>
      </c>
      <c r="M447" t="s">
        <v>1059</v>
      </c>
    </row>
    <row r="448" spans="1:13" x14ac:dyDescent="0.5">
      <c r="A448" t="s">
        <v>729</v>
      </c>
      <c r="B448">
        <v>50</v>
      </c>
      <c r="C448">
        <v>0.01</v>
      </c>
      <c r="D448" t="s">
        <v>1534</v>
      </c>
      <c r="E448" t="str">
        <f t="shared" si="6"/>
        <v xml:space="preserve">Hehler, , Alchemist, , , Blumenmädchen, </v>
      </c>
      <c r="G448">
        <v>0</v>
      </c>
      <c r="H448" t="s">
        <v>1057</v>
      </c>
      <c r="J448" t="s">
        <v>1044</v>
      </c>
      <c r="M448" t="s">
        <v>1059</v>
      </c>
    </row>
    <row r="449" spans="1:13" x14ac:dyDescent="0.5">
      <c r="A449" t="s">
        <v>730</v>
      </c>
      <c r="B449">
        <v>50</v>
      </c>
      <c r="C449">
        <v>0.01</v>
      </c>
      <c r="D449" t="s">
        <v>1534</v>
      </c>
      <c r="E449" t="str">
        <f t="shared" si="6"/>
        <v xml:space="preserve">Hehler, , Alchemist, , , Blumenmädchen, </v>
      </c>
      <c r="G449">
        <v>0</v>
      </c>
      <c r="H449" t="s">
        <v>1057</v>
      </c>
      <c r="J449" t="s">
        <v>1044</v>
      </c>
      <c r="M449" t="s">
        <v>1059</v>
      </c>
    </row>
    <row r="450" spans="1:13" x14ac:dyDescent="0.5">
      <c r="A450" t="s">
        <v>731</v>
      </c>
      <c r="B450">
        <v>350</v>
      </c>
      <c r="C450">
        <v>0.01</v>
      </c>
      <c r="D450" t="s">
        <v>1534</v>
      </c>
      <c r="E450" t="str">
        <f t="shared" ref="E450:E513" si="7">H450&amp;", "&amp;I450&amp;", "&amp;J450&amp;", "&amp;K450&amp;", "&amp;L450&amp;", "&amp;M450&amp;", "&amp;N450</f>
        <v xml:space="preserve">Hehler, , Alchemist, , , Blumenmädchen, </v>
      </c>
      <c r="G450">
        <v>0</v>
      </c>
      <c r="H450" t="s">
        <v>1057</v>
      </c>
      <c r="J450" t="s">
        <v>1044</v>
      </c>
      <c r="M450" t="s">
        <v>1059</v>
      </c>
    </row>
    <row r="451" spans="1:13" x14ac:dyDescent="0.5">
      <c r="A451" t="s">
        <v>732</v>
      </c>
      <c r="B451">
        <v>350</v>
      </c>
      <c r="C451">
        <v>0.01</v>
      </c>
      <c r="D451" t="s">
        <v>1534</v>
      </c>
      <c r="E451" t="str">
        <f t="shared" si="7"/>
        <v xml:space="preserve">Hehler, , Alchemist, , , Blumenmädchen, </v>
      </c>
      <c r="G451">
        <v>0</v>
      </c>
      <c r="H451" t="s">
        <v>1057</v>
      </c>
      <c r="J451" t="s">
        <v>1044</v>
      </c>
      <c r="M451" t="s">
        <v>1059</v>
      </c>
    </row>
    <row r="452" spans="1:13" x14ac:dyDescent="0.5">
      <c r="A452" t="s">
        <v>733</v>
      </c>
      <c r="B452">
        <v>50</v>
      </c>
      <c r="C452">
        <v>0.01</v>
      </c>
      <c r="D452" t="s">
        <v>1534</v>
      </c>
      <c r="E452" t="str">
        <f t="shared" si="7"/>
        <v xml:space="preserve">Hehler, , Alchemist, , , Blumenmädchen, </v>
      </c>
      <c r="G452">
        <v>0</v>
      </c>
      <c r="H452" t="s">
        <v>1057</v>
      </c>
      <c r="J452" t="s">
        <v>1044</v>
      </c>
      <c r="M452" t="s">
        <v>1059</v>
      </c>
    </row>
    <row r="453" spans="1:13" x14ac:dyDescent="0.5">
      <c r="A453" t="s">
        <v>734</v>
      </c>
      <c r="B453">
        <v>50</v>
      </c>
      <c r="C453">
        <v>0.01</v>
      </c>
      <c r="D453" t="s">
        <v>1534</v>
      </c>
      <c r="E453" t="str">
        <f t="shared" si="7"/>
        <v xml:space="preserve">Hehler, , Alchemist, , , Blumenmädchen, </v>
      </c>
      <c r="G453">
        <v>0</v>
      </c>
      <c r="H453" t="s">
        <v>1057</v>
      </c>
      <c r="J453" t="s">
        <v>1044</v>
      </c>
      <c r="M453" t="s">
        <v>1059</v>
      </c>
    </row>
    <row r="454" spans="1:13" x14ac:dyDescent="0.5">
      <c r="A454" t="s">
        <v>735</v>
      </c>
      <c r="B454">
        <v>50</v>
      </c>
      <c r="C454">
        <v>0.01</v>
      </c>
      <c r="D454" t="s">
        <v>1534</v>
      </c>
      <c r="E454" t="str">
        <f t="shared" si="7"/>
        <v xml:space="preserve">Hehler, , Alchemist, , , Blumenmädchen, </v>
      </c>
      <c r="G454">
        <v>0</v>
      </c>
      <c r="H454" t="s">
        <v>1057</v>
      </c>
      <c r="J454" t="s">
        <v>1044</v>
      </c>
      <c r="M454" t="s">
        <v>1059</v>
      </c>
    </row>
    <row r="455" spans="1:13" x14ac:dyDescent="0.5">
      <c r="A455" t="s">
        <v>736</v>
      </c>
      <c r="B455">
        <v>200</v>
      </c>
      <c r="C455">
        <v>0.01</v>
      </c>
      <c r="D455" t="s">
        <v>1534</v>
      </c>
      <c r="E455" t="str">
        <f t="shared" si="7"/>
        <v xml:space="preserve">Hehler, , Alchemist, , , Blumenmädchen, </v>
      </c>
      <c r="G455">
        <v>0</v>
      </c>
      <c r="H455" t="s">
        <v>1057</v>
      </c>
      <c r="J455" t="s">
        <v>1044</v>
      </c>
      <c r="M455" t="s">
        <v>1059</v>
      </c>
    </row>
    <row r="456" spans="1:13" x14ac:dyDescent="0.5">
      <c r="A456" t="s">
        <v>737</v>
      </c>
      <c r="B456">
        <v>350</v>
      </c>
      <c r="C456">
        <v>0.01</v>
      </c>
      <c r="D456" t="s">
        <v>1534</v>
      </c>
      <c r="E456" t="str">
        <f t="shared" si="7"/>
        <v xml:space="preserve">Hehler, , Alchemist, , , Blumenmädchen, </v>
      </c>
      <c r="G456">
        <v>0</v>
      </c>
      <c r="H456" t="s">
        <v>1057</v>
      </c>
      <c r="J456" t="s">
        <v>1044</v>
      </c>
      <c r="M456" t="s">
        <v>1059</v>
      </c>
    </row>
    <row r="457" spans="1:13" x14ac:dyDescent="0.5">
      <c r="A457" t="s">
        <v>738</v>
      </c>
      <c r="B457">
        <v>250</v>
      </c>
      <c r="C457">
        <v>0.01</v>
      </c>
      <c r="D457" t="s">
        <v>1534</v>
      </c>
      <c r="E457" t="str">
        <f t="shared" si="7"/>
        <v xml:space="preserve">Hehler, , Alchemist, , , Blumenmädchen, </v>
      </c>
      <c r="G457">
        <v>0</v>
      </c>
      <c r="H457" t="s">
        <v>1057</v>
      </c>
      <c r="J457" t="s">
        <v>1044</v>
      </c>
      <c r="M457" t="s">
        <v>1059</v>
      </c>
    </row>
    <row r="458" spans="1:13" x14ac:dyDescent="0.5">
      <c r="A458" t="s">
        <v>739</v>
      </c>
      <c r="B458">
        <v>400</v>
      </c>
      <c r="C458">
        <v>0.01</v>
      </c>
      <c r="D458" t="s">
        <v>1534</v>
      </c>
      <c r="E458" t="str">
        <f t="shared" si="7"/>
        <v xml:space="preserve">Hehler, , Alchemist, , , Blumenmädchen, </v>
      </c>
      <c r="G458">
        <v>0</v>
      </c>
      <c r="H458" t="s">
        <v>1057</v>
      </c>
      <c r="J458" t="s">
        <v>1044</v>
      </c>
      <c r="M458" t="s">
        <v>1059</v>
      </c>
    </row>
    <row r="459" spans="1:13" x14ac:dyDescent="0.5">
      <c r="A459" t="s">
        <v>740</v>
      </c>
      <c r="B459">
        <v>50</v>
      </c>
      <c r="C459">
        <v>0.01</v>
      </c>
      <c r="D459" t="s">
        <v>1534</v>
      </c>
      <c r="E459" t="str">
        <f t="shared" si="7"/>
        <v xml:space="preserve">Hehler, , Alchemist, , , Blumenmädchen, </v>
      </c>
      <c r="G459">
        <v>0</v>
      </c>
      <c r="H459" t="s">
        <v>1057</v>
      </c>
      <c r="J459" t="s">
        <v>1044</v>
      </c>
      <c r="M459" t="s">
        <v>1059</v>
      </c>
    </row>
    <row r="460" spans="1:13" x14ac:dyDescent="0.5">
      <c r="A460" t="s">
        <v>741</v>
      </c>
      <c r="B460">
        <v>200</v>
      </c>
      <c r="C460">
        <v>0.01</v>
      </c>
      <c r="D460" t="s">
        <v>1534</v>
      </c>
      <c r="E460" t="str">
        <f t="shared" si="7"/>
        <v xml:space="preserve">Hehler, , Alchemist, , , Blumenmädchen, </v>
      </c>
      <c r="G460">
        <v>0</v>
      </c>
      <c r="H460" t="s">
        <v>1057</v>
      </c>
      <c r="J460" t="s">
        <v>1044</v>
      </c>
      <c r="M460" t="s">
        <v>1059</v>
      </c>
    </row>
    <row r="461" spans="1:13" x14ac:dyDescent="0.5">
      <c r="A461" t="s">
        <v>742</v>
      </c>
      <c r="B461">
        <v>250</v>
      </c>
      <c r="C461">
        <v>0.01</v>
      </c>
      <c r="D461" t="s">
        <v>1534</v>
      </c>
      <c r="E461" t="str">
        <f t="shared" si="7"/>
        <v xml:space="preserve">Hehler, , Alchemist, , , Blumenmädchen, </v>
      </c>
      <c r="G461">
        <v>0</v>
      </c>
      <c r="H461" t="s">
        <v>1057</v>
      </c>
      <c r="J461" t="s">
        <v>1044</v>
      </c>
      <c r="M461" t="s">
        <v>1059</v>
      </c>
    </row>
    <row r="462" spans="1:13" x14ac:dyDescent="0.5">
      <c r="A462" t="s">
        <v>743</v>
      </c>
      <c r="B462">
        <v>500</v>
      </c>
      <c r="C462">
        <v>0.01</v>
      </c>
      <c r="D462" t="s">
        <v>1534</v>
      </c>
      <c r="E462" t="str">
        <f t="shared" si="7"/>
        <v xml:space="preserve">Hehler, , Alchemist, , , Blumenmädchen, </v>
      </c>
      <c r="G462">
        <v>0</v>
      </c>
      <c r="H462" t="s">
        <v>1057</v>
      </c>
      <c r="J462" t="s">
        <v>1044</v>
      </c>
      <c r="M462" t="s">
        <v>1059</v>
      </c>
    </row>
    <row r="463" spans="1:13" x14ac:dyDescent="0.5">
      <c r="A463" t="s">
        <v>744</v>
      </c>
      <c r="B463">
        <v>100</v>
      </c>
      <c r="C463">
        <v>0.01</v>
      </c>
      <c r="D463" t="s">
        <v>1534</v>
      </c>
      <c r="E463" t="str">
        <f t="shared" si="7"/>
        <v xml:space="preserve">Hehler, , Alchemist, , , Blumenmädchen, </v>
      </c>
      <c r="G463">
        <v>0</v>
      </c>
      <c r="H463" t="s">
        <v>1057</v>
      </c>
      <c r="J463" t="s">
        <v>1044</v>
      </c>
      <c r="M463" t="s">
        <v>1059</v>
      </c>
    </row>
    <row r="464" spans="1:13" x14ac:dyDescent="0.5">
      <c r="A464" t="s">
        <v>745</v>
      </c>
      <c r="B464">
        <v>200</v>
      </c>
      <c r="C464">
        <v>0.01</v>
      </c>
      <c r="D464" t="s">
        <v>1534</v>
      </c>
      <c r="E464" t="str">
        <f t="shared" si="7"/>
        <v xml:space="preserve">Hehler, , Alchemist, , , Blumenmädchen, </v>
      </c>
      <c r="G464">
        <v>0</v>
      </c>
      <c r="H464" t="s">
        <v>1057</v>
      </c>
      <c r="J464" t="s">
        <v>1044</v>
      </c>
      <c r="M464" t="s">
        <v>1059</v>
      </c>
    </row>
    <row r="465" spans="1:13" x14ac:dyDescent="0.5">
      <c r="A465" t="s">
        <v>746</v>
      </c>
      <c r="B465">
        <v>100</v>
      </c>
      <c r="C465">
        <v>0.01</v>
      </c>
      <c r="D465" t="s">
        <v>1534</v>
      </c>
      <c r="E465" t="str">
        <f t="shared" si="7"/>
        <v xml:space="preserve">Hehler, , Alchemist, , , Blumenmädchen, </v>
      </c>
      <c r="G465">
        <v>0</v>
      </c>
      <c r="H465" t="s">
        <v>1057</v>
      </c>
      <c r="J465" t="s">
        <v>1044</v>
      </c>
      <c r="M465" t="s">
        <v>1059</v>
      </c>
    </row>
    <row r="466" spans="1:13" x14ac:dyDescent="0.5">
      <c r="A466" t="s">
        <v>747</v>
      </c>
      <c r="B466">
        <v>150</v>
      </c>
      <c r="C466">
        <v>0.01</v>
      </c>
      <c r="D466" t="s">
        <v>1534</v>
      </c>
      <c r="E466" t="str">
        <f t="shared" si="7"/>
        <v xml:space="preserve">Hehler, , Alchemist, , , Blumenmädchen, </v>
      </c>
      <c r="G466">
        <v>0</v>
      </c>
      <c r="H466" t="s">
        <v>1057</v>
      </c>
      <c r="J466" t="s">
        <v>1044</v>
      </c>
      <c r="M466" t="s">
        <v>1059</v>
      </c>
    </row>
    <row r="467" spans="1:13" x14ac:dyDescent="0.5">
      <c r="A467" t="s">
        <v>748</v>
      </c>
      <c r="B467">
        <v>300</v>
      </c>
      <c r="C467">
        <v>0.01</v>
      </c>
      <c r="D467" t="s">
        <v>1534</v>
      </c>
      <c r="E467" t="str">
        <f t="shared" si="7"/>
        <v xml:space="preserve">Hehler, , Alchemist, , , Blumenmädchen, </v>
      </c>
      <c r="G467">
        <v>0</v>
      </c>
      <c r="H467" t="s">
        <v>1057</v>
      </c>
      <c r="J467" t="s">
        <v>1044</v>
      </c>
      <c r="M467" t="s">
        <v>1059</v>
      </c>
    </row>
    <row r="468" spans="1:13" x14ac:dyDescent="0.5">
      <c r="A468" t="s">
        <v>749</v>
      </c>
      <c r="B468">
        <v>300</v>
      </c>
      <c r="C468">
        <v>0.01</v>
      </c>
      <c r="D468" t="s">
        <v>1534</v>
      </c>
      <c r="E468" t="str">
        <f t="shared" si="7"/>
        <v xml:space="preserve">Hehler, , Alchemist, , , Blumenmädchen, </v>
      </c>
      <c r="G468">
        <v>0</v>
      </c>
      <c r="H468" t="s">
        <v>1057</v>
      </c>
      <c r="J468" t="s">
        <v>1044</v>
      </c>
      <c r="M468" t="s">
        <v>1059</v>
      </c>
    </row>
    <row r="469" spans="1:13" x14ac:dyDescent="0.5">
      <c r="A469" t="s">
        <v>750</v>
      </c>
      <c r="B469">
        <v>300</v>
      </c>
      <c r="C469">
        <v>0.01</v>
      </c>
      <c r="D469" t="s">
        <v>1534</v>
      </c>
      <c r="E469" t="str">
        <f t="shared" si="7"/>
        <v xml:space="preserve">Hehler, , Alchemist, , , Blumenmädchen, </v>
      </c>
      <c r="G469">
        <v>0</v>
      </c>
      <c r="H469" t="s">
        <v>1057</v>
      </c>
      <c r="J469" t="s">
        <v>1044</v>
      </c>
      <c r="M469" t="s">
        <v>1059</v>
      </c>
    </row>
    <row r="470" spans="1:13" x14ac:dyDescent="0.5">
      <c r="A470" t="s">
        <v>751</v>
      </c>
      <c r="B470">
        <v>200</v>
      </c>
      <c r="C470">
        <v>0.01</v>
      </c>
      <c r="D470" t="s">
        <v>1534</v>
      </c>
      <c r="E470" t="str">
        <f t="shared" si="7"/>
        <v xml:space="preserve">Hehler, , Alchemist, , , Blumenmädchen, </v>
      </c>
      <c r="G470">
        <v>0</v>
      </c>
      <c r="H470" t="s">
        <v>1057</v>
      </c>
      <c r="J470" t="s">
        <v>1044</v>
      </c>
      <c r="M470" t="s">
        <v>1059</v>
      </c>
    </row>
    <row r="471" spans="1:13" x14ac:dyDescent="0.5">
      <c r="A471" t="s">
        <v>752</v>
      </c>
      <c r="B471">
        <v>300</v>
      </c>
      <c r="C471">
        <v>0.01</v>
      </c>
      <c r="D471" t="s">
        <v>1534</v>
      </c>
      <c r="E471" t="str">
        <f t="shared" si="7"/>
        <v xml:space="preserve">Hehler, , Alchemist, , , Blumenmädchen, </v>
      </c>
      <c r="G471">
        <v>0</v>
      </c>
      <c r="H471" t="s">
        <v>1057</v>
      </c>
      <c r="J471" t="s">
        <v>1044</v>
      </c>
      <c r="M471" t="s">
        <v>1059</v>
      </c>
    </row>
    <row r="472" spans="1:13" x14ac:dyDescent="0.5">
      <c r="A472" t="s">
        <v>753</v>
      </c>
      <c r="B472">
        <v>150</v>
      </c>
      <c r="C472">
        <v>0.01</v>
      </c>
      <c r="D472" t="s">
        <v>1534</v>
      </c>
      <c r="E472" t="str">
        <f t="shared" si="7"/>
        <v xml:space="preserve">Hehler, , Alchemist, , , Blumenmädchen, </v>
      </c>
      <c r="G472">
        <v>0</v>
      </c>
      <c r="H472" t="s">
        <v>1057</v>
      </c>
      <c r="J472" t="s">
        <v>1044</v>
      </c>
      <c r="M472" t="s">
        <v>1059</v>
      </c>
    </row>
    <row r="473" spans="1:13" x14ac:dyDescent="0.5">
      <c r="A473" t="s">
        <v>754</v>
      </c>
      <c r="B473">
        <v>100</v>
      </c>
      <c r="C473">
        <v>0.01</v>
      </c>
      <c r="D473" t="s">
        <v>1534</v>
      </c>
      <c r="E473" t="str">
        <f t="shared" si="7"/>
        <v xml:space="preserve">Hehler, , Alchemist, , , Blumenmädchen, </v>
      </c>
      <c r="G473">
        <v>0</v>
      </c>
      <c r="H473" t="s">
        <v>1057</v>
      </c>
      <c r="J473" t="s">
        <v>1044</v>
      </c>
      <c r="M473" t="s">
        <v>1059</v>
      </c>
    </row>
    <row r="474" spans="1:13" x14ac:dyDescent="0.5">
      <c r="A474" t="s">
        <v>755</v>
      </c>
      <c r="B474">
        <v>350</v>
      </c>
      <c r="C474">
        <v>0.01</v>
      </c>
      <c r="D474" t="s">
        <v>1534</v>
      </c>
      <c r="E474" t="str">
        <f t="shared" si="7"/>
        <v xml:space="preserve">Hehler, , Alchemist, , , Blumenmädchen, </v>
      </c>
      <c r="G474">
        <v>0</v>
      </c>
      <c r="H474" t="s">
        <v>1057</v>
      </c>
      <c r="J474" t="s">
        <v>1044</v>
      </c>
      <c r="M474" t="s">
        <v>1059</v>
      </c>
    </row>
    <row r="475" spans="1:13" x14ac:dyDescent="0.5">
      <c r="A475" t="s">
        <v>756</v>
      </c>
      <c r="B475">
        <v>150</v>
      </c>
      <c r="C475">
        <v>0.01</v>
      </c>
      <c r="D475" t="s">
        <v>1534</v>
      </c>
      <c r="E475" t="str">
        <f t="shared" si="7"/>
        <v xml:space="preserve">Hehler, , Alchemist, , , Blumenmädchen, </v>
      </c>
      <c r="G475">
        <v>0</v>
      </c>
      <c r="H475" t="s">
        <v>1057</v>
      </c>
      <c r="J475" t="s">
        <v>1044</v>
      </c>
      <c r="M475" t="s">
        <v>1059</v>
      </c>
    </row>
    <row r="476" spans="1:13" x14ac:dyDescent="0.5">
      <c r="A476" t="s">
        <v>757</v>
      </c>
      <c r="B476">
        <v>300</v>
      </c>
      <c r="C476">
        <v>0.01</v>
      </c>
      <c r="D476" t="s">
        <v>1534</v>
      </c>
      <c r="E476" t="str">
        <f t="shared" si="7"/>
        <v xml:space="preserve">Hehler, , Alchemist, , , Blumenmädchen, </v>
      </c>
      <c r="G476">
        <v>0</v>
      </c>
      <c r="H476" t="s">
        <v>1057</v>
      </c>
      <c r="J476" t="s">
        <v>1044</v>
      </c>
      <c r="M476" t="s">
        <v>1059</v>
      </c>
    </row>
    <row r="477" spans="1:13" x14ac:dyDescent="0.5">
      <c r="A477" t="s">
        <v>758</v>
      </c>
      <c r="B477">
        <v>350</v>
      </c>
      <c r="C477">
        <v>0.01</v>
      </c>
      <c r="D477" t="s">
        <v>1534</v>
      </c>
      <c r="E477" t="str">
        <f t="shared" si="7"/>
        <v xml:space="preserve">Hehler, , Alchemist, , , Blumenmädchen, </v>
      </c>
      <c r="G477">
        <v>0</v>
      </c>
      <c r="H477" t="s">
        <v>1057</v>
      </c>
      <c r="J477" t="s">
        <v>1044</v>
      </c>
      <c r="M477" t="s">
        <v>1059</v>
      </c>
    </row>
    <row r="478" spans="1:13" x14ac:dyDescent="0.5">
      <c r="A478" t="s">
        <v>759</v>
      </c>
      <c r="B478">
        <v>400</v>
      </c>
      <c r="C478">
        <v>0.01</v>
      </c>
      <c r="D478" t="s">
        <v>1534</v>
      </c>
      <c r="E478" t="str">
        <f t="shared" si="7"/>
        <v xml:space="preserve">Hehler, , Alchemist, , , Blumenmädchen, </v>
      </c>
      <c r="G478">
        <v>0</v>
      </c>
      <c r="H478" t="s">
        <v>1057</v>
      </c>
      <c r="J478" t="s">
        <v>1044</v>
      </c>
      <c r="M478" t="s">
        <v>1059</v>
      </c>
    </row>
    <row r="479" spans="1:13" x14ac:dyDescent="0.5">
      <c r="A479" t="s">
        <v>760</v>
      </c>
      <c r="B479">
        <v>350</v>
      </c>
      <c r="C479">
        <v>0.01</v>
      </c>
      <c r="D479" t="s">
        <v>1534</v>
      </c>
      <c r="E479" t="str">
        <f t="shared" si="7"/>
        <v xml:space="preserve">Hehler, , Alchemist, , , Blumenmädchen, </v>
      </c>
      <c r="G479">
        <v>0</v>
      </c>
      <c r="H479" t="s">
        <v>1057</v>
      </c>
      <c r="J479" t="s">
        <v>1044</v>
      </c>
      <c r="M479" t="s">
        <v>1059</v>
      </c>
    </row>
    <row r="480" spans="1:13" x14ac:dyDescent="0.5">
      <c r="A480" t="s">
        <v>761</v>
      </c>
      <c r="B480">
        <v>150</v>
      </c>
      <c r="C480">
        <v>0.01</v>
      </c>
      <c r="D480" t="s">
        <v>1534</v>
      </c>
      <c r="E480" t="str">
        <f t="shared" si="7"/>
        <v xml:space="preserve">Hehler, , Alchemist, , , Blumenmädchen, </v>
      </c>
      <c r="G480">
        <v>0</v>
      </c>
      <c r="H480" t="s">
        <v>1057</v>
      </c>
      <c r="J480" t="s">
        <v>1044</v>
      </c>
      <c r="M480" t="s">
        <v>1059</v>
      </c>
    </row>
    <row r="481" spans="1:13" x14ac:dyDescent="0.5">
      <c r="A481" t="s">
        <v>762</v>
      </c>
      <c r="B481">
        <v>50</v>
      </c>
      <c r="C481">
        <v>0.01</v>
      </c>
      <c r="D481" t="s">
        <v>1534</v>
      </c>
      <c r="E481" t="str">
        <f t="shared" si="7"/>
        <v xml:space="preserve">Hehler, , Alchemist, , , Blumenmädchen, </v>
      </c>
      <c r="G481">
        <v>0</v>
      </c>
      <c r="H481" t="s">
        <v>1057</v>
      </c>
      <c r="J481" t="s">
        <v>1044</v>
      </c>
      <c r="M481" t="s">
        <v>1059</v>
      </c>
    </row>
    <row r="482" spans="1:13" x14ac:dyDescent="0.5">
      <c r="A482" t="s">
        <v>763</v>
      </c>
      <c r="B482">
        <v>150</v>
      </c>
      <c r="C482">
        <v>0.01</v>
      </c>
      <c r="D482" t="s">
        <v>1534</v>
      </c>
      <c r="E482" t="str">
        <f t="shared" si="7"/>
        <v xml:space="preserve">Hehler, , Alchemist, , , Blumenmädchen, </v>
      </c>
      <c r="G482">
        <v>0</v>
      </c>
      <c r="H482" t="s">
        <v>1057</v>
      </c>
      <c r="J482" t="s">
        <v>1044</v>
      </c>
      <c r="M482" t="s">
        <v>1059</v>
      </c>
    </row>
    <row r="483" spans="1:13" x14ac:dyDescent="0.5">
      <c r="A483" t="s">
        <v>764</v>
      </c>
      <c r="B483">
        <v>250</v>
      </c>
      <c r="C483">
        <v>0.01</v>
      </c>
      <c r="D483" t="s">
        <v>1534</v>
      </c>
      <c r="E483" t="str">
        <f t="shared" si="7"/>
        <v xml:space="preserve">Hehler, , Alchemist, , , Blumenmädchen, </v>
      </c>
      <c r="G483">
        <v>0</v>
      </c>
      <c r="H483" t="s">
        <v>1057</v>
      </c>
      <c r="J483" t="s">
        <v>1044</v>
      </c>
      <c r="M483" t="s">
        <v>1059</v>
      </c>
    </row>
    <row r="484" spans="1:13" x14ac:dyDescent="0.5">
      <c r="A484" t="s">
        <v>765</v>
      </c>
      <c r="B484">
        <v>300</v>
      </c>
      <c r="C484">
        <v>0.01</v>
      </c>
      <c r="D484" t="s">
        <v>1534</v>
      </c>
      <c r="E484" t="str">
        <f t="shared" si="7"/>
        <v xml:space="preserve">Hehler, , Alchemist, , , Blumenmädchen, </v>
      </c>
      <c r="G484">
        <v>0</v>
      </c>
      <c r="H484" t="s">
        <v>1057</v>
      </c>
      <c r="J484" t="s">
        <v>1044</v>
      </c>
      <c r="M484" t="s">
        <v>1059</v>
      </c>
    </row>
    <row r="485" spans="1:13" x14ac:dyDescent="0.5">
      <c r="A485" t="s">
        <v>766</v>
      </c>
      <c r="B485">
        <v>50</v>
      </c>
      <c r="C485">
        <v>0.01</v>
      </c>
      <c r="D485" t="s">
        <v>1534</v>
      </c>
      <c r="E485" t="str">
        <f t="shared" si="7"/>
        <v xml:space="preserve">Hehler, , Alchemist, , , Blumenmädchen, </v>
      </c>
      <c r="G485">
        <v>0</v>
      </c>
      <c r="H485" t="s">
        <v>1057</v>
      </c>
      <c r="J485" t="s">
        <v>1044</v>
      </c>
      <c r="M485" t="s">
        <v>1059</v>
      </c>
    </row>
    <row r="486" spans="1:13" x14ac:dyDescent="0.5">
      <c r="A486" t="s">
        <v>767</v>
      </c>
      <c r="B486">
        <v>150</v>
      </c>
      <c r="C486">
        <v>0.01</v>
      </c>
      <c r="D486" t="s">
        <v>1534</v>
      </c>
      <c r="E486" t="str">
        <f t="shared" si="7"/>
        <v xml:space="preserve">Hehler, , Alchemist, , , Blumenmädchen, </v>
      </c>
      <c r="G486">
        <v>0</v>
      </c>
      <c r="H486" t="s">
        <v>1057</v>
      </c>
      <c r="J486" t="s">
        <v>1044</v>
      </c>
      <c r="M486" t="s">
        <v>1059</v>
      </c>
    </row>
    <row r="487" spans="1:13" x14ac:dyDescent="0.5">
      <c r="A487" t="s">
        <v>768</v>
      </c>
      <c r="B487">
        <v>100</v>
      </c>
      <c r="C487">
        <v>0.01</v>
      </c>
      <c r="D487" t="s">
        <v>1534</v>
      </c>
      <c r="E487" t="str">
        <f t="shared" si="7"/>
        <v xml:space="preserve">Hehler, , Alchemist, , , Blumenmädchen, </v>
      </c>
      <c r="G487">
        <v>0</v>
      </c>
      <c r="H487" t="s">
        <v>1057</v>
      </c>
      <c r="J487" t="s">
        <v>1044</v>
      </c>
      <c r="M487" t="s">
        <v>1059</v>
      </c>
    </row>
    <row r="488" spans="1:13" x14ac:dyDescent="0.5">
      <c r="A488" t="s">
        <v>769</v>
      </c>
      <c r="B488">
        <v>150</v>
      </c>
      <c r="C488">
        <v>0.01</v>
      </c>
      <c r="D488" t="s">
        <v>1534</v>
      </c>
      <c r="E488" t="str">
        <f t="shared" si="7"/>
        <v xml:space="preserve">Hehler, , Alchemist, , , Blumenmädchen, </v>
      </c>
      <c r="G488">
        <v>0</v>
      </c>
      <c r="H488" t="s">
        <v>1057</v>
      </c>
      <c r="J488" t="s">
        <v>1044</v>
      </c>
      <c r="M488" t="s">
        <v>1059</v>
      </c>
    </row>
    <row r="489" spans="1:13" x14ac:dyDescent="0.5">
      <c r="A489" t="s">
        <v>770</v>
      </c>
      <c r="B489">
        <v>500</v>
      </c>
      <c r="C489">
        <v>0.01</v>
      </c>
      <c r="D489" t="s">
        <v>1534</v>
      </c>
      <c r="E489" t="str">
        <f t="shared" si="7"/>
        <v xml:space="preserve">Hehler, , Alchemist, , , Blumenmädchen, </v>
      </c>
      <c r="G489">
        <v>0</v>
      </c>
      <c r="H489" t="s">
        <v>1057</v>
      </c>
      <c r="J489" t="s">
        <v>1044</v>
      </c>
      <c r="M489" t="s">
        <v>1059</v>
      </c>
    </row>
    <row r="490" spans="1:13" x14ac:dyDescent="0.5">
      <c r="A490" t="s">
        <v>771</v>
      </c>
      <c r="B490">
        <v>500</v>
      </c>
      <c r="C490">
        <v>0.01</v>
      </c>
      <c r="D490" t="s">
        <v>1534</v>
      </c>
      <c r="E490" t="str">
        <f t="shared" si="7"/>
        <v xml:space="preserve">Hehler, , Alchemist, , , Blumenmädchen, </v>
      </c>
      <c r="G490">
        <v>0</v>
      </c>
      <c r="H490" t="s">
        <v>1057</v>
      </c>
      <c r="J490" t="s">
        <v>1044</v>
      </c>
      <c r="M490" t="s">
        <v>1059</v>
      </c>
    </row>
    <row r="491" spans="1:13" x14ac:dyDescent="0.5">
      <c r="A491" t="s">
        <v>772</v>
      </c>
      <c r="B491">
        <v>150</v>
      </c>
      <c r="C491">
        <v>0.01</v>
      </c>
      <c r="D491" t="s">
        <v>1534</v>
      </c>
      <c r="E491" t="str">
        <f t="shared" si="7"/>
        <v xml:space="preserve">Hehler, , Alchemist, , , Blumenmädchen, </v>
      </c>
      <c r="G491">
        <v>0</v>
      </c>
      <c r="H491" t="s">
        <v>1057</v>
      </c>
      <c r="J491" t="s">
        <v>1044</v>
      </c>
      <c r="M491" t="s">
        <v>1059</v>
      </c>
    </row>
    <row r="492" spans="1:13" x14ac:dyDescent="0.5">
      <c r="A492" t="s">
        <v>773</v>
      </c>
      <c r="B492">
        <v>500</v>
      </c>
      <c r="C492">
        <v>0.01</v>
      </c>
      <c r="D492" t="s">
        <v>1534</v>
      </c>
      <c r="E492" t="str">
        <f t="shared" si="7"/>
        <v xml:space="preserve">Hehler, , Alchemist, , , Blumenmädchen, </v>
      </c>
      <c r="G492">
        <v>0</v>
      </c>
      <c r="H492" t="s">
        <v>1057</v>
      </c>
      <c r="J492" t="s">
        <v>1044</v>
      </c>
      <c r="M492" t="s">
        <v>1059</v>
      </c>
    </row>
    <row r="493" spans="1:13" x14ac:dyDescent="0.5">
      <c r="A493" t="s">
        <v>774</v>
      </c>
      <c r="B493">
        <v>300</v>
      </c>
      <c r="C493">
        <v>0.01</v>
      </c>
      <c r="D493" t="s">
        <v>1534</v>
      </c>
      <c r="E493" t="str">
        <f t="shared" si="7"/>
        <v xml:space="preserve">Hehler, , Alchemist, , , Blumenmädchen, </v>
      </c>
      <c r="G493">
        <v>0</v>
      </c>
      <c r="H493" t="s">
        <v>1057</v>
      </c>
      <c r="J493" t="s">
        <v>1044</v>
      </c>
      <c r="M493" t="s">
        <v>1059</v>
      </c>
    </row>
    <row r="494" spans="1:13" x14ac:dyDescent="0.5">
      <c r="A494" t="s">
        <v>775</v>
      </c>
      <c r="B494">
        <v>500</v>
      </c>
      <c r="C494">
        <v>0.01</v>
      </c>
      <c r="D494" t="s">
        <v>1534</v>
      </c>
      <c r="E494" t="str">
        <f t="shared" si="7"/>
        <v xml:space="preserve">Hehler, , Alchemist, , , Blumenmädchen, </v>
      </c>
      <c r="G494">
        <v>0</v>
      </c>
      <c r="H494" t="s">
        <v>1057</v>
      </c>
      <c r="J494" t="s">
        <v>1044</v>
      </c>
      <c r="M494" t="s">
        <v>1059</v>
      </c>
    </row>
    <row r="495" spans="1:13" x14ac:dyDescent="0.5">
      <c r="A495" t="s">
        <v>776</v>
      </c>
      <c r="B495">
        <v>100</v>
      </c>
      <c r="C495">
        <v>0.01</v>
      </c>
      <c r="D495" t="s">
        <v>1534</v>
      </c>
      <c r="E495" t="str">
        <f t="shared" si="7"/>
        <v xml:space="preserve">Hehler, , Alchemist, , , Blumenmädchen, </v>
      </c>
      <c r="G495">
        <v>0</v>
      </c>
      <c r="H495" t="s">
        <v>1057</v>
      </c>
      <c r="J495" t="s">
        <v>1044</v>
      </c>
      <c r="M495" t="s">
        <v>1059</v>
      </c>
    </row>
    <row r="496" spans="1:13" x14ac:dyDescent="0.5">
      <c r="A496" t="s">
        <v>777</v>
      </c>
      <c r="B496">
        <v>50</v>
      </c>
      <c r="C496">
        <v>0.01</v>
      </c>
      <c r="D496" t="s">
        <v>1534</v>
      </c>
      <c r="E496" t="str">
        <f t="shared" si="7"/>
        <v xml:space="preserve">Hehler, , Alchemist, , , Blumenmädchen, </v>
      </c>
      <c r="G496">
        <v>0</v>
      </c>
      <c r="H496" t="s">
        <v>1057</v>
      </c>
      <c r="J496" t="s">
        <v>1044</v>
      </c>
      <c r="M496" t="s">
        <v>1059</v>
      </c>
    </row>
    <row r="497" spans="1:13" x14ac:dyDescent="0.5">
      <c r="A497" t="s">
        <v>778</v>
      </c>
      <c r="B497">
        <v>250</v>
      </c>
      <c r="C497">
        <v>0.01</v>
      </c>
      <c r="D497" t="s">
        <v>1534</v>
      </c>
      <c r="E497" t="str">
        <f t="shared" si="7"/>
        <v xml:space="preserve">Hehler, , Alchemist, , , Blumenmädchen, </v>
      </c>
      <c r="G497">
        <v>0</v>
      </c>
      <c r="H497" t="s">
        <v>1057</v>
      </c>
      <c r="J497" t="s">
        <v>1044</v>
      </c>
      <c r="M497" t="s">
        <v>1059</v>
      </c>
    </row>
    <row r="498" spans="1:13" x14ac:dyDescent="0.5">
      <c r="A498" t="s">
        <v>779</v>
      </c>
      <c r="B498">
        <v>200</v>
      </c>
      <c r="C498">
        <v>0.01</v>
      </c>
      <c r="D498" t="s">
        <v>1534</v>
      </c>
      <c r="E498" t="str">
        <f t="shared" si="7"/>
        <v xml:space="preserve">Hehler, , Alchemist, , , Blumenmädchen, </v>
      </c>
      <c r="G498">
        <v>0</v>
      </c>
      <c r="H498" t="s">
        <v>1057</v>
      </c>
      <c r="J498" t="s">
        <v>1044</v>
      </c>
      <c r="M498" t="s">
        <v>1059</v>
      </c>
    </row>
    <row r="499" spans="1:13" x14ac:dyDescent="0.5">
      <c r="A499" t="s">
        <v>780</v>
      </c>
      <c r="B499">
        <v>350</v>
      </c>
      <c r="C499">
        <v>0.01</v>
      </c>
      <c r="D499" t="s">
        <v>1534</v>
      </c>
      <c r="E499" t="str">
        <f t="shared" si="7"/>
        <v xml:space="preserve">Hehler, , Alchemist, , , Blumenmädchen, </v>
      </c>
      <c r="G499">
        <v>0</v>
      </c>
      <c r="H499" t="s">
        <v>1057</v>
      </c>
      <c r="J499" t="s">
        <v>1044</v>
      </c>
      <c r="M499" t="s">
        <v>1059</v>
      </c>
    </row>
    <row r="500" spans="1:13" x14ac:dyDescent="0.5">
      <c r="A500" t="s">
        <v>781</v>
      </c>
      <c r="B500">
        <v>100</v>
      </c>
      <c r="C500">
        <v>0.01</v>
      </c>
      <c r="D500" t="s">
        <v>1534</v>
      </c>
      <c r="E500" t="str">
        <f t="shared" si="7"/>
        <v xml:space="preserve">Hehler, , Alchemist, , , Blumenmädchen, </v>
      </c>
      <c r="G500">
        <v>0</v>
      </c>
      <c r="H500" t="s">
        <v>1057</v>
      </c>
      <c r="J500" t="s">
        <v>1044</v>
      </c>
      <c r="M500" t="s">
        <v>1059</v>
      </c>
    </row>
    <row r="501" spans="1:13" x14ac:dyDescent="0.5">
      <c r="A501" t="s">
        <v>782</v>
      </c>
      <c r="B501">
        <v>150</v>
      </c>
      <c r="C501">
        <v>0.01</v>
      </c>
      <c r="D501" t="s">
        <v>1534</v>
      </c>
      <c r="E501" t="str">
        <f t="shared" si="7"/>
        <v xml:space="preserve">Hehler, , Alchemist, , , Blumenmädchen, </v>
      </c>
      <c r="G501">
        <v>0</v>
      </c>
      <c r="H501" t="s">
        <v>1057</v>
      </c>
      <c r="J501" t="s">
        <v>1044</v>
      </c>
      <c r="M501" t="s">
        <v>1059</v>
      </c>
    </row>
    <row r="502" spans="1:13" x14ac:dyDescent="0.5">
      <c r="A502" t="s">
        <v>783</v>
      </c>
      <c r="B502">
        <v>250</v>
      </c>
      <c r="C502">
        <v>0.01</v>
      </c>
      <c r="D502" t="s">
        <v>1534</v>
      </c>
      <c r="E502" t="str">
        <f t="shared" si="7"/>
        <v xml:space="preserve">Hehler, , Alchemist, , , Blumenmädchen, </v>
      </c>
      <c r="G502">
        <v>0</v>
      </c>
      <c r="H502" t="s">
        <v>1057</v>
      </c>
      <c r="J502" t="s">
        <v>1044</v>
      </c>
      <c r="M502" t="s">
        <v>1059</v>
      </c>
    </row>
    <row r="503" spans="1:13" x14ac:dyDescent="0.5">
      <c r="A503" t="s">
        <v>784</v>
      </c>
      <c r="B503">
        <v>300</v>
      </c>
      <c r="C503">
        <v>0.01</v>
      </c>
      <c r="D503" t="s">
        <v>1534</v>
      </c>
      <c r="E503" t="str">
        <f t="shared" si="7"/>
        <v xml:space="preserve">Hehler, , Alchemist, , , Blumenmädchen, </v>
      </c>
      <c r="G503">
        <v>0</v>
      </c>
      <c r="H503" t="s">
        <v>1057</v>
      </c>
      <c r="J503" t="s">
        <v>1044</v>
      </c>
      <c r="M503" t="s">
        <v>1059</v>
      </c>
    </row>
    <row r="504" spans="1:13" x14ac:dyDescent="0.5">
      <c r="A504" t="s">
        <v>785</v>
      </c>
      <c r="B504">
        <v>500</v>
      </c>
      <c r="C504">
        <v>0.01</v>
      </c>
      <c r="D504" t="s">
        <v>1534</v>
      </c>
      <c r="E504" t="str">
        <f t="shared" si="7"/>
        <v xml:space="preserve">Hehler, , Alchemist, , , Blumenmädchen, </v>
      </c>
      <c r="G504">
        <v>0</v>
      </c>
      <c r="H504" t="s">
        <v>1057</v>
      </c>
      <c r="J504" t="s">
        <v>1044</v>
      </c>
      <c r="M504" t="s">
        <v>1059</v>
      </c>
    </row>
    <row r="505" spans="1:13" x14ac:dyDescent="0.5">
      <c r="A505" t="s">
        <v>786</v>
      </c>
      <c r="B505">
        <v>250</v>
      </c>
      <c r="C505">
        <v>0.01</v>
      </c>
      <c r="D505" t="s">
        <v>1534</v>
      </c>
      <c r="E505" t="str">
        <f t="shared" si="7"/>
        <v xml:space="preserve">Hehler, , Alchemist, , , Blumenmädchen, </v>
      </c>
      <c r="G505">
        <v>0</v>
      </c>
      <c r="H505" t="s">
        <v>1057</v>
      </c>
      <c r="J505" t="s">
        <v>1044</v>
      </c>
      <c r="M505" t="s">
        <v>1059</v>
      </c>
    </row>
    <row r="506" spans="1:13" x14ac:dyDescent="0.5">
      <c r="A506" t="s">
        <v>787</v>
      </c>
      <c r="B506">
        <v>350</v>
      </c>
      <c r="C506">
        <v>0.01</v>
      </c>
      <c r="D506" t="s">
        <v>1534</v>
      </c>
      <c r="E506" t="str">
        <f t="shared" si="7"/>
        <v xml:space="preserve">Hehler, , Alchemist, , , Blumenmädchen, </v>
      </c>
      <c r="G506">
        <v>0</v>
      </c>
      <c r="H506" t="s">
        <v>1057</v>
      </c>
      <c r="J506" t="s">
        <v>1044</v>
      </c>
      <c r="M506" t="s">
        <v>1059</v>
      </c>
    </row>
    <row r="507" spans="1:13" x14ac:dyDescent="0.5">
      <c r="A507" t="s">
        <v>788</v>
      </c>
      <c r="B507">
        <v>450</v>
      </c>
      <c r="C507">
        <v>0.01</v>
      </c>
      <c r="D507" t="s">
        <v>1534</v>
      </c>
      <c r="E507" t="str">
        <f t="shared" si="7"/>
        <v xml:space="preserve">Hehler, , Alchemist, , , Blumenmädchen, </v>
      </c>
      <c r="G507">
        <v>0</v>
      </c>
      <c r="H507" t="s">
        <v>1057</v>
      </c>
      <c r="J507" t="s">
        <v>1044</v>
      </c>
      <c r="M507" t="s">
        <v>1059</v>
      </c>
    </row>
    <row r="508" spans="1:13" x14ac:dyDescent="0.5">
      <c r="A508" t="s">
        <v>789</v>
      </c>
      <c r="B508">
        <v>500</v>
      </c>
      <c r="C508">
        <v>0.01</v>
      </c>
      <c r="D508" t="s">
        <v>1534</v>
      </c>
      <c r="E508" t="str">
        <f t="shared" si="7"/>
        <v xml:space="preserve">Hehler, , Alchemist, , , Blumenmädchen, </v>
      </c>
      <c r="G508">
        <v>0</v>
      </c>
      <c r="H508" t="s">
        <v>1057</v>
      </c>
      <c r="J508" t="s">
        <v>1044</v>
      </c>
      <c r="M508" t="s">
        <v>1059</v>
      </c>
    </row>
    <row r="509" spans="1:13" x14ac:dyDescent="0.5">
      <c r="A509" t="s">
        <v>790</v>
      </c>
      <c r="B509">
        <v>300</v>
      </c>
      <c r="C509">
        <v>0.01</v>
      </c>
      <c r="D509" t="s">
        <v>1534</v>
      </c>
      <c r="E509" t="str">
        <f t="shared" si="7"/>
        <v xml:space="preserve">Hehler, , Alchemist, , , Blumenmädchen, </v>
      </c>
      <c r="G509">
        <v>0</v>
      </c>
      <c r="H509" t="s">
        <v>1057</v>
      </c>
      <c r="J509" t="s">
        <v>1044</v>
      </c>
      <c r="M509" t="s">
        <v>1059</v>
      </c>
    </row>
    <row r="510" spans="1:13" x14ac:dyDescent="0.5">
      <c r="A510" t="s">
        <v>791</v>
      </c>
      <c r="B510">
        <v>400</v>
      </c>
      <c r="C510">
        <v>0.01</v>
      </c>
      <c r="D510" t="s">
        <v>1534</v>
      </c>
      <c r="E510" t="str">
        <f t="shared" si="7"/>
        <v xml:space="preserve">Hehler, , Alchemist, , , Blumenmädchen, </v>
      </c>
      <c r="G510">
        <v>0</v>
      </c>
      <c r="H510" t="s">
        <v>1057</v>
      </c>
      <c r="J510" t="s">
        <v>1044</v>
      </c>
      <c r="M510" t="s">
        <v>1059</v>
      </c>
    </row>
    <row r="511" spans="1:13" x14ac:dyDescent="0.5">
      <c r="A511" t="s">
        <v>792</v>
      </c>
      <c r="B511">
        <v>400</v>
      </c>
      <c r="C511">
        <v>0.01</v>
      </c>
      <c r="D511" t="s">
        <v>1534</v>
      </c>
      <c r="E511" t="str">
        <f t="shared" si="7"/>
        <v xml:space="preserve">Hehler, , Alchemist, , , Blumenmädchen, </v>
      </c>
      <c r="G511">
        <v>0</v>
      </c>
      <c r="H511" t="s">
        <v>1057</v>
      </c>
      <c r="J511" t="s">
        <v>1044</v>
      </c>
      <c r="M511" t="s">
        <v>1059</v>
      </c>
    </row>
    <row r="512" spans="1:13" x14ac:dyDescent="0.5">
      <c r="A512" t="s">
        <v>793</v>
      </c>
      <c r="B512">
        <v>350</v>
      </c>
      <c r="C512">
        <v>0.01</v>
      </c>
      <c r="D512" t="s">
        <v>1534</v>
      </c>
      <c r="E512" t="str">
        <f t="shared" si="7"/>
        <v xml:space="preserve">Hehler, , Alchemist, , , Blumenmädchen, </v>
      </c>
      <c r="G512">
        <v>0</v>
      </c>
      <c r="H512" t="s">
        <v>1057</v>
      </c>
      <c r="J512" t="s">
        <v>1044</v>
      </c>
      <c r="M512" t="s">
        <v>1059</v>
      </c>
    </row>
    <row r="513" spans="1:13" x14ac:dyDescent="0.5">
      <c r="A513" t="s">
        <v>794</v>
      </c>
      <c r="B513">
        <v>400</v>
      </c>
      <c r="C513">
        <v>0.01</v>
      </c>
      <c r="D513" t="s">
        <v>1534</v>
      </c>
      <c r="E513" t="str">
        <f t="shared" si="7"/>
        <v xml:space="preserve">Hehler, , Alchemist, , , Blumenmädchen, </v>
      </c>
      <c r="G513">
        <v>0</v>
      </c>
      <c r="H513" t="s">
        <v>1057</v>
      </c>
      <c r="J513" t="s">
        <v>1044</v>
      </c>
      <c r="M513" t="s">
        <v>1059</v>
      </c>
    </row>
    <row r="514" spans="1:13" x14ac:dyDescent="0.5">
      <c r="A514" t="s">
        <v>795</v>
      </c>
      <c r="B514">
        <v>500</v>
      </c>
      <c r="C514">
        <v>0.01</v>
      </c>
      <c r="D514" t="s">
        <v>1534</v>
      </c>
      <c r="E514" t="str">
        <f t="shared" ref="E514:E577" si="8">H514&amp;", "&amp;I514&amp;", "&amp;J514&amp;", "&amp;K514&amp;", "&amp;L514&amp;", "&amp;M514&amp;", "&amp;N514</f>
        <v xml:space="preserve">Hehler, , Alchemist, , , Blumenmädchen, </v>
      </c>
      <c r="G514">
        <v>0</v>
      </c>
      <c r="H514" t="s">
        <v>1057</v>
      </c>
      <c r="J514" t="s">
        <v>1044</v>
      </c>
      <c r="M514" t="s">
        <v>1059</v>
      </c>
    </row>
    <row r="515" spans="1:13" x14ac:dyDescent="0.5">
      <c r="A515" t="s">
        <v>796</v>
      </c>
      <c r="B515">
        <v>500</v>
      </c>
      <c r="C515">
        <v>0.01</v>
      </c>
      <c r="D515" t="s">
        <v>1534</v>
      </c>
      <c r="E515" t="str">
        <f t="shared" si="8"/>
        <v xml:space="preserve">Hehler, , Alchemist, , , Blumenmädchen, </v>
      </c>
      <c r="G515">
        <v>0</v>
      </c>
      <c r="H515" t="s">
        <v>1057</v>
      </c>
      <c r="J515" t="s">
        <v>1044</v>
      </c>
      <c r="M515" t="s">
        <v>1059</v>
      </c>
    </row>
    <row r="516" spans="1:13" x14ac:dyDescent="0.5">
      <c r="A516" t="s">
        <v>797</v>
      </c>
      <c r="B516">
        <v>400</v>
      </c>
      <c r="C516">
        <v>0.01</v>
      </c>
      <c r="D516" t="s">
        <v>1534</v>
      </c>
      <c r="E516" t="str">
        <f t="shared" si="8"/>
        <v xml:space="preserve">Hehler, , Alchemist, , , Blumenmädchen, </v>
      </c>
      <c r="G516">
        <v>0</v>
      </c>
      <c r="H516" t="s">
        <v>1057</v>
      </c>
      <c r="J516" t="s">
        <v>1044</v>
      </c>
      <c r="M516" t="s">
        <v>1059</v>
      </c>
    </row>
    <row r="517" spans="1:13" x14ac:dyDescent="0.5">
      <c r="A517" t="s">
        <v>798</v>
      </c>
      <c r="B517">
        <v>250</v>
      </c>
      <c r="C517">
        <v>0.01</v>
      </c>
      <c r="D517" t="s">
        <v>1534</v>
      </c>
      <c r="E517" t="str">
        <f t="shared" si="8"/>
        <v xml:space="preserve">Hehler, , Alchemist, , , Blumenmädchen, </v>
      </c>
      <c r="G517">
        <v>0</v>
      </c>
      <c r="H517" t="s">
        <v>1057</v>
      </c>
      <c r="J517" t="s">
        <v>1044</v>
      </c>
      <c r="M517" t="s">
        <v>1059</v>
      </c>
    </row>
    <row r="518" spans="1:13" x14ac:dyDescent="0.5">
      <c r="A518" t="s">
        <v>799</v>
      </c>
      <c r="B518">
        <v>300</v>
      </c>
      <c r="C518">
        <v>0.01</v>
      </c>
      <c r="D518" t="s">
        <v>1534</v>
      </c>
      <c r="E518" t="str">
        <f t="shared" si="8"/>
        <v xml:space="preserve">Hehler, , Alchemist, , , Blumenmädchen, </v>
      </c>
      <c r="G518">
        <v>0</v>
      </c>
      <c r="H518" t="s">
        <v>1057</v>
      </c>
      <c r="J518" t="s">
        <v>1044</v>
      </c>
      <c r="M518" t="s">
        <v>1059</v>
      </c>
    </row>
    <row r="519" spans="1:13" x14ac:dyDescent="0.5">
      <c r="A519" t="s">
        <v>800</v>
      </c>
      <c r="B519">
        <v>350</v>
      </c>
      <c r="C519">
        <v>0.01</v>
      </c>
      <c r="D519" t="s">
        <v>1534</v>
      </c>
      <c r="E519" t="str">
        <f t="shared" si="8"/>
        <v xml:space="preserve">Hehler, , Alchemist, , , Blumenmädchen, </v>
      </c>
      <c r="G519">
        <v>0</v>
      </c>
      <c r="H519" t="s">
        <v>1057</v>
      </c>
      <c r="J519" t="s">
        <v>1044</v>
      </c>
      <c r="M519" t="s">
        <v>1059</v>
      </c>
    </row>
    <row r="520" spans="1:13" x14ac:dyDescent="0.5">
      <c r="A520" t="s">
        <v>801</v>
      </c>
      <c r="B520">
        <v>500</v>
      </c>
      <c r="C520">
        <v>0.01</v>
      </c>
      <c r="D520" t="s">
        <v>1534</v>
      </c>
      <c r="E520" t="str">
        <f t="shared" si="8"/>
        <v xml:space="preserve">Hehler, , Alchemist, , , Blumenmädchen, </v>
      </c>
      <c r="G520">
        <v>0</v>
      </c>
      <c r="H520" t="s">
        <v>1057</v>
      </c>
      <c r="J520" t="s">
        <v>1044</v>
      </c>
      <c r="M520" t="s">
        <v>1059</v>
      </c>
    </row>
    <row r="521" spans="1:13" x14ac:dyDescent="0.5">
      <c r="A521" t="s">
        <v>802</v>
      </c>
      <c r="B521">
        <v>300</v>
      </c>
      <c r="C521">
        <v>0.01</v>
      </c>
      <c r="D521" t="s">
        <v>1534</v>
      </c>
      <c r="E521" t="str">
        <f t="shared" si="8"/>
        <v xml:space="preserve">Hehler, , Alchemist, , , Blumenmädchen, </v>
      </c>
      <c r="G521">
        <v>0</v>
      </c>
      <c r="H521" t="s">
        <v>1057</v>
      </c>
      <c r="J521" t="s">
        <v>1044</v>
      </c>
      <c r="M521" t="s">
        <v>1059</v>
      </c>
    </row>
    <row r="522" spans="1:13" x14ac:dyDescent="0.5">
      <c r="A522" t="s">
        <v>803</v>
      </c>
      <c r="B522">
        <v>150</v>
      </c>
      <c r="C522">
        <v>0.01</v>
      </c>
      <c r="D522" t="s">
        <v>1534</v>
      </c>
      <c r="E522" t="str">
        <f t="shared" si="8"/>
        <v xml:space="preserve">Hehler, , Alchemist, , , Blumenmädchen, </v>
      </c>
      <c r="G522">
        <v>0</v>
      </c>
      <c r="H522" t="s">
        <v>1057</v>
      </c>
      <c r="J522" t="s">
        <v>1044</v>
      </c>
      <c r="M522" t="s">
        <v>1059</v>
      </c>
    </row>
    <row r="523" spans="1:13" x14ac:dyDescent="0.5">
      <c r="A523" t="s">
        <v>804</v>
      </c>
      <c r="B523">
        <v>450</v>
      </c>
      <c r="C523">
        <v>0.01</v>
      </c>
      <c r="D523" t="s">
        <v>1534</v>
      </c>
      <c r="E523" t="str">
        <f t="shared" si="8"/>
        <v xml:space="preserve">Hehler, , Alchemist, , , Blumenmädchen, </v>
      </c>
      <c r="G523">
        <v>0</v>
      </c>
      <c r="H523" t="s">
        <v>1057</v>
      </c>
      <c r="J523" t="s">
        <v>1044</v>
      </c>
      <c r="M523" t="s">
        <v>1059</v>
      </c>
    </row>
    <row r="524" spans="1:13" x14ac:dyDescent="0.5">
      <c r="A524" t="s">
        <v>805</v>
      </c>
      <c r="B524">
        <v>350</v>
      </c>
      <c r="C524">
        <v>0.01</v>
      </c>
      <c r="D524" t="s">
        <v>1534</v>
      </c>
      <c r="E524" t="str">
        <f t="shared" si="8"/>
        <v xml:space="preserve">Hehler, , Alchemist, , , Blumenmädchen, </v>
      </c>
      <c r="G524">
        <v>0</v>
      </c>
      <c r="H524" t="s">
        <v>1057</v>
      </c>
      <c r="J524" t="s">
        <v>1044</v>
      </c>
      <c r="M524" t="s">
        <v>1059</v>
      </c>
    </row>
    <row r="525" spans="1:13" x14ac:dyDescent="0.5">
      <c r="A525" t="s">
        <v>806</v>
      </c>
      <c r="B525">
        <v>350</v>
      </c>
      <c r="C525">
        <v>0.01</v>
      </c>
      <c r="D525" t="s">
        <v>1534</v>
      </c>
      <c r="E525" t="str">
        <f t="shared" si="8"/>
        <v xml:space="preserve">Hehler, , Alchemist, , , Blumenmädchen, </v>
      </c>
      <c r="G525">
        <v>0</v>
      </c>
      <c r="H525" t="s">
        <v>1057</v>
      </c>
      <c r="J525" t="s">
        <v>1044</v>
      </c>
      <c r="M525" t="s">
        <v>1059</v>
      </c>
    </row>
    <row r="526" spans="1:13" x14ac:dyDescent="0.5">
      <c r="A526" t="s">
        <v>807</v>
      </c>
      <c r="B526">
        <v>300</v>
      </c>
      <c r="C526">
        <v>0.01</v>
      </c>
      <c r="D526" t="s">
        <v>1534</v>
      </c>
      <c r="E526" t="str">
        <f t="shared" si="8"/>
        <v xml:space="preserve">Hehler, , Alchemist, , , Blumenmädchen, </v>
      </c>
      <c r="G526">
        <v>0</v>
      </c>
      <c r="H526" t="s">
        <v>1057</v>
      </c>
      <c r="J526" t="s">
        <v>1044</v>
      </c>
      <c r="M526" t="s">
        <v>1059</v>
      </c>
    </row>
    <row r="527" spans="1:13" x14ac:dyDescent="0.5">
      <c r="A527" t="s">
        <v>808</v>
      </c>
      <c r="B527">
        <v>500</v>
      </c>
      <c r="C527">
        <v>0.01</v>
      </c>
      <c r="D527" t="s">
        <v>1534</v>
      </c>
      <c r="E527" t="str">
        <f t="shared" si="8"/>
        <v xml:space="preserve">Hehler, , Alchemist, , , Blumenmädchen, </v>
      </c>
      <c r="G527">
        <v>0</v>
      </c>
      <c r="H527" t="s">
        <v>1057</v>
      </c>
      <c r="J527" t="s">
        <v>1044</v>
      </c>
      <c r="M527" t="s">
        <v>1059</v>
      </c>
    </row>
    <row r="528" spans="1:13" x14ac:dyDescent="0.5">
      <c r="A528" t="s">
        <v>809</v>
      </c>
      <c r="B528">
        <v>450</v>
      </c>
      <c r="C528">
        <v>0.01</v>
      </c>
      <c r="D528" t="s">
        <v>1534</v>
      </c>
      <c r="E528" t="str">
        <f t="shared" si="8"/>
        <v xml:space="preserve">Hehler, , Alchemist, , , Blumenmädchen, </v>
      </c>
      <c r="G528">
        <v>0</v>
      </c>
      <c r="H528" t="s">
        <v>1057</v>
      </c>
      <c r="J528" t="s">
        <v>1044</v>
      </c>
      <c r="M528" t="s">
        <v>1059</v>
      </c>
    </row>
    <row r="529" spans="1:14" x14ac:dyDescent="0.5">
      <c r="A529" t="s">
        <v>810</v>
      </c>
      <c r="B529">
        <v>250</v>
      </c>
      <c r="C529">
        <v>0.01</v>
      </c>
      <c r="D529" t="s">
        <v>1534</v>
      </c>
      <c r="E529" t="str">
        <f t="shared" si="8"/>
        <v xml:space="preserve">Hehler, , Alchemist, , , Blumenmädchen, </v>
      </c>
      <c r="G529">
        <v>0</v>
      </c>
      <c r="H529" t="s">
        <v>1057</v>
      </c>
      <c r="J529" t="s">
        <v>1044</v>
      </c>
      <c r="M529" t="s">
        <v>1059</v>
      </c>
    </row>
    <row r="530" spans="1:14" x14ac:dyDescent="0.5">
      <c r="A530" t="s">
        <v>811</v>
      </c>
      <c r="B530">
        <v>300</v>
      </c>
      <c r="C530">
        <v>0.01</v>
      </c>
      <c r="D530" t="s">
        <v>1534</v>
      </c>
      <c r="E530" t="str">
        <f t="shared" si="8"/>
        <v xml:space="preserve">Hehler, , Alchemist, , , Blumenmädchen, </v>
      </c>
      <c r="G530">
        <v>0</v>
      </c>
      <c r="H530" t="s">
        <v>1057</v>
      </c>
      <c r="J530" t="s">
        <v>1044</v>
      </c>
      <c r="M530" t="s">
        <v>1059</v>
      </c>
    </row>
    <row r="531" spans="1:14" x14ac:dyDescent="0.5">
      <c r="A531" t="s">
        <v>812</v>
      </c>
      <c r="B531">
        <v>500</v>
      </c>
      <c r="C531">
        <v>0.01</v>
      </c>
      <c r="D531" t="s">
        <v>1534</v>
      </c>
      <c r="E531" t="str">
        <f t="shared" si="8"/>
        <v xml:space="preserve">Hehler, , Alchemist, , , Blumenmädchen, </v>
      </c>
      <c r="G531">
        <v>0</v>
      </c>
      <c r="H531" t="s">
        <v>1057</v>
      </c>
      <c r="J531" t="s">
        <v>1044</v>
      </c>
      <c r="M531" t="s">
        <v>1059</v>
      </c>
    </row>
    <row r="532" spans="1:14" x14ac:dyDescent="0.5">
      <c r="A532" t="s">
        <v>813</v>
      </c>
      <c r="B532">
        <v>350</v>
      </c>
      <c r="C532">
        <v>0.01</v>
      </c>
      <c r="D532" t="s">
        <v>1534</v>
      </c>
      <c r="E532" t="str">
        <f t="shared" si="8"/>
        <v xml:space="preserve">Hehler, , Alchemist, , , Blumenmädchen, </v>
      </c>
      <c r="G532">
        <v>0</v>
      </c>
      <c r="H532" t="s">
        <v>1057</v>
      </c>
      <c r="J532" t="s">
        <v>1044</v>
      </c>
      <c r="M532" t="s">
        <v>1059</v>
      </c>
    </row>
    <row r="533" spans="1:14" x14ac:dyDescent="0.5">
      <c r="A533" t="s">
        <v>814</v>
      </c>
      <c r="B533">
        <v>400</v>
      </c>
      <c r="C533">
        <v>0.01</v>
      </c>
      <c r="D533" t="s">
        <v>1534</v>
      </c>
      <c r="E533" t="str">
        <f t="shared" si="8"/>
        <v xml:space="preserve">Hehler, , Alchemist, , , Blumenmädchen, </v>
      </c>
      <c r="G533">
        <v>0</v>
      </c>
      <c r="H533" t="s">
        <v>1057</v>
      </c>
      <c r="J533" t="s">
        <v>1044</v>
      </c>
      <c r="M533" t="s">
        <v>1059</v>
      </c>
    </row>
    <row r="534" spans="1:14" x14ac:dyDescent="0.5">
      <c r="A534" t="s">
        <v>815</v>
      </c>
      <c r="B534">
        <v>400</v>
      </c>
      <c r="C534">
        <v>0.01</v>
      </c>
      <c r="D534" t="s">
        <v>1534</v>
      </c>
      <c r="E534" t="str">
        <f t="shared" si="8"/>
        <v xml:space="preserve">Hehler, , Alchemist, , , Blumenmädchen, </v>
      </c>
      <c r="G534">
        <v>0</v>
      </c>
      <c r="H534" t="s">
        <v>1057</v>
      </c>
      <c r="J534" t="s">
        <v>1044</v>
      </c>
      <c r="M534" t="s">
        <v>1059</v>
      </c>
    </row>
    <row r="535" spans="1:14" x14ac:dyDescent="0.5">
      <c r="A535" t="s">
        <v>816</v>
      </c>
      <c r="B535">
        <v>500</v>
      </c>
      <c r="C535">
        <v>0.01</v>
      </c>
      <c r="D535" t="s">
        <v>1534</v>
      </c>
      <c r="E535" t="str">
        <f t="shared" si="8"/>
        <v xml:space="preserve">Hehler, , Alchemist, , , Blumenmädchen, </v>
      </c>
      <c r="G535">
        <v>0</v>
      </c>
      <c r="H535" t="s">
        <v>1057</v>
      </c>
      <c r="J535" t="s">
        <v>1044</v>
      </c>
      <c r="M535" t="s">
        <v>1059</v>
      </c>
    </row>
    <row r="536" spans="1:14" x14ac:dyDescent="0.5">
      <c r="A536" t="s">
        <v>817</v>
      </c>
      <c r="B536">
        <v>350</v>
      </c>
      <c r="C536">
        <v>0.01</v>
      </c>
      <c r="D536" t="s">
        <v>1534</v>
      </c>
      <c r="E536" t="str">
        <f t="shared" si="8"/>
        <v xml:space="preserve">Hehler, , Alchemist, , , Blumenmädchen, </v>
      </c>
      <c r="G536">
        <v>0</v>
      </c>
      <c r="H536" t="s">
        <v>1057</v>
      </c>
      <c r="J536" t="s">
        <v>1044</v>
      </c>
      <c r="M536" t="s">
        <v>1059</v>
      </c>
    </row>
    <row r="537" spans="1:14" x14ac:dyDescent="0.5">
      <c r="A537" t="s">
        <v>818</v>
      </c>
      <c r="B537">
        <v>450</v>
      </c>
      <c r="C537">
        <v>0.01</v>
      </c>
      <c r="D537" t="s">
        <v>1534</v>
      </c>
      <c r="E537" t="str">
        <f t="shared" si="8"/>
        <v xml:space="preserve">Hehler, , Alchemist, , , Blumenmädchen, </v>
      </c>
      <c r="G537">
        <v>0</v>
      </c>
      <c r="H537" t="s">
        <v>1057</v>
      </c>
      <c r="J537" t="s">
        <v>1044</v>
      </c>
      <c r="M537" t="s">
        <v>1059</v>
      </c>
    </row>
    <row r="538" spans="1:14" x14ac:dyDescent="0.5">
      <c r="A538" t="s">
        <v>819</v>
      </c>
      <c r="B538">
        <v>400</v>
      </c>
      <c r="C538">
        <v>0.01</v>
      </c>
      <c r="D538" t="s">
        <v>1534</v>
      </c>
      <c r="E538" t="str">
        <f t="shared" si="8"/>
        <v xml:space="preserve">Hehler, , Alchemist, , , Blumenmädchen, </v>
      </c>
      <c r="G538">
        <v>0</v>
      </c>
      <c r="H538" t="s">
        <v>1057</v>
      </c>
      <c r="J538" t="s">
        <v>1044</v>
      </c>
      <c r="M538" t="s">
        <v>1059</v>
      </c>
    </row>
    <row r="539" spans="1:14" x14ac:dyDescent="0.5">
      <c r="A539" t="s">
        <v>820</v>
      </c>
      <c r="B539">
        <v>300</v>
      </c>
      <c r="C539">
        <v>0.01</v>
      </c>
      <c r="D539" t="s">
        <v>1534</v>
      </c>
      <c r="E539" t="str">
        <f t="shared" si="8"/>
        <v xml:space="preserve">Hehler, , Alchemist, , , Blumenmädchen, </v>
      </c>
      <c r="G539">
        <v>0</v>
      </c>
      <c r="H539" t="s">
        <v>1057</v>
      </c>
      <c r="J539" t="s">
        <v>1044</v>
      </c>
      <c r="M539" t="s">
        <v>1059</v>
      </c>
    </row>
    <row r="540" spans="1:14" x14ac:dyDescent="0.5">
      <c r="A540" t="s">
        <v>821</v>
      </c>
      <c r="B540">
        <v>250</v>
      </c>
      <c r="C540">
        <v>0.01</v>
      </c>
      <c r="D540" t="s">
        <v>1534</v>
      </c>
      <c r="E540" t="str">
        <f t="shared" si="8"/>
        <v xml:space="preserve">Hehler, , Alchemist, , , Blumenmädchen, </v>
      </c>
      <c r="G540">
        <v>0</v>
      </c>
      <c r="H540" t="s">
        <v>1057</v>
      </c>
      <c r="J540" t="s">
        <v>1044</v>
      </c>
      <c r="M540" t="s">
        <v>1059</v>
      </c>
    </row>
    <row r="541" spans="1:14" x14ac:dyDescent="0.5">
      <c r="A541" t="s">
        <v>822</v>
      </c>
      <c r="B541">
        <v>300</v>
      </c>
      <c r="C541">
        <v>0.01</v>
      </c>
      <c r="D541" t="s">
        <v>1534</v>
      </c>
      <c r="E541" t="str">
        <f t="shared" si="8"/>
        <v xml:space="preserve">Hehler, , Alchemist, , , Blumenmädchen, </v>
      </c>
      <c r="G541">
        <v>0</v>
      </c>
      <c r="H541" t="s">
        <v>1057</v>
      </c>
      <c r="J541" t="s">
        <v>1044</v>
      </c>
      <c r="M541" t="s">
        <v>1059</v>
      </c>
    </row>
    <row r="542" spans="1:14" x14ac:dyDescent="0.5">
      <c r="A542" t="s">
        <v>823</v>
      </c>
      <c r="B542">
        <v>400</v>
      </c>
      <c r="C542">
        <v>0.01</v>
      </c>
      <c r="D542" t="s">
        <v>1534</v>
      </c>
      <c r="E542" t="str">
        <f t="shared" si="8"/>
        <v xml:space="preserve">Hehler, , Alchemist, , , Blumenmädchen, </v>
      </c>
      <c r="G542">
        <v>0</v>
      </c>
      <c r="H542" t="s">
        <v>1057</v>
      </c>
      <c r="J542" t="s">
        <v>1044</v>
      </c>
      <c r="M542" t="s">
        <v>1059</v>
      </c>
    </row>
    <row r="543" spans="1:14" x14ac:dyDescent="0.5">
      <c r="A543" t="s">
        <v>824</v>
      </c>
      <c r="B543">
        <v>350</v>
      </c>
      <c r="C543">
        <v>0.01</v>
      </c>
      <c r="D543" t="s">
        <v>1534</v>
      </c>
      <c r="E543" t="str">
        <f t="shared" si="8"/>
        <v xml:space="preserve">Hehler, , Alchemist, , , Blumenmädchen, </v>
      </c>
      <c r="G543">
        <v>0</v>
      </c>
      <c r="H543" t="s">
        <v>1057</v>
      </c>
      <c r="J543" t="s">
        <v>1044</v>
      </c>
      <c r="M543" t="s">
        <v>1059</v>
      </c>
    </row>
    <row r="544" spans="1:14" x14ac:dyDescent="0.5">
      <c r="A544" t="s">
        <v>826</v>
      </c>
      <c r="B544" s="13">
        <v>0</v>
      </c>
      <c r="C544" s="13">
        <v>15</v>
      </c>
      <c r="D544" s="13" t="s">
        <v>1533</v>
      </c>
      <c r="E544" t="str">
        <f t="shared" si="8"/>
        <v>Hehler, , Alchemist, , , , Kuriositätenhändler</v>
      </c>
      <c r="F544" s="13"/>
      <c r="G544">
        <v>0.1</v>
      </c>
      <c r="H544" t="s">
        <v>1057</v>
      </c>
      <c r="J544" t="s">
        <v>1044</v>
      </c>
      <c r="N544" t="s">
        <v>1443</v>
      </c>
    </row>
    <row r="545" spans="1:14" x14ac:dyDescent="0.5">
      <c r="A545" t="s">
        <v>827</v>
      </c>
      <c r="B545" s="13">
        <v>0</v>
      </c>
      <c r="C545" s="13">
        <v>6</v>
      </c>
      <c r="D545" s="13" t="s">
        <v>1533</v>
      </c>
      <c r="E545" t="str">
        <f t="shared" si="8"/>
        <v>Hehler, , , , , , Kuriositätenhändler</v>
      </c>
      <c r="F545" s="13" t="s">
        <v>1400</v>
      </c>
      <c r="G545">
        <v>0.1</v>
      </c>
      <c r="H545" t="s">
        <v>1057</v>
      </c>
      <c r="N545" t="s">
        <v>1443</v>
      </c>
    </row>
    <row r="546" spans="1:14" x14ac:dyDescent="0.5">
      <c r="A546" t="s">
        <v>828</v>
      </c>
      <c r="B546" s="13">
        <v>0</v>
      </c>
      <c r="C546" s="13">
        <v>2</v>
      </c>
      <c r="D546" s="13" t="s">
        <v>1533</v>
      </c>
      <c r="E546" t="str">
        <f t="shared" si="8"/>
        <v>Hehler, , Alchemist, , , , Kuriositätenhändler</v>
      </c>
      <c r="F546" s="13"/>
      <c r="G546">
        <v>0.1</v>
      </c>
      <c r="H546" t="s">
        <v>1057</v>
      </c>
      <c r="J546" t="s">
        <v>1044</v>
      </c>
      <c r="N546" t="s">
        <v>1443</v>
      </c>
    </row>
    <row r="547" spans="1:14" x14ac:dyDescent="0.5">
      <c r="A547" t="s">
        <v>829</v>
      </c>
      <c r="B547" s="13">
        <v>0</v>
      </c>
      <c r="C547" s="13">
        <v>0.5</v>
      </c>
      <c r="D547" s="13" t="s">
        <v>1533</v>
      </c>
      <c r="E547" t="str">
        <f t="shared" si="8"/>
        <v>Hehler, , Alchemist, , , , Kuriositätenhändler</v>
      </c>
      <c r="F547" s="13"/>
      <c r="G547">
        <v>0.1</v>
      </c>
      <c r="H547" t="s">
        <v>1057</v>
      </c>
      <c r="J547" t="s">
        <v>1044</v>
      </c>
      <c r="N547" t="s">
        <v>1443</v>
      </c>
    </row>
    <row r="548" spans="1:14" x14ac:dyDescent="0.5">
      <c r="A548" t="s">
        <v>830</v>
      </c>
      <c r="B548" s="13">
        <v>0</v>
      </c>
      <c r="C548" s="13">
        <v>7</v>
      </c>
      <c r="D548" s="13" t="s">
        <v>1533</v>
      </c>
      <c r="E548" t="str">
        <f t="shared" si="8"/>
        <v>Hehler, , , , , , Kuriositätenhändler</v>
      </c>
      <c r="F548" s="13" t="s">
        <v>1412</v>
      </c>
      <c r="G548">
        <v>0.1</v>
      </c>
      <c r="H548" t="s">
        <v>1057</v>
      </c>
      <c r="N548" t="s">
        <v>1443</v>
      </c>
    </row>
    <row r="549" spans="1:14" x14ac:dyDescent="0.5">
      <c r="A549" t="s">
        <v>831</v>
      </c>
      <c r="B549" s="13">
        <v>0</v>
      </c>
      <c r="C549" s="13">
        <v>0.5</v>
      </c>
      <c r="D549" s="13" t="s">
        <v>1533</v>
      </c>
      <c r="E549" t="str">
        <f t="shared" si="8"/>
        <v>Hehler, , , , , , Kuriositätenhändler</v>
      </c>
      <c r="F549" s="13" t="s">
        <v>1416</v>
      </c>
      <c r="G549">
        <v>0.1</v>
      </c>
      <c r="H549" t="s">
        <v>1057</v>
      </c>
      <c r="N549" t="s">
        <v>1443</v>
      </c>
    </row>
    <row r="550" spans="1:14" x14ac:dyDescent="0.5">
      <c r="A550" t="s">
        <v>833</v>
      </c>
      <c r="B550" s="13">
        <v>0</v>
      </c>
      <c r="C550" s="13">
        <v>1</v>
      </c>
      <c r="D550" s="13" t="s">
        <v>1533</v>
      </c>
      <c r="E550" t="str">
        <f t="shared" si="8"/>
        <v>Hehler, , Alchemist, , , , Kuriositätenhändler</v>
      </c>
      <c r="F550" s="13"/>
      <c r="G550">
        <v>0.3</v>
      </c>
      <c r="H550" t="s">
        <v>1057</v>
      </c>
      <c r="J550" t="s">
        <v>1044</v>
      </c>
      <c r="N550" t="s">
        <v>1443</v>
      </c>
    </row>
    <row r="551" spans="1:14" x14ac:dyDescent="0.5">
      <c r="A551" t="s">
        <v>834</v>
      </c>
      <c r="B551" s="13">
        <v>0</v>
      </c>
      <c r="C551" s="13">
        <v>3</v>
      </c>
      <c r="D551" s="13" t="s">
        <v>1533</v>
      </c>
      <c r="E551" t="str">
        <f t="shared" si="8"/>
        <v>Hehler, , Alchemist, , , , Kuriositätenhändler</v>
      </c>
      <c r="F551" s="13"/>
      <c r="G551">
        <v>0.3</v>
      </c>
      <c r="H551" t="s">
        <v>1057</v>
      </c>
      <c r="J551" t="s">
        <v>1044</v>
      </c>
      <c r="N551" t="s">
        <v>1443</v>
      </c>
    </row>
    <row r="552" spans="1:14" x14ac:dyDescent="0.5">
      <c r="A552" t="s">
        <v>835</v>
      </c>
      <c r="B552" s="13">
        <v>0</v>
      </c>
      <c r="C552" s="13">
        <v>2</v>
      </c>
      <c r="D552" s="13" t="s">
        <v>1533</v>
      </c>
      <c r="E552" t="str">
        <f t="shared" si="8"/>
        <v>Hehler, , Alchemist, , , , Kuriositätenhändler</v>
      </c>
      <c r="F552" s="13"/>
      <c r="G552">
        <v>0.3</v>
      </c>
      <c r="H552" t="s">
        <v>1057</v>
      </c>
      <c r="J552" t="s">
        <v>1044</v>
      </c>
      <c r="N552" t="s">
        <v>1443</v>
      </c>
    </row>
    <row r="553" spans="1:14" x14ac:dyDescent="0.5">
      <c r="A553" t="s">
        <v>836</v>
      </c>
      <c r="B553" s="13">
        <v>0</v>
      </c>
      <c r="C553" s="13">
        <v>7</v>
      </c>
      <c r="D553" s="13" t="s">
        <v>1533</v>
      </c>
      <c r="E553" t="str">
        <f t="shared" si="8"/>
        <v>Hehler, , , Schmied, , , Kuriositätenhändler</v>
      </c>
      <c r="F553" s="13" t="s">
        <v>1409</v>
      </c>
      <c r="G553">
        <v>1</v>
      </c>
      <c r="H553" t="s">
        <v>1057</v>
      </c>
      <c r="K553" t="s">
        <v>1045</v>
      </c>
      <c r="N553" t="s">
        <v>1443</v>
      </c>
    </row>
    <row r="554" spans="1:14" x14ac:dyDescent="0.5">
      <c r="A554" t="s">
        <v>837</v>
      </c>
      <c r="B554" s="13">
        <v>0</v>
      </c>
      <c r="C554" s="13">
        <v>15</v>
      </c>
      <c r="D554" s="13" t="s">
        <v>1533</v>
      </c>
      <c r="E554" t="str">
        <f t="shared" si="8"/>
        <v>Hehler, , , , , , Kuriositätenhändler</v>
      </c>
      <c r="F554" s="13"/>
      <c r="G554">
        <v>0</v>
      </c>
      <c r="H554" t="s">
        <v>1057</v>
      </c>
      <c r="N554" t="s">
        <v>1443</v>
      </c>
    </row>
    <row r="555" spans="1:14" x14ac:dyDescent="0.5">
      <c r="A555" t="s">
        <v>838</v>
      </c>
      <c r="B555" s="13">
        <v>0</v>
      </c>
      <c r="C555" s="13">
        <v>55</v>
      </c>
      <c r="D555" s="13" t="s">
        <v>1533</v>
      </c>
      <c r="E555" t="str">
        <f t="shared" si="8"/>
        <v>Hehler, , , , , , Kuriositätenhändler</v>
      </c>
      <c r="F555" s="13"/>
      <c r="G555">
        <v>0</v>
      </c>
      <c r="H555" t="s">
        <v>1057</v>
      </c>
      <c r="N555" t="s">
        <v>1443</v>
      </c>
    </row>
    <row r="556" spans="1:14" x14ac:dyDescent="0.5">
      <c r="A556" t="s">
        <v>839</v>
      </c>
      <c r="B556" s="13">
        <v>0</v>
      </c>
      <c r="C556" s="13">
        <v>7</v>
      </c>
      <c r="D556" s="13" t="s">
        <v>1533</v>
      </c>
      <c r="E556" t="str">
        <f t="shared" si="8"/>
        <v>Hehler, , , , , , Kuriositätenhändler</v>
      </c>
      <c r="F556" s="13"/>
      <c r="G556">
        <v>0</v>
      </c>
      <c r="H556" t="s">
        <v>1057</v>
      </c>
      <c r="N556" t="s">
        <v>1443</v>
      </c>
    </row>
    <row r="557" spans="1:14" x14ac:dyDescent="0.5">
      <c r="A557" t="s">
        <v>840</v>
      </c>
      <c r="B557" s="13">
        <v>0</v>
      </c>
      <c r="C557" s="13">
        <v>8</v>
      </c>
      <c r="D557" s="13" t="s">
        <v>1533</v>
      </c>
      <c r="E557" t="str">
        <f t="shared" si="8"/>
        <v>Hehler, , , , , , Kuriositätenhändler</v>
      </c>
      <c r="F557" s="13"/>
      <c r="G557">
        <v>0</v>
      </c>
      <c r="H557" t="s">
        <v>1057</v>
      </c>
      <c r="N557" t="s">
        <v>1443</v>
      </c>
    </row>
    <row r="558" spans="1:14" x14ac:dyDescent="0.5">
      <c r="A558" t="s">
        <v>841</v>
      </c>
      <c r="B558" s="13">
        <v>0</v>
      </c>
      <c r="C558" s="13">
        <v>20</v>
      </c>
      <c r="D558" s="13" t="s">
        <v>1533</v>
      </c>
      <c r="E558" t="str">
        <f t="shared" si="8"/>
        <v>Hehler, , , , , , Kuriositätenhändler</v>
      </c>
      <c r="F558" s="13"/>
      <c r="G558">
        <v>0</v>
      </c>
      <c r="H558" t="s">
        <v>1057</v>
      </c>
      <c r="N558" t="s">
        <v>1443</v>
      </c>
    </row>
    <row r="559" spans="1:14" x14ac:dyDescent="0.5">
      <c r="A559" t="s">
        <v>842</v>
      </c>
      <c r="B559" s="13">
        <v>0</v>
      </c>
      <c r="C559" s="13">
        <v>2</v>
      </c>
      <c r="D559" s="13" t="s">
        <v>1533</v>
      </c>
      <c r="E559" t="str">
        <f t="shared" si="8"/>
        <v>Hehler, , , , , , Kuriositätenhändler</v>
      </c>
      <c r="F559" s="13"/>
      <c r="G559">
        <v>0</v>
      </c>
      <c r="H559" t="s">
        <v>1057</v>
      </c>
      <c r="N559" t="s">
        <v>1443</v>
      </c>
    </row>
    <row r="560" spans="1:14" x14ac:dyDescent="0.5">
      <c r="A560" t="s">
        <v>843</v>
      </c>
      <c r="B560" s="13">
        <v>0</v>
      </c>
      <c r="C560" s="13">
        <v>0.5</v>
      </c>
      <c r="D560" s="13" t="s">
        <v>1533</v>
      </c>
      <c r="E560" t="str">
        <f t="shared" si="8"/>
        <v>Hehler, , Alchemist, , , , Kuriositätenhändler</v>
      </c>
      <c r="F560" s="13"/>
      <c r="G560">
        <v>0.3</v>
      </c>
      <c r="H560" t="s">
        <v>1057</v>
      </c>
      <c r="J560" t="s">
        <v>1044</v>
      </c>
      <c r="N560" t="s">
        <v>1443</v>
      </c>
    </row>
    <row r="561" spans="1:14" x14ac:dyDescent="0.5">
      <c r="A561" t="s">
        <v>844</v>
      </c>
      <c r="B561" s="13">
        <v>0</v>
      </c>
      <c r="C561" s="13">
        <v>4</v>
      </c>
      <c r="D561" s="13" t="s">
        <v>1533</v>
      </c>
      <c r="E561" t="str">
        <f t="shared" si="8"/>
        <v>Hehler, , Alchemist, , , , Kuriositätenhändler</v>
      </c>
      <c r="F561" s="13"/>
      <c r="G561">
        <v>0.2</v>
      </c>
      <c r="H561" t="s">
        <v>1057</v>
      </c>
      <c r="J561" t="s">
        <v>1044</v>
      </c>
      <c r="N561" t="s">
        <v>1443</v>
      </c>
    </row>
    <row r="562" spans="1:14" x14ac:dyDescent="0.5">
      <c r="A562" t="s">
        <v>845</v>
      </c>
      <c r="B562" s="13">
        <v>0</v>
      </c>
      <c r="C562" s="13">
        <v>1</v>
      </c>
      <c r="D562" s="13" t="s">
        <v>1533</v>
      </c>
      <c r="E562" t="str">
        <f t="shared" si="8"/>
        <v>Hehler, , Alchemist, , , , Kuriositätenhändler</v>
      </c>
      <c r="F562" s="13"/>
      <c r="G562">
        <v>0.3</v>
      </c>
      <c r="H562" t="s">
        <v>1057</v>
      </c>
      <c r="J562" t="s">
        <v>1044</v>
      </c>
      <c r="N562" t="s">
        <v>1443</v>
      </c>
    </row>
    <row r="563" spans="1:14" x14ac:dyDescent="0.5">
      <c r="A563" t="s">
        <v>846</v>
      </c>
      <c r="B563" s="13">
        <v>0</v>
      </c>
      <c r="C563" s="13">
        <v>5</v>
      </c>
      <c r="D563" s="13" t="s">
        <v>1533</v>
      </c>
      <c r="E563" t="str">
        <f t="shared" si="8"/>
        <v>Hehler, , , Schmied, , , Kuriositätenhändler</v>
      </c>
      <c r="F563" s="13" t="s">
        <v>1412</v>
      </c>
      <c r="G563">
        <v>3</v>
      </c>
      <c r="H563" t="s">
        <v>1057</v>
      </c>
      <c r="K563" t="s">
        <v>1045</v>
      </c>
      <c r="N563" t="s">
        <v>1443</v>
      </c>
    </row>
    <row r="564" spans="1:14" x14ac:dyDescent="0.5">
      <c r="A564" t="s">
        <v>847</v>
      </c>
      <c r="B564" s="13">
        <v>0</v>
      </c>
      <c r="C564" s="13">
        <v>5</v>
      </c>
      <c r="D564" s="13" t="s">
        <v>1533</v>
      </c>
      <c r="E564" t="str">
        <f t="shared" si="8"/>
        <v>Hehler, , Alchemist, , , , Kuriositätenhändler</v>
      </c>
      <c r="F564" s="13"/>
      <c r="G564">
        <v>1</v>
      </c>
      <c r="H564" t="s">
        <v>1057</v>
      </c>
      <c r="J564" t="s">
        <v>1044</v>
      </c>
      <c r="N564" t="s">
        <v>1443</v>
      </c>
    </row>
    <row r="565" spans="1:14" x14ac:dyDescent="0.5">
      <c r="A565" t="s">
        <v>848</v>
      </c>
      <c r="B565" s="13">
        <v>0</v>
      </c>
      <c r="C565" s="13">
        <v>5</v>
      </c>
      <c r="D565" s="13" t="s">
        <v>1533</v>
      </c>
      <c r="E565" t="str">
        <f t="shared" si="8"/>
        <v>Hehler, , Alchemist, , , , Kuriositätenhändler</v>
      </c>
      <c r="F565" s="13"/>
      <c r="G565">
        <v>1</v>
      </c>
      <c r="H565" t="s">
        <v>1057</v>
      </c>
      <c r="J565" t="s">
        <v>1044</v>
      </c>
      <c r="N565" t="s">
        <v>1443</v>
      </c>
    </row>
    <row r="566" spans="1:14" x14ac:dyDescent="0.5">
      <c r="A566" t="s">
        <v>849</v>
      </c>
      <c r="B566" s="13">
        <v>0</v>
      </c>
      <c r="C566" s="13">
        <v>1</v>
      </c>
      <c r="D566" s="13" t="s">
        <v>1533</v>
      </c>
      <c r="E566" t="str">
        <f t="shared" si="8"/>
        <v>Hehler, , Alchemist, , , , Kuriositätenhändler</v>
      </c>
      <c r="F566" s="13"/>
      <c r="G566">
        <v>1</v>
      </c>
      <c r="H566" t="s">
        <v>1057</v>
      </c>
      <c r="J566" t="s">
        <v>1044</v>
      </c>
      <c r="N566" t="s">
        <v>1443</v>
      </c>
    </row>
    <row r="567" spans="1:14" x14ac:dyDescent="0.5">
      <c r="A567" t="s">
        <v>850</v>
      </c>
      <c r="B567" s="13">
        <v>0</v>
      </c>
      <c r="C567" s="13">
        <v>1</v>
      </c>
      <c r="D567" s="13" t="s">
        <v>1533</v>
      </c>
      <c r="E567" t="str">
        <f t="shared" si="8"/>
        <v>Hehler, , Alchemist, , , , Kuriositätenhändler</v>
      </c>
      <c r="F567" s="13"/>
      <c r="G567">
        <v>1</v>
      </c>
      <c r="H567" t="s">
        <v>1057</v>
      </c>
      <c r="J567" t="s">
        <v>1044</v>
      </c>
      <c r="N567" t="s">
        <v>1443</v>
      </c>
    </row>
    <row r="568" spans="1:14" x14ac:dyDescent="0.5">
      <c r="A568" t="s">
        <v>851</v>
      </c>
      <c r="B568" s="13">
        <v>0</v>
      </c>
      <c r="C568" s="13">
        <v>5</v>
      </c>
      <c r="D568" s="13" t="s">
        <v>1533</v>
      </c>
      <c r="E568" t="str">
        <f t="shared" si="8"/>
        <v>Hehler, , , Schmied, , , Kuriositätenhändler</v>
      </c>
      <c r="F568" s="13" t="s">
        <v>1409</v>
      </c>
      <c r="G568">
        <v>1</v>
      </c>
      <c r="H568" t="s">
        <v>1057</v>
      </c>
      <c r="K568" t="s">
        <v>1045</v>
      </c>
      <c r="N568" t="s">
        <v>1443</v>
      </c>
    </row>
    <row r="569" spans="1:14" x14ac:dyDescent="0.5">
      <c r="A569" t="s">
        <v>852</v>
      </c>
      <c r="B569" s="13">
        <v>0</v>
      </c>
      <c r="C569" s="13">
        <v>5</v>
      </c>
      <c r="D569" s="13" t="s">
        <v>1533</v>
      </c>
      <c r="E569" t="str">
        <f t="shared" si="8"/>
        <v>Hehler, , Alchemist, , , , Kuriositätenhändler</v>
      </c>
      <c r="F569" s="13"/>
      <c r="G569">
        <v>0.5</v>
      </c>
      <c r="H569" t="s">
        <v>1057</v>
      </c>
      <c r="J569" t="s">
        <v>1044</v>
      </c>
      <c r="N569" t="s">
        <v>1443</v>
      </c>
    </row>
    <row r="570" spans="1:14" x14ac:dyDescent="0.5">
      <c r="A570" t="s">
        <v>853</v>
      </c>
      <c r="B570" s="13">
        <v>0</v>
      </c>
      <c r="C570" s="13">
        <v>6</v>
      </c>
      <c r="D570" s="13" t="s">
        <v>1533</v>
      </c>
      <c r="E570" t="str">
        <f t="shared" si="8"/>
        <v>Hehler, , Alchemist, , , , Kuriositätenhändler</v>
      </c>
      <c r="F570" s="13"/>
      <c r="G570">
        <v>0.2</v>
      </c>
      <c r="H570" t="s">
        <v>1057</v>
      </c>
      <c r="J570" t="s">
        <v>1044</v>
      </c>
      <c r="N570" t="s">
        <v>1443</v>
      </c>
    </row>
    <row r="571" spans="1:14" x14ac:dyDescent="0.5">
      <c r="A571" t="s">
        <v>854</v>
      </c>
      <c r="B571" s="13">
        <v>0</v>
      </c>
      <c r="C571" s="13">
        <v>2</v>
      </c>
      <c r="D571" s="13" t="s">
        <v>1533</v>
      </c>
      <c r="E571" t="str">
        <f t="shared" si="8"/>
        <v>Hehler, , Alchemist, , , , Kuriositätenhändler</v>
      </c>
      <c r="F571" s="13"/>
      <c r="G571">
        <v>0.2</v>
      </c>
      <c r="H571" t="s">
        <v>1057</v>
      </c>
      <c r="J571" t="s">
        <v>1044</v>
      </c>
      <c r="N571" t="s">
        <v>1443</v>
      </c>
    </row>
    <row r="572" spans="1:14" x14ac:dyDescent="0.5">
      <c r="A572" t="s">
        <v>855</v>
      </c>
      <c r="B572" s="13">
        <v>0</v>
      </c>
      <c r="C572" s="13">
        <v>6</v>
      </c>
      <c r="D572" s="13" t="s">
        <v>1533</v>
      </c>
      <c r="E572" t="str">
        <f t="shared" si="8"/>
        <v>Hehler, , Alchemist, , , , Kuriositätenhändler</v>
      </c>
      <c r="F572" s="13" t="s">
        <v>1402</v>
      </c>
      <c r="G572">
        <v>0.2</v>
      </c>
      <c r="H572" t="s">
        <v>1057</v>
      </c>
      <c r="J572" t="s">
        <v>1044</v>
      </c>
      <c r="N572" t="s">
        <v>1443</v>
      </c>
    </row>
    <row r="573" spans="1:14" x14ac:dyDescent="0.5">
      <c r="A573" t="s">
        <v>857</v>
      </c>
      <c r="B573" s="13">
        <v>0</v>
      </c>
      <c r="C573" s="13">
        <v>2</v>
      </c>
      <c r="D573" s="13" t="s">
        <v>1533</v>
      </c>
      <c r="E573" t="str">
        <f t="shared" si="8"/>
        <v>Hehler, , Alchemist, , , , Kuriositätenhändler</v>
      </c>
      <c r="F573" s="13"/>
      <c r="G573">
        <v>0.2</v>
      </c>
      <c r="H573" t="s">
        <v>1057</v>
      </c>
      <c r="J573" t="s">
        <v>1044</v>
      </c>
      <c r="N573" t="s">
        <v>1443</v>
      </c>
    </row>
    <row r="574" spans="1:14" x14ac:dyDescent="0.5">
      <c r="A574" t="s">
        <v>858</v>
      </c>
      <c r="B574" s="13">
        <v>0</v>
      </c>
      <c r="C574" s="13">
        <v>0.3</v>
      </c>
      <c r="D574" s="13" t="s">
        <v>1533</v>
      </c>
      <c r="E574" t="str">
        <f t="shared" si="8"/>
        <v>Hehler, , Alchemist, , , , Kuriositätenhändler</v>
      </c>
      <c r="F574" s="13"/>
      <c r="G574">
        <v>0.2</v>
      </c>
      <c r="H574" t="s">
        <v>1057</v>
      </c>
      <c r="J574" t="s">
        <v>1044</v>
      </c>
      <c r="N574" t="s">
        <v>1443</v>
      </c>
    </row>
    <row r="575" spans="1:14" x14ac:dyDescent="0.5">
      <c r="A575" t="s">
        <v>859</v>
      </c>
      <c r="B575" s="13">
        <v>0</v>
      </c>
      <c r="C575" s="13">
        <v>10</v>
      </c>
      <c r="D575" s="13" t="s">
        <v>1533</v>
      </c>
      <c r="E575" t="str">
        <f t="shared" si="8"/>
        <v>Hehler, , Alchemist, , , , Kuriositätenhändler</v>
      </c>
      <c r="F575" s="13"/>
      <c r="G575">
        <v>0.2</v>
      </c>
      <c r="H575" t="s">
        <v>1057</v>
      </c>
      <c r="J575" t="s">
        <v>1044</v>
      </c>
      <c r="N575" t="s">
        <v>1443</v>
      </c>
    </row>
    <row r="576" spans="1:14" x14ac:dyDescent="0.5">
      <c r="A576" t="s">
        <v>860</v>
      </c>
      <c r="B576" s="13">
        <v>0</v>
      </c>
      <c r="C576" s="13">
        <v>8</v>
      </c>
      <c r="D576" s="13" t="s">
        <v>1533</v>
      </c>
      <c r="E576" t="str">
        <f t="shared" si="8"/>
        <v>Hehler, , Alchemist, , , , Kuriositätenhändler</v>
      </c>
      <c r="F576" s="13" t="s">
        <v>1402</v>
      </c>
      <c r="G576">
        <v>0.2</v>
      </c>
      <c r="H576" t="s">
        <v>1057</v>
      </c>
      <c r="J576" t="s">
        <v>1044</v>
      </c>
      <c r="N576" t="s">
        <v>1443</v>
      </c>
    </row>
    <row r="577" spans="1:14" x14ac:dyDescent="0.5">
      <c r="A577" t="s">
        <v>861</v>
      </c>
      <c r="B577" s="13">
        <v>0</v>
      </c>
      <c r="C577" s="13">
        <v>5</v>
      </c>
      <c r="D577" s="13" t="s">
        <v>1533</v>
      </c>
      <c r="E577" t="str">
        <f t="shared" si="8"/>
        <v>Hehler, , Alchemist, , , , Kuriositätenhändler</v>
      </c>
      <c r="F577" s="13"/>
      <c r="G577">
        <v>0.2</v>
      </c>
      <c r="H577" t="s">
        <v>1057</v>
      </c>
      <c r="J577" t="s">
        <v>1044</v>
      </c>
      <c r="N577" t="s">
        <v>1443</v>
      </c>
    </row>
    <row r="578" spans="1:14" x14ac:dyDescent="0.5">
      <c r="A578" t="s">
        <v>862</v>
      </c>
      <c r="B578" s="13">
        <v>0</v>
      </c>
      <c r="C578" s="13">
        <v>0.5</v>
      </c>
      <c r="D578" s="13" t="s">
        <v>1533</v>
      </c>
      <c r="E578" t="str">
        <f t="shared" ref="E578:E641" si="9">H578&amp;", "&amp;I578&amp;", "&amp;J578&amp;", "&amp;K578&amp;", "&amp;L578&amp;", "&amp;M578&amp;", "&amp;N578</f>
        <v>Hehler, , Alchemist, , , , Kuriositätenhändler</v>
      </c>
      <c r="F578" s="13"/>
      <c r="G578">
        <v>0.2</v>
      </c>
      <c r="H578" t="s">
        <v>1057</v>
      </c>
      <c r="J578" t="s">
        <v>1044</v>
      </c>
      <c r="N578" t="s">
        <v>1443</v>
      </c>
    </row>
    <row r="579" spans="1:14" x14ac:dyDescent="0.5">
      <c r="A579" t="s">
        <v>863</v>
      </c>
      <c r="B579" s="13">
        <v>0</v>
      </c>
      <c r="C579" s="13">
        <v>15</v>
      </c>
      <c r="D579" s="13" t="s">
        <v>1533</v>
      </c>
      <c r="E579" t="str">
        <f t="shared" si="9"/>
        <v>Hehler, , , , , , Kuriositätenhändler</v>
      </c>
      <c r="F579" s="13" t="s">
        <v>1400</v>
      </c>
      <c r="G579">
        <v>0.2</v>
      </c>
      <c r="H579" t="s">
        <v>1057</v>
      </c>
      <c r="N579" t="s">
        <v>1443</v>
      </c>
    </row>
    <row r="580" spans="1:14" x14ac:dyDescent="0.5">
      <c r="A580" t="s">
        <v>865</v>
      </c>
      <c r="B580" s="13">
        <v>0</v>
      </c>
      <c r="C580" s="13">
        <v>12</v>
      </c>
      <c r="D580" s="13" t="s">
        <v>1533</v>
      </c>
      <c r="E580" t="str">
        <f t="shared" si="9"/>
        <v>Hehler, , , , , , Kuriositätenhändler</v>
      </c>
      <c r="F580" s="13" t="s">
        <v>1411</v>
      </c>
      <c r="G580">
        <v>0.1</v>
      </c>
      <c r="H580" t="s">
        <v>1057</v>
      </c>
      <c r="N580" t="s">
        <v>1443</v>
      </c>
    </row>
    <row r="581" spans="1:14" x14ac:dyDescent="0.5">
      <c r="A581" t="s">
        <v>866</v>
      </c>
      <c r="B581" s="13">
        <v>0</v>
      </c>
      <c r="C581" s="13">
        <v>15</v>
      </c>
      <c r="D581" s="13" t="s">
        <v>1533</v>
      </c>
      <c r="E581" t="str">
        <f t="shared" si="9"/>
        <v>Hehler, , , , , , Kuriositätenhändler</v>
      </c>
      <c r="F581" s="13"/>
      <c r="G581">
        <v>0</v>
      </c>
      <c r="H581" t="s">
        <v>1057</v>
      </c>
      <c r="N581" t="s">
        <v>1443</v>
      </c>
    </row>
    <row r="582" spans="1:14" x14ac:dyDescent="0.5">
      <c r="A582" t="s">
        <v>867</v>
      </c>
      <c r="B582" s="13">
        <v>0</v>
      </c>
      <c r="C582" s="13">
        <v>15</v>
      </c>
      <c r="D582" s="13" t="s">
        <v>1533</v>
      </c>
      <c r="E582" t="str">
        <f t="shared" si="9"/>
        <v>Hehler, , , , , , Kuriositätenhändler</v>
      </c>
      <c r="F582" s="13"/>
      <c r="G582">
        <v>0</v>
      </c>
      <c r="H582" t="s">
        <v>1057</v>
      </c>
      <c r="N582" t="s">
        <v>1443</v>
      </c>
    </row>
    <row r="583" spans="1:14" x14ac:dyDescent="0.5">
      <c r="A583" t="s">
        <v>868</v>
      </c>
      <c r="B583" s="13">
        <v>0</v>
      </c>
      <c r="C583" s="13">
        <v>7</v>
      </c>
      <c r="D583" s="13" t="s">
        <v>1533</v>
      </c>
      <c r="E583" t="str">
        <f t="shared" si="9"/>
        <v>Hehler, , , , , , Kuriositätenhändler</v>
      </c>
      <c r="F583" s="13"/>
      <c r="G583">
        <v>0</v>
      </c>
      <c r="H583" t="s">
        <v>1057</v>
      </c>
      <c r="N583" t="s">
        <v>1443</v>
      </c>
    </row>
    <row r="584" spans="1:14" x14ac:dyDescent="0.5">
      <c r="A584" t="s">
        <v>869</v>
      </c>
      <c r="B584" s="13">
        <v>0</v>
      </c>
      <c r="C584" s="13">
        <v>15</v>
      </c>
      <c r="D584" s="13" t="s">
        <v>1533</v>
      </c>
      <c r="E584" t="str">
        <f t="shared" si="9"/>
        <v>Hehler, , , , , , Kuriositätenhändler</v>
      </c>
      <c r="F584" s="13" t="s">
        <v>1411</v>
      </c>
      <c r="G584">
        <v>0.1</v>
      </c>
      <c r="H584" t="s">
        <v>1057</v>
      </c>
      <c r="N584" t="s">
        <v>1443</v>
      </c>
    </row>
    <row r="585" spans="1:14" x14ac:dyDescent="0.5">
      <c r="A585" t="s">
        <v>870</v>
      </c>
      <c r="B585" s="13">
        <v>0</v>
      </c>
      <c r="C585" s="13">
        <v>145</v>
      </c>
      <c r="D585" s="13" t="s">
        <v>1533</v>
      </c>
      <c r="E585" t="str">
        <f t="shared" si="9"/>
        <v>Hehler, , , , , , Kuriositätenhändler</v>
      </c>
      <c r="F585" s="13"/>
      <c r="G585">
        <v>0.05</v>
      </c>
      <c r="H585" t="s">
        <v>1057</v>
      </c>
      <c r="N585" t="s">
        <v>1443</v>
      </c>
    </row>
    <row r="586" spans="1:14" x14ac:dyDescent="0.5">
      <c r="A586" t="s">
        <v>871</v>
      </c>
      <c r="B586" s="13">
        <v>0</v>
      </c>
      <c r="C586" s="13">
        <v>5</v>
      </c>
      <c r="D586" s="13" t="s">
        <v>1533</v>
      </c>
      <c r="E586" t="str">
        <f t="shared" si="9"/>
        <v>Hehler, , , , , , Kuriositätenhändler</v>
      </c>
      <c r="F586" s="13" t="s">
        <v>1402</v>
      </c>
      <c r="G586">
        <v>3</v>
      </c>
      <c r="H586" t="s">
        <v>1057</v>
      </c>
      <c r="N586" t="s">
        <v>1443</v>
      </c>
    </row>
    <row r="587" spans="1:14" x14ac:dyDescent="0.5">
      <c r="A587" t="s">
        <v>872</v>
      </c>
      <c r="B587" s="13">
        <v>0</v>
      </c>
      <c r="C587" s="13">
        <v>5</v>
      </c>
      <c r="D587" s="13" t="s">
        <v>1533</v>
      </c>
      <c r="E587" t="str">
        <f t="shared" si="9"/>
        <v>Hehler, , Alchemist, , , , Kuriositätenhändler</v>
      </c>
      <c r="F587" s="13"/>
      <c r="G587">
        <v>1</v>
      </c>
      <c r="H587" t="s">
        <v>1057</v>
      </c>
      <c r="J587" t="s">
        <v>1044</v>
      </c>
      <c r="N587" t="s">
        <v>1443</v>
      </c>
    </row>
    <row r="588" spans="1:14" x14ac:dyDescent="0.5">
      <c r="A588" t="s">
        <v>873</v>
      </c>
      <c r="B588" s="13">
        <v>0</v>
      </c>
      <c r="C588" s="13">
        <v>2</v>
      </c>
      <c r="D588" s="13" t="s">
        <v>1533</v>
      </c>
      <c r="E588" t="str">
        <f t="shared" si="9"/>
        <v>Hehler, , Alchemist, , , , Kuriositätenhändler</v>
      </c>
      <c r="F588" s="13"/>
      <c r="G588">
        <v>1</v>
      </c>
      <c r="H588" t="s">
        <v>1057</v>
      </c>
      <c r="J588" t="s">
        <v>1044</v>
      </c>
      <c r="N588" t="s">
        <v>1443</v>
      </c>
    </row>
    <row r="589" spans="1:14" x14ac:dyDescent="0.5">
      <c r="A589" t="s">
        <v>874</v>
      </c>
      <c r="B589" s="13">
        <v>0</v>
      </c>
      <c r="C589" s="13">
        <v>0.5</v>
      </c>
      <c r="D589" s="13" t="s">
        <v>1533</v>
      </c>
      <c r="E589" t="str">
        <f t="shared" si="9"/>
        <v>Hehler, , Alchemist, , , , Kuriositätenhändler</v>
      </c>
      <c r="F589" s="13"/>
      <c r="G589">
        <v>0.2</v>
      </c>
      <c r="H589" t="s">
        <v>1057</v>
      </c>
      <c r="J589" t="s">
        <v>1044</v>
      </c>
      <c r="N589" t="s">
        <v>1443</v>
      </c>
    </row>
    <row r="590" spans="1:14" x14ac:dyDescent="0.5">
      <c r="A590" t="s">
        <v>875</v>
      </c>
      <c r="B590" s="13">
        <v>0</v>
      </c>
      <c r="C590" s="13">
        <v>2</v>
      </c>
      <c r="D590" s="13" t="s">
        <v>1533</v>
      </c>
      <c r="E590" t="str">
        <f t="shared" si="9"/>
        <v>Hehler, , , Schmied, , , Kuriositätenhändler</v>
      </c>
      <c r="F590" s="13" t="s">
        <v>1410</v>
      </c>
      <c r="G590">
        <v>0.2</v>
      </c>
      <c r="H590" t="s">
        <v>1057</v>
      </c>
      <c r="K590" t="s">
        <v>1045</v>
      </c>
      <c r="N590" t="s">
        <v>1443</v>
      </c>
    </row>
    <row r="591" spans="1:14" x14ac:dyDescent="0.5">
      <c r="A591" t="s">
        <v>876</v>
      </c>
      <c r="B591" s="13">
        <v>0</v>
      </c>
      <c r="C591" s="13">
        <v>6</v>
      </c>
      <c r="D591" s="13" t="s">
        <v>1533</v>
      </c>
      <c r="E591" t="str">
        <f t="shared" si="9"/>
        <v>Hehler, , , Schmied, , , Kuriositätenhändler</v>
      </c>
      <c r="F591" s="13" t="s">
        <v>1409</v>
      </c>
      <c r="G591">
        <v>1</v>
      </c>
      <c r="H591" t="s">
        <v>1057</v>
      </c>
      <c r="K591" t="s">
        <v>1045</v>
      </c>
      <c r="N591" t="s">
        <v>1443</v>
      </c>
    </row>
    <row r="592" spans="1:14" x14ac:dyDescent="0.5">
      <c r="A592" t="s">
        <v>877</v>
      </c>
      <c r="B592" s="13">
        <v>0</v>
      </c>
      <c r="C592" s="13">
        <v>0.1</v>
      </c>
      <c r="D592" s="13" t="s">
        <v>1533</v>
      </c>
      <c r="E592" t="str">
        <f t="shared" si="9"/>
        <v>Hehler, , Alchemist, , , , Kuriositätenhändler</v>
      </c>
      <c r="F592" s="13"/>
      <c r="G592">
        <v>1</v>
      </c>
      <c r="H592" t="s">
        <v>1057</v>
      </c>
      <c r="J592" t="s">
        <v>1044</v>
      </c>
      <c r="N592" t="s">
        <v>1443</v>
      </c>
    </row>
    <row r="593" spans="1:14" x14ac:dyDescent="0.5">
      <c r="A593" t="s">
        <v>878</v>
      </c>
      <c r="B593" s="13">
        <v>0</v>
      </c>
      <c r="C593" s="13">
        <v>15</v>
      </c>
      <c r="D593" s="13" t="s">
        <v>1533</v>
      </c>
      <c r="E593" t="str">
        <f t="shared" si="9"/>
        <v>Hehler, , , , , , Kuriositätenhändler</v>
      </c>
      <c r="F593" s="13"/>
      <c r="G593">
        <v>0</v>
      </c>
      <c r="H593" t="s">
        <v>1057</v>
      </c>
      <c r="N593" t="s">
        <v>1443</v>
      </c>
    </row>
    <row r="594" spans="1:14" x14ac:dyDescent="0.5">
      <c r="A594" t="s">
        <v>879</v>
      </c>
      <c r="B594" s="13">
        <v>0</v>
      </c>
      <c r="C594" s="13">
        <v>2</v>
      </c>
      <c r="D594" s="13" t="s">
        <v>1533</v>
      </c>
      <c r="E594" t="str">
        <f t="shared" si="9"/>
        <v>Hehler, , , , , , Kuriositätenhändler</v>
      </c>
      <c r="F594" s="13"/>
      <c r="G594">
        <v>0</v>
      </c>
      <c r="H594" t="s">
        <v>1057</v>
      </c>
      <c r="N594" t="s">
        <v>1443</v>
      </c>
    </row>
    <row r="595" spans="1:14" x14ac:dyDescent="0.5">
      <c r="A595" t="s">
        <v>880</v>
      </c>
      <c r="B595" s="13">
        <v>0</v>
      </c>
      <c r="C595" s="13">
        <v>4</v>
      </c>
      <c r="D595" s="13" t="s">
        <v>1533</v>
      </c>
      <c r="E595" t="str">
        <f t="shared" si="9"/>
        <v>Hehler, , Alchemist, , , , Kuriositätenhändler</v>
      </c>
      <c r="F595" s="13"/>
      <c r="G595">
        <v>0.1</v>
      </c>
      <c r="H595" t="s">
        <v>1057</v>
      </c>
      <c r="J595" t="s">
        <v>1044</v>
      </c>
      <c r="N595" t="s">
        <v>1443</v>
      </c>
    </row>
    <row r="596" spans="1:14" x14ac:dyDescent="0.5">
      <c r="A596" t="s">
        <v>881</v>
      </c>
      <c r="B596" s="13">
        <v>0</v>
      </c>
      <c r="C596" s="13">
        <v>4</v>
      </c>
      <c r="D596" s="13" t="s">
        <v>1533</v>
      </c>
      <c r="E596" t="str">
        <f t="shared" si="9"/>
        <v>Hehler, , Alchemist, , , , Kuriositätenhändler</v>
      </c>
      <c r="F596" s="13" t="s">
        <v>1402</v>
      </c>
      <c r="G596">
        <v>0.2</v>
      </c>
      <c r="H596" t="s">
        <v>1057</v>
      </c>
      <c r="J596" t="s">
        <v>1044</v>
      </c>
      <c r="N596" t="s">
        <v>1443</v>
      </c>
    </row>
    <row r="597" spans="1:14" x14ac:dyDescent="0.5">
      <c r="A597" t="s">
        <v>882</v>
      </c>
      <c r="B597" s="13">
        <v>0</v>
      </c>
      <c r="C597" s="13">
        <v>2</v>
      </c>
      <c r="D597" s="13" t="s">
        <v>1533</v>
      </c>
      <c r="E597" t="str">
        <f t="shared" si="9"/>
        <v>Hehler, , Alchemist, , , , Kuriositätenhändler</v>
      </c>
      <c r="F597" s="13"/>
      <c r="G597">
        <v>0.2</v>
      </c>
      <c r="H597" t="s">
        <v>1057</v>
      </c>
      <c r="J597" t="s">
        <v>1044</v>
      </c>
      <c r="N597" t="s">
        <v>1443</v>
      </c>
    </row>
    <row r="598" spans="1:14" x14ac:dyDescent="0.5">
      <c r="A598" t="s">
        <v>883</v>
      </c>
      <c r="B598" s="13">
        <v>0</v>
      </c>
      <c r="C598" s="13">
        <v>0.5</v>
      </c>
      <c r="D598" s="13" t="s">
        <v>1533</v>
      </c>
      <c r="E598" t="str">
        <f t="shared" si="9"/>
        <v>Hehler, , Alchemist, , , , Kuriositätenhändler</v>
      </c>
      <c r="F598" s="13"/>
      <c r="G598">
        <v>0</v>
      </c>
      <c r="H598" t="s">
        <v>1057</v>
      </c>
      <c r="J598" t="s">
        <v>1044</v>
      </c>
      <c r="N598" t="s">
        <v>1443</v>
      </c>
    </row>
    <row r="599" spans="1:14" x14ac:dyDescent="0.5">
      <c r="A599" t="s">
        <v>884</v>
      </c>
      <c r="B599" s="13">
        <v>0</v>
      </c>
      <c r="C599" s="13">
        <v>3</v>
      </c>
      <c r="D599" s="13" t="s">
        <v>1533</v>
      </c>
      <c r="E599" t="str">
        <f t="shared" si="9"/>
        <v>Hehler, , , , , , Kuriositätenhändler</v>
      </c>
      <c r="F599" s="13" t="s">
        <v>1409</v>
      </c>
      <c r="G599">
        <v>0.5</v>
      </c>
      <c r="H599" t="s">
        <v>1057</v>
      </c>
      <c r="N599" t="s">
        <v>1443</v>
      </c>
    </row>
    <row r="600" spans="1:14" x14ac:dyDescent="0.5">
      <c r="A600" t="s">
        <v>885</v>
      </c>
      <c r="B600" s="13">
        <v>0</v>
      </c>
      <c r="C600" s="13">
        <v>1</v>
      </c>
      <c r="D600" s="13" t="s">
        <v>1533</v>
      </c>
      <c r="E600" t="str">
        <f t="shared" si="9"/>
        <v>Hehler, , , , , , Kuriositätenhändler</v>
      </c>
      <c r="F600" s="13" t="s">
        <v>1402</v>
      </c>
      <c r="G600">
        <v>1</v>
      </c>
      <c r="H600" t="s">
        <v>1057</v>
      </c>
      <c r="N600" t="s">
        <v>1443</v>
      </c>
    </row>
    <row r="601" spans="1:14" x14ac:dyDescent="0.5">
      <c r="A601" t="s">
        <v>886</v>
      </c>
      <c r="B601" s="13">
        <v>0</v>
      </c>
      <c r="C601" s="13">
        <v>6</v>
      </c>
      <c r="D601" s="13" t="s">
        <v>1533</v>
      </c>
      <c r="E601" t="str">
        <f t="shared" si="9"/>
        <v>Hehler, , Alchemist, , , , Kuriositätenhändler</v>
      </c>
      <c r="F601" s="13"/>
      <c r="G601">
        <v>0.2</v>
      </c>
      <c r="H601" t="s">
        <v>1057</v>
      </c>
      <c r="J601" t="s">
        <v>1044</v>
      </c>
      <c r="N601" t="s">
        <v>1443</v>
      </c>
    </row>
    <row r="602" spans="1:14" x14ac:dyDescent="0.5">
      <c r="A602" t="s">
        <v>887</v>
      </c>
      <c r="B602" s="13">
        <v>0</v>
      </c>
      <c r="C602" s="13">
        <v>2</v>
      </c>
      <c r="D602" s="13" t="s">
        <v>1533</v>
      </c>
      <c r="E602" t="str">
        <f t="shared" si="9"/>
        <v>Hehler, , Alchemist, , , , Kuriositätenhändler</v>
      </c>
      <c r="F602" s="13"/>
      <c r="G602">
        <v>1</v>
      </c>
      <c r="H602" t="s">
        <v>1057</v>
      </c>
      <c r="J602" t="s">
        <v>1044</v>
      </c>
      <c r="N602" t="s">
        <v>1443</v>
      </c>
    </row>
    <row r="603" spans="1:14" x14ac:dyDescent="0.5">
      <c r="A603" t="s">
        <v>888</v>
      </c>
      <c r="B603" s="13">
        <v>0</v>
      </c>
      <c r="C603" s="13">
        <v>0.2</v>
      </c>
      <c r="D603" s="13" t="s">
        <v>1533</v>
      </c>
      <c r="E603" t="str">
        <f t="shared" si="9"/>
        <v>Hehler, , Alchemist, , , , Kuriositätenhändler</v>
      </c>
      <c r="F603" s="13"/>
      <c r="G603">
        <v>1</v>
      </c>
      <c r="H603" t="s">
        <v>1057</v>
      </c>
      <c r="J603" t="s">
        <v>1044</v>
      </c>
      <c r="N603" t="s">
        <v>1443</v>
      </c>
    </row>
    <row r="604" spans="1:14" x14ac:dyDescent="0.5">
      <c r="A604" t="s">
        <v>889</v>
      </c>
      <c r="B604" s="13">
        <v>0</v>
      </c>
      <c r="C604" s="13">
        <v>3</v>
      </c>
      <c r="D604" s="13" t="s">
        <v>1533</v>
      </c>
      <c r="E604" t="str">
        <f t="shared" si="9"/>
        <v>Hehler, , , , , , Kuriositätenhändler</v>
      </c>
      <c r="F604" s="13" t="s">
        <v>1412</v>
      </c>
      <c r="G604">
        <v>1</v>
      </c>
      <c r="H604" t="s">
        <v>1057</v>
      </c>
      <c r="N604" t="s">
        <v>1443</v>
      </c>
    </row>
    <row r="605" spans="1:14" x14ac:dyDescent="0.5">
      <c r="A605" t="s">
        <v>890</v>
      </c>
      <c r="B605" s="13">
        <v>0</v>
      </c>
      <c r="C605" s="13">
        <v>8</v>
      </c>
      <c r="D605" s="13" t="s">
        <v>1533</v>
      </c>
      <c r="E605" t="str">
        <f t="shared" si="9"/>
        <v>Hehler, , , , , , Kuriositätenhändler</v>
      </c>
      <c r="F605" s="13" t="s">
        <v>1409</v>
      </c>
      <c r="G605">
        <v>1</v>
      </c>
      <c r="H605" t="s">
        <v>1057</v>
      </c>
      <c r="N605" t="s">
        <v>1443</v>
      </c>
    </row>
    <row r="606" spans="1:14" x14ac:dyDescent="0.5">
      <c r="A606" t="s">
        <v>891</v>
      </c>
      <c r="B606" s="13">
        <v>0</v>
      </c>
      <c r="C606" s="13">
        <v>5</v>
      </c>
      <c r="D606" s="13" t="s">
        <v>1533</v>
      </c>
      <c r="E606" t="str">
        <f t="shared" si="9"/>
        <v>Hehler, , Alchemist, , , , Kuriositätenhändler</v>
      </c>
      <c r="F606" s="13"/>
      <c r="G606">
        <v>0.01</v>
      </c>
      <c r="H606" t="s">
        <v>1057</v>
      </c>
      <c r="J606" t="s">
        <v>1044</v>
      </c>
      <c r="N606" t="s">
        <v>1443</v>
      </c>
    </row>
    <row r="607" spans="1:14" x14ac:dyDescent="0.5">
      <c r="A607" t="s">
        <v>892</v>
      </c>
      <c r="B607" s="13">
        <v>0</v>
      </c>
      <c r="C607" s="13">
        <v>15</v>
      </c>
      <c r="D607" s="13" t="s">
        <v>1533</v>
      </c>
      <c r="E607" t="str">
        <f t="shared" si="9"/>
        <v>Hehler, , Alchemist, , , , Kuriositätenhändler</v>
      </c>
      <c r="F607" s="13"/>
      <c r="G607">
        <v>0.1</v>
      </c>
      <c r="H607" t="s">
        <v>1057</v>
      </c>
      <c r="J607" t="s">
        <v>1044</v>
      </c>
      <c r="N607" t="s">
        <v>1443</v>
      </c>
    </row>
    <row r="608" spans="1:14" x14ac:dyDescent="0.5">
      <c r="A608" t="s">
        <v>893</v>
      </c>
      <c r="B608" s="13">
        <v>0</v>
      </c>
      <c r="C608" s="13">
        <v>12</v>
      </c>
      <c r="D608" s="13" t="s">
        <v>1533</v>
      </c>
      <c r="E608" t="str">
        <f t="shared" si="9"/>
        <v>Hehler, , Alchemist, , , , Kuriositätenhändler</v>
      </c>
      <c r="F608" s="13"/>
      <c r="G608">
        <v>0.5</v>
      </c>
      <c r="H608" t="s">
        <v>1057</v>
      </c>
      <c r="J608" t="s">
        <v>1044</v>
      </c>
      <c r="N608" t="s">
        <v>1443</v>
      </c>
    </row>
    <row r="609" spans="1:14" x14ac:dyDescent="0.5">
      <c r="A609" t="s">
        <v>894</v>
      </c>
      <c r="B609" s="13">
        <v>0</v>
      </c>
      <c r="C609" s="13">
        <v>15</v>
      </c>
      <c r="D609" s="13" t="s">
        <v>1533</v>
      </c>
      <c r="E609" t="str">
        <f t="shared" si="9"/>
        <v>Hehler, , , , , , Kuriositätenhändler</v>
      </c>
      <c r="F609" s="13" t="s">
        <v>1403</v>
      </c>
      <c r="G609">
        <v>0.2</v>
      </c>
      <c r="H609" t="s">
        <v>1057</v>
      </c>
      <c r="N609" t="s">
        <v>1443</v>
      </c>
    </row>
    <row r="610" spans="1:14" x14ac:dyDescent="0.5">
      <c r="A610" t="s">
        <v>895</v>
      </c>
      <c r="B610" s="13">
        <v>0</v>
      </c>
      <c r="C610" s="13">
        <v>4</v>
      </c>
      <c r="D610" s="13" t="s">
        <v>1533</v>
      </c>
      <c r="E610" t="str">
        <f t="shared" si="9"/>
        <v>Hehler, , Alchemist, , , , Kuriositätenhändler</v>
      </c>
      <c r="F610" s="13"/>
      <c r="G610">
        <v>0.01</v>
      </c>
      <c r="H610" t="s">
        <v>1057</v>
      </c>
      <c r="J610" t="s">
        <v>1044</v>
      </c>
      <c r="N610" t="s">
        <v>1443</v>
      </c>
    </row>
    <row r="611" spans="1:14" x14ac:dyDescent="0.5">
      <c r="A611" t="s">
        <v>896</v>
      </c>
      <c r="B611" s="13">
        <v>0</v>
      </c>
      <c r="C611" s="13">
        <v>2</v>
      </c>
      <c r="D611" s="13" t="s">
        <v>1533</v>
      </c>
      <c r="E611" t="str">
        <f t="shared" si="9"/>
        <v>Hehler, , , , , , Kuriositätenhändler</v>
      </c>
      <c r="F611" s="13"/>
      <c r="G611">
        <v>0.1</v>
      </c>
      <c r="H611" t="s">
        <v>1057</v>
      </c>
      <c r="N611" t="s">
        <v>1443</v>
      </c>
    </row>
    <row r="612" spans="1:14" x14ac:dyDescent="0.5">
      <c r="A612" t="s">
        <v>897</v>
      </c>
      <c r="B612" s="13">
        <v>0</v>
      </c>
      <c r="C612" s="13">
        <v>15</v>
      </c>
      <c r="D612" s="13" t="s">
        <v>1533</v>
      </c>
      <c r="E612" t="str">
        <f t="shared" si="9"/>
        <v>Hehler, , Alchemist, , , , Kuriositätenhändler</v>
      </c>
      <c r="F612" s="13"/>
      <c r="G612">
        <v>0.1</v>
      </c>
      <c r="H612" t="s">
        <v>1057</v>
      </c>
      <c r="J612" t="s">
        <v>1044</v>
      </c>
      <c r="N612" t="s">
        <v>1443</v>
      </c>
    </row>
    <row r="613" spans="1:14" x14ac:dyDescent="0.5">
      <c r="A613" t="s">
        <v>898</v>
      </c>
      <c r="B613" s="13">
        <v>0</v>
      </c>
      <c r="C613" s="13">
        <v>15</v>
      </c>
      <c r="D613" s="13" t="s">
        <v>1533</v>
      </c>
      <c r="E613" t="str">
        <f t="shared" si="9"/>
        <v>Hehler, , , , , , Kuriositätenhändler</v>
      </c>
      <c r="F613" s="13" t="s">
        <v>1400</v>
      </c>
      <c r="G613">
        <v>0.1</v>
      </c>
      <c r="H613" t="s">
        <v>1057</v>
      </c>
      <c r="N613" t="s">
        <v>1443</v>
      </c>
    </row>
    <row r="614" spans="1:14" x14ac:dyDescent="0.5">
      <c r="A614" t="s">
        <v>899</v>
      </c>
      <c r="B614" s="13">
        <v>0</v>
      </c>
      <c r="C614" s="13">
        <v>11</v>
      </c>
      <c r="D614" s="13" t="s">
        <v>1533</v>
      </c>
      <c r="E614" t="str">
        <f t="shared" si="9"/>
        <v>Hehler, , Alchemist, , , , Kuriositätenhändler</v>
      </c>
      <c r="F614" s="13"/>
      <c r="G614">
        <v>0.1</v>
      </c>
      <c r="H614" t="s">
        <v>1057</v>
      </c>
      <c r="J614" t="s">
        <v>1044</v>
      </c>
      <c r="N614" t="s">
        <v>1443</v>
      </c>
    </row>
    <row r="615" spans="1:14" x14ac:dyDescent="0.5">
      <c r="A615" t="s">
        <v>900</v>
      </c>
      <c r="B615" s="13">
        <v>0</v>
      </c>
      <c r="C615" s="13">
        <v>1</v>
      </c>
      <c r="D615" s="13" t="s">
        <v>1533</v>
      </c>
      <c r="E615" t="str">
        <f t="shared" si="9"/>
        <v>Hehler, , Alchemist, , , , Kuriositätenhändler</v>
      </c>
      <c r="F615" s="13"/>
      <c r="G615">
        <v>0.1</v>
      </c>
      <c r="H615" t="s">
        <v>1057</v>
      </c>
      <c r="J615" t="s">
        <v>1044</v>
      </c>
      <c r="N615" t="s">
        <v>1443</v>
      </c>
    </row>
    <row r="616" spans="1:14" x14ac:dyDescent="0.5">
      <c r="A616" t="s">
        <v>901</v>
      </c>
      <c r="B616" s="13">
        <v>0</v>
      </c>
      <c r="C616" s="13">
        <v>15</v>
      </c>
      <c r="D616" s="13" t="s">
        <v>1533</v>
      </c>
      <c r="E616" t="str">
        <f t="shared" si="9"/>
        <v>Hehler, , , Schmied, , , Kuriositätenhändler</v>
      </c>
      <c r="F616" s="13" t="s">
        <v>1403</v>
      </c>
      <c r="G616">
        <v>0.2</v>
      </c>
      <c r="H616" t="s">
        <v>1057</v>
      </c>
      <c r="K616" t="s">
        <v>1045</v>
      </c>
      <c r="N616" t="s">
        <v>1443</v>
      </c>
    </row>
    <row r="617" spans="1:14" x14ac:dyDescent="0.5">
      <c r="A617" t="s">
        <v>902</v>
      </c>
      <c r="B617" s="13">
        <v>0</v>
      </c>
      <c r="C617" s="13">
        <v>8</v>
      </c>
      <c r="D617" s="13" t="s">
        <v>1533</v>
      </c>
      <c r="E617" t="str">
        <f t="shared" si="9"/>
        <v>Hehler, , , , , , Kuriositätenhändler</v>
      </c>
      <c r="F617" s="13" t="s">
        <v>1402</v>
      </c>
      <c r="G617">
        <v>0.2</v>
      </c>
      <c r="H617" t="s">
        <v>1057</v>
      </c>
      <c r="N617" t="s">
        <v>1443</v>
      </c>
    </row>
    <row r="618" spans="1:14" x14ac:dyDescent="0.5">
      <c r="A618" t="s">
        <v>903</v>
      </c>
      <c r="B618" s="13">
        <v>0</v>
      </c>
      <c r="C618" s="13">
        <v>8</v>
      </c>
      <c r="D618" s="13" t="s">
        <v>1533</v>
      </c>
      <c r="E618" t="str">
        <f t="shared" si="9"/>
        <v>Hehler, , Alchemist, , , , Kuriositätenhändler</v>
      </c>
      <c r="F618" s="13"/>
      <c r="G618">
        <v>0.2</v>
      </c>
      <c r="H618" t="s">
        <v>1057</v>
      </c>
      <c r="J618" t="s">
        <v>1044</v>
      </c>
      <c r="N618" t="s">
        <v>1443</v>
      </c>
    </row>
    <row r="619" spans="1:14" x14ac:dyDescent="0.5">
      <c r="A619" t="s">
        <v>904</v>
      </c>
      <c r="B619" s="13">
        <v>0</v>
      </c>
      <c r="C619" s="13">
        <v>4</v>
      </c>
      <c r="D619" s="13" t="s">
        <v>1533</v>
      </c>
      <c r="E619" t="str">
        <f t="shared" si="9"/>
        <v>Hehler, , Alchemist, , , , Kuriositätenhändler</v>
      </c>
      <c r="F619" s="13"/>
      <c r="G619">
        <v>0.2</v>
      </c>
      <c r="H619" t="s">
        <v>1057</v>
      </c>
      <c r="J619" t="s">
        <v>1044</v>
      </c>
      <c r="N619" t="s">
        <v>1443</v>
      </c>
    </row>
    <row r="620" spans="1:14" x14ac:dyDescent="0.5">
      <c r="A620" t="s">
        <v>905</v>
      </c>
      <c r="B620" s="13">
        <v>0</v>
      </c>
      <c r="C620" s="13">
        <v>1</v>
      </c>
      <c r="D620" s="13" t="s">
        <v>1533</v>
      </c>
      <c r="E620" t="str">
        <f t="shared" si="9"/>
        <v>Hehler, , Alchemist, , , , Kuriositätenhändler</v>
      </c>
      <c r="F620" s="13"/>
      <c r="G620">
        <v>0.2</v>
      </c>
      <c r="H620" t="s">
        <v>1057</v>
      </c>
      <c r="J620" t="s">
        <v>1044</v>
      </c>
      <c r="N620" t="s">
        <v>1443</v>
      </c>
    </row>
    <row r="621" spans="1:14" x14ac:dyDescent="0.5">
      <c r="A621" t="s">
        <v>906</v>
      </c>
      <c r="B621" s="13">
        <v>0</v>
      </c>
      <c r="C621" s="13">
        <v>10</v>
      </c>
      <c r="D621" s="13" t="s">
        <v>1533</v>
      </c>
      <c r="E621" t="str">
        <f t="shared" si="9"/>
        <v>Hehler, , , Schmied, , , Kuriositätenhändler</v>
      </c>
      <c r="F621" s="13" t="s">
        <v>1400</v>
      </c>
      <c r="G621">
        <v>0.1</v>
      </c>
      <c r="H621" t="s">
        <v>1057</v>
      </c>
      <c r="K621" t="s">
        <v>1045</v>
      </c>
      <c r="N621" t="s">
        <v>1443</v>
      </c>
    </row>
    <row r="622" spans="1:14" x14ac:dyDescent="0.5">
      <c r="A622" t="s">
        <v>907</v>
      </c>
      <c r="B622" s="13">
        <v>0</v>
      </c>
      <c r="C622" s="13">
        <v>1</v>
      </c>
      <c r="D622" s="13" t="s">
        <v>1533</v>
      </c>
      <c r="E622" t="str">
        <f t="shared" si="9"/>
        <v>Hehler, , , , , , Kuriositätenhändler</v>
      </c>
      <c r="F622" s="13"/>
      <c r="G622">
        <v>0.1</v>
      </c>
      <c r="H622" t="s">
        <v>1057</v>
      </c>
      <c r="N622" t="s">
        <v>1443</v>
      </c>
    </row>
    <row r="623" spans="1:14" x14ac:dyDescent="0.5">
      <c r="A623" t="s">
        <v>908</v>
      </c>
      <c r="B623" s="13">
        <v>0</v>
      </c>
      <c r="C623" s="13">
        <v>2</v>
      </c>
      <c r="D623" s="13" t="s">
        <v>1533</v>
      </c>
      <c r="E623" t="str">
        <f t="shared" si="9"/>
        <v>Hehler, , , , , , Kuriositätenhändler</v>
      </c>
      <c r="F623" s="13" t="s">
        <v>1406</v>
      </c>
      <c r="G623">
        <v>2</v>
      </c>
      <c r="H623" t="s">
        <v>1057</v>
      </c>
      <c r="N623" t="s">
        <v>1443</v>
      </c>
    </row>
    <row r="624" spans="1:14" x14ac:dyDescent="0.5">
      <c r="A624" t="s">
        <v>909</v>
      </c>
      <c r="B624" s="13">
        <v>0</v>
      </c>
      <c r="C624" s="13">
        <v>5</v>
      </c>
      <c r="D624" s="13" t="s">
        <v>1533</v>
      </c>
      <c r="E624" t="str">
        <f t="shared" si="9"/>
        <v>Hehler, , Alchemist, , , , Kuriositätenhändler</v>
      </c>
      <c r="F624" s="13"/>
      <c r="G624">
        <v>2</v>
      </c>
      <c r="H624" t="s">
        <v>1057</v>
      </c>
      <c r="J624" t="s">
        <v>1044</v>
      </c>
      <c r="N624" t="s">
        <v>1443</v>
      </c>
    </row>
    <row r="625" spans="1:14" x14ac:dyDescent="0.5">
      <c r="A625" t="s">
        <v>910</v>
      </c>
      <c r="B625" s="13">
        <v>0</v>
      </c>
      <c r="C625" s="13">
        <v>3</v>
      </c>
      <c r="D625" s="13" t="s">
        <v>1533</v>
      </c>
      <c r="E625" t="str">
        <f t="shared" si="9"/>
        <v>Hehler, , Alchemist, , , , Kuriositätenhändler</v>
      </c>
      <c r="F625" s="13" t="s">
        <v>1406</v>
      </c>
      <c r="G625">
        <v>2</v>
      </c>
      <c r="H625" t="s">
        <v>1057</v>
      </c>
      <c r="J625" t="s">
        <v>1044</v>
      </c>
      <c r="N625" t="s">
        <v>1443</v>
      </c>
    </row>
    <row r="626" spans="1:14" x14ac:dyDescent="0.5">
      <c r="A626" t="s">
        <v>911</v>
      </c>
      <c r="B626" s="13">
        <v>0</v>
      </c>
      <c r="C626" s="13">
        <v>2</v>
      </c>
      <c r="D626" s="13" t="s">
        <v>1533</v>
      </c>
      <c r="E626" t="str">
        <f t="shared" si="9"/>
        <v>Hehler, , Alchemist, , , , Kuriositätenhändler</v>
      </c>
      <c r="F626" s="13"/>
      <c r="G626">
        <v>2</v>
      </c>
      <c r="H626" t="s">
        <v>1057</v>
      </c>
      <c r="J626" t="s">
        <v>1044</v>
      </c>
      <c r="N626" t="s">
        <v>1443</v>
      </c>
    </row>
    <row r="627" spans="1:14" x14ac:dyDescent="0.5">
      <c r="A627" t="s">
        <v>912</v>
      </c>
      <c r="B627" s="13">
        <v>0</v>
      </c>
      <c r="C627" s="13">
        <v>0.6</v>
      </c>
      <c r="D627" s="13" t="s">
        <v>1533</v>
      </c>
      <c r="E627" t="str">
        <f t="shared" si="9"/>
        <v>Hehler, , Alchemist, , , , Kuriositätenhändler</v>
      </c>
      <c r="F627" s="13"/>
      <c r="G627">
        <v>2</v>
      </c>
      <c r="H627" t="s">
        <v>1057</v>
      </c>
      <c r="J627" t="s">
        <v>1044</v>
      </c>
      <c r="N627" t="s">
        <v>1443</v>
      </c>
    </row>
    <row r="628" spans="1:14" x14ac:dyDescent="0.5">
      <c r="A628" t="s">
        <v>913</v>
      </c>
      <c r="B628" s="13">
        <v>0</v>
      </c>
      <c r="C628" s="13">
        <v>6</v>
      </c>
      <c r="D628" s="13" t="s">
        <v>1533</v>
      </c>
      <c r="E628" t="str">
        <f t="shared" si="9"/>
        <v>Hehler, , , , , , Kuriositätenhändler</v>
      </c>
      <c r="F628" s="13" t="s">
        <v>1410</v>
      </c>
      <c r="G628">
        <v>3</v>
      </c>
      <c r="H628" t="s">
        <v>1057</v>
      </c>
      <c r="N628" t="s">
        <v>1443</v>
      </c>
    </row>
    <row r="629" spans="1:14" x14ac:dyDescent="0.5">
      <c r="A629" t="s">
        <v>914</v>
      </c>
      <c r="B629" s="13">
        <v>0</v>
      </c>
      <c r="C629" s="13">
        <v>2</v>
      </c>
      <c r="D629" s="13" t="s">
        <v>1533</v>
      </c>
      <c r="E629" t="str">
        <f t="shared" si="9"/>
        <v>Hehler, , Alchemist, , , , Kuriositätenhändler</v>
      </c>
      <c r="F629" s="13"/>
      <c r="G629">
        <v>0.6</v>
      </c>
      <c r="H629" t="s">
        <v>1057</v>
      </c>
      <c r="J629" t="s">
        <v>1044</v>
      </c>
      <c r="N629" t="s">
        <v>1443</v>
      </c>
    </row>
    <row r="630" spans="1:14" x14ac:dyDescent="0.5">
      <c r="A630" t="s">
        <v>915</v>
      </c>
      <c r="B630" s="13">
        <v>0</v>
      </c>
      <c r="C630" s="13">
        <v>8</v>
      </c>
      <c r="D630" s="13" t="s">
        <v>1533</v>
      </c>
      <c r="E630" t="str">
        <f t="shared" si="9"/>
        <v>Hehler, , Alchemist, , , , Kuriositätenhändler</v>
      </c>
      <c r="F630" s="13"/>
      <c r="G630">
        <v>0.2</v>
      </c>
      <c r="H630" t="s">
        <v>1057</v>
      </c>
      <c r="J630" t="s">
        <v>1044</v>
      </c>
      <c r="N630" t="s">
        <v>1443</v>
      </c>
    </row>
    <row r="631" spans="1:14" x14ac:dyDescent="0.5">
      <c r="A631" t="s">
        <v>916</v>
      </c>
      <c r="B631" s="13">
        <v>0</v>
      </c>
      <c r="C631" s="13">
        <v>4</v>
      </c>
      <c r="D631" s="13" t="s">
        <v>1533</v>
      </c>
      <c r="E631" t="str">
        <f t="shared" si="9"/>
        <v>Hehler, , Alchemist, , , , Kuriositätenhändler</v>
      </c>
      <c r="F631" s="13"/>
      <c r="G631">
        <v>0.1</v>
      </c>
      <c r="H631" t="s">
        <v>1057</v>
      </c>
      <c r="J631" t="s">
        <v>1044</v>
      </c>
      <c r="N631" t="s">
        <v>1443</v>
      </c>
    </row>
    <row r="632" spans="1:14" x14ac:dyDescent="0.5">
      <c r="A632" t="s">
        <v>917</v>
      </c>
      <c r="B632" s="13">
        <v>0</v>
      </c>
      <c r="C632" s="13">
        <v>15</v>
      </c>
      <c r="D632" s="13" t="s">
        <v>1533</v>
      </c>
      <c r="E632" t="str">
        <f t="shared" si="9"/>
        <v>Hehler, , , Schmied, , , Kuriositätenhändler</v>
      </c>
      <c r="F632" s="13" t="s">
        <v>1412</v>
      </c>
      <c r="G632">
        <v>2</v>
      </c>
      <c r="H632" t="s">
        <v>1057</v>
      </c>
      <c r="K632" t="s">
        <v>1045</v>
      </c>
      <c r="N632" t="s">
        <v>1443</v>
      </c>
    </row>
    <row r="633" spans="1:14" x14ac:dyDescent="0.5">
      <c r="A633" t="s">
        <v>918</v>
      </c>
      <c r="B633" s="13">
        <v>0</v>
      </c>
      <c r="C633" s="13">
        <v>15</v>
      </c>
      <c r="D633" s="13" t="s">
        <v>1533</v>
      </c>
      <c r="E633" t="str">
        <f t="shared" si="9"/>
        <v>Hehler, , , , , , Kuriositätenhändler</v>
      </c>
      <c r="F633" s="13"/>
      <c r="G633">
        <v>0</v>
      </c>
      <c r="H633" t="s">
        <v>1057</v>
      </c>
      <c r="N633" t="s">
        <v>1443</v>
      </c>
    </row>
    <row r="634" spans="1:14" x14ac:dyDescent="0.5">
      <c r="A634" t="s">
        <v>919</v>
      </c>
      <c r="B634" s="13">
        <v>0</v>
      </c>
      <c r="C634" s="13">
        <v>15</v>
      </c>
      <c r="D634" s="13" t="s">
        <v>1533</v>
      </c>
      <c r="E634" t="str">
        <f t="shared" si="9"/>
        <v>Hehler, , , , , , Kuriositätenhändler</v>
      </c>
      <c r="F634" s="13"/>
      <c r="G634">
        <v>0</v>
      </c>
      <c r="H634" t="s">
        <v>1057</v>
      </c>
      <c r="N634" t="s">
        <v>1443</v>
      </c>
    </row>
    <row r="635" spans="1:14" x14ac:dyDescent="0.5">
      <c r="A635" t="s">
        <v>920</v>
      </c>
      <c r="B635" s="13">
        <v>0</v>
      </c>
      <c r="C635" s="13">
        <v>158</v>
      </c>
      <c r="D635" s="13" t="s">
        <v>1533</v>
      </c>
      <c r="E635" t="str">
        <f t="shared" si="9"/>
        <v>Hehler, , , , , , Kuriositätenhändler</v>
      </c>
      <c r="F635" s="13"/>
      <c r="G635">
        <v>0</v>
      </c>
      <c r="H635" t="s">
        <v>1057</v>
      </c>
      <c r="N635" t="s">
        <v>1443</v>
      </c>
    </row>
    <row r="636" spans="1:14" x14ac:dyDescent="0.5">
      <c r="A636" t="s">
        <v>921</v>
      </c>
      <c r="B636" s="13">
        <v>0</v>
      </c>
      <c r="C636" s="13">
        <v>1250</v>
      </c>
      <c r="D636" s="13" t="s">
        <v>1533</v>
      </c>
      <c r="E636" t="str">
        <f t="shared" si="9"/>
        <v>Hehler, , , , , , Kuriositätenhändler</v>
      </c>
      <c r="F636" s="13" t="s">
        <v>1404</v>
      </c>
      <c r="G636">
        <v>0</v>
      </c>
      <c r="H636" t="s">
        <v>1057</v>
      </c>
      <c r="N636" t="s">
        <v>1443</v>
      </c>
    </row>
    <row r="637" spans="1:14" x14ac:dyDescent="0.5">
      <c r="A637" t="s">
        <v>922</v>
      </c>
      <c r="B637" s="13">
        <v>0</v>
      </c>
      <c r="C637" s="13">
        <v>2</v>
      </c>
      <c r="D637" s="13" t="s">
        <v>1533</v>
      </c>
      <c r="E637" t="str">
        <f t="shared" si="9"/>
        <v>Hehler, , Alchemist, , , , Kuriositätenhändler</v>
      </c>
      <c r="F637" s="13"/>
      <c r="G637">
        <v>5</v>
      </c>
      <c r="H637" t="s">
        <v>1057</v>
      </c>
      <c r="J637" t="s">
        <v>1044</v>
      </c>
      <c r="N637" t="s">
        <v>1443</v>
      </c>
    </row>
    <row r="638" spans="1:14" x14ac:dyDescent="0.5">
      <c r="A638" t="s">
        <v>923</v>
      </c>
      <c r="B638" s="13">
        <v>0</v>
      </c>
      <c r="C638" s="13">
        <v>2</v>
      </c>
      <c r="D638" s="13" t="s">
        <v>1533</v>
      </c>
      <c r="E638" t="str">
        <f t="shared" si="9"/>
        <v>Hehler, , Alchemist, , , , Kuriositätenhändler</v>
      </c>
      <c r="F638" s="13"/>
      <c r="G638">
        <v>5</v>
      </c>
      <c r="H638" t="s">
        <v>1057</v>
      </c>
      <c r="J638" t="s">
        <v>1044</v>
      </c>
      <c r="N638" t="s">
        <v>1443</v>
      </c>
    </row>
    <row r="639" spans="1:14" x14ac:dyDescent="0.5">
      <c r="A639" t="s">
        <v>971</v>
      </c>
      <c r="B639" s="13">
        <v>0</v>
      </c>
      <c r="C639" s="13">
        <v>15</v>
      </c>
      <c r="D639" s="13" t="s">
        <v>1533</v>
      </c>
      <c r="E639" t="str">
        <f t="shared" si="9"/>
        <v>Hehler, , Alchemist, , , , Kuriositätenhändler</v>
      </c>
      <c r="F639" s="13"/>
      <c r="G639">
        <v>0.01</v>
      </c>
      <c r="H639" t="s">
        <v>1057</v>
      </c>
      <c r="J639" t="s">
        <v>1044</v>
      </c>
      <c r="N639" t="s">
        <v>1443</v>
      </c>
    </row>
    <row r="640" spans="1:14" x14ac:dyDescent="0.5">
      <c r="A640" t="s">
        <v>970</v>
      </c>
      <c r="B640" s="13">
        <v>0</v>
      </c>
      <c r="C640" s="13">
        <v>15</v>
      </c>
      <c r="D640" s="13" t="s">
        <v>1533</v>
      </c>
      <c r="E640" t="str">
        <f t="shared" si="9"/>
        <v>Hehler, , Alchemist, , , , Kuriositätenhändler</v>
      </c>
      <c r="F640" s="13" t="s">
        <v>1401</v>
      </c>
      <c r="G640">
        <v>0.01</v>
      </c>
      <c r="H640" t="s">
        <v>1057</v>
      </c>
      <c r="J640" t="s">
        <v>1044</v>
      </c>
      <c r="N640" t="s">
        <v>1443</v>
      </c>
    </row>
    <row r="641" spans="1:14" x14ac:dyDescent="0.5">
      <c r="A641" t="s">
        <v>969</v>
      </c>
      <c r="B641" s="13">
        <v>0</v>
      </c>
      <c r="C641" s="13">
        <v>250</v>
      </c>
      <c r="D641" s="13" t="s">
        <v>1533</v>
      </c>
      <c r="E641" t="str">
        <f t="shared" si="9"/>
        <v>Hehler, , Alchemist, , , , Kuriositätenhändler</v>
      </c>
      <c r="F641" s="13"/>
      <c r="G641">
        <v>0.01</v>
      </c>
      <c r="H641" t="s">
        <v>1057</v>
      </c>
      <c r="J641" t="s">
        <v>1044</v>
      </c>
      <c r="N641" t="s">
        <v>1443</v>
      </c>
    </row>
    <row r="642" spans="1:14" x14ac:dyDescent="0.5">
      <c r="A642" t="s">
        <v>968</v>
      </c>
      <c r="B642" s="13">
        <v>0</v>
      </c>
      <c r="C642" s="13">
        <v>15</v>
      </c>
      <c r="D642" s="13" t="s">
        <v>1533</v>
      </c>
      <c r="E642" t="str">
        <f t="shared" ref="E642:E688" si="10">H642&amp;", "&amp;I642&amp;", "&amp;J642&amp;", "&amp;K642&amp;", "&amp;L642&amp;", "&amp;M642&amp;", "&amp;N642</f>
        <v>Hehler, , Alchemist, , , , Kuriositätenhändler</v>
      </c>
      <c r="F642" s="13" t="s">
        <v>1401</v>
      </c>
      <c r="G642">
        <v>0.01</v>
      </c>
      <c r="H642" t="s">
        <v>1057</v>
      </c>
      <c r="J642" t="s">
        <v>1044</v>
      </c>
      <c r="N642" t="s">
        <v>1443</v>
      </c>
    </row>
    <row r="643" spans="1:14" x14ac:dyDescent="0.5">
      <c r="A643" t="s">
        <v>967</v>
      </c>
      <c r="B643" s="13">
        <v>0</v>
      </c>
      <c r="C643" s="13">
        <v>5</v>
      </c>
      <c r="D643" s="13" t="s">
        <v>1533</v>
      </c>
      <c r="E643" t="str">
        <f t="shared" si="10"/>
        <v>Hehler, , Alchemist, , , , Kuriositätenhändler</v>
      </c>
      <c r="F643" s="13" t="s">
        <v>972</v>
      </c>
      <c r="G643">
        <v>0.01</v>
      </c>
      <c r="H643" t="s">
        <v>1057</v>
      </c>
      <c r="J643" t="s">
        <v>1044</v>
      </c>
      <c r="N643" t="s">
        <v>1443</v>
      </c>
    </row>
    <row r="644" spans="1:14" x14ac:dyDescent="0.5">
      <c r="A644" t="s">
        <v>966</v>
      </c>
      <c r="B644" s="13">
        <v>0</v>
      </c>
      <c r="C644" s="13">
        <v>5</v>
      </c>
      <c r="D644" s="13" t="s">
        <v>1533</v>
      </c>
      <c r="E644" t="str">
        <f t="shared" si="10"/>
        <v>Hehler, , , , , , Kuriositätenhändler</v>
      </c>
      <c r="F644" s="13"/>
      <c r="G644">
        <v>0</v>
      </c>
      <c r="H644" t="s">
        <v>1057</v>
      </c>
      <c r="N644" t="s">
        <v>1443</v>
      </c>
    </row>
    <row r="645" spans="1:14" x14ac:dyDescent="0.5">
      <c r="A645" t="s">
        <v>965</v>
      </c>
      <c r="B645" s="13">
        <v>0</v>
      </c>
      <c r="C645" s="13">
        <v>5</v>
      </c>
      <c r="D645" s="13" t="s">
        <v>1533</v>
      </c>
      <c r="E645" t="str">
        <f t="shared" si="10"/>
        <v>Hehler, , , , , , Kuriositätenhändler</v>
      </c>
      <c r="F645" s="13" t="s">
        <v>1397</v>
      </c>
      <c r="G645">
        <v>0</v>
      </c>
      <c r="H645" t="s">
        <v>1057</v>
      </c>
      <c r="N645" t="s">
        <v>1443</v>
      </c>
    </row>
    <row r="646" spans="1:14" x14ac:dyDescent="0.5">
      <c r="A646" t="s">
        <v>964</v>
      </c>
      <c r="B646" s="13">
        <v>0</v>
      </c>
      <c r="C646" s="13">
        <v>3</v>
      </c>
      <c r="D646" s="13" t="s">
        <v>1533</v>
      </c>
      <c r="E646" t="str">
        <f t="shared" si="10"/>
        <v>Hehler, , , , , , Kuriositätenhändler</v>
      </c>
      <c r="F646" s="13"/>
      <c r="G646">
        <v>0</v>
      </c>
      <c r="H646" t="s">
        <v>1057</v>
      </c>
      <c r="N646" t="s">
        <v>1443</v>
      </c>
    </row>
    <row r="647" spans="1:14" x14ac:dyDescent="0.5">
      <c r="A647" t="s">
        <v>963</v>
      </c>
      <c r="B647" s="13">
        <v>0</v>
      </c>
      <c r="C647" s="13">
        <v>3</v>
      </c>
      <c r="D647" s="13" t="s">
        <v>1533</v>
      </c>
      <c r="E647" t="str">
        <f t="shared" si="10"/>
        <v>Hehler, , , , , , Kuriositätenhändler</v>
      </c>
      <c r="F647" s="13" t="s">
        <v>1398</v>
      </c>
      <c r="G647">
        <v>0</v>
      </c>
      <c r="H647" t="s">
        <v>1057</v>
      </c>
      <c r="N647" t="s">
        <v>1443</v>
      </c>
    </row>
    <row r="648" spans="1:14" x14ac:dyDescent="0.5">
      <c r="A648" t="s">
        <v>962</v>
      </c>
      <c r="B648" s="13">
        <v>0</v>
      </c>
      <c r="C648" s="13">
        <v>4</v>
      </c>
      <c r="D648" s="13" t="s">
        <v>1533</v>
      </c>
      <c r="E648" t="str">
        <f t="shared" si="10"/>
        <v>Hehler, , , , , , Kuriositätenhändler</v>
      </c>
      <c r="F648" s="13" t="s">
        <v>1393</v>
      </c>
      <c r="G648">
        <v>0</v>
      </c>
      <c r="H648" t="s">
        <v>1057</v>
      </c>
      <c r="N648" t="s">
        <v>1443</v>
      </c>
    </row>
    <row r="649" spans="1:14" x14ac:dyDescent="0.5">
      <c r="A649" t="s">
        <v>961</v>
      </c>
      <c r="B649" s="13">
        <v>0</v>
      </c>
      <c r="C649" s="13">
        <v>15</v>
      </c>
      <c r="D649" s="13" t="s">
        <v>1533</v>
      </c>
      <c r="E649" t="str">
        <f t="shared" si="10"/>
        <v>Hehler, , , Schmied, , , Kuriositätenhändler</v>
      </c>
      <c r="F649" s="13" t="s">
        <v>1415</v>
      </c>
      <c r="G649">
        <v>5</v>
      </c>
      <c r="H649" t="s">
        <v>1057</v>
      </c>
      <c r="K649" t="s">
        <v>1045</v>
      </c>
      <c r="N649" t="s">
        <v>1443</v>
      </c>
    </row>
    <row r="650" spans="1:14" x14ac:dyDescent="0.5">
      <c r="A650" t="s">
        <v>154</v>
      </c>
      <c r="B650" s="13">
        <v>0</v>
      </c>
      <c r="C650" s="13">
        <v>0.25</v>
      </c>
      <c r="D650" s="13" t="s">
        <v>1533</v>
      </c>
      <c r="E650" t="str">
        <f t="shared" si="10"/>
        <v>Hehler, , Alchemist, , , , Kuriositätenhändler</v>
      </c>
      <c r="F650" s="13"/>
      <c r="G650">
        <v>0.1</v>
      </c>
      <c r="H650" t="s">
        <v>1057</v>
      </c>
      <c r="J650" t="s">
        <v>1044</v>
      </c>
      <c r="N650" t="s">
        <v>1443</v>
      </c>
    </row>
    <row r="651" spans="1:14" x14ac:dyDescent="0.5">
      <c r="A651" t="s">
        <v>960</v>
      </c>
      <c r="B651" s="13">
        <v>0</v>
      </c>
      <c r="C651" s="13">
        <v>15</v>
      </c>
      <c r="D651" s="13" t="s">
        <v>1533</v>
      </c>
      <c r="E651" t="str">
        <f t="shared" si="10"/>
        <v>Hehler, , Alchemist, , , , Kuriositätenhändler</v>
      </c>
      <c r="F651" s="13"/>
      <c r="G651">
        <v>0.2</v>
      </c>
      <c r="H651" t="s">
        <v>1057</v>
      </c>
      <c r="J651" t="s">
        <v>1044</v>
      </c>
      <c r="N651" t="s">
        <v>1443</v>
      </c>
    </row>
    <row r="652" spans="1:14" x14ac:dyDescent="0.5">
      <c r="A652" t="s">
        <v>959</v>
      </c>
      <c r="B652" s="13">
        <v>0</v>
      </c>
      <c r="C652" s="13">
        <v>10</v>
      </c>
      <c r="D652" s="13" t="s">
        <v>1533</v>
      </c>
      <c r="E652" t="str">
        <f t="shared" si="10"/>
        <v>Hehler, , , , , , Kuriositätenhändler</v>
      </c>
      <c r="F652" s="13" t="s">
        <v>1402</v>
      </c>
      <c r="G652">
        <v>0.2</v>
      </c>
      <c r="H652" t="s">
        <v>1057</v>
      </c>
      <c r="N652" t="s">
        <v>1443</v>
      </c>
    </row>
    <row r="653" spans="1:14" x14ac:dyDescent="0.5">
      <c r="A653" t="s">
        <v>958</v>
      </c>
      <c r="B653" s="13">
        <v>0</v>
      </c>
      <c r="C653" s="13">
        <v>5</v>
      </c>
      <c r="D653" s="13" t="s">
        <v>1533</v>
      </c>
      <c r="E653" t="str">
        <f t="shared" si="10"/>
        <v>Hehler, , Alchemist, , , , Kuriositätenhändler</v>
      </c>
      <c r="F653" s="13"/>
      <c r="G653">
        <v>0.2</v>
      </c>
      <c r="H653" t="s">
        <v>1057</v>
      </c>
      <c r="J653" t="s">
        <v>1044</v>
      </c>
      <c r="N653" t="s">
        <v>1443</v>
      </c>
    </row>
    <row r="654" spans="1:14" x14ac:dyDescent="0.5">
      <c r="A654" t="s">
        <v>957</v>
      </c>
      <c r="B654" s="13">
        <v>0</v>
      </c>
      <c r="C654" s="13">
        <v>15</v>
      </c>
      <c r="D654" s="13" t="s">
        <v>1533</v>
      </c>
      <c r="E654" t="str">
        <f t="shared" si="10"/>
        <v>Hehler, , , Schmied, , , Kuriositätenhändler</v>
      </c>
      <c r="F654" s="13" t="s">
        <v>1402</v>
      </c>
      <c r="G654">
        <v>0.2</v>
      </c>
      <c r="H654" t="s">
        <v>1057</v>
      </c>
      <c r="K654" t="s">
        <v>1045</v>
      </c>
      <c r="N654" t="s">
        <v>1443</v>
      </c>
    </row>
    <row r="655" spans="1:14" x14ac:dyDescent="0.5">
      <c r="A655" t="s">
        <v>956</v>
      </c>
      <c r="B655" s="13">
        <v>0</v>
      </c>
      <c r="C655" s="13">
        <v>15</v>
      </c>
      <c r="D655" s="13" t="s">
        <v>1533</v>
      </c>
      <c r="E655" t="str">
        <f t="shared" si="10"/>
        <v>Hehler, , Alchemist, , , , Kuriositätenhändler</v>
      </c>
      <c r="F655" s="13"/>
      <c r="G655">
        <v>1</v>
      </c>
      <c r="H655" t="s">
        <v>1057</v>
      </c>
      <c r="J655" t="s">
        <v>1044</v>
      </c>
      <c r="N655" t="s">
        <v>1443</v>
      </c>
    </row>
    <row r="656" spans="1:14" x14ac:dyDescent="0.5">
      <c r="A656" t="s">
        <v>955</v>
      </c>
      <c r="B656" s="13">
        <v>0</v>
      </c>
      <c r="C656" s="13">
        <v>12</v>
      </c>
      <c r="D656" s="13" t="s">
        <v>1533</v>
      </c>
      <c r="E656" t="str">
        <f t="shared" si="10"/>
        <v>Hehler, , , , , , Kuriositätenhändler</v>
      </c>
      <c r="F656" s="13" t="s">
        <v>1414</v>
      </c>
      <c r="G656">
        <v>1</v>
      </c>
      <c r="H656" t="s">
        <v>1057</v>
      </c>
      <c r="N656" t="s">
        <v>1443</v>
      </c>
    </row>
    <row r="657" spans="1:14" x14ac:dyDescent="0.5">
      <c r="A657" t="s">
        <v>954</v>
      </c>
      <c r="B657" s="13">
        <v>0</v>
      </c>
      <c r="C657" s="13">
        <v>8</v>
      </c>
      <c r="D657" s="13" t="s">
        <v>1533</v>
      </c>
      <c r="E657" t="str">
        <f t="shared" si="10"/>
        <v>Hehler, , Alchemist, , , , Kuriositätenhändler</v>
      </c>
      <c r="F657" s="13"/>
      <c r="G657">
        <v>1</v>
      </c>
      <c r="H657" t="s">
        <v>1057</v>
      </c>
      <c r="J657" t="s">
        <v>1044</v>
      </c>
      <c r="N657" t="s">
        <v>1443</v>
      </c>
    </row>
    <row r="658" spans="1:14" x14ac:dyDescent="0.5">
      <c r="A658" t="s">
        <v>953</v>
      </c>
      <c r="B658" s="13">
        <v>0</v>
      </c>
      <c r="C658" s="13">
        <v>12</v>
      </c>
      <c r="D658" s="13" t="s">
        <v>1533</v>
      </c>
      <c r="E658" t="str">
        <f t="shared" si="10"/>
        <v>Hehler, , , , , , Kuriositätenhändler</v>
      </c>
      <c r="F658" s="13" t="s">
        <v>1412</v>
      </c>
      <c r="G658">
        <v>1</v>
      </c>
      <c r="H658" t="s">
        <v>1057</v>
      </c>
      <c r="N658" t="s">
        <v>1443</v>
      </c>
    </row>
    <row r="659" spans="1:14" x14ac:dyDescent="0.5">
      <c r="A659" t="s">
        <v>952</v>
      </c>
      <c r="B659" s="13">
        <v>0</v>
      </c>
      <c r="C659" s="13">
        <v>7</v>
      </c>
      <c r="D659" s="13" t="s">
        <v>1533</v>
      </c>
      <c r="E659" t="str">
        <f t="shared" si="10"/>
        <v>Hehler, , , , , , Kuriositätenhändler</v>
      </c>
      <c r="F659" s="13" t="s">
        <v>1400</v>
      </c>
      <c r="G659">
        <v>1</v>
      </c>
      <c r="H659" t="s">
        <v>1057</v>
      </c>
      <c r="N659" t="s">
        <v>1443</v>
      </c>
    </row>
    <row r="660" spans="1:14" x14ac:dyDescent="0.5">
      <c r="A660" t="s">
        <v>951</v>
      </c>
      <c r="B660" s="13">
        <v>0</v>
      </c>
      <c r="C660" s="13">
        <v>8</v>
      </c>
      <c r="D660" s="13" t="s">
        <v>1533</v>
      </c>
      <c r="E660" t="str">
        <f t="shared" si="10"/>
        <v>Hehler, , , , , , Kuriositätenhändler</v>
      </c>
      <c r="F660" s="13"/>
      <c r="G660">
        <v>0</v>
      </c>
      <c r="H660" t="s">
        <v>1057</v>
      </c>
      <c r="N660" t="s">
        <v>1443</v>
      </c>
    </row>
    <row r="661" spans="1:14" x14ac:dyDescent="0.5">
      <c r="A661" t="s">
        <v>950</v>
      </c>
      <c r="B661" s="13">
        <v>0</v>
      </c>
      <c r="C661" s="13">
        <v>5</v>
      </c>
      <c r="D661" s="13" t="s">
        <v>1533</v>
      </c>
      <c r="E661" t="str">
        <f t="shared" si="10"/>
        <v>Hehler, , , , , , Kuriositätenhändler</v>
      </c>
      <c r="F661" s="13"/>
      <c r="G661">
        <v>0</v>
      </c>
      <c r="H661" t="s">
        <v>1057</v>
      </c>
      <c r="N661" t="s">
        <v>1443</v>
      </c>
    </row>
    <row r="662" spans="1:14" x14ac:dyDescent="0.5">
      <c r="A662" t="s">
        <v>949</v>
      </c>
      <c r="B662" s="13">
        <v>0</v>
      </c>
      <c r="C662" s="13">
        <v>4</v>
      </c>
      <c r="D662" s="13" t="s">
        <v>1533</v>
      </c>
      <c r="E662" t="str">
        <f t="shared" si="10"/>
        <v>Hehler, , , , , , Kuriositätenhändler</v>
      </c>
      <c r="F662" s="13"/>
      <c r="G662">
        <v>0</v>
      </c>
      <c r="H662" t="s">
        <v>1057</v>
      </c>
      <c r="N662" t="s">
        <v>1443</v>
      </c>
    </row>
    <row r="663" spans="1:14" x14ac:dyDescent="0.5">
      <c r="A663" t="s">
        <v>948</v>
      </c>
      <c r="B663" s="13">
        <v>0</v>
      </c>
      <c r="C663" s="13">
        <v>7</v>
      </c>
      <c r="D663" s="13" t="s">
        <v>1533</v>
      </c>
      <c r="E663" t="str">
        <f t="shared" si="10"/>
        <v>Hehler, , , , , , Kuriositätenhändler</v>
      </c>
      <c r="F663" s="13"/>
      <c r="G663">
        <v>0</v>
      </c>
      <c r="H663" t="s">
        <v>1057</v>
      </c>
      <c r="N663" t="s">
        <v>1443</v>
      </c>
    </row>
    <row r="664" spans="1:14" x14ac:dyDescent="0.5">
      <c r="A664" t="s">
        <v>947</v>
      </c>
      <c r="B664" s="13">
        <v>0</v>
      </c>
      <c r="C664" s="13">
        <v>8</v>
      </c>
      <c r="D664" s="13" t="s">
        <v>1533</v>
      </c>
      <c r="E664" t="str">
        <f t="shared" si="10"/>
        <v>Hehler, , Alchemist, , , , Kuriositätenhändler</v>
      </c>
      <c r="F664" s="13"/>
      <c r="G664">
        <v>0.1</v>
      </c>
      <c r="H664" t="s">
        <v>1057</v>
      </c>
      <c r="J664" t="s">
        <v>1044</v>
      </c>
      <c r="N664" t="s">
        <v>1443</v>
      </c>
    </row>
    <row r="665" spans="1:14" x14ac:dyDescent="0.5">
      <c r="A665" t="s">
        <v>946</v>
      </c>
      <c r="B665" s="13">
        <v>0</v>
      </c>
      <c r="C665" s="13">
        <v>4</v>
      </c>
      <c r="D665" s="13" t="s">
        <v>1533</v>
      </c>
      <c r="E665" t="str">
        <f t="shared" si="10"/>
        <v>Hehler, , , , , , Kuriositätenhändler</v>
      </c>
      <c r="F665" s="13" t="s">
        <v>1400</v>
      </c>
      <c r="G665">
        <v>0.1</v>
      </c>
      <c r="H665" t="s">
        <v>1057</v>
      </c>
      <c r="N665" t="s">
        <v>1443</v>
      </c>
    </row>
    <row r="666" spans="1:14" x14ac:dyDescent="0.5">
      <c r="A666" t="s">
        <v>945</v>
      </c>
      <c r="B666" s="13">
        <v>0</v>
      </c>
      <c r="C666" s="13">
        <v>5</v>
      </c>
      <c r="D666" s="13" t="s">
        <v>1533</v>
      </c>
      <c r="E666" t="str">
        <f t="shared" si="10"/>
        <v>Hehler, , Alchemist, , , , Kuriositätenhändler</v>
      </c>
      <c r="F666" s="13"/>
      <c r="G666">
        <v>0.1</v>
      </c>
      <c r="H666" t="s">
        <v>1057</v>
      </c>
      <c r="J666" t="s">
        <v>1044</v>
      </c>
      <c r="N666" t="s">
        <v>1443</v>
      </c>
    </row>
    <row r="667" spans="1:14" x14ac:dyDescent="0.5">
      <c r="A667" t="s">
        <v>944</v>
      </c>
      <c r="B667" s="13">
        <v>0</v>
      </c>
      <c r="C667" s="13">
        <v>7</v>
      </c>
      <c r="D667" s="13" t="s">
        <v>1533</v>
      </c>
      <c r="E667" t="str">
        <f t="shared" si="10"/>
        <v>Hehler, , , , , , Kuriositätenhändler</v>
      </c>
      <c r="F667" s="13" t="s">
        <v>1412</v>
      </c>
      <c r="G667">
        <v>0.1</v>
      </c>
      <c r="H667" t="s">
        <v>1057</v>
      </c>
      <c r="N667" t="s">
        <v>1443</v>
      </c>
    </row>
    <row r="668" spans="1:14" x14ac:dyDescent="0.5">
      <c r="A668" t="s">
        <v>943</v>
      </c>
      <c r="B668" s="13">
        <v>0</v>
      </c>
      <c r="C668" s="13">
        <v>1</v>
      </c>
      <c r="D668" s="13" t="s">
        <v>1533</v>
      </c>
      <c r="E668" t="str">
        <f t="shared" si="10"/>
        <v>Hehler, , Alchemist, , , , Kuriositätenhändler</v>
      </c>
      <c r="F668" s="13"/>
      <c r="G668">
        <v>0.3</v>
      </c>
      <c r="H668" t="s">
        <v>1057</v>
      </c>
      <c r="J668" t="s">
        <v>1044</v>
      </c>
      <c r="N668" t="s">
        <v>1443</v>
      </c>
    </row>
    <row r="669" spans="1:14" x14ac:dyDescent="0.5">
      <c r="A669" t="s">
        <v>942</v>
      </c>
      <c r="B669" s="13">
        <v>0</v>
      </c>
      <c r="C669" s="13">
        <v>7</v>
      </c>
      <c r="D669" s="13" t="s">
        <v>1533</v>
      </c>
      <c r="E669" t="str">
        <f t="shared" si="10"/>
        <v>Hehler, , Alchemist, , , , Kuriositätenhändler</v>
      </c>
      <c r="F669" s="13"/>
      <c r="G669">
        <v>0.3</v>
      </c>
      <c r="H669" t="s">
        <v>1057</v>
      </c>
      <c r="J669" t="s">
        <v>1044</v>
      </c>
      <c r="N669" t="s">
        <v>1443</v>
      </c>
    </row>
    <row r="670" spans="1:14" x14ac:dyDescent="0.5">
      <c r="A670" t="s">
        <v>941</v>
      </c>
      <c r="B670" s="13">
        <v>0</v>
      </c>
      <c r="C670" s="13">
        <v>5</v>
      </c>
      <c r="D670" s="13" t="s">
        <v>1533</v>
      </c>
      <c r="E670" t="str">
        <f t="shared" si="10"/>
        <v>Hehler, , Alchemist, , , , Kuriositätenhändler</v>
      </c>
      <c r="F670" s="13"/>
      <c r="G670">
        <v>0.3</v>
      </c>
      <c r="H670" t="s">
        <v>1057</v>
      </c>
      <c r="J670" t="s">
        <v>1044</v>
      </c>
      <c r="N670" t="s">
        <v>1443</v>
      </c>
    </row>
    <row r="671" spans="1:14" x14ac:dyDescent="0.5">
      <c r="A671" t="s">
        <v>940</v>
      </c>
      <c r="B671" s="13">
        <v>0</v>
      </c>
      <c r="C671" s="13">
        <v>11</v>
      </c>
      <c r="D671" s="13" t="s">
        <v>1533</v>
      </c>
      <c r="E671" t="str">
        <f t="shared" si="10"/>
        <v>Hehler, , , Schmied, , , Kuriositätenhändler</v>
      </c>
      <c r="F671" s="13" t="s">
        <v>1400</v>
      </c>
      <c r="G671">
        <v>0.3</v>
      </c>
      <c r="H671" t="s">
        <v>1057</v>
      </c>
      <c r="K671" t="s">
        <v>1045</v>
      </c>
      <c r="N671" t="s">
        <v>1443</v>
      </c>
    </row>
    <row r="672" spans="1:14" x14ac:dyDescent="0.5">
      <c r="A672" t="s">
        <v>939</v>
      </c>
      <c r="B672" s="13">
        <v>0</v>
      </c>
      <c r="C672" s="13">
        <v>2</v>
      </c>
      <c r="D672" s="13" t="s">
        <v>1533</v>
      </c>
      <c r="E672" t="str">
        <f t="shared" si="10"/>
        <v>Hehler, , Alchemist, , , , Kuriositätenhändler</v>
      </c>
      <c r="F672" s="13"/>
      <c r="G672">
        <v>0.3</v>
      </c>
      <c r="H672" t="s">
        <v>1057</v>
      </c>
      <c r="J672" t="s">
        <v>1044</v>
      </c>
      <c r="N672" t="s">
        <v>1443</v>
      </c>
    </row>
    <row r="673" spans="1:14" x14ac:dyDescent="0.5">
      <c r="A673" t="s">
        <v>938</v>
      </c>
      <c r="B673" s="13">
        <v>0</v>
      </c>
      <c r="C673" s="13">
        <v>5</v>
      </c>
      <c r="D673" s="13" t="s">
        <v>1533</v>
      </c>
      <c r="E673" t="str">
        <f t="shared" si="10"/>
        <v>Hehler, , , , , , Kuriositätenhändler</v>
      </c>
      <c r="F673" s="13" t="s">
        <v>1412</v>
      </c>
      <c r="G673">
        <v>1</v>
      </c>
      <c r="H673" t="s">
        <v>1057</v>
      </c>
      <c r="N673" t="s">
        <v>1443</v>
      </c>
    </row>
    <row r="674" spans="1:14" x14ac:dyDescent="0.5">
      <c r="A674" t="s">
        <v>937</v>
      </c>
      <c r="B674" s="13">
        <v>0</v>
      </c>
      <c r="C674" s="13">
        <v>2</v>
      </c>
      <c r="D674" s="13" t="s">
        <v>1533</v>
      </c>
      <c r="E674" t="str">
        <f t="shared" si="10"/>
        <v>Hehler, , , , , , Kuriositätenhändler</v>
      </c>
      <c r="F674" s="13"/>
      <c r="G674">
        <v>0</v>
      </c>
      <c r="H674" t="s">
        <v>1057</v>
      </c>
      <c r="N674" t="s">
        <v>1443</v>
      </c>
    </row>
    <row r="675" spans="1:14" x14ac:dyDescent="0.5">
      <c r="A675" t="s">
        <v>936</v>
      </c>
      <c r="B675" s="13">
        <v>0</v>
      </c>
      <c r="C675" s="13">
        <v>3</v>
      </c>
      <c r="D675" s="13" t="s">
        <v>1533</v>
      </c>
      <c r="E675" t="str">
        <f t="shared" si="10"/>
        <v>Hehler, , , , , , Kuriositätenhändler</v>
      </c>
      <c r="F675" s="13"/>
      <c r="G675">
        <v>0</v>
      </c>
      <c r="H675" t="s">
        <v>1057</v>
      </c>
      <c r="N675" t="s">
        <v>1443</v>
      </c>
    </row>
    <row r="676" spans="1:14" x14ac:dyDescent="0.5">
      <c r="A676" t="s">
        <v>935</v>
      </c>
      <c r="B676" s="13">
        <v>0</v>
      </c>
      <c r="C676" s="13">
        <v>2</v>
      </c>
      <c r="D676" s="13" t="s">
        <v>1533</v>
      </c>
      <c r="E676" t="str">
        <f t="shared" si="10"/>
        <v>Hehler, , , , , , Kuriositätenhändler</v>
      </c>
      <c r="F676" s="13"/>
      <c r="G676">
        <v>0</v>
      </c>
      <c r="H676" t="s">
        <v>1057</v>
      </c>
      <c r="N676" t="s">
        <v>1443</v>
      </c>
    </row>
    <row r="677" spans="1:14" x14ac:dyDescent="0.5">
      <c r="A677" t="s">
        <v>934</v>
      </c>
      <c r="B677" s="13">
        <v>0</v>
      </c>
      <c r="C677" s="13">
        <v>4</v>
      </c>
      <c r="D677" s="13" t="s">
        <v>1533</v>
      </c>
      <c r="E677" t="str">
        <f t="shared" si="10"/>
        <v>Hehler, , , , , , Kuriositätenhändler</v>
      </c>
      <c r="F677" s="13"/>
      <c r="G677">
        <v>0</v>
      </c>
      <c r="H677" t="s">
        <v>1057</v>
      </c>
      <c r="N677" t="s">
        <v>1443</v>
      </c>
    </row>
    <row r="678" spans="1:14" x14ac:dyDescent="0.5">
      <c r="A678" t="s">
        <v>933</v>
      </c>
      <c r="B678" s="13">
        <v>0</v>
      </c>
      <c r="C678" s="13">
        <v>15</v>
      </c>
      <c r="D678" s="13" t="s">
        <v>1533</v>
      </c>
      <c r="E678" t="str">
        <f t="shared" si="10"/>
        <v>Hehler, , Alchemist, , , , Kuriositätenhändler</v>
      </c>
      <c r="F678" s="13"/>
      <c r="G678">
        <v>1</v>
      </c>
      <c r="H678" t="s">
        <v>1057</v>
      </c>
      <c r="J678" t="s">
        <v>1044</v>
      </c>
      <c r="N678" t="s">
        <v>1443</v>
      </c>
    </row>
    <row r="679" spans="1:14" x14ac:dyDescent="0.5">
      <c r="A679" t="s">
        <v>932</v>
      </c>
      <c r="B679" s="13">
        <v>0</v>
      </c>
      <c r="C679" s="13">
        <v>15</v>
      </c>
      <c r="D679" s="13" t="s">
        <v>1533</v>
      </c>
      <c r="E679" t="str">
        <f t="shared" si="10"/>
        <v>Hehler, , Alchemist, , , , Kuriositätenhändler</v>
      </c>
      <c r="F679" s="13" t="s">
        <v>1400</v>
      </c>
      <c r="G679">
        <v>1</v>
      </c>
      <c r="H679" t="s">
        <v>1057</v>
      </c>
      <c r="J679" t="s">
        <v>1044</v>
      </c>
      <c r="N679" t="s">
        <v>1443</v>
      </c>
    </row>
    <row r="680" spans="1:14" x14ac:dyDescent="0.5">
      <c r="A680" t="s">
        <v>931</v>
      </c>
      <c r="B680" s="13">
        <v>0</v>
      </c>
      <c r="C680" s="13">
        <v>9</v>
      </c>
      <c r="D680" s="13" t="s">
        <v>1533</v>
      </c>
      <c r="E680" t="str">
        <f t="shared" si="10"/>
        <v>Hehler, , Alchemist, , , , Kuriositätenhändler</v>
      </c>
      <c r="F680" s="13"/>
      <c r="G680">
        <v>1</v>
      </c>
      <c r="H680" t="s">
        <v>1057</v>
      </c>
      <c r="J680" t="s">
        <v>1044</v>
      </c>
      <c r="N680" t="s">
        <v>1443</v>
      </c>
    </row>
    <row r="681" spans="1:14" x14ac:dyDescent="0.5">
      <c r="A681" t="s">
        <v>930</v>
      </c>
      <c r="B681" s="13">
        <v>0</v>
      </c>
      <c r="C681" s="13">
        <v>2</v>
      </c>
      <c r="D681" s="13" t="s">
        <v>1533</v>
      </c>
      <c r="E681" t="str">
        <f t="shared" si="10"/>
        <v>Hehler, , Alchemist, , , , Kuriositätenhändler</v>
      </c>
      <c r="F681" s="13"/>
      <c r="G681">
        <v>1</v>
      </c>
      <c r="H681" t="s">
        <v>1057</v>
      </c>
      <c r="J681" t="s">
        <v>1044</v>
      </c>
      <c r="N681" t="s">
        <v>1443</v>
      </c>
    </row>
    <row r="682" spans="1:14" x14ac:dyDescent="0.5">
      <c r="A682" t="s">
        <v>973</v>
      </c>
      <c r="B682" s="13">
        <v>0</v>
      </c>
      <c r="C682" s="13">
        <v>12</v>
      </c>
      <c r="D682" s="13" t="s">
        <v>1533</v>
      </c>
      <c r="E682" t="str">
        <f t="shared" si="10"/>
        <v>Hehler, , Alchemist, , , , Kuriositätenhändler</v>
      </c>
      <c r="F682" s="13"/>
      <c r="G682">
        <v>1</v>
      </c>
      <c r="H682" t="s">
        <v>1057</v>
      </c>
      <c r="J682" t="s">
        <v>1044</v>
      </c>
      <c r="N682" t="s">
        <v>1443</v>
      </c>
    </row>
    <row r="683" spans="1:14" x14ac:dyDescent="0.5">
      <c r="A683" t="s">
        <v>929</v>
      </c>
      <c r="B683" s="13">
        <v>0</v>
      </c>
      <c r="C683" s="13">
        <v>15</v>
      </c>
      <c r="D683" s="13" t="s">
        <v>1533</v>
      </c>
      <c r="E683" t="str">
        <f t="shared" si="10"/>
        <v>Hehler, , , , , , Kuriositätenhändler</v>
      </c>
      <c r="F683" s="13"/>
      <c r="G683">
        <v>0</v>
      </c>
      <c r="H683" t="s">
        <v>1057</v>
      </c>
      <c r="N683" t="s">
        <v>1443</v>
      </c>
    </row>
    <row r="684" spans="1:14" x14ac:dyDescent="0.5">
      <c r="A684" t="s">
        <v>928</v>
      </c>
      <c r="B684" s="13">
        <v>0</v>
      </c>
      <c r="C684" s="13">
        <v>15</v>
      </c>
      <c r="D684" s="13" t="s">
        <v>1533</v>
      </c>
      <c r="E684" t="str">
        <f t="shared" si="10"/>
        <v>Hehler, , , , , , Kuriositätenhändler</v>
      </c>
      <c r="F684" s="13" t="s">
        <v>1405</v>
      </c>
      <c r="G684">
        <v>0</v>
      </c>
      <c r="H684" t="s">
        <v>1057</v>
      </c>
      <c r="N684" t="s">
        <v>1443</v>
      </c>
    </row>
    <row r="685" spans="1:14" x14ac:dyDescent="0.5">
      <c r="A685" t="s">
        <v>927</v>
      </c>
      <c r="B685" s="13">
        <v>0</v>
      </c>
      <c r="C685" s="13">
        <v>25000</v>
      </c>
      <c r="D685" s="13" t="s">
        <v>1533</v>
      </c>
      <c r="E685" t="str">
        <f t="shared" si="10"/>
        <v>Hehler, , , , , , Kuriositätenhändler</v>
      </c>
      <c r="F685" s="13"/>
      <c r="G685">
        <v>0</v>
      </c>
      <c r="H685" t="s">
        <v>1057</v>
      </c>
      <c r="N685" t="s">
        <v>1443</v>
      </c>
    </row>
    <row r="686" spans="1:14" x14ac:dyDescent="0.5">
      <c r="A686" t="s">
        <v>926</v>
      </c>
      <c r="B686" s="13">
        <v>0</v>
      </c>
      <c r="C686" s="13">
        <v>15</v>
      </c>
      <c r="D686" s="13" t="s">
        <v>1533</v>
      </c>
      <c r="E686" t="str">
        <f t="shared" si="10"/>
        <v>Hehler, , , , , , Kuriositätenhändler</v>
      </c>
      <c r="F686" s="13" t="s">
        <v>1413</v>
      </c>
      <c r="G686">
        <v>0</v>
      </c>
      <c r="H686" t="s">
        <v>1057</v>
      </c>
      <c r="N686" t="s">
        <v>1443</v>
      </c>
    </row>
    <row r="687" spans="1:14" x14ac:dyDescent="0.5">
      <c r="A687" t="s">
        <v>925</v>
      </c>
      <c r="B687" s="13">
        <v>0</v>
      </c>
      <c r="C687" s="13">
        <v>357</v>
      </c>
      <c r="D687" s="13" t="s">
        <v>1533</v>
      </c>
      <c r="E687" t="str">
        <f t="shared" si="10"/>
        <v>Hehler, , , , , , Kuriositätenhändler</v>
      </c>
      <c r="F687" s="13"/>
      <c r="G687">
        <v>0</v>
      </c>
      <c r="H687" t="s">
        <v>1057</v>
      </c>
      <c r="N687" t="s">
        <v>1443</v>
      </c>
    </row>
    <row r="688" spans="1:14" x14ac:dyDescent="0.5">
      <c r="A688" t="s">
        <v>924</v>
      </c>
      <c r="B688" s="13">
        <v>0</v>
      </c>
      <c r="C688" s="13">
        <v>15</v>
      </c>
      <c r="D688" s="13" t="s">
        <v>1515</v>
      </c>
      <c r="E688" t="str">
        <f t="shared" si="10"/>
        <v>Hehler, , , , , , Kuriositätenhändler</v>
      </c>
      <c r="F688" s="13" t="s">
        <v>1413</v>
      </c>
      <c r="G688">
        <v>0</v>
      </c>
      <c r="H688" t="s">
        <v>1057</v>
      </c>
      <c r="N688" t="s">
        <v>1443</v>
      </c>
    </row>
    <row r="689" spans="1:12" x14ac:dyDescent="0.5">
      <c r="A689" t="s">
        <v>974</v>
      </c>
      <c r="B689" s="13">
        <v>5</v>
      </c>
      <c r="C689" s="13">
        <v>0.2</v>
      </c>
      <c r="D689" s="13" t="s">
        <v>1513</v>
      </c>
      <c r="E689" t="str">
        <f t="shared" ref="E689:E705" si="11">H689&amp;", "&amp;I689&amp;", "&amp;J689&amp;", "&amp;K689&amp;", "&amp;L689&amp;", "&amp;M689&amp;", "&amp;N689</f>
        <v xml:space="preserve">, Allgemein, , , Wirt, , </v>
      </c>
      <c r="F689" s="13" t="s">
        <v>1513</v>
      </c>
      <c r="G689">
        <v>3</v>
      </c>
      <c r="I689" t="s">
        <v>1043</v>
      </c>
      <c r="L689" t="s">
        <v>1058</v>
      </c>
    </row>
    <row r="690" spans="1:12" x14ac:dyDescent="0.5">
      <c r="A690" t="s">
        <v>120</v>
      </c>
      <c r="B690" s="13">
        <v>0</v>
      </c>
      <c r="C690" s="13">
        <v>0.5</v>
      </c>
      <c r="D690" s="13" t="s">
        <v>1514</v>
      </c>
      <c r="E690" t="str">
        <f t="shared" si="11"/>
        <v xml:space="preserve">, Allgemein, , , , , </v>
      </c>
      <c r="F690" s="13"/>
      <c r="G690">
        <v>9</v>
      </c>
      <c r="I690" t="s">
        <v>1043</v>
      </c>
    </row>
    <row r="691" spans="1:12" x14ac:dyDescent="0.5">
      <c r="A691" t="s">
        <v>975</v>
      </c>
      <c r="B691" s="13">
        <v>0</v>
      </c>
      <c r="C691" s="13">
        <v>0.4</v>
      </c>
      <c r="D691" s="13" t="s">
        <v>1514</v>
      </c>
      <c r="E691" t="str">
        <f t="shared" si="11"/>
        <v xml:space="preserve">, Allgemein, , , , , </v>
      </c>
      <c r="F691" s="13"/>
      <c r="G691">
        <v>9</v>
      </c>
      <c r="I691" t="s">
        <v>1043</v>
      </c>
    </row>
    <row r="692" spans="1:12" x14ac:dyDescent="0.5">
      <c r="A692" t="s">
        <v>976</v>
      </c>
      <c r="B692" s="13">
        <v>0</v>
      </c>
      <c r="C692" s="13">
        <v>0.1</v>
      </c>
      <c r="D692" s="13" t="s">
        <v>1514</v>
      </c>
      <c r="E692" t="str">
        <f t="shared" si="11"/>
        <v xml:space="preserve">, Allgemein, , , , , </v>
      </c>
      <c r="F692" s="13"/>
      <c r="G692">
        <v>2</v>
      </c>
      <c r="I692" t="s">
        <v>1043</v>
      </c>
    </row>
    <row r="693" spans="1:12" x14ac:dyDescent="0.5">
      <c r="A693" t="s">
        <v>977</v>
      </c>
      <c r="B693" s="13">
        <v>300</v>
      </c>
      <c r="C693" s="13">
        <v>0.3</v>
      </c>
      <c r="D693" s="13" t="s">
        <v>1514</v>
      </c>
      <c r="E693" t="str">
        <f t="shared" si="11"/>
        <v xml:space="preserve">, Allgemein, , , , , </v>
      </c>
      <c r="F693" s="13" t="s">
        <v>1037</v>
      </c>
      <c r="G693">
        <v>2</v>
      </c>
      <c r="I693" t="s">
        <v>1043</v>
      </c>
    </row>
    <row r="694" spans="1:12" x14ac:dyDescent="0.5">
      <c r="A694" t="s">
        <v>978</v>
      </c>
      <c r="B694" s="13">
        <v>80</v>
      </c>
      <c r="C694" s="13">
        <v>0.2</v>
      </c>
      <c r="D694" s="13" t="s">
        <v>1515</v>
      </c>
      <c r="E694" t="str">
        <f t="shared" si="11"/>
        <v xml:space="preserve">, Allgemein, , , , , </v>
      </c>
      <c r="F694" s="13" t="s">
        <v>1341</v>
      </c>
      <c r="G694">
        <v>4</v>
      </c>
      <c r="I694" t="s">
        <v>1043</v>
      </c>
    </row>
    <row r="695" spans="1:12" x14ac:dyDescent="0.5">
      <c r="A695" t="s">
        <v>979</v>
      </c>
      <c r="B695" s="13">
        <v>50</v>
      </c>
      <c r="C695" s="13">
        <v>0.1</v>
      </c>
      <c r="D695" s="13" t="s">
        <v>1514</v>
      </c>
      <c r="E695" t="str">
        <f t="shared" si="11"/>
        <v xml:space="preserve">, Allgemein, Alchemist, , , , </v>
      </c>
      <c r="F695" s="13" t="s">
        <v>1037</v>
      </c>
      <c r="G695">
        <v>4</v>
      </c>
      <c r="I695" t="s">
        <v>1043</v>
      </c>
      <c r="J695" t="s">
        <v>1044</v>
      </c>
    </row>
    <row r="696" spans="1:12" x14ac:dyDescent="0.5">
      <c r="A696" t="s">
        <v>980</v>
      </c>
      <c r="B696" s="13">
        <v>25000</v>
      </c>
      <c r="C696" s="13">
        <v>1</v>
      </c>
      <c r="D696" s="13" t="s">
        <v>1514</v>
      </c>
      <c r="E696" t="str">
        <f t="shared" si="11"/>
        <v xml:space="preserve">, Allgemein, , , , , </v>
      </c>
      <c r="F696" s="13" t="s">
        <v>1037</v>
      </c>
      <c r="G696">
        <v>1</v>
      </c>
      <c r="I696" t="s">
        <v>1043</v>
      </c>
    </row>
    <row r="697" spans="1:12" x14ac:dyDescent="0.5">
      <c r="A697" t="s">
        <v>981</v>
      </c>
      <c r="B697" s="13">
        <v>1500</v>
      </c>
      <c r="C697" s="13">
        <v>1</v>
      </c>
      <c r="D697" s="13" t="s">
        <v>1513</v>
      </c>
      <c r="E697" t="str">
        <f t="shared" si="11"/>
        <v xml:space="preserve">, Allgemein, Alchemist, , Wirt, , </v>
      </c>
      <c r="F697" s="13" t="s">
        <v>1522</v>
      </c>
      <c r="G697">
        <v>1</v>
      </c>
      <c r="I697" t="s">
        <v>1043</v>
      </c>
      <c r="J697" t="s">
        <v>1044</v>
      </c>
      <c r="L697" t="s">
        <v>1058</v>
      </c>
    </row>
    <row r="698" spans="1:12" x14ac:dyDescent="0.5">
      <c r="A698" t="s">
        <v>982</v>
      </c>
      <c r="B698" s="13">
        <v>300</v>
      </c>
      <c r="C698" s="13">
        <v>2</v>
      </c>
      <c r="D698" s="13" t="s">
        <v>1514</v>
      </c>
      <c r="E698" t="str">
        <f t="shared" si="11"/>
        <v xml:space="preserve">, Allgemein, , , , , </v>
      </c>
      <c r="F698" s="13" t="s">
        <v>1038</v>
      </c>
      <c r="G698">
        <v>4</v>
      </c>
      <c r="I698" t="s">
        <v>1043</v>
      </c>
    </row>
    <row r="699" spans="1:12" x14ac:dyDescent="0.5">
      <c r="A699" t="s">
        <v>983</v>
      </c>
      <c r="B699" s="13">
        <v>300</v>
      </c>
      <c r="C699" s="13">
        <v>1</v>
      </c>
      <c r="D699" s="13" t="s">
        <v>1513</v>
      </c>
      <c r="E699" t="str">
        <f t="shared" si="11"/>
        <v xml:space="preserve">, Allgemein, Alchemist, , Wirt, , </v>
      </c>
      <c r="F699" s="13" t="s">
        <v>1522</v>
      </c>
      <c r="G699">
        <v>4</v>
      </c>
      <c r="I699" t="s">
        <v>1043</v>
      </c>
      <c r="J699" t="s">
        <v>1044</v>
      </c>
      <c r="L699" t="s">
        <v>1058</v>
      </c>
    </row>
    <row r="700" spans="1:12" x14ac:dyDescent="0.5">
      <c r="A700" t="s">
        <v>984</v>
      </c>
      <c r="B700" s="13">
        <v>300</v>
      </c>
      <c r="C700" s="13">
        <v>2</v>
      </c>
      <c r="D700" s="13" t="s">
        <v>1514</v>
      </c>
      <c r="E700" t="str">
        <f t="shared" si="11"/>
        <v xml:space="preserve">, Allgemein, , , , , </v>
      </c>
      <c r="F700" s="13" t="s">
        <v>1038</v>
      </c>
      <c r="G700">
        <v>4</v>
      </c>
      <c r="I700" t="s">
        <v>1043</v>
      </c>
    </row>
    <row r="701" spans="1:12" x14ac:dyDescent="0.5">
      <c r="A701" t="s">
        <v>985</v>
      </c>
      <c r="B701" s="13">
        <v>70</v>
      </c>
      <c r="C701" s="13">
        <v>0.2</v>
      </c>
      <c r="D701" s="13" t="s">
        <v>1514</v>
      </c>
      <c r="E701" t="str">
        <f t="shared" si="11"/>
        <v xml:space="preserve">, Allgemein, , , , , </v>
      </c>
      <c r="F701" s="13" t="s">
        <v>1038</v>
      </c>
      <c r="G701">
        <v>4</v>
      </c>
      <c r="I701" t="s">
        <v>1043</v>
      </c>
    </row>
    <row r="702" spans="1:12" x14ac:dyDescent="0.5">
      <c r="A702" t="s">
        <v>986</v>
      </c>
      <c r="B702" s="13">
        <v>150</v>
      </c>
      <c r="C702" s="13">
        <v>3</v>
      </c>
      <c r="D702" s="13" t="s">
        <v>1514</v>
      </c>
      <c r="E702" t="str">
        <f t="shared" si="11"/>
        <v xml:space="preserve">, Allgemein, , , , , </v>
      </c>
      <c r="F702" s="13"/>
      <c r="G702">
        <v>4</v>
      </c>
      <c r="I702" t="s">
        <v>1043</v>
      </c>
    </row>
    <row r="703" spans="1:12" x14ac:dyDescent="0.5">
      <c r="A703" t="s">
        <v>987</v>
      </c>
      <c r="B703" s="13">
        <v>400</v>
      </c>
      <c r="C703" s="13">
        <v>3</v>
      </c>
      <c r="D703" s="13" t="s">
        <v>1513</v>
      </c>
      <c r="E703" t="str">
        <f t="shared" si="11"/>
        <v xml:space="preserve">, Allgemein, , , Wirt, , </v>
      </c>
      <c r="F703" s="13" t="s">
        <v>1513</v>
      </c>
      <c r="G703">
        <v>4</v>
      </c>
      <c r="I703" t="s">
        <v>1043</v>
      </c>
      <c r="L703" t="s">
        <v>1058</v>
      </c>
    </row>
    <row r="704" spans="1:12" x14ac:dyDescent="0.5">
      <c r="A704" t="s">
        <v>988</v>
      </c>
      <c r="B704" s="13">
        <v>600</v>
      </c>
      <c r="C704" s="13">
        <v>0.1</v>
      </c>
      <c r="D704" s="13" t="s">
        <v>1514</v>
      </c>
      <c r="E704" t="str">
        <f t="shared" si="11"/>
        <v xml:space="preserve">, Allgemein, Alchemist, , , , </v>
      </c>
      <c r="F704" s="13" t="s">
        <v>1039</v>
      </c>
      <c r="G704">
        <v>1</v>
      </c>
      <c r="I704" t="s">
        <v>1043</v>
      </c>
      <c r="J704" t="s">
        <v>1044</v>
      </c>
    </row>
    <row r="705" spans="1:12" x14ac:dyDescent="0.5">
      <c r="A705" t="s">
        <v>989</v>
      </c>
      <c r="B705" s="13">
        <v>50</v>
      </c>
      <c r="C705" s="13">
        <v>0.1</v>
      </c>
      <c r="D705" s="13" t="s">
        <v>1513</v>
      </c>
      <c r="E705" t="str">
        <f t="shared" si="11"/>
        <v xml:space="preserve">, Allgemein, Alchemist, , Wirt, , </v>
      </c>
      <c r="F705" s="13" t="s">
        <v>1513</v>
      </c>
      <c r="G705">
        <v>7</v>
      </c>
      <c r="I705" t="s">
        <v>1043</v>
      </c>
      <c r="J705" t="s">
        <v>1044</v>
      </c>
      <c r="L705" t="s">
        <v>1058</v>
      </c>
    </row>
    <row r="706" spans="1:12" x14ac:dyDescent="0.5">
      <c r="A706" t="s">
        <v>990</v>
      </c>
      <c r="B706" s="13">
        <v>40</v>
      </c>
      <c r="C706" s="13">
        <v>0.5</v>
      </c>
      <c r="D706" s="13" t="s">
        <v>1514</v>
      </c>
      <c r="E706" t="str">
        <f t="shared" ref="E706:E769" si="12">H706&amp;", "&amp;I706&amp;", "&amp;J706&amp;", "&amp;K706&amp;", "&amp;L706&amp;", "&amp;M706&amp;", "&amp;N706</f>
        <v xml:space="preserve">, Allgemein, , , , , </v>
      </c>
      <c r="F706" s="13" t="s">
        <v>1037</v>
      </c>
      <c r="G706">
        <v>5</v>
      </c>
      <c r="I706" t="s">
        <v>1043</v>
      </c>
    </row>
    <row r="707" spans="1:12" x14ac:dyDescent="0.5">
      <c r="A707" t="s">
        <v>991</v>
      </c>
      <c r="B707" s="13">
        <v>40</v>
      </c>
      <c r="C707" s="13">
        <v>1</v>
      </c>
      <c r="D707" s="13" t="s">
        <v>1513</v>
      </c>
      <c r="E707" t="str">
        <f t="shared" si="12"/>
        <v xml:space="preserve">, Allgemein, , , , , </v>
      </c>
      <c r="F707" s="13" t="s">
        <v>1513</v>
      </c>
      <c r="G707">
        <v>5</v>
      </c>
      <c r="I707" t="s">
        <v>1043</v>
      </c>
    </row>
    <row r="708" spans="1:12" x14ac:dyDescent="0.5">
      <c r="A708" t="s">
        <v>992</v>
      </c>
      <c r="B708" s="13">
        <v>1000</v>
      </c>
      <c r="C708" s="13">
        <v>1.3</v>
      </c>
      <c r="D708" s="13" t="s">
        <v>1515</v>
      </c>
      <c r="E708" t="str">
        <f t="shared" si="12"/>
        <v xml:space="preserve">, Allgemein, Alchemist, , , , </v>
      </c>
      <c r="F708" s="13" t="s">
        <v>1341</v>
      </c>
      <c r="G708">
        <v>1</v>
      </c>
      <c r="I708" t="s">
        <v>1043</v>
      </c>
      <c r="J708" t="s">
        <v>1044</v>
      </c>
    </row>
    <row r="709" spans="1:12" x14ac:dyDescent="0.5">
      <c r="A709" t="s">
        <v>993</v>
      </c>
      <c r="B709" s="13">
        <v>650</v>
      </c>
      <c r="C709" s="13">
        <v>1.2</v>
      </c>
      <c r="D709" s="13" t="s">
        <v>1515</v>
      </c>
      <c r="E709" t="str">
        <f t="shared" si="12"/>
        <v xml:space="preserve">, Allgemein, , , , , </v>
      </c>
      <c r="F709" s="13" t="s">
        <v>1341</v>
      </c>
      <c r="G709">
        <v>1</v>
      </c>
      <c r="I709" t="s">
        <v>1043</v>
      </c>
    </row>
    <row r="710" spans="1:12" x14ac:dyDescent="0.5">
      <c r="A710" t="s">
        <v>994</v>
      </c>
      <c r="B710" s="13">
        <v>2250</v>
      </c>
      <c r="C710" s="13">
        <v>2</v>
      </c>
      <c r="D710" s="13" t="s">
        <v>1515</v>
      </c>
      <c r="E710" t="str">
        <f t="shared" si="12"/>
        <v xml:space="preserve">, Allgemein, , , , , </v>
      </c>
      <c r="F710" s="13" t="s">
        <v>864</v>
      </c>
      <c r="G710">
        <v>1</v>
      </c>
      <c r="I710" t="s">
        <v>1043</v>
      </c>
    </row>
    <row r="711" spans="1:12" x14ac:dyDescent="0.5">
      <c r="A711" t="s">
        <v>995</v>
      </c>
      <c r="B711" s="13">
        <v>600</v>
      </c>
      <c r="C711" s="13">
        <v>2</v>
      </c>
      <c r="D711" s="13" t="s">
        <v>1515</v>
      </c>
      <c r="E711" t="str">
        <f t="shared" si="12"/>
        <v xml:space="preserve">, Allgemein, , , , , </v>
      </c>
      <c r="F711" s="13" t="s">
        <v>1038</v>
      </c>
      <c r="G711">
        <v>6</v>
      </c>
      <c r="I711" t="s">
        <v>1043</v>
      </c>
    </row>
    <row r="712" spans="1:12" x14ac:dyDescent="0.5">
      <c r="A712" t="s">
        <v>996</v>
      </c>
      <c r="B712" s="13">
        <v>70</v>
      </c>
      <c r="C712" s="13">
        <v>0.3</v>
      </c>
      <c r="D712" s="13" t="s">
        <v>1514</v>
      </c>
      <c r="E712" t="str">
        <f t="shared" si="12"/>
        <v xml:space="preserve">, Allgemein, , , , , </v>
      </c>
      <c r="F712" s="13" t="s">
        <v>1341</v>
      </c>
      <c r="G712">
        <v>7</v>
      </c>
      <c r="I712" t="s">
        <v>1043</v>
      </c>
    </row>
    <row r="713" spans="1:12" x14ac:dyDescent="0.5">
      <c r="A713" s="21" t="s">
        <v>997</v>
      </c>
      <c r="B713" s="13">
        <v>550</v>
      </c>
      <c r="C713" s="13">
        <v>1</v>
      </c>
      <c r="D713" s="13" t="s">
        <v>1513</v>
      </c>
      <c r="E713" t="str">
        <f t="shared" si="12"/>
        <v xml:space="preserve">, Allgemein, , , Wirt, , </v>
      </c>
      <c r="F713" s="13" t="s">
        <v>1522</v>
      </c>
      <c r="G713">
        <v>6</v>
      </c>
      <c r="I713" t="s">
        <v>1043</v>
      </c>
      <c r="L713" t="s">
        <v>1058</v>
      </c>
    </row>
    <row r="714" spans="1:12" x14ac:dyDescent="0.5">
      <c r="A714" t="s">
        <v>999</v>
      </c>
      <c r="B714" s="13">
        <v>100</v>
      </c>
      <c r="C714" s="13">
        <v>1</v>
      </c>
      <c r="D714" s="13" t="s">
        <v>1513</v>
      </c>
      <c r="E714" t="str">
        <f t="shared" si="12"/>
        <v xml:space="preserve">, Allgemein, Alchemist, , Wirt, , </v>
      </c>
      <c r="F714" s="13" t="s">
        <v>1522</v>
      </c>
      <c r="G714">
        <v>7</v>
      </c>
      <c r="I714" t="s">
        <v>1043</v>
      </c>
      <c r="J714" t="s">
        <v>1044</v>
      </c>
      <c r="L714" t="s">
        <v>1058</v>
      </c>
    </row>
    <row r="715" spans="1:12" x14ac:dyDescent="0.5">
      <c r="A715" t="s">
        <v>998</v>
      </c>
      <c r="B715" s="13">
        <v>850</v>
      </c>
      <c r="C715" s="13">
        <v>2</v>
      </c>
      <c r="D715" s="13" t="s">
        <v>1514</v>
      </c>
      <c r="E715" t="str">
        <f t="shared" si="12"/>
        <v xml:space="preserve">, Allgemein, , , , , </v>
      </c>
      <c r="F715" s="13" t="s">
        <v>1037</v>
      </c>
      <c r="G715">
        <v>2</v>
      </c>
      <c r="I715" t="s">
        <v>1043</v>
      </c>
    </row>
    <row r="716" spans="1:12" x14ac:dyDescent="0.5">
      <c r="A716" t="s">
        <v>1000</v>
      </c>
      <c r="B716" s="13">
        <v>350</v>
      </c>
      <c r="C716" s="13">
        <v>0.2</v>
      </c>
      <c r="D716" s="13" t="s">
        <v>1515</v>
      </c>
      <c r="E716" t="str">
        <f t="shared" si="12"/>
        <v xml:space="preserve">, Allgemein, , , , , </v>
      </c>
      <c r="F716" s="13" t="s">
        <v>1523</v>
      </c>
      <c r="G716">
        <v>2</v>
      </c>
      <c r="I716" t="s">
        <v>1043</v>
      </c>
    </row>
    <row r="717" spans="1:12" x14ac:dyDescent="0.5">
      <c r="A717" t="s">
        <v>1001</v>
      </c>
      <c r="B717" s="13">
        <v>500</v>
      </c>
      <c r="C717" s="13">
        <v>0.1</v>
      </c>
      <c r="D717" s="13" t="s">
        <v>1514</v>
      </c>
      <c r="E717" t="str">
        <f t="shared" si="12"/>
        <v xml:space="preserve">, Allgemein, Alchemist, , , , </v>
      </c>
      <c r="F717" s="13" t="s">
        <v>1041</v>
      </c>
      <c r="G717">
        <v>1</v>
      </c>
      <c r="I717" t="s">
        <v>1043</v>
      </c>
      <c r="J717" t="s">
        <v>1044</v>
      </c>
    </row>
    <row r="718" spans="1:12" x14ac:dyDescent="0.5">
      <c r="A718" t="s">
        <v>1002</v>
      </c>
      <c r="B718" s="13">
        <v>1200</v>
      </c>
      <c r="C718" s="13">
        <v>1.4</v>
      </c>
      <c r="D718" s="13" t="s">
        <v>1513</v>
      </c>
      <c r="E718" t="str">
        <f t="shared" si="12"/>
        <v xml:space="preserve">, Allgemein, , , Wirt, , </v>
      </c>
      <c r="F718" s="13" t="s">
        <v>1519</v>
      </c>
      <c r="G718">
        <v>2</v>
      </c>
      <c r="I718" t="s">
        <v>1043</v>
      </c>
      <c r="L718" t="s">
        <v>1058</v>
      </c>
    </row>
    <row r="719" spans="1:12" x14ac:dyDescent="0.5">
      <c r="A719" t="s">
        <v>1003</v>
      </c>
      <c r="B719" s="13">
        <v>500</v>
      </c>
      <c r="C719" s="13">
        <v>2</v>
      </c>
      <c r="D719" s="13" t="s">
        <v>1514</v>
      </c>
      <c r="E719" t="str">
        <f t="shared" si="12"/>
        <v xml:space="preserve">, Allgemein, , , , , </v>
      </c>
      <c r="F719" s="13" t="s">
        <v>1038</v>
      </c>
      <c r="G719">
        <v>8</v>
      </c>
      <c r="I719" t="s">
        <v>1043</v>
      </c>
    </row>
    <row r="720" spans="1:12" x14ac:dyDescent="0.5">
      <c r="A720" t="s">
        <v>1004</v>
      </c>
      <c r="B720" s="13">
        <v>450</v>
      </c>
      <c r="C720" s="13">
        <v>1</v>
      </c>
      <c r="D720" s="13" t="s">
        <v>1513</v>
      </c>
      <c r="E720" t="str">
        <f t="shared" si="12"/>
        <v xml:space="preserve">, Allgemein, , , Wirt, , </v>
      </c>
      <c r="F720" s="13" t="s">
        <v>1519</v>
      </c>
      <c r="G720">
        <v>8</v>
      </c>
      <c r="I720" t="s">
        <v>1043</v>
      </c>
      <c r="L720" t="s">
        <v>1058</v>
      </c>
    </row>
    <row r="721" spans="1:12" x14ac:dyDescent="0.5">
      <c r="A721" t="s">
        <v>1005</v>
      </c>
      <c r="B721" s="13">
        <v>150</v>
      </c>
      <c r="C721" s="13">
        <v>0.3</v>
      </c>
      <c r="D721" s="13" t="s">
        <v>1514</v>
      </c>
      <c r="E721" t="str">
        <f t="shared" si="12"/>
        <v xml:space="preserve">, Allgemein, , , , , </v>
      </c>
      <c r="F721" s="13"/>
      <c r="G721">
        <v>8</v>
      </c>
      <c r="I721" t="s">
        <v>1043</v>
      </c>
    </row>
    <row r="722" spans="1:12" x14ac:dyDescent="0.5">
      <c r="A722" t="s">
        <v>1006</v>
      </c>
      <c r="B722" s="13">
        <v>650</v>
      </c>
      <c r="C722" s="13">
        <v>2.5</v>
      </c>
      <c r="D722" s="13" t="s">
        <v>1514</v>
      </c>
      <c r="E722" t="str">
        <f t="shared" si="12"/>
        <v xml:space="preserve">, Allgemein, , , , , </v>
      </c>
      <c r="F722" s="13" t="s">
        <v>1038</v>
      </c>
      <c r="G722">
        <v>4</v>
      </c>
      <c r="I722" t="s">
        <v>1043</v>
      </c>
    </row>
    <row r="723" spans="1:12" x14ac:dyDescent="0.5">
      <c r="A723" t="s">
        <v>1007</v>
      </c>
      <c r="B723" s="13">
        <v>300</v>
      </c>
      <c r="C723" s="13">
        <v>1</v>
      </c>
      <c r="D723" s="13" t="s">
        <v>1513</v>
      </c>
      <c r="E723" t="str">
        <f t="shared" si="12"/>
        <v xml:space="preserve">, Allgemein, , , Wirt, , </v>
      </c>
      <c r="F723" s="13" t="s">
        <v>1519</v>
      </c>
      <c r="G723">
        <v>4</v>
      </c>
      <c r="I723" t="s">
        <v>1043</v>
      </c>
      <c r="L723" t="s">
        <v>1058</v>
      </c>
    </row>
    <row r="724" spans="1:12" x14ac:dyDescent="0.5">
      <c r="A724" t="s">
        <v>1008</v>
      </c>
      <c r="B724" s="13">
        <v>90</v>
      </c>
      <c r="C724" s="13">
        <v>0.3</v>
      </c>
      <c r="D724" s="13" t="s">
        <v>1515</v>
      </c>
      <c r="E724" t="str">
        <f t="shared" si="12"/>
        <v xml:space="preserve">, Allgemein, Alchemist, , , , </v>
      </c>
      <c r="F724" s="13" t="s">
        <v>832</v>
      </c>
      <c r="G724">
        <v>4</v>
      </c>
      <c r="I724" t="s">
        <v>1043</v>
      </c>
      <c r="J724" t="s">
        <v>1044</v>
      </c>
    </row>
    <row r="725" spans="1:12" x14ac:dyDescent="0.5">
      <c r="A725" t="s">
        <v>1009</v>
      </c>
      <c r="B725" s="13">
        <v>450</v>
      </c>
      <c r="C725" s="13">
        <v>1</v>
      </c>
      <c r="D725" s="13" t="s">
        <v>1513</v>
      </c>
      <c r="E725" t="str">
        <f t="shared" si="12"/>
        <v xml:space="preserve">, Allgemein, , , Wirt, , </v>
      </c>
      <c r="F725" s="13" t="s">
        <v>1519</v>
      </c>
      <c r="G725">
        <v>7</v>
      </c>
      <c r="I725" t="s">
        <v>1043</v>
      </c>
      <c r="L725" t="s">
        <v>1058</v>
      </c>
    </row>
    <row r="726" spans="1:12" x14ac:dyDescent="0.5">
      <c r="A726" t="s">
        <v>1010</v>
      </c>
      <c r="B726" s="13">
        <v>60</v>
      </c>
      <c r="C726" s="13">
        <v>0.1</v>
      </c>
      <c r="D726" s="13" t="s">
        <v>1514</v>
      </c>
      <c r="E726" t="str">
        <f t="shared" si="12"/>
        <v xml:space="preserve">, Allgemein, Alchemist, , , , </v>
      </c>
      <c r="F726" s="13" t="s">
        <v>1038</v>
      </c>
      <c r="G726">
        <v>7</v>
      </c>
      <c r="I726" t="s">
        <v>1043</v>
      </c>
      <c r="J726" t="s">
        <v>1044</v>
      </c>
    </row>
    <row r="727" spans="1:12" x14ac:dyDescent="0.5">
      <c r="A727" t="s">
        <v>1011</v>
      </c>
      <c r="B727" s="13">
        <v>100</v>
      </c>
      <c r="C727" s="13">
        <v>0.1</v>
      </c>
      <c r="D727" s="13" t="s">
        <v>1515</v>
      </c>
      <c r="E727" t="str">
        <f t="shared" si="12"/>
        <v xml:space="preserve">, Allgemein, , , , , </v>
      </c>
      <c r="F727" s="13" t="s">
        <v>832</v>
      </c>
      <c r="G727">
        <v>7</v>
      </c>
      <c r="I727" t="s">
        <v>1043</v>
      </c>
    </row>
    <row r="728" spans="1:12" x14ac:dyDescent="0.5">
      <c r="A728" t="s">
        <v>1012</v>
      </c>
      <c r="B728" s="13">
        <v>600</v>
      </c>
      <c r="C728" s="13">
        <v>1</v>
      </c>
      <c r="D728" s="13" t="s">
        <v>1513</v>
      </c>
      <c r="E728" t="str">
        <f t="shared" si="12"/>
        <v xml:space="preserve">, Allgemein, Alchemist, , Wirt, , </v>
      </c>
      <c r="F728" s="13" t="s">
        <v>1519</v>
      </c>
      <c r="G728">
        <v>5</v>
      </c>
      <c r="I728" t="s">
        <v>1043</v>
      </c>
      <c r="J728" t="s">
        <v>1044</v>
      </c>
      <c r="L728" t="s">
        <v>1058</v>
      </c>
    </row>
    <row r="729" spans="1:12" x14ac:dyDescent="0.5">
      <c r="A729" t="s">
        <v>1013</v>
      </c>
      <c r="B729" s="13">
        <v>1200</v>
      </c>
      <c r="C729" s="13">
        <v>6</v>
      </c>
      <c r="D729" s="13" t="s">
        <v>1514</v>
      </c>
      <c r="E729" t="str">
        <f t="shared" si="12"/>
        <v xml:space="preserve">, Allgemein, Alchemist, , , , </v>
      </c>
      <c r="F729" s="13" t="s">
        <v>1039</v>
      </c>
      <c r="G729">
        <v>2</v>
      </c>
      <c r="I729" t="s">
        <v>1043</v>
      </c>
      <c r="J729" t="s">
        <v>1044</v>
      </c>
    </row>
    <row r="730" spans="1:12" x14ac:dyDescent="0.5">
      <c r="A730" t="s">
        <v>1014</v>
      </c>
      <c r="B730" s="13">
        <v>1740</v>
      </c>
      <c r="C730" s="13">
        <v>3</v>
      </c>
      <c r="D730" s="13" t="s">
        <v>1514</v>
      </c>
      <c r="E730" t="str">
        <f t="shared" si="12"/>
        <v xml:space="preserve">, Allgemein, Alchemist, , , , </v>
      </c>
      <c r="F730" s="13" t="s">
        <v>1038</v>
      </c>
      <c r="G730">
        <v>3</v>
      </c>
      <c r="I730" t="s">
        <v>1043</v>
      </c>
      <c r="J730" t="s">
        <v>1044</v>
      </c>
    </row>
    <row r="731" spans="1:12" x14ac:dyDescent="0.5">
      <c r="A731" t="s">
        <v>1015</v>
      </c>
      <c r="B731" s="13">
        <v>1370</v>
      </c>
      <c r="C731" s="13">
        <v>0.2</v>
      </c>
      <c r="D731" s="13" t="s">
        <v>1514</v>
      </c>
      <c r="E731" t="str">
        <f t="shared" si="12"/>
        <v xml:space="preserve">, Allgemein, , , , , </v>
      </c>
      <c r="F731" s="13"/>
      <c r="G731">
        <v>1</v>
      </c>
      <c r="I731" t="s">
        <v>1043</v>
      </c>
    </row>
    <row r="732" spans="1:12" x14ac:dyDescent="0.5">
      <c r="A732" t="s">
        <v>1016</v>
      </c>
      <c r="B732" s="13">
        <v>1360</v>
      </c>
      <c r="C732" s="13">
        <v>3</v>
      </c>
      <c r="D732" s="13" t="s">
        <v>1514</v>
      </c>
      <c r="E732" t="str">
        <f t="shared" si="12"/>
        <v xml:space="preserve">, Allgemein, , , , , </v>
      </c>
      <c r="F732" s="13" t="s">
        <v>1038</v>
      </c>
      <c r="G732">
        <v>3</v>
      </c>
      <c r="I732" t="s">
        <v>1043</v>
      </c>
    </row>
    <row r="733" spans="1:12" x14ac:dyDescent="0.5">
      <c r="A733" t="s">
        <v>1017</v>
      </c>
      <c r="B733" s="13">
        <v>320</v>
      </c>
      <c r="C733" s="13">
        <v>0.2</v>
      </c>
      <c r="D733" s="13" t="s">
        <v>1514</v>
      </c>
      <c r="E733" t="str">
        <f t="shared" si="12"/>
        <v xml:space="preserve">, Allgemein, Alchemist, , , , </v>
      </c>
      <c r="F733" s="13"/>
      <c r="G733">
        <v>2</v>
      </c>
      <c r="I733" t="s">
        <v>1043</v>
      </c>
      <c r="J733" t="s">
        <v>1044</v>
      </c>
    </row>
    <row r="734" spans="1:12" x14ac:dyDescent="0.5">
      <c r="A734" t="s">
        <v>1018</v>
      </c>
      <c r="B734" s="13">
        <v>300</v>
      </c>
      <c r="C734" s="13">
        <v>2</v>
      </c>
      <c r="D734" s="13" t="s">
        <v>1513</v>
      </c>
      <c r="E734" t="str">
        <f t="shared" si="12"/>
        <v xml:space="preserve">, Allgemein, , , Wirt, , </v>
      </c>
      <c r="F734" s="13" t="s">
        <v>1519</v>
      </c>
      <c r="G734">
        <v>2</v>
      </c>
      <c r="I734" t="s">
        <v>1043</v>
      </c>
      <c r="L734" t="s">
        <v>1058</v>
      </c>
    </row>
    <row r="735" spans="1:12" x14ac:dyDescent="0.5">
      <c r="A735" t="s">
        <v>1019</v>
      </c>
      <c r="B735" s="13">
        <v>280</v>
      </c>
      <c r="C735" s="13">
        <v>2</v>
      </c>
      <c r="D735" s="13" t="s">
        <v>1514</v>
      </c>
      <c r="E735" t="str">
        <f t="shared" si="12"/>
        <v xml:space="preserve">, Allgemein, , , , , </v>
      </c>
      <c r="F735" s="13"/>
      <c r="G735">
        <v>2</v>
      </c>
      <c r="I735" t="s">
        <v>1043</v>
      </c>
    </row>
    <row r="736" spans="1:12" x14ac:dyDescent="0.5">
      <c r="A736" t="s">
        <v>1020</v>
      </c>
      <c r="B736" s="13">
        <v>220</v>
      </c>
      <c r="C736" s="13">
        <v>1</v>
      </c>
      <c r="D736" s="13" t="s">
        <v>1514</v>
      </c>
      <c r="E736" t="str">
        <f t="shared" si="12"/>
        <v xml:space="preserve">, Allgemein, Alchemist, , , , </v>
      </c>
      <c r="F736" s="13" t="s">
        <v>1038</v>
      </c>
      <c r="G736">
        <v>9</v>
      </c>
      <c r="I736" t="s">
        <v>1043</v>
      </c>
      <c r="J736" t="s">
        <v>1044</v>
      </c>
    </row>
    <row r="737" spans="1:12" x14ac:dyDescent="0.5">
      <c r="A737" t="s">
        <v>1021</v>
      </c>
      <c r="B737" s="13">
        <v>450</v>
      </c>
      <c r="C737" s="13">
        <v>1</v>
      </c>
      <c r="D737" s="13" t="s">
        <v>1513</v>
      </c>
      <c r="E737" t="str">
        <f t="shared" si="12"/>
        <v xml:space="preserve">, Allgemein, , , Wirt, , </v>
      </c>
      <c r="F737" s="13" t="s">
        <v>1519</v>
      </c>
      <c r="G737">
        <v>9</v>
      </c>
      <c r="I737" t="s">
        <v>1043</v>
      </c>
      <c r="L737" t="s">
        <v>1058</v>
      </c>
    </row>
    <row r="738" spans="1:12" x14ac:dyDescent="0.5">
      <c r="A738" t="s">
        <v>1022</v>
      </c>
      <c r="B738" s="13">
        <v>200</v>
      </c>
      <c r="C738" s="13">
        <v>0.3</v>
      </c>
      <c r="D738" s="13" t="s">
        <v>1514</v>
      </c>
      <c r="E738" t="str">
        <f t="shared" si="12"/>
        <v xml:space="preserve">, Allgemein, , , , , </v>
      </c>
      <c r="F738" s="13" t="s">
        <v>1038</v>
      </c>
      <c r="G738">
        <v>9</v>
      </c>
      <c r="I738" t="s">
        <v>1043</v>
      </c>
    </row>
    <row r="739" spans="1:12" x14ac:dyDescent="0.5">
      <c r="A739" t="s">
        <v>1023</v>
      </c>
      <c r="B739" s="13">
        <v>90</v>
      </c>
      <c r="C739" s="13">
        <v>0.2</v>
      </c>
      <c r="D739" s="13" t="s">
        <v>1514</v>
      </c>
      <c r="E739" t="str">
        <f t="shared" si="12"/>
        <v xml:space="preserve">, Allgemein, Alchemist, , , , </v>
      </c>
      <c r="F739" s="13" t="s">
        <v>1037</v>
      </c>
      <c r="G739">
        <v>6</v>
      </c>
      <c r="I739" t="s">
        <v>1043</v>
      </c>
      <c r="J739" t="s">
        <v>1044</v>
      </c>
    </row>
    <row r="740" spans="1:12" x14ac:dyDescent="0.5">
      <c r="A740" t="s">
        <v>1024</v>
      </c>
      <c r="B740" s="13">
        <v>390</v>
      </c>
      <c r="C740" s="13">
        <v>0.2</v>
      </c>
      <c r="D740" s="13" t="s">
        <v>1514</v>
      </c>
      <c r="E740" t="str">
        <f t="shared" si="12"/>
        <v xml:space="preserve">, Allgemein, , , , , </v>
      </c>
      <c r="F740" s="13" t="s">
        <v>1039</v>
      </c>
      <c r="G740">
        <v>6</v>
      </c>
      <c r="I740" t="s">
        <v>1043</v>
      </c>
    </row>
    <row r="741" spans="1:12" x14ac:dyDescent="0.5">
      <c r="A741" t="s">
        <v>1025</v>
      </c>
      <c r="B741" s="13">
        <v>500</v>
      </c>
      <c r="C741" s="13">
        <v>1</v>
      </c>
      <c r="D741" s="13" t="s">
        <v>1513</v>
      </c>
      <c r="E741" t="str">
        <f t="shared" si="12"/>
        <v xml:space="preserve">, Allgemein, , , Wirt, , </v>
      </c>
      <c r="F741" s="13" t="s">
        <v>1519</v>
      </c>
      <c r="G741">
        <v>7</v>
      </c>
      <c r="I741" t="s">
        <v>1043</v>
      </c>
      <c r="L741" t="s">
        <v>1058</v>
      </c>
    </row>
    <row r="742" spans="1:12" x14ac:dyDescent="0.5">
      <c r="A742" t="s">
        <v>1026</v>
      </c>
      <c r="B742" s="13">
        <v>1000</v>
      </c>
      <c r="C742" s="13">
        <v>1</v>
      </c>
      <c r="D742" s="13" t="s">
        <v>1513</v>
      </c>
      <c r="E742" t="str">
        <f t="shared" si="12"/>
        <v xml:space="preserve">, Allgemein, Alchemist, , , , </v>
      </c>
      <c r="F742" s="13" t="s">
        <v>1519</v>
      </c>
      <c r="G742">
        <v>2</v>
      </c>
      <c r="I742" t="s">
        <v>1043</v>
      </c>
      <c r="J742" t="s">
        <v>1044</v>
      </c>
    </row>
    <row r="743" spans="1:12" x14ac:dyDescent="0.5">
      <c r="A743" t="s">
        <v>1027</v>
      </c>
      <c r="B743" s="13">
        <v>1790</v>
      </c>
      <c r="C743" s="13">
        <v>2.5</v>
      </c>
      <c r="D743" s="13" t="s">
        <v>1514</v>
      </c>
      <c r="E743" t="str">
        <f t="shared" si="12"/>
        <v xml:space="preserve">, Allgemein, , , , , </v>
      </c>
      <c r="F743" s="13"/>
      <c r="G743">
        <v>3</v>
      </c>
      <c r="I743" t="s">
        <v>1043</v>
      </c>
    </row>
    <row r="744" spans="1:12" x14ac:dyDescent="0.5">
      <c r="A744" t="s">
        <v>1028</v>
      </c>
      <c r="B744" s="13">
        <v>250</v>
      </c>
      <c r="C744" s="13">
        <v>3</v>
      </c>
      <c r="D744" s="13" t="s">
        <v>1514</v>
      </c>
      <c r="E744" t="str">
        <f t="shared" si="12"/>
        <v xml:space="preserve">, Allgemein, Alchemist, , , , </v>
      </c>
      <c r="F744" s="13"/>
      <c r="G744">
        <v>3</v>
      </c>
      <c r="I744" t="s">
        <v>1043</v>
      </c>
      <c r="J744" t="s">
        <v>1044</v>
      </c>
    </row>
    <row r="745" spans="1:12" x14ac:dyDescent="0.5">
      <c r="A745" t="s">
        <v>1056</v>
      </c>
      <c r="B745" s="13">
        <v>130</v>
      </c>
      <c r="C745" s="13">
        <v>0.3</v>
      </c>
      <c r="D745" s="13" t="s">
        <v>1513</v>
      </c>
      <c r="E745" t="str">
        <f t="shared" si="12"/>
        <v xml:space="preserve">, Allgemein, Alchemist, , , , </v>
      </c>
      <c r="F745" s="13"/>
      <c r="G745">
        <v>1</v>
      </c>
      <c r="I745" t="s">
        <v>1043</v>
      </c>
      <c r="J745" t="s">
        <v>1044</v>
      </c>
    </row>
    <row r="746" spans="1:12" x14ac:dyDescent="0.5">
      <c r="A746" t="s">
        <v>1030</v>
      </c>
      <c r="B746" s="13">
        <v>230</v>
      </c>
      <c r="C746" s="13">
        <v>0.1</v>
      </c>
      <c r="D746" s="13" t="s">
        <v>1514</v>
      </c>
      <c r="E746" t="str">
        <f t="shared" si="12"/>
        <v xml:space="preserve">, Allgemein, Alchemist, , , , </v>
      </c>
      <c r="F746" s="13" t="s">
        <v>1038</v>
      </c>
      <c r="G746">
        <v>0.2</v>
      </c>
      <c r="I746" t="s">
        <v>1043</v>
      </c>
      <c r="J746" t="s">
        <v>1044</v>
      </c>
    </row>
    <row r="747" spans="1:12" x14ac:dyDescent="0.5">
      <c r="A747" t="s">
        <v>1031</v>
      </c>
      <c r="B747" s="13">
        <v>30</v>
      </c>
      <c r="C747" s="13">
        <v>0.2</v>
      </c>
      <c r="D747" s="13" t="s">
        <v>1513</v>
      </c>
      <c r="E747" t="str">
        <f t="shared" si="12"/>
        <v xml:space="preserve">, Allgemein, , , Wirt, , </v>
      </c>
      <c r="F747" s="13" t="s">
        <v>1519</v>
      </c>
      <c r="G747">
        <v>4</v>
      </c>
      <c r="I747" t="s">
        <v>1043</v>
      </c>
      <c r="L747" t="s">
        <v>1058</v>
      </c>
    </row>
    <row r="748" spans="1:12" x14ac:dyDescent="0.5">
      <c r="A748" t="s">
        <v>1032</v>
      </c>
      <c r="B748" s="13">
        <v>600</v>
      </c>
      <c r="C748" s="13">
        <v>1</v>
      </c>
      <c r="D748" s="13" t="s">
        <v>1513</v>
      </c>
      <c r="E748" t="str">
        <f t="shared" si="12"/>
        <v xml:space="preserve">, Allgemein, , , Wirt, , </v>
      </c>
      <c r="F748" s="13" t="s">
        <v>1519</v>
      </c>
      <c r="G748">
        <v>8</v>
      </c>
      <c r="I748" t="s">
        <v>1043</v>
      </c>
      <c r="L748" t="s">
        <v>1058</v>
      </c>
    </row>
    <row r="749" spans="1:12" x14ac:dyDescent="0.5">
      <c r="A749" t="s">
        <v>1033</v>
      </c>
      <c r="B749" s="13">
        <v>650</v>
      </c>
      <c r="C749" s="13">
        <v>2.5</v>
      </c>
      <c r="D749" s="13" t="s">
        <v>1513</v>
      </c>
      <c r="E749" t="str">
        <f t="shared" si="12"/>
        <v xml:space="preserve">, Allgemein, , , Wirt, , </v>
      </c>
      <c r="F749" s="13" t="s">
        <v>1519</v>
      </c>
      <c r="G749">
        <v>5</v>
      </c>
      <c r="I749" t="s">
        <v>1043</v>
      </c>
      <c r="L749" t="s">
        <v>1058</v>
      </c>
    </row>
    <row r="750" spans="1:12" x14ac:dyDescent="0.5">
      <c r="A750" t="s">
        <v>1034</v>
      </c>
      <c r="B750" s="13">
        <v>130</v>
      </c>
      <c r="C750" s="13">
        <v>0.3</v>
      </c>
      <c r="D750" s="13" t="s">
        <v>1514</v>
      </c>
      <c r="E750" t="str">
        <f t="shared" si="12"/>
        <v xml:space="preserve">, Allgemein, , , , , </v>
      </c>
      <c r="F750" s="13"/>
      <c r="G750">
        <v>3</v>
      </c>
      <c r="I750" t="s">
        <v>1043</v>
      </c>
    </row>
    <row r="751" spans="1:12" x14ac:dyDescent="0.5">
      <c r="A751" t="s">
        <v>1035</v>
      </c>
      <c r="B751" s="13">
        <v>430</v>
      </c>
      <c r="C751" s="13">
        <v>1.5</v>
      </c>
      <c r="D751" s="13" t="s">
        <v>1514</v>
      </c>
      <c r="E751" t="str">
        <f t="shared" si="12"/>
        <v xml:space="preserve">, Allgemein, Alchemist, , , , </v>
      </c>
      <c r="F751" s="13"/>
      <c r="G751">
        <v>2</v>
      </c>
      <c r="I751" t="s">
        <v>1043</v>
      </c>
      <c r="J751" t="s">
        <v>1044</v>
      </c>
    </row>
    <row r="752" spans="1:12" x14ac:dyDescent="0.5">
      <c r="A752" t="s">
        <v>1036</v>
      </c>
      <c r="B752" s="13">
        <v>690</v>
      </c>
      <c r="C752" s="13">
        <v>3</v>
      </c>
      <c r="D752" s="13" t="s">
        <v>1513</v>
      </c>
      <c r="E752" t="str">
        <f t="shared" si="12"/>
        <v xml:space="preserve">, Allgemein, , , Wirt, , </v>
      </c>
      <c r="F752" s="13" t="s">
        <v>1519</v>
      </c>
      <c r="G752">
        <v>3</v>
      </c>
      <c r="I752" t="s">
        <v>1043</v>
      </c>
      <c r="L752" t="s">
        <v>1058</v>
      </c>
    </row>
    <row r="753" spans="1:11" x14ac:dyDescent="0.5">
      <c r="A753" t="s">
        <v>1047</v>
      </c>
      <c r="B753" s="13">
        <v>1500</v>
      </c>
      <c r="C753" s="13">
        <v>1</v>
      </c>
      <c r="D753" s="13" t="s">
        <v>1515</v>
      </c>
      <c r="E753" t="str">
        <f t="shared" si="12"/>
        <v xml:space="preserve">, Allgemein, , Schmied, , , </v>
      </c>
      <c r="F753" s="13" t="s">
        <v>1038</v>
      </c>
      <c r="G753">
        <v>8</v>
      </c>
      <c r="I753" t="s">
        <v>1043</v>
      </c>
      <c r="K753" t="s">
        <v>1045</v>
      </c>
    </row>
    <row r="754" spans="1:11" x14ac:dyDescent="0.5">
      <c r="A754" t="s">
        <v>1048</v>
      </c>
      <c r="B754" s="13">
        <v>6750</v>
      </c>
      <c r="C754" s="13">
        <v>1</v>
      </c>
      <c r="D754" s="13" t="s">
        <v>1515</v>
      </c>
      <c r="E754" t="str">
        <f t="shared" si="12"/>
        <v xml:space="preserve">Hehler, Allgemein, , Schmied, , , </v>
      </c>
      <c r="F754" s="13" t="s">
        <v>1038</v>
      </c>
      <c r="G754">
        <v>4</v>
      </c>
      <c r="H754" t="s">
        <v>1057</v>
      </c>
      <c r="I754" t="s">
        <v>1043</v>
      </c>
      <c r="K754" t="s">
        <v>1045</v>
      </c>
    </row>
    <row r="755" spans="1:11" x14ac:dyDescent="0.5">
      <c r="A755" t="s">
        <v>1049</v>
      </c>
      <c r="B755" s="13">
        <v>27000</v>
      </c>
      <c r="C755" s="13">
        <v>1</v>
      </c>
      <c r="D755" s="13" t="s">
        <v>1515</v>
      </c>
      <c r="E755" t="str">
        <f t="shared" si="12"/>
        <v xml:space="preserve">Hehler, Allgemein, , Schmied, , , </v>
      </c>
      <c r="F755" s="13" t="s">
        <v>1038</v>
      </c>
      <c r="G755">
        <v>0.6</v>
      </c>
      <c r="H755" t="s">
        <v>1057</v>
      </c>
      <c r="I755" t="s">
        <v>1043</v>
      </c>
      <c r="K755" t="s">
        <v>1045</v>
      </c>
    </row>
    <row r="756" spans="1:11" x14ac:dyDescent="0.5">
      <c r="A756" t="s">
        <v>1050</v>
      </c>
      <c r="B756" s="13">
        <v>90000</v>
      </c>
      <c r="C756" s="13">
        <v>1</v>
      </c>
      <c r="D756" s="13" t="s">
        <v>1515</v>
      </c>
      <c r="E756" t="str">
        <f t="shared" si="12"/>
        <v xml:space="preserve">Hehler, Allgemein, , Schmied, , , </v>
      </c>
      <c r="F756" s="13" t="s">
        <v>1038</v>
      </c>
      <c r="G756">
        <v>0.2</v>
      </c>
      <c r="H756" t="s">
        <v>1057</v>
      </c>
      <c r="I756" t="s">
        <v>1043</v>
      </c>
      <c r="K756" t="s">
        <v>1045</v>
      </c>
    </row>
    <row r="757" spans="1:11" x14ac:dyDescent="0.5">
      <c r="A757" t="s">
        <v>1051</v>
      </c>
      <c r="B757" s="13">
        <v>1000</v>
      </c>
      <c r="C757" s="13">
        <v>1.5</v>
      </c>
      <c r="D757" s="13" t="s">
        <v>1515</v>
      </c>
      <c r="E757" t="str">
        <f t="shared" si="12"/>
        <v xml:space="preserve">Hehler, Allgemein, , Schmied, , , </v>
      </c>
      <c r="F757" s="13" t="s">
        <v>1038</v>
      </c>
      <c r="G757">
        <v>7</v>
      </c>
      <c r="H757" t="s">
        <v>1057</v>
      </c>
      <c r="I757" t="s">
        <v>1043</v>
      </c>
      <c r="K757" t="s">
        <v>1045</v>
      </c>
    </row>
    <row r="758" spans="1:11" x14ac:dyDescent="0.5">
      <c r="A758" t="s">
        <v>1052</v>
      </c>
      <c r="B758" s="13">
        <v>4000</v>
      </c>
      <c r="C758" s="13">
        <v>1.5</v>
      </c>
      <c r="D758" s="13" t="s">
        <v>1515</v>
      </c>
      <c r="E758" t="str">
        <f t="shared" si="12"/>
        <v xml:space="preserve">Hehler, Allgemein, , Schmied, , , </v>
      </c>
      <c r="F758" s="13" t="s">
        <v>1038</v>
      </c>
      <c r="G758">
        <v>3</v>
      </c>
      <c r="H758" t="s">
        <v>1057</v>
      </c>
      <c r="I758" t="s">
        <v>1043</v>
      </c>
      <c r="K758" t="s">
        <v>1045</v>
      </c>
    </row>
    <row r="759" spans="1:11" x14ac:dyDescent="0.5">
      <c r="A759" t="s">
        <v>1053</v>
      </c>
      <c r="B759" s="13">
        <v>18000</v>
      </c>
      <c r="C759" s="13">
        <v>1.5</v>
      </c>
      <c r="D759" s="13" t="s">
        <v>1515</v>
      </c>
      <c r="E759" t="str">
        <f t="shared" si="12"/>
        <v xml:space="preserve">Hehler, Allgemein, , Schmied, , , </v>
      </c>
      <c r="F759" s="13" t="s">
        <v>1038</v>
      </c>
      <c r="G759">
        <v>0.4</v>
      </c>
      <c r="H759" t="s">
        <v>1057</v>
      </c>
      <c r="I759" t="s">
        <v>1043</v>
      </c>
      <c r="K759" t="s">
        <v>1045</v>
      </c>
    </row>
    <row r="760" spans="1:11" x14ac:dyDescent="0.5">
      <c r="A760" t="s">
        <v>1054</v>
      </c>
      <c r="B760" s="13">
        <v>50000</v>
      </c>
      <c r="C760" s="13">
        <v>1.5</v>
      </c>
      <c r="D760" s="13" t="s">
        <v>1515</v>
      </c>
      <c r="E760" t="str">
        <f t="shared" si="12"/>
        <v xml:space="preserve">Hehler, Allgemein, , Schmied, , , </v>
      </c>
      <c r="F760" s="13" t="s">
        <v>1038</v>
      </c>
      <c r="G760">
        <v>0.2</v>
      </c>
      <c r="H760" t="s">
        <v>1057</v>
      </c>
      <c r="I760" t="s">
        <v>1043</v>
      </c>
      <c r="K760" t="s">
        <v>1045</v>
      </c>
    </row>
    <row r="761" spans="1:11" x14ac:dyDescent="0.5">
      <c r="A761" s="18" t="s">
        <v>1125</v>
      </c>
      <c r="B761" s="13">
        <v>0</v>
      </c>
      <c r="C761" s="13">
        <v>0</v>
      </c>
      <c r="D761" s="13" t="s">
        <v>1535</v>
      </c>
      <c r="E761" t="str">
        <f t="shared" si="12"/>
        <v xml:space="preserve">, , , , , , </v>
      </c>
      <c r="F761" s="13" t="s">
        <v>1126</v>
      </c>
      <c r="G761">
        <v>0</v>
      </c>
    </row>
    <row r="762" spans="1:11" x14ac:dyDescent="0.5">
      <c r="A762" s="18" t="s">
        <v>1127</v>
      </c>
      <c r="B762" s="13">
        <v>0</v>
      </c>
      <c r="C762" s="13">
        <v>0</v>
      </c>
      <c r="D762" s="13" t="s">
        <v>1535</v>
      </c>
      <c r="E762" t="str">
        <f t="shared" si="12"/>
        <v xml:space="preserve">, , , , , , </v>
      </c>
      <c r="F762" s="13" t="s">
        <v>1128</v>
      </c>
      <c r="G762">
        <v>0</v>
      </c>
    </row>
    <row r="763" spans="1:11" x14ac:dyDescent="0.5">
      <c r="A763" s="18" t="s">
        <v>1129</v>
      </c>
      <c r="B763" s="13">
        <v>0</v>
      </c>
      <c r="C763" s="13">
        <v>0</v>
      </c>
      <c r="D763" s="13" t="s">
        <v>1535</v>
      </c>
      <c r="E763" t="str">
        <f t="shared" si="12"/>
        <v xml:space="preserve">, , , , , , </v>
      </c>
      <c r="F763" s="13" t="s">
        <v>1130</v>
      </c>
      <c r="G763">
        <v>0</v>
      </c>
    </row>
    <row r="764" spans="1:11" x14ac:dyDescent="0.5">
      <c r="A764" s="18" t="s">
        <v>1085</v>
      </c>
      <c r="B764" s="13">
        <v>5000</v>
      </c>
      <c r="C764" s="13">
        <v>1</v>
      </c>
      <c r="D764" s="13" t="s">
        <v>1535</v>
      </c>
      <c r="E764" t="str">
        <f t="shared" si="12"/>
        <v xml:space="preserve">Hehler, Allgemein, , Schmied, , , </v>
      </c>
      <c r="F764" s="13" t="s">
        <v>1086</v>
      </c>
      <c r="G764">
        <v>10</v>
      </c>
      <c r="H764" t="s">
        <v>1057</v>
      </c>
      <c r="I764" t="s">
        <v>1043</v>
      </c>
      <c r="K764" t="s">
        <v>1045</v>
      </c>
    </row>
    <row r="765" spans="1:11" x14ac:dyDescent="0.5">
      <c r="A765" s="18" t="s">
        <v>1087</v>
      </c>
      <c r="B765" s="13">
        <v>5000</v>
      </c>
      <c r="C765" s="13">
        <v>2</v>
      </c>
      <c r="D765" s="13" t="s">
        <v>1535</v>
      </c>
      <c r="E765" t="str">
        <f t="shared" si="12"/>
        <v xml:space="preserve">Hehler, Allgemein, , Schmied, , , </v>
      </c>
      <c r="F765" s="13" t="s">
        <v>1088</v>
      </c>
      <c r="G765">
        <v>8</v>
      </c>
      <c r="H765" t="s">
        <v>1057</v>
      </c>
      <c r="I765" t="s">
        <v>1043</v>
      </c>
      <c r="K765" t="s">
        <v>1045</v>
      </c>
    </row>
    <row r="766" spans="1:11" x14ac:dyDescent="0.5">
      <c r="A766" s="18" t="s">
        <v>1089</v>
      </c>
      <c r="B766" s="13">
        <v>12500</v>
      </c>
      <c r="C766" s="13">
        <v>5</v>
      </c>
      <c r="D766" s="13" t="s">
        <v>1535</v>
      </c>
      <c r="E766" t="str">
        <f t="shared" si="12"/>
        <v xml:space="preserve">Hehler, , , Schmied, , , </v>
      </c>
      <c r="F766" s="13" t="s">
        <v>1090</v>
      </c>
      <c r="G766">
        <v>5</v>
      </c>
      <c r="H766" t="s">
        <v>1057</v>
      </c>
      <c r="K766" t="s">
        <v>1045</v>
      </c>
    </row>
    <row r="767" spans="1:11" x14ac:dyDescent="0.5">
      <c r="A767" s="18" t="s">
        <v>1091</v>
      </c>
      <c r="B767" s="13">
        <v>3500</v>
      </c>
      <c r="C767" s="13">
        <v>0.5</v>
      </c>
      <c r="D767" s="13" t="s">
        <v>1535</v>
      </c>
      <c r="E767" t="str">
        <f t="shared" si="12"/>
        <v xml:space="preserve">Hehler, , , Schmied, , , </v>
      </c>
      <c r="F767" s="13" t="s">
        <v>1092</v>
      </c>
      <c r="G767">
        <v>8</v>
      </c>
      <c r="H767" t="s">
        <v>1057</v>
      </c>
      <c r="K767" t="s">
        <v>1045</v>
      </c>
    </row>
    <row r="768" spans="1:11" x14ac:dyDescent="0.5">
      <c r="A768" s="18" t="s">
        <v>1093</v>
      </c>
      <c r="B768" s="10">
        <v>5000</v>
      </c>
      <c r="C768" s="10">
        <v>1</v>
      </c>
      <c r="D768" s="13" t="s">
        <v>1535</v>
      </c>
      <c r="E768" t="str">
        <f t="shared" si="12"/>
        <v xml:space="preserve">Hehler, Allgemein, , Schmied, , , </v>
      </c>
      <c r="F768" s="13" t="s">
        <v>1094</v>
      </c>
      <c r="G768">
        <v>9</v>
      </c>
      <c r="H768" t="s">
        <v>1057</v>
      </c>
      <c r="I768" t="s">
        <v>1043</v>
      </c>
      <c r="K768" t="s">
        <v>1045</v>
      </c>
    </row>
    <row r="769" spans="1:11" x14ac:dyDescent="0.5">
      <c r="A769" s="18" t="s">
        <v>1095</v>
      </c>
      <c r="B769" s="10">
        <v>5000</v>
      </c>
      <c r="C769" s="10">
        <v>2</v>
      </c>
      <c r="D769" s="13" t="s">
        <v>1535</v>
      </c>
      <c r="E769" t="str">
        <f t="shared" si="12"/>
        <v xml:space="preserve">Hehler, Allgemein, , Schmied, , , </v>
      </c>
      <c r="F769" s="13" t="s">
        <v>1096</v>
      </c>
      <c r="G769">
        <v>9</v>
      </c>
      <c r="H769" t="s">
        <v>1057</v>
      </c>
      <c r="I769" t="s">
        <v>1043</v>
      </c>
      <c r="K769" t="s">
        <v>1045</v>
      </c>
    </row>
    <row r="770" spans="1:11" x14ac:dyDescent="0.5">
      <c r="A770" s="18" t="s">
        <v>1097</v>
      </c>
      <c r="B770" s="10">
        <v>5000</v>
      </c>
      <c r="C770" s="10">
        <v>3</v>
      </c>
      <c r="D770" s="13" t="s">
        <v>1535</v>
      </c>
      <c r="E770" t="str">
        <f t="shared" ref="E770:E833" si="13">H770&amp;", "&amp;I770&amp;", "&amp;J770&amp;", "&amp;K770&amp;", "&amp;L770&amp;", "&amp;M770&amp;", "&amp;N770</f>
        <v xml:space="preserve">Hehler, Allgemein, , Schmied, , , </v>
      </c>
      <c r="F770" s="13" t="s">
        <v>1098</v>
      </c>
      <c r="G770">
        <v>7</v>
      </c>
      <c r="H770" t="s">
        <v>1057</v>
      </c>
      <c r="I770" t="s">
        <v>1043</v>
      </c>
      <c r="K770" t="s">
        <v>1045</v>
      </c>
    </row>
    <row r="771" spans="1:11" x14ac:dyDescent="0.5">
      <c r="A771" s="18" t="s">
        <v>1099</v>
      </c>
      <c r="B771" s="10">
        <v>2000</v>
      </c>
      <c r="C771" s="10">
        <v>0.5</v>
      </c>
      <c r="D771" s="13" t="s">
        <v>1535</v>
      </c>
      <c r="E771" t="str">
        <f t="shared" si="13"/>
        <v xml:space="preserve">Hehler, Allgemein, , Schmied, , , </v>
      </c>
      <c r="F771" s="13" t="s">
        <v>1100</v>
      </c>
      <c r="G771">
        <v>10</v>
      </c>
      <c r="H771" t="s">
        <v>1057</v>
      </c>
      <c r="I771" t="s">
        <v>1043</v>
      </c>
      <c r="K771" t="s">
        <v>1045</v>
      </c>
    </row>
    <row r="772" spans="1:11" x14ac:dyDescent="0.5">
      <c r="A772" s="18" t="s">
        <v>1101</v>
      </c>
      <c r="B772" s="10">
        <v>2500</v>
      </c>
      <c r="C772" s="10">
        <v>1</v>
      </c>
      <c r="D772" s="13" t="s">
        <v>1535</v>
      </c>
      <c r="E772" t="str">
        <f t="shared" si="13"/>
        <v xml:space="preserve">Hehler, Allgemein, , Schmied, , , </v>
      </c>
      <c r="F772" s="13" t="s">
        <v>1102</v>
      </c>
      <c r="G772">
        <v>9</v>
      </c>
      <c r="H772" t="s">
        <v>1057</v>
      </c>
      <c r="I772" t="s">
        <v>1043</v>
      </c>
      <c r="K772" t="s">
        <v>1045</v>
      </c>
    </row>
    <row r="773" spans="1:11" x14ac:dyDescent="0.5">
      <c r="A773" s="18" t="s">
        <v>1103</v>
      </c>
      <c r="B773" s="10">
        <v>6500</v>
      </c>
      <c r="C773" s="10">
        <v>3</v>
      </c>
      <c r="D773" s="13" t="s">
        <v>1535</v>
      </c>
      <c r="E773" t="str">
        <f t="shared" si="13"/>
        <v xml:space="preserve">Hehler, , , Schmied, , , </v>
      </c>
      <c r="F773" s="13" t="s">
        <v>1104</v>
      </c>
      <c r="G773">
        <v>7</v>
      </c>
      <c r="H773" t="s">
        <v>1057</v>
      </c>
      <c r="K773" t="s">
        <v>1045</v>
      </c>
    </row>
    <row r="774" spans="1:11" x14ac:dyDescent="0.5">
      <c r="A774" s="18" t="s">
        <v>1105</v>
      </c>
      <c r="B774" s="10">
        <v>6500</v>
      </c>
      <c r="C774" s="10">
        <v>5</v>
      </c>
      <c r="D774" s="13" t="s">
        <v>1535</v>
      </c>
      <c r="E774" t="str">
        <f t="shared" si="13"/>
        <v xml:space="preserve">Hehler, , , Schmied, , , </v>
      </c>
      <c r="F774" s="13" t="s">
        <v>1106</v>
      </c>
      <c r="G774">
        <v>7</v>
      </c>
      <c r="H774" t="s">
        <v>1057</v>
      </c>
      <c r="K774" t="s">
        <v>1045</v>
      </c>
    </row>
    <row r="775" spans="1:11" x14ac:dyDescent="0.5">
      <c r="A775" s="18" t="s">
        <v>1107</v>
      </c>
      <c r="B775" s="10">
        <v>6500</v>
      </c>
      <c r="C775" s="10">
        <v>8</v>
      </c>
      <c r="D775" s="13" t="s">
        <v>1535</v>
      </c>
      <c r="E775" t="str">
        <f t="shared" si="13"/>
        <v xml:space="preserve">Hehler, , , Schmied, , , </v>
      </c>
      <c r="F775" s="13" t="s">
        <v>1108</v>
      </c>
      <c r="G775">
        <v>6</v>
      </c>
      <c r="H775" t="s">
        <v>1057</v>
      </c>
      <c r="K775" t="s">
        <v>1045</v>
      </c>
    </row>
    <row r="776" spans="1:11" x14ac:dyDescent="0.5">
      <c r="A776" s="18" t="s">
        <v>1109</v>
      </c>
      <c r="B776" s="13">
        <v>4000</v>
      </c>
      <c r="C776" s="13">
        <v>3</v>
      </c>
      <c r="D776" s="13" t="s">
        <v>1535</v>
      </c>
      <c r="E776" t="str">
        <f t="shared" si="13"/>
        <v xml:space="preserve">Hehler, , , Schmied, , , </v>
      </c>
      <c r="F776" s="13" t="s">
        <v>1110</v>
      </c>
      <c r="G776">
        <v>8</v>
      </c>
      <c r="H776" t="s">
        <v>1057</v>
      </c>
      <c r="K776" t="s">
        <v>1045</v>
      </c>
    </row>
    <row r="777" spans="1:11" x14ac:dyDescent="0.5">
      <c r="A777" s="18" t="s">
        <v>1111</v>
      </c>
      <c r="B777" s="13">
        <v>3000</v>
      </c>
      <c r="C777" s="13">
        <v>5</v>
      </c>
      <c r="D777" s="13" t="s">
        <v>1535</v>
      </c>
      <c r="E777" t="str">
        <f t="shared" si="13"/>
        <v xml:space="preserve">Hehler, , , Schmied, , , </v>
      </c>
      <c r="F777" s="13" t="s">
        <v>1112</v>
      </c>
      <c r="G777">
        <v>8</v>
      </c>
      <c r="H777" t="s">
        <v>1057</v>
      </c>
      <c r="K777" t="s">
        <v>1045</v>
      </c>
    </row>
    <row r="778" spans="1:11" x14ac:dyDescent="0.5">
      <c r="A778" s="18" t="s">
        <v>1113</v>
      </c>
      <c r="B778" s="13">
        <v>7000</v>
      </c>
      <c r="C778" s="13">
        <v>7</v>
      </c>
      <c r="D778" s="13" t="s">
        <v>1535</v>
      </c>
      <c r="E778" t="str">
        <f t="shared" si="13"/>
        <v xml:space="preserve">Hehler, , , Schmied, , , </v>
      </c>
      <c r="F778" s="13" t="s">
        <v>1114</v>
      </c>
      <c r="G778">
        <v>6</v>
      </c>
      <c r="H778" t="s">
        <v>1057</v>
      </c>
      <c r="K778" t="s">
        <v>1045</v>
      </c>
    </row>
    <row r="779" spans="1:11" x14ac:dyDescent="0.5">
      <c r="A779" s="18" t="s">
        <v>1565</v>
      </c>
      <c r="B779" s="13">
        <v>300</v>
      </c>
      <c r="C779" s="13">
        <v>0.5</v>
      </c>
      <c r="D779" s="13" t="s">
        <v>1535</v>
      </c>
      <c r="E779" t="str">
        <f t="shared" si="13"/>
        <v xml:space="preserve">Hehler, Allgemein, , Schmied, , , </v>
      </c>
      <c r="F779" s="13" t="s">
        <v>1116</v>
      </c>
      <c r="G779">
        <v>8</v>
      </c>
      <c r="H779" t="s">
        <v>1057</v>
      </c>
      <c r="I779" t="s">
        <v>1043</v>
      </c>
      <c r="K779" t="s">
        <v>1045</v>
      </c>
    </row>
    <row r="780" spans="1:11" x14ac:dyDescent="0.5">
      <c r="A780" s="18" t="s">
        <v>115</v>
      </c>
      <c r="B780" s="13">
        <v>2000</v>
      </c>
      <c r="C780" s="13">
        <v>2</v>
      </c>
      <c r="D780" s="13" t="s">
        <v>1535</v>
      </c>
      <c r="E780" t="str">
        <f t="shared" si="13"/>
        <v xml:space="preserve">Hehler, , , Schmied, , , </v>
      </c>
      <c r="F780" s="13" t="s">
        <v>1118</v>
      </c>
      <c r="G780">
        <v>7</v>
      </c>
      <c r="H780" t="s">
        <v>1057</v>
      </c>
      <c r="K780" t="s">
        <v>1045</v>
      </c>
    </row>
    <row r="781" spans="1:11" x14ac:dyDescent="0.5">
      <c r="A781" s="18" t="s">
        <v>116</v>
      </c>
      <c r="B781" s="13">
        <v>500</v>
      </c>
      <c r="C781" s="13">
        <v>3</v>
      </c>
      <c r="D781" s="13" t="s">
        <v>1535</v>
      </c>
      <c r="E781" t="str">
        <f t="shared" si="13"/>
        <v xml:space="preserve">Hehler, , , Schmied, , , </v>
      </c>
      <c r="F781" s="13" t="s">
        <v>1120</v>
      </c>
      <c r="G781">
        <v>7</v>
      </c>
      <c r="H781" t="s">
        <v>1057</v>
      </c>
      <c r="K781" t="s">
        <v>1045</v>
      </c>
    </row>
    <row r="782" spans="1:11" x14ac:dyDescent="0.5">
      <c r="A782" s="18" t="s">
        <v>117</v>
      </c>
      <c r="B782" s="13">
        <v>1000</v>
      </c>
      <c r="C782" s="13">
        <v>0.5</v>
      </c>
      <c r="D782" s="13" t="s">
        <v>1535</v>
      </c>
      <c r="E782" t="str">
        <f t="shared" si="13"/>
        <v xml:space="preserve">Hehler, , , Schmied, , , </v>
      </c>
      <c r="F782" s="13" t="s">
        <v>1122</v>
      </c>
      <c r="G782">
        <v>7</v>
      </c>
      <c r="H782" t="s">
        <v>1057</v>
      </c>
      <c r="K782" t="s">
        <v>1045</v>
      </c>
    </row>
    <row r="783" spans="1:11" x14ac:dyDescent="0.5">
      <c r="A783" s="18" t="s">
        <v>118</v>
      </c>
      <c r="B783" s="13">
        <v>1500</v>
      </c>
      <c r="C783" s="13">
        <v>1</v>
      </c>
      <c r="D783" s="13" t="s">
        <v>1535</v>
      </c>
      <c r="E783" t="str">
        <f t="shared" si="13"/>
        <v xml:space="preserve">Hehler, , , Schmied, , , </v>
      </c>
      <c r="F783" s="13" t="s">
        <v>1124</v>
      </c>
      <c r="G783">
        <v>8</v>
      </c>
      <c r="H783" t="s">
        <v>1057</v>
      </c>
      <c r="K783" t="s">
        <v>1045</v>
      </c>
    </row>
    <row r="784" spans="1:11" x14ac:dyDescent="0.5">
      <c r="A784" s="18" t="s">
        <v>1131</v>
      </c>
      <c r="B784" s="13">
        <v>2000</v>
      </c>
      <c r="C784" s="13">
        <v>0.2</v>
      </c>
      <c r="D784" s="13" t="s">
        <v>1535</v>
      </c>
      <c r="E784" t="str">
        <f t="shared" si="13"/>
        <v xml:space="preserve">Hehler, Allgemein, , Schmied, , , </v>
      </c>
      <c r="F784" s="13" t="s">
        <v>1132</v>
      </c>
      <c r="G784">
        <v>8</v>
      </c>
      <c r="H784" t="s">
        <v>1057</v>
      </c>
      <c r="I784" t="s">
        <v>1043</v>
      </c>
      <c r="K784" t="s">
        <v>1045</v>
      </c>
    </row>
    <row r="785" spans="1:11" x14ac:dyDescent="0.5">
      <c r="A785" s="18" t="s">
        <v>1133</v>
      </c>
      <c r="B785" s="13">
        <v>4000</v>
      </c>
      <c r="C785" s="13">
        <v>0.5</v>
      </c>
      <c r="D785" s="13" t="s">
        <v>1535</v>
      </c>
      <c r="E785" t="str">
        <f t="shared" si="13"/>
        <v xml:space="preserve">Hehler, Allgemein, , Schmied, , , </v>
      </c>
      <c r="F785" s="13" t="s">
        <v>1134</v>
      </c>
      <c r="G785">
        <v>6</v>
      </c>
      <c r="H785" t="s">
        <v>1057</v>
      </c>
      <c r="I785" t="s">
        <v>1043</v>
      </c>
      <c r="K785" t="s">
        <v>1045</v>
      </c>
    </row>
    <row r="786" spans="1:11" x14ac:dyDescent="0.5">
      <c r="A786" s="18" t="s">
        <v>1135</v>
      </c>
      <c r="B786" s="13">
        <v>6500</v>
      </c>
      <c r="C786" s="13">
        <v>1</v>
      </c>
      <c r="D786" s="13" t="s">
        <v>1535</v>
      </c>
      <c r="E786" t="str">
        <f t="shared" si="13"/>
        <v xml:space="preserve">Hehler, , , Schmied, , , </v>
      </c>
      <c r="F786" s="13" t="s">
        <v>1136</v>
      </c>
      <c r="G786">
        <v>5</v>
      </c>
      <c r="H786" t="s">
        <v>1057</v>
      </c>
      <c r="K786" t="s">
        <v>1045</v>
      </c>
    </row>
    <row r="787" spans="1:11" x14ac:dyDescent="0.5">
      <c r="A787" s="18" t="s">
        <v>1245</v>
      </c>
      <c r="B787" s="13">
        <v>2000</v>
      </c>
      <c r="C787" s="13">
        <v>1.2</v>
      </c>
      <c r="D787" s="13" t="s">
        <v>1518</v>
      </c>
      <c r="E787" t="str">
        <f t="shared" si="13"/>
        <v xml:space="preserve">Hehler, Allgemein, , Schmied, , , </v>
      </c>
      <c r="F787" s="13" t="s">
        <v>1246</v>
      </c>
      <c r="G787">
        <v>9</v>
      </c>
      <c r="H787" t="s">
        <v>1057</v>
      </c>
      <c r="I787" t="s">
        <v>1043</v>
      </c>
      <c r="K787" t="s">
        <v>1045</v>
      </c>
    </row>
    <row r="788" spans="1:11" x14ac:dyDescent="0.5">
      <c r="A788" s="18" t="s">
        <v>1247</v>
      </c>
      <c r="B788" s="13">
        <v>2000</v>
      </c>
      <c r="C788" s="13">
        <v>1.2</v>
      </c>
      <c r="D788" s="13" t="s">
        <v>1518</v>
      </c>
      <c r="E788" t="str">
        <f t="shared" si="13"/>
        <v xml:space="preserve">Hehler, Allgemein, , Schmied, , , </v>
      </c>
      <c r="F788" s="13" t="s">
        <v>1246</v>
      </c>
      <c r="G788">
        <v>9</v>
      </c>
      <c r="H788" t="s">
        <v>1057</v>
      </c>
      <c r="I788" t="s">
        <v>1043</v>
      </c>
      <c r="K788" t="s">
        <v>1045</v>
      </c>
    </row>
    <row r="789" spans="1:11" x14ac:dyDescent="0.5">
      <c r="A789" s="18" t="s">
        <v>1248</v>
      </c>
      <c r="B789" s="13">
        <v>2000</v>
      </c>
      <c r="C789" s="13">
        <v>1.2</v>
      </c>
      <c r="D789" s="13" t="s">
        <v>1518</v>
      </c>
      <c r="E789" t="str">
        <f t="shared" si="13"/>
        <v xml:space="preserve">Hehler, Allgemein, , Schmied, , , </v>
      </c>
      <c r="F789" s="13" t="s">
        <v>1246</v>
      </c>
      <c r="G789">
        <v>9</v>
      </c>
      <c r="H789" t="s">
        <v>1057</v>
      </c>
      <c r="I789" t="s">
        <v>1043</v>
      </c>
      <c r="K789" t="s">
        <v>1045</v>
      </c>
    </row>
    <row r="790" spans="1:11" x14ac:dyDescent="0.5">
      <c r="A790" s="18" t="s">
        <v>1249</v>
      </c>
      <c r="B790" s="13">
        <v>2000</v>
      </c>
      <c r="C790" s="13">
        <v>1.2</v>
      </c>
      <c r="D790" s="13" t="s">
        <v>1518</v>
      </c>
      <c r="E790" t="str">
        <f t="shared" si="13"/>
        <v xml:space="preserve">Hehler, Allgemein, , Schmied, , , </v>
      </c>
      <c r="F790" s="13" t="s">
        <v>1246</v>
      </c>
      <c r="G790">
        <v>9</v>
      </c>
      <c r="H790" t="s">
        <v>1057</v>
      </c>
      <c r="I790" t="s">
        <v>1043</v>
      </c>
      <c r="K790" t="s">
        <v>1045</v>
      </c>
    </row>
    <row r="791" spans="1:11" x14ac:dyDescent="0.5">
      <c r="A791" s="18" t="s">
        <v>1250</v>
      </c>
      <c r="B791" s="13">
        <v>2000</v>
      </c>
      <c r="C791" s="13">
        <v>1.2</v>
      </c>
      <c r="D791" s="13" t="s">
        <v>1518</v>
      </c>
      <c r="E791" t="str">
        <f t="shared" si="13"/>
        <v xml:space="preserve">Hehler, Allgemein, , Schmied, , , </v>
      </c>
      <c r="F791" s="13" t="s">
        <v>1246</v>
      </c>
      <c r="G791">
        <v>9</v>
      </c>
      <c r="H791" t="s">
        <v>1057</v>
      </c>
      <c r="I791" t="s">
        <v>1043</v>
      </c>
      <c r="K791" t="s">
        <v>1045</v>
      </c>
    </row>
    <row r="792" spans="1:11" x14ac:dyDescent="0.5">
      <c r="A792" s="18" t="s">
        <v>1269</v>
      </c>
      <c r="B792" s="13">
        <v>3000</v>
      </c>
      <c r="C792" s="13">
        <v>3</v>
      </c>
      <c r="D792" s="13" t="s">
        <v>1518</v>
      </c>
      <c r="E792" t="str">
        <f t="shared" si="13"/>
        <v xml:space="preserve">Hehler, , , Schmied, , , </v>
      </c>
      <c r="F792" s="13" t="s">
        <v>1270</v>
      </c>
      <c r="G792">
        <v>9</v>
      </c>
      <c r="H792" t="s">
        <v>1057</v>
      </c>
      <c r="K792" t="s">
        <v>1045</v>
      </c>
    </row>
    <row r="793" spans="1:11" x14ac:dyDescent="0.5">
      <c r="A793" s="18" t="s">
        <v>1271</v>
      </c>
      <c r="B793" s="13">
        <v>3000</v>
      </c>
      <c r="C793" s="13">
        <v>3</v>
      </c>
      <c r="D793" s="13" t="s">
        <v>1518</v>
      </c>
      <c r="E793" t="str">
        <f t="shared" si="13"/>
        <v xml:space="preserve">Hehler, , , Schmied, , , </v>
      </c>
      <c r="F793" s="13" t="s">
        <v>1270</v>
      </c>
      <c r="G793">
        <v>9</v>
      </c>
      <c r="H793" t="s">
        <v>1057</v>
      </c>
      <c r="K793" t="s">
        <v>1045</v>
      </c>
    </row>
    <row r="794" spans="1:11" x14ac:dyDescent="0.5">
      <c r="A794" s="18" t="s">
        <v>1272</v>
      </c>
      <c r="B794" s="13">
        <v>3000</v>
      </c>
      <c r="C794" s="13">
        <v>3</v>
      </c>
      <c r="D794" s="13" t="s">
        <v>1518</v>
      </c>
      <c r="E794" t="str">
        <f t="shared" si="13"/>
        <v xml:space="preserve">Hehler, , , Schmied, , , </v>
      </c>
      <c r="F794" s="13" t="s">
        <v>1270</v>
      </c>
      <c r="G794">
        <v>9</v>
      </c>
      <c r="H794" t="s">
        <v>1057</v>
      </c>
      <c r="K794" t="s">
        <v>1045</v>
      </c>
    </row>
    <row r="795" spans="1:11" x14ac:dyDescent="0.5">
      <c r="A795" s="18" t="s">
        <v>1273</v>
      </c>
      <c r="B795" s="13">
        <v>3000</v>
      </c>
      <c r="C795" s="13">
        <v>3</v>
      </c>
      <c r="D795" s="13" t="s">
        <v>1518</v>
      </c>
      <c r="E795" t="str">
        <f t="shared" si="13"/>
        <v xml:space="preserve">Hehler, , , Schmied, , , </v>
      </c>
      <c r="F795" s="13" t="s">
        <v>1270</v>
      </c>
      <c r="G795">
        <v>9</v>
      </c>
      <c r="H795" t="s">
        <v>1057</v>
      </c>
      <c r="K795" t="s">
        <v>1045</v>
      </c>
    </row>
    <row r="796" spans="1:11" x14ac:dyDescent="0.5">
      <c r="A796" s="18" t="s">
        <v>1274</v>
      </c>
      <c r="B796" s="13">
        <v>3000</v>
      </c>
      <c r="C796" s="13">
        <v>3</v>
      </c>
      <c r="D796" s="13" t="s">
        <v>1518</v>
      </c>
      <c r="E796" t="str">
        <f t="shared" si="13"/>
        <v xml:space="preserve">Hehler, , , Schmied, , , </v>
      </c>
      <c r="F796" s="13" t="s">
        <v>1270</v>
      </c>
      <c r="G796">
        <v>9</v>
      </c>
      <c r="H796" t="s">
        <v>1057</v>
      </c>
      <c r="K796" t="s">
        <v>1045</v>
      </c>
    </row>
    <row r="797" spans="1:11" x14ac:dyDescent="0.5">
      <c r="A797" s="18" t="s">
        <v>1293</v>
      </c>
      <c r="B797" s="13">
        <v>4000</v>
      </c>
      <c r="C797" s="13">
        <v>5</v>
      </c>
      <c r="D797" s="13" t="s">
        <v>1518</v>
      </c>
      <c r="E797" t="str">
        <f t="shared" si="13"/>
        <v xml:space="preserve">Hehler, , , Schmied, , , </v>
      </c>
      <c r="F797" s="13" t="s">
        <v>1294</v>
      </c>
      <c r="G797">
        <v>8</v>
      </c>
      <c r="H797" t="s">
        <v>1057</v>
      </c>
      <c r="K797" t="s">
        <v>1045</v>
      </c>
    </row>
    <row r="798" spans="1:11" x14ac:dyDescent="0.5">
      <c r="A798" s="18" t="s">
        <v>1295</v>
      </c>
      <c r="B798" s="13">
        <v>4000</v>
      </c>
      <c r="C798" s="13">
        <v>5</v>
      </c>
      <c r="D798" s="13" t="s">
        <v>1518</v>
      </c>
      <c r="E798" t="str">
        <f t="shared" si="13"/>
        <v xml:space="preserve">Hehler, , , Schmied, , , </v>
      </c>
      <c r="F798" s="13" t="s">
        <v>1294</v>
      </c>
      <c r="G798">
        <v>8</v>
      </c>
      <c r="H798" t="s">
        <v>1057</v>
      </c>
      <c r="K798" t="s">
        <v>1045</v>
      </c>
    </row>
    <row r="799" spans="1:11" x14ac:dyDescent="0.5">
      <c r="A799" s="18" t="s">
        <v>1296</v>
      </c>
      <c r="B799" s="13">
        <v>4000</v>
      </c>
      <c r="C799" s="13">
        <v>5</v>
      </c>
      <c r="D799" s="13" t="s">
        <v>1518</v>
      </c>
      <c r="E799" t="str">
        <f t="shared" si="13"/>
        <v xml:space="preserve">Hehler, , , Schmied, , , </v>
      </c>
      <c r="F799" s="13" t="s">
        <v>1294</v>
      </c>
      <c r="G799">
        <v>8</v>
      </c>
      <c r="H799" t="s">
        <v>1057</v>
      </c>
      <c r="K799" t="s">
        <v>1045</v>
      </c>
    </row>
    <row r="800" spans="1:11" x14ac:dyDescent="0.5">
      <c r="A800" s="18" t="s">
        <v>1297</v>
      </c>
      <c r="B800" s="13">
        <v>4000</v>
      </c>
      <c r="C800" s="13">
        <v>5</v>
      </c>
      <c r="D800" s="13" t="s">
        <v>1518</v>
      </c>
      <c r="E800" t="str">
        <f t="shared" si="13"/>
        <v xml:space="preserve">Hehler, , , Schmied, , , </v>
      </c>
      <c r="F800" s="13" t="s">
        <v>1294</v>
      </c>
      <c r="G800">
        <v>8</v>
      </c>
      <c r="H800" t="s">
        <v>1057</v>
      </c>
      <c r="K800" t="s">
        <v>1045</v>
      </c>
    </row>
    <row r="801" spans="1:11" x14ac:dyDescent="0.5">
      <c r="A801" s="18" t="s">
        <v>1298</v>
      </c>
      <c r="B801" s="13">
        <v>4000</v>
      </c>
      <c r="C801" s="13">
        <v>5</v>
      </c>
      <c r="D801" s="13" t="s">
        <v>1518</v>
      </c>
      <c r="E801" t="str">
        <f t="shared" si="13"/>
        <v xml:space="preserve">Hehler, , , Schmied, , , </v>
      </c>
      <c r="F801" s="13" t="s">
        <v>1294</v>
      </c>
      <c r="G801">
        <v>8</v>
      </c>
      <c r="H801" t="s">
        <v>1057</v>
      </c>
      <c r="K801" t="s">
        <v>1045</v>
      </c>
    </row>
    <row r="802" spans="1:11" x14ac:dyDescent="0.5">
      <c r="A802" s="18" t="s">
        <v>1317</v>
      </c>
      <c r="B802" s="13">
        <v>2000</v>
      </c>
      <c r="C802" s="13">
        <v>1</v>
      </c>
      <c r="D802" s="13" t="s">
        <v>1079</v>
      </c>
      <c r="E802" t="str">
        <f t="shared" si="13"/>
        <v xml:space="preserve">Hehler, Allgemein, , Schmied, , , </v>
      </c>
      <c r="F802" s="13" t="s">
        <v>1318</v>
      </c>
      <c r="G802">
        <v>10</v>
      </c>
      <c r="H802" t="s">
        <v>1057</v>
      </c>
      <c r="I802" t="s">
        <v>1043</v>
      </c>
      <c r="K802" t="s">
        <v>1045</v>
      </c>
    </row>
    <row r="803" spans="1:11" x14ac:dyDescent="0.5">
      <c r="A803" s="18" t="s">
        <v>1319</v>
      </c>
      <c r="B803" s="13">
        <v>3000</v>
      </c>
      <c r="C803" s="13">
        <v>3</v>
      </c>
      <c r="D803" s="13" t="s">
        <v>1079</v>
      </c>
      <c r="E803" t="str">
        <f t="shared" si="13"/>
        <v xml:space="preserve">Hehler, Allgemein, , Schmied, , , </v>
      </c>
      <c r="F803" s="13" t="s">
        <v>1320</v>
      </c>
      <c r="G803">
        <v>9</v>
      </c>
      <c r="H803" t="s">
        <v>1057</v>
      </c>
      <c r="I803" t="s">
        <v>1043</v>
      </c>
      <c r="K803" t="s">
        <v>1045</v>
      </c>
    </row>
    <row r="804" spans="1:11" x14ac:dyDescent="0.5">
      <c r="A804" s="18" t="s">
        <v>1321</v>
      </c>
      <c r="B804" s="13">
        <v>4000</v>
      </c>
      <c r="C804" s="13">
        <v>8</v>
      </c>
      <c r="D804" s="13" t="s">
        <v>1079</v>
      </c>
      <c r="E804" t="str">
        <f t="shared" si="13"/>
        <v xml:space="preserve">Hehler, , , Schmied, , , </v>
      </c>
      <c r="F804" s="13" t="s">
        <v>1322</v>
      </c>
      <c r="G804">
        <v>8</v>
      </c>
      <c r="H804" t="s">
        <v>1057</v>
      </c>
      <c r="K804" t="s">
        <v>1045</v>
      </c>
    </row>
    <row r="805" spans="1:11" x14ac:dyDescent="0.5">
      <c r="A805" s="18" t="s">
        <v>1137</v>
      </c>
      <c r="B805" s="13">
        <v>22500</v>
      </c>
      <c r="C805" s="13">
        <v>1</v>
      </c>
      <c r="D805" s="13" t="s">
        <v>1518</v>
      </c>
      <c r="E805" t="str">
        <f t="shared" si="13"/>
        <v xml:space="preserve">Hehler, , , Schmied, , , </v>
      </c>
      <c r="F805" s="13" t="s">
        <v>1138</v>
      </c>
      <c r="G805">
        <v>6</v>
      </c>
      <c r="H805" t="s">
        <v>1057</v>
      </c>
      <c r="K805" t="s">
        <v>1045</v>
      </c>
    </row>
    <row r="806" spans="1:11" x14ac:dyDescent="0.5">
      <c r="A806" s="18" t="s">
        <v>1139</v>
      </c>
      <c r="B806" s="13">
        <v>22500</v>
      </c>
      <c r="C806" s="13">
        <v>2</v>
      </c>
      <c r="D806" s="13" t="s">
        <v>1518</v>
      </c>
      <c r="E806" t="str">
        <f t="shared" si="13"/>
        <v xml:space="preserve">Hehler, , , Schmied, , , </v>
      </c>
      <c r="F806" s="13" t="s">
        <v>1140</v>
      </c>
      <c r="G806">
        <v>5</v>
      </c>
      <c r="H806" t="s">
        <v>1057</v>
      </c>
      <c r="K806" t="s">
        <v>1045</v>
      </c>
    </row>
    <row r="807" spans="1:11" x14ac:dyDescent="0.5">
      <c r="A807" s="18" t="s">
        <v>1141</v>
      </c>
      <c r="B807" s="13">
        <v>56250</v>
      </c>
      <c r="C807" s="13">
        <v>5</v>
      </c>
      <c r="D807" s="13" t="s">
        <v>1518</v>
      </c>
      <c r="E807" t="str">
        <f t="shared" si="13"/>
        <v xml:space="preserve">Hehler, , , Schmied, , , </v>
      </c>
      <c r="F807" s="13" t="s">
        <v>1142</v>
      </c>
      <c r="G807">
        <v>3</v>
      </c>
      <c r="H807" t="s">
        <v>1057</v>
      </c>
      <c r="K807" t="s">
        <v>1045</v>
      </c>
    </row>
    <row r="808" spans="1:11" x14ac:dyDescent="0.5">
      <c r="A808" s="18" t="s">
        <v>1143</v>
      </c>
      <c r="B808" s="13">
        <v>15749.999999999998</v>
      </c>
      <c r="C808" s="13">
        <v>0.5</v>
      </c>
      <c r="D808" s="13" t="s">
        <v>1518</v>
      </c>
      <c r="E808" t="str">
        <f t="shared" si="13"/>
        <v xml:space="preserve">Hehler, , , Schmied, , , </v>
      </c>
      <c r="F808" s="13" t="s">
        <v>1144</v>
      </c>
      <c r="G808">
        <v>5</v>
      </c>
      <c r="H808" t="s">
        <v>1057</v>
      </c>
      <c r="K808" t="s">
        <v>1045</v>
      </c>
    </row>
    <row r="809" spans="1:11" x14ac:dyDescent="0.5">
      <c r="A809" s="18" t="s">
        <v>1161</v>
      </c>
      <c r="B809" s="10">
        <v>22500</v>
      </c>
      <c r="C809" s="10">
        <v>1</v>
      </c>
      <c r="D809" s="13" t="s">
        <v>1518</v>
      </c>
      <c r="E809" t="str">
        <f t="shared" si="13"/>
        <v xml:space="preserve">Hehler, , , Schmied, , , </v>
      </c>
      <c r="F809" s="13" t="s">
        <v>1162</v>
      </c>
      <c r="G809">
        <v>7</v>
      </c>
      <c r="H809" t="s">
        <v>1057</v>
      </c>
      <c r="K809" t="s">
        <v>1045</v>
      </c>
    </row>
    <row r="810" spans="1:11" x14ac:dyDescent="0.5">
      <c r="A810" s="18" t="s">
        <v>1163</v>
      </c>
      <c r="B810" s="10">
        <v>22500</v>
      </c>
      <c r="C810" s="10">
        <v>2</v>
      </c>
      <c r="D810" s="13" t="s">
        <v>1518</v>
      </c>
      <c r="E810" t="str">
        <f t="shared" si="13"/>
        <v xml:space="preserve">Hehler, , , Schmied, , , </v>
      </c>
      <c r="F810" s="13" t="s">
        <v>1164</v>
      </c>
      <c r="G810">
        <v>7</v>
      </c>
      <c r="H810" t="s">
        <v>1057</v>
      </c>
      <c r="K810" t="s">
        <v>1045</v>
      </c>
    </row>
    <row r="811" spans="1:11" x14ac:dyDescent="0.5">
      <c r="A811" s="18" t="s">
        <v>1165</v>
      </c>
      <c r="B811" s="10">
        <v>22500</v>
      </c>
      <c r="C811" s="10">
        <v>3</v>
      </c>
      <c r="D811" s="13" t="s">
        <v>1518</v>
      </c>
      <c r="E811" t="str">
        <f t="shared" si="13"/>
        <v xml:space="preserve">Hehler, , , Schmied, , , </v>
      </c>
      <c r="F811" s="13" t="s">
        <v>1166</v>
      </c>
      <c r="G811">
        <v>5</v>
      </c>
      <c r="H811" t="s">
        <v>1057</v>
      </c>
      <c r="K811" t="s">
        <v>1045</v>
      </c>
    </row>
    <row r="812" spans="1:11" x14ac:dyDescent="0.5">
      <c r="A812" s="18" t="s">
        <v>1167</v>
      </c>
      <c r="B812" s="10">
        <v>9000</v>
      </c>
      <c r="C812" s="10">
        <v>0.5</v>
      </c>
      <c r="D812" s="13" t="s">
        <v>1518</v>
      </c>
      <c r="E812" t="str">
        <f t="shared" si="13"/>
        <v xml:space="preserve">Hehler, , , Schmied, , , </v>
      </c>
      <c r="F812" s="13" t="s">
        <v>1168</v>
      </c>
      <c r="G812">
        <v>7</v>
      </c>
      <c r="H812" t="s">
        <v>1057</v>
      </c>
      <c r="K812" t="s">
        <v>1045</v>
      </c>
    </row>
    <row r="813" spans="1:11" x14ac:dyDescent="0.5">
      <c r="A813" s="18" t="s">
        <v>1169</v>
      </c>
      <c r="B813" s="10">
        <v>11250</v>
      </c>
      <c r="C813" s="10">
        <v>1</v>
      </c>
      <c r="D813" s="13" t="s">
        <v>1518</v>
      </c>
      <c r="E813" t="str">
        <f t="shared" si="13"/>
        <v xml:space="preserve">Hehler, , , Schmied, , , </v>
      </c>
      <c r="F813" s="13" t="s">
        <v>1170</v>
      </c>
      <c r="G813">
        <v>6</v>
      </c>
      <c r="H813" t="s">
        <v>1057</v>
      </c>
      <c r="K813" t="s">
        <v>1045</v>
      </c>
    </row>
    <row r="814" spans="1:11" x14ac:dyDescent="0.5">
      <c r="A814" s="18" t="s">
        <v>1171</v>
      </c>
      <c r="B814" s="10">
        <v>29250</v>
      </c>
      <c r="C814" s="10">
        <v>3</v>
      </c>
      <c r="D814" s="13" t="s">
        <v>1518</v>
      </c>
      <c r="E814" t="str">
        <f t="shared" si="13"/>
        <v xml:space="preserve">Hehler, , , Schmied, , , </v>
      </c>
      <c r="F814" s="13" t="s">
        <v>1172</v>
      </c>
      <c r="G814">
        <v>5</v>
      </c>
      <c r="H814" t="s">
        <v>1057</v>
      </c>
      <c r="K814" t="s">
        <v>1045</v>
      </c>
    </row>
    <row r="815" spans="1:11" x14ac:dyDescent="0.5">
      <c r="A815" s="18" t="s">
        <v>1173</v>
      </c>
      <c r="B815" s="10">
        <v>29250</v>
      </c>
      <c r="C815" s="10">
        <v>5</v>
      </c>
      <c r="D815" s="13" t="s">
        <v>1518</v>
      </c>
      <c r="E815" t="str">
        <f t="shared" si="13"/>
        <v xml:space="preserve">Hehler, , , Schmied, , , </v>
      </c>
      <c r="F815" s="13" t="s">
        <v>1174</v>
      </c>
      <c r="G815">
        <v>5</v>
      </c>
      <c r="H815" t="s">
        <v>1057</v>
      </c>
      <c r="K815" t="s">
        <v>1045</v>
      </c>
    </row>
    <row r="816" spans="1:11" x14ac:dyDescent="0.5">
      <c r="A816" s="18" t="s">
        <v>1175</v>
      </c>
      <c r="B816" s="10">
        <v>29250</v>
      </c>
      <c r="C816" s="10">
        <v>8</v>
      </c>
      <c r="D816" s="13" t="s">
        <v>1518</v>
      </c>
      <c r="E816" t="str">
        <f t="shared" si="13"/>
        <v xml:space="preserve">Hehler, , , Schmied, , , </v>
      </c>
      <c r="F816" s="13" t="s">
        <v>1176</v>
      </c>
      <c r="G816">
        <v>4</v>
      </c>
      <c r="H816" t="s">
        <v>1057</v>
      </c>
      <c r="K816" t="s">
        <v>1045</v>
      </c>
    </row>
    <row r="817" spans="1:11" x14ac:dyDescent="0.5">
      <c r="A817" s="18" t="s">
        <v>1177</v>
      </c>
      <c r="B817" s="13">
        <v>18000</v>
      </c>
      <c r="C817" s="13">
        <v>3</v>
      </c>
      <c r="D817" s="13" t="s">
        <v>1518</v>
      </c>
      <c r="E817" t="str">
        <f t="shared" si="13"/>
        <v xml:space="preserve">Hehler, , , Schmied, , , </v>
      </c>
      <c r="F817" s="13" t="s">
        <v>1178</v>
      </c>
      <c r="G817">
        <v>6</v>
      </c>
      <c r="H817" t="s">
        <v>1057</v>
      </c>
      <c r="K817" t="s">
        <v>1045</v>
      </c>
    </row>
    <row r="818" spans="1:11" x14ac:dyDescent="0.5">
      <c r="A818" s="18" t="s">
        <v>1179</v>
      </c>
      <c r="B818" s="13">
        <v>13500</v>
      </c>
      <c r="C818" s="13">
        <v>5</v>
      </c>
      <c r="D818" s="13" t="s">
        <v>1518</v>
      </c>
      <c r="E818" t="str">
        <f t="shared" si="13"/>
        <v xml:space="preserve">Hehler, , , Schmied, , , </v>
      </c>
      <c r="F818" s="13" t="s">
        <v>1180</v>
      </c>
      <c r="G818">
        <v>6</v>
      </c>
      <c r="H818" t="s">
        <v>1057</v>
      </c>
      <c r="K818" t="s">
        <v>1045</v>
      </c>
    </row>
    <row r="819" spans="1:11" x14ac:dyDescent="0.5">
      <c r="A819" s="18" t="s">
        <v>1181</v>
      </c>
      <c r="B819" s="13">
        <v>31499.999999999996</v>
      </c>
      <c r="C819" s="13">
        <v>7</v>
      </c>
      <c r="D819" s="13" t="s">
        <v>1518</v>
      </c>
      <c r="E819" t="str">
        <f t="shared" si="13"/>
        <v xml:space="preserve">Hehler, , , Schmied, , , </v>
      </c>
      <c r="F819" s="13" t="s">
        <v>1182</v>
      </c>
      <c r="G819">
        <v>5</v>
      </c>
      <c r="H819" t="s">
        <v>1057</v>
      </c>
      <c r="K819" t="s">
        <v>1045</v>
      </c>
    </row>
    <row r="820" spans="1:11" x14ac:dyDescent="0.5">
      <c r="A820" s="18" t="s">
        <v>1227</v>
      </c>
      <c r="B820" s="13">
        <v>9000</v>
      </c>
      <c r="C820" s="13">
        <v>0.2</v>
      </c>
      <c r="D820" s="13" t="s">
        <v>1518</v>
      </c>
      <c r="E820" t="str">
        <f t="shared" si="13"/>
        <v xml:space="preserve">Hehler, , , Schmied, , , </v>
      </c>
      <c r="F820" s="13" t="s">
        <v>1228</v>
      </c>
      <c r="G820">
        <v>4</v>
      </c>
      <c r="H820" t="s">
        <v>1057</v>
      </c>
      <c r="K820" t="s">
        <v>1045</v>
      </c>
    </row>
    <row r="821" spans="1:11" x14ac:dyDescent="0.5">
      <c r="A821" s="18" t="s">
        <v>1229</v>
      </c>
      <c r="B821" s="13">
        <v>18000</v>
      </c>
      <c r="C821" s="13">
        <v>0.5</v>
      </c>
      <c r="D821" s="13" t="s">
        <v>1518</v>
      </c>
      <c r="E821" t="str">
        <f t="shared" si="13"/>
        <v xml:space="preserve">Hehler, , , Schmied, , , </v>
      </c>
      <c r="F821" s="13" t="s">
        <v>1230</v>
      </c>
      <c r="G821">
        <v>4</v>
      </c>
      <c r="H821" t="s">
        <v>1057</v>
      </c>
      <c r="K821" t="s">
        <v>1045</v>
      </c>
    </row>
    <row r="822" spans="1:11" x14ac:dyDescent="0.5">
      <c r="A822" s="18" t="s">
        <v>1231</v>
      </c>
      <c r="B822" s="13">
        <v>29250</v>
      </c>
      <c r="C822" s="13">
        <v>1</v>
      </c>
      <c r="D822" s="13" t="s">
        <v>1518</v>
      </c>
      <c r="E822" t="str">
        <f t="shared" si="13"/>
        <v xml:space="preserve">Hehler, , , Schmied, , , </v>
      </c>
      <c r="F822" s="13" t="s">
        <v>1232</v>
      </c>
      <c r="G822">
        <v>4</v>
      </c>
      <c r="H822" t="s">
        <v>1057</v>
      </c>
      <c r="K822" t="s">
        <v>1045</v>
      </c>
    </row>
    <row r="823" spans="1:11" x14ac:dyDescent="0.5">
      <c r="A823" s="18" t="s">
        <v>1251</v>
      </c>
      <c r="B823" s="13">
        <v>9000</v>
      </c>
      <c r="C823" s="13">
        <v>1.2</v>
      </c>
      <c r="D823" s="13" t="s">
        <v>1518</v>
      </c>
      <c r="E823" t="str">
        <f t="shared" si="13"/>
        <v xml:space="preserve">Hehler, , , Schmied, , , </v>
      </c>
      <c r="F823" s="13" t="s">
        <v>1252</v>
      </c>
      <c r="G823">
        <v>7</v>
      </c>
      <c r="H823" t="s">
        <v>1057</v>
      </c>
      <c r="K823" t="s">
        <v>1045</v>
      </c>
    </row>
    <row r="824" spans="1:11" x14ac:dyDescent="0.5">
      <c r="A824" s="18" t="s">
        <v>1253</v>
      </c>
      <c r="B824" s="13">
        <v>9000</v>
      </c>
      <c r="C824" s="13">
        <v>1.2</v>
      </c>
      <c r="D824" s="13" t="s">
        <v>1518</v>
      </c>
      <c r="E824" t="str">
        <f t="shared" si="13"/>
        <v xml:space="preserve">Hehler, , , Schmied, , , </v>
      </c>
      <c r="F824" s="13" t="s">
        <v>1252</v>
      </c>
      <c r="G824">
        <v>7</v>
      </c>
      <c r="H824" t="s">
        <v>1057</v>
      </c>
      <c r="K824" t="s">
        <v>1045</v>
      </c>
    </row>
    <row r="825" spans="1:11" x14ac:dyDescent="0.5">
      <c r="A825" s="18" t="s">
        <v>1254</v>
      </c>
      <c r="B825" s="13">
        <v>9000</v>
      </c>
      <c r="C825" s="13">
        <v>1.2</v>
      </c>
      <c r="D825" s="13" t="s">
        <v>1518</v>
      </c>
      <c r="E825" t="str">
        <f t="shared" si="13"/>
        <v xml:space="preserve">Hehler, , , Schmied, , , </v>
      </c>
      <c r="F825" s="13" t="s">
        <v>1252</v>
      </c>
      <c r="G825">
        <v>7</v>
      </c>
      <c r="H825" t="s">
        <v>1057</v>
      </c>
      <c r="K825" t="s">
        <v>1045</v>
      </c>
    </row>
    <row r="826" spans="1:11" x14ac:dyDescent="0.5">
      <c r="A826" s="18" t="s">
        <v>1255</v>
      </c>
      <c r="B826" s="13">
        <v>9000</v>
      </c>
      <c r="C826" s="13">
        <v>1.2</v>
      </c>
      <c r="D826" s="13" t="s">
        <v>1518</v>
      </c>
      <c r="E826" t="str">
        <f t="shared" si="13"/>
        <v xml:space="preserve">Hehler, , , Schmied, , , </v>
      </c>
      <c r="F826" s="13" t="s">
        <v>1252</v>
      </c>
      <c r="G826">
        <v>7</v>
      </c>
      <c r="H826" t="s">
        <v>1057</v>
      </c>
      <c r="K826" t="s">
        <v>1045</v>
      </c>
    </row>
    <row r="827" spans="1:11" x14ac:dyDescent="0.5">
      <c r="A827" s="18" t="s">
        <v>1256</v>
      </c>
      <c r="B827" s="13">
        <v>9000</v>
      </c>
      <c r="C827" s="13">
        <v>1.2</v>
      </c>
      <c r="D827" s="13" t="s">
        <v>1518</v>
      </c>
      <c r="E827" t="str">
        <f t="shared" si="13"/>
        <v xml:space="preserve">Hehler, , , Schmied, , , </v>
      </c>
      <c r="F827" s="13" t="s">
        <v>1252</v>
      </c>
      <c r="G827">
        <v>7</v>
      </c>
      <c r="H827" t="s">
        <v>1057</v>
      </c>
      <c r="K827" t="s">
        <v>1045</v>
      </c>
    </row>
    <row r="828" spans="1:11" x14ac:dyDescent="0.5">
      <c r="A828" s="18" t="s">
        <v>1275</v>
      </c>
      <c r="B828" s="13">
        <v>13500</v>
      </c>
      <c r="C828" s="13">
        <v>3</v>
      </c>
      <c r="D828" s="13" t="s">
        <v>1518</v>
      </c>
      <c r="E828" t="str">
        <f t="shared" si="13"/>
        <v xml:space="preserve">Hehler, , , Schmied, , , </v>
      </c>
      <c r="F828" s="13" t="s">
        <v>1276</v>
      </c>
      <c r="G828">
        <v>7</v>
      </c>
      <c r="H828" t="s">
        <v>1057</v>
      </c>
      <c r="K828" t="s">
        <v>1045</v>
      </c>
    </row>
    <row r="829" spans="1:11" x14ac:dyDescent="0.5">
      <c r="A829" s="18" t="s">
        <v>1277</v>
      </c>
      <c r="B829" s="13">
        <v>13500</v>
      </c>
      <c r="C829" s="13">
        <v>3</v>
      </c>
      <c r="D829" s="13" t="s">
        <v>1518</v>
      </c>
      <c r="E829" t="str">
        <f t="shared" si="13"/>
        <v xml:space="preserve">Hehler, , , Schmied, , , </v>
      </c>
      <c r="F829" s="13" t="s">
        <v>1276</v>
      </c>
      <c r="G829">
        <v>7</v>
      </c>
      <c r="H829" t="s">
        <v>1057</v>
      </c>
      <c r="K829" t="s">
        <v>1045</v>
      </c>
    </row>
    <row r="830" spans="1:11" x14ac:dyDescent="0.5">
      <c r="A830" s="18" t="s">
        <v>1278</v>
      </c>
      <c r="B830" s="13">
        <v>13500</v>
      </c>
      <c r="C830" s="13">
        <v>3</v>
      </c>
      <c r="D830" s="13" t="s">
        <v>1518</v>
      </c>
      <c r="E830" t="str">
        <f t="shared" si="13"/>
        <v xml:space="preserve">Hehler, , , Schmied, , , </v>
      </c>
      <c r="F830" s="13" t="s">
        <v>1276</v>
      </c>
      <c r="G830">
        <v>7</v>
      </c>
      <c r="H830" t="s">
        <v>1057</v>
      </c>
      <c r="K830" t="s">
        <v>1045</v>
      </c>
    </row>
    <row r="831" spans="1:11" x14ac:dyDescent="0.5">
      <c r="A831" s="18" t="s">
        <v>1279</v>
      </c>
      <c r="B831" s="13">
        <v>13500</v>
      </c>
      <c r="C831" s="13">
        <v>3</v>
      </c>
      <c r="D831" s="13" t="s">
        <v>1518</v>
      </c>
      <c r="E831" t="str">
        <f t="shared" si="13"/>
        <v xml:space="preserve">Hehler, , , Schmied, , , </v>
      </c>
      <c r="F831" s="13" t="s">
        <v>1276</v>
      </c>
      <c r="G831">
        <v>7</v>
      </c>
      <c r="H831" t="s">
        <v>1057</v>
      </c>
      <c r="K831" t="s">
        <v>1045</v>
      </c>
    </row>
    <row r="832" spans="1:11" x14ac:dyDescent="0.5">
      <c r="A832" s="18" t="s">
        <v>1280</v>
      </c>
      <c r="B832" s="13">
        <v>13500</v>
      </c>
      <c r="C832" s="13">
        <v>3</v>
      </c>
      <c r="D832" s="13" t="s">
        <v>1518</v>
      </c>
      <c r="E832" t="str">
        <f t="shared" si="13"/>
        <v xml:space="preserve">Hehler, , , Schmied, , , </v>
      </c>
      <c r="F832" s="13" t="s">
        <v>1276</v>
      </c>
      <c r="G832">
        <v>7</v>
      </c>
      <c r="H832" t="s">
        <v>1057</v>
      </c>
      <c r="K832" t="s">
        <v>1045</v>
      </c>
    </row>
    <row r="833" spans="1:11" x14ac:dyDescent="0.5">
      <c r="A833" s="18" t="s">
        <v>1299</v>
      </c>
      <c r="B833" s="13">
        <v>18000</v>
      </c>
      <c r="C833" s="13">
        <v>5</v>
      </c>
      <c r="D833" s="13" t="s">
        <v>1518</v>
      </c>
      <c r="E833" t="str">
        <f t="shared" si="13"/>
        <v xml:space="preserve">Hehler, , , Schmied, , , </v>
      </c>
      <c r="F833" s="13" t="s">
        <v>1300</v>
      </c>
      <c r="G833">
        <v>5</v>
      </c>
      <c r="H833" t="s">
        <v>1057</v>
      </c>
      <c r="K833" t="s">
        <v>1045</v>
      </c>
    </row>
    <row r="834" spans="1:11" x14ac:dyDescent="0.5">
      <c r="A834" s="18" t="s">
        <v>1301</v>
      </c>
      <c r="B834" s="13">
        <v>18000</v>
      </c>
      <c r="C834" s="13">
        <v>5</v>
      </c>
      <c r="D834" s="13" t="s">
        <v>1518</v>
      </c>
      <c r="E834" t="str">
        <f t="shared" ref="E834:E896" si="14">H834&amp;", "&amp;I834&amp;", "&amp;J834&amp;", "&amp;K834&amp;", "&amp;L834&amp;", "&amp;M834&amp;", "&amp;N834</f>
        <v xml:space="preserve">Hehler, , , Schmied, , , </v>
      </c>
      <c r="F834" s="13" t="s">
        <v>1300</v>
      </c>
      <c r="G834">
        <v>5</v>
      </c>
      <c r="H834" t="s">
        <v>1057</v>
      </c>
      <c r="K834" t="s">
        <v>1045</v>
      </c>
    </row>
    <row r="835" spans="1:11" x14ac:dyDescent="0.5">
      <c r="A835" s="18" t="s">
        <v>1302</v>
      </c>
      <c r="B835" s="13">
        <v>18000</v>
      </c>
      <c r="C835" s="13">
        <v>5</v>
      </c>
      <c r="D835" s="13" t="s">
        <v>1518</v>
      </c>
      <c r="E835" t="str">
        <f t="shared" si="14"/>
        <v xml:space="preserve">Hehler, , , Schmied, , , </v>
      </c>
      <c r="F835" s="13" t="s">
        <v>1300</v>
      </c>
      <c r="G835">
        <v>5</v>
      </c>
      <c r="H835" t="s">
        <v>1057</v>
      </c>
      <c r="K835" t="s">
        <v>1045</v>
      </c>
    </row>
    <row r="836" spans="1:11" x14ac:dyDescent="0.5">
      <c r="A836" s="18" t="s">
        <v>1303</v>
      </c>
      <c r="B836" s="13">
        <v>18000</v>
      </c>
      <c r="C836" s="13">
        <v>5</v>
      </c>
      <c r="D836" s="13" t="s">
        <v>1518</v>
      </c>
      <c r="E836" t="str">
        <f t="shared" si="14"/>
        <v xml:space="preserve">Hehler, , , Schmied, , , </v>
      </c>
      <c r="F836" s="13" t="s">
        <v>1300</v>
      </c>
      <c r="G836">
        <v>5</v>
      </c>
      <c r="H836" t="s">
        <v>1057</v>
      </c>
      <c r="K836" t="s">
        <v>1045</v>
      </c>
    </row>
    <row r="837" spans="1:11" x14ac:dyDescent="0.5">
      <c r="A837" s="18" t="s">
        <v>1304</v>
      </c>
      <c r="B837" s="13">
        <v>18000</v>
      </c>
      <c r="C837" s="13">
        <v>5</v>
      </c>
      <c r="D837" s="13" t="s">
        <v>1518</v>
      </c>
      <c r="E837" t="str">
        <f t="shared" si="14"/>
        <v xml:space="preserve">Hehler, , , Schmied, , , </v>
      </c>
      <c r="F837" s="13" t="s">
        <v>1300</v>
      </c>
      <c r="G837">
        <v>5</v>
      </c>
      <c r="H837" t="s">
        <v>1057</v>
      </c>
      <c r="K837" t="s">
        <v>1045</v>
      </c>
    </row>
    <row r="838" spans="1:11" x14ac:dyDescent="0.5">
      <c r="A838" s="18" t="s">
        <v>1323</v>
      </c>
      <c r="B838" s="13">
        <v>9000</v>
      </c>
      <c r="C838" s="13">
        <v>1</v>
      </c>
      <c r="D838" s="13" t="s">
        <v>1079</v>
      </c>
      <c r="E838" t="str">
        <f t="shared" si="14"/>
        <v xml:space="preserve">Hehler, , , Schmied, , , </v>
      </c>
      <c r="F838" s="13" t="s">
        <v>1324</v>
      </c>
      <c r="G838">
        <v>7</v>
      </c>
      <c r="H838" t="s">
        <v>1057</v>
      </c>
      <c r="K838" t="s">
        <v>1045</v>
      </c>
    </row>
    <row r="839" spans="1:11" x14ac:dyDescent="0.5">
      <c r="A839" s="18" t="s">
        <v>1325</v>
      </c>
      <c r="B839" s="13">
        <v>13500</v>
      </c>
      <c r="C839" s="13">
        <v>3</v>
      </c>
      <c r="D839" s="13" t="s">
        <v>1079</v>
      </c>
      <c r="E839" t="str">
        <f t="shared" si="14"/>
        <v xml:space="preserve">Hehler, , , Schmied, , , </v>
      </c>
      <c r="F839" s="13" t="s">
        <v>1326</v>
      </c>
      <c r="G839">
        <v>7</v>
      </c>
      <c r="H839" t="s">
        <v>1057</v>
      </c>
      <c r="K839" t="s">
        <v>1045</v>
      </c>
    </row>
    <row r="840" spans="1:11" x14ac:dyDescent="0.5">
      <c r="A840" s="18" t="s">
        <v>1327</v>
      </c>
      <c r="B840" s="13">
        <v>18000</v>
      </c>
      <c r="C840" s="13">
        <v>8</v>
      </c>
      <c r="D840" s="13" t="s">
        <v>1079</v>
      </c>
      <c r="E840" t="str">
        <f t="shared" si="14"/>
        <v xml:space="preserve">Hehler, , , Schmied, , , </v>
      </c>
      <c r="F840" s="13" t="s">
        <v>1328</v>
      </c>
      <c r="G840">
        <v>5</v>
      </c>
      <c r="H840" t="s">
        <v>1057</v>
      </c>
      <c r="K840" t="s">
        <v>1045</v>
      </c>
    </row>
    <row r="841" spans="1:11" x14ac:dyDescent="0.5">
      <c r="A841" s="18" t="s">
        <v>1145</v>
      </c>
      <c r="B841" s="13">
        <v>90000</v>
      </c>
      <c r="C841" s="13">
        <v>1</v>
      </c>
      <c r="D841" s="13" t="s">
        <v>1535</v>
      </c>
      <c r="E841" t="str">
        <f t="shared" si="14"/>
        <v xml:space="preserve">Hehler, , , Schmied, , , </v>
      </c>
      <c r="F841" s="13" t="s">
        <v>1146</v>
      </c>
      <c r="G841">
        <v>1</v>
      </c>
      <c r="H841" t="s">
        <v>1057</v>
      </c>
      <c r="K841" t="s">
        <v>1045</v>
      </c>
    </row>
    <row r="842" spans="1:11" x14ac:dyDescent="0.5">
      <c r="A842" s="18" t="s">
        <v>1147</v>
      </c>
      <c r="B842" s="13">
        <v>90000</v>
      </c>
      <c r="C842" s="13">
        <v>2</v>
      </c>
      <c r="D842" s="13" t="s">
        <v>1535</v>
      </c>
      <c r="E842" t="str">
        <f t="shared" si="14"/>
        <v xml:space="preserve">Hehler, , , Schmied, , , </v>
      </c>
      <c r="F842" s="13" t="s">
        <v>1148</v>
      </c>
      <c r="G842">
        <v>1</v>
      </c>
      <c r="H842" t="s">
        <v>1057</v>
      </c>
      <c r="K842" t="s">
        <v>1045</v>
      </c>
    </row>
    <row r="843" spans="1:11" x14ac:dyDescent="0.5">
      <c r="A843" s="18" t="s">
        <v>1151</v>
      </c>
      <c r="B843" s="13">
        <v>62999.999999999993</v>
      </c>
      <c r="C843" s="13">
        <v>0.5</v>
      </c>
      <c r="D843" s="13" t="s">
        <v>1535</v>
      </c>
      <c r="E843" t="str">
        <f t="shared" si="14"/>
        <v xml:space="preserve">Hehler, , , Schmied, , , </v>
      </c>
      <c r="F843" s="13" t="s">
        <v>1152</v>
      </c>
      <c r="G843">
        <v>1</v>
      </c>
      <c r="H843" t="s">
        <v>1057</v>
      </c>
      <c r="K843" t="s">
        <v>1045</v>
      </c>
    </row>
    <row r="844" spans="1:11" x14ac:dyDescent="0.5">
      <c r="A844" s="18" t="s">
        <v>1183</v>
      </c>
      <c r="B844" s="10">
        <v>90000</v>
      </c>
      <c r="C844" s="10">
        <v>1</v>
      </c>
      <c r="D844" s="13" t="s">
        <v>1535</v>
      </c>
      <c r="E844" t="str">
        <f t="shared" si="14"/>
        <v xml:space="preserve">Hehler, , , Schmied, , , </v>
      </c>
      <c r="F844" s="13" t="s">
        <v>1184</v>
      </c>
      <c r="G844">
        <v>1</v>
      </c>
      <c r="H844" t="s">
        <v>1057</v>
      </c>
      <c r="K844" t="s">
        <v>1045</v>
      </c>
    </row>
    <row r="845" spans="1:11" x14ac:dyDescent="0.5">
      <c r="A845" s="18" t="s">
        <v>1185</v>
      </c>
      <c r="B845" s="10">
        <v>90000</v>
      </c>
      <c r="C845" s="10">
        <v>2</v>
      </c>
      <c r="D845" s="13" t="s">
        <v>1535</v>
      </c>
      <c r="E845" t="str">
        <f t="shared" si="14"/>
        <v xml:space="preserve">Hehler, , , Schmied, , , </v>
      </c>
      <c r="F845" s="13" t="s">
        <v>1186</v>
      </c>
      <c r="G845">
        <v>1</v>
      </c>
      <c r="H845" t="s">
        <v>1057</v>
      </c>
      <c r="K845" t="s">
        <v>1045</v>
      </c>
    </row>
    <row r="846" spans="1:11" x14ac:dyDescent="0.5">
      <c r="A846" s="18" t="s">
        <v>1187</v>
      </c>
      <c r="B846" s="10">
        <v>90000</v>
      </c>
      <c r="C846" s="10">
        <v>3</v>
      </c>
      <c r="D846" s="13" t="s">
        <v>1535</v>
      </c>
      <c r="E846" t="str">
        <f t="shared" si="14"/>
        <v xml:space="preserve">Hehler, , , Schmied, , , </v>
      </c>
      <c r="F846" s="13" t="s">
        <v>1188</v>
      </c>
      <c r="G846">
        <v>1</v>
      </c>
      <c r="H846" t="s">
        <v>1057</v>
      </c>
      <c r="K846" t="s">
        <v>1045</v>
      </c>
    </row>
    <row r="847" spans="1:11" x14ac:dyDescent="0.5">
      <c r="A847" s="18" t="s">
        <v>1189</v>
      </c>
      <c r="B847" s="10">
        <v>36000</v>
      </c>
      <c r="C847" s="10">
        <v>0.5</v>
      </c>
      <c r="D847" s="13" t="s">
        <v>1535</v>
      </c>
      <c r="E847" t="str">
        <f t="shared" si="14"/>
        <v xml:space="preserve">Hehler, , , Schmied, , , </v>
      </c>
      <c r="F847" s="13" t="s">
        <v>1190</v>
      </c>
      <c r="G847">
        <v>1</v>
      </c>
      <c r="H847" t="s">
        <v>1057</v>
      </c>
      <c r="K847" t="s">
        <v>1045</v>
      </c>
    </row>
    <row r="848" spans="1:11" x14ac:dyDescent="0.5">
      <c r="A848" s="18" t="s">
        <v>1191</v>
      </c>
      <c r="B848" s="10">
        <v>45000</v>
      </c>
      <c r="C848" s="10">
        <v>1</v>
      </c>
      <c r="D848" s="13" t="s">
        <v>1535</v>
      </c>
      <c r="E848" t="str">
        <f t="shared" si="14"/>
        <v xml:space="preserve">Hehler, , , Schmied, , , </v>
      </c>
      <c r="F848" s="13" t="s">
        <v>1192</v>
      </c>
      <c r="G848">
        <v>1</v>
      </c>
      <c r="H848" t="s">
        <v>1057</v>
      </c>
      <c r="K848" t="s">
        <v>1045</v>
      </c>
    </row>
    <row r="849" spans="1:11" x14ac:dyDescent="0.5">
      <c r="A849" s="18" t="s">
        <v>1193</v>
      </c>
      <c r="B849" s="10">
        <v>117000</v>
      </c>
      <c r="C849" s="10">
        <v>3</v>
      </c>
      <c r="D849" s="13" t="s">
        <v>1535</v>
      </c>
      <c r="E849" t="str">
        <f t="shared" si="14"/>
        <v xml:space="preserve">Hehler, , , Schmied, , , </v>
      </c>
      <c r="F849" s="13" t="s">
        <v>1194</v>
      </c>
      <c r="G849">
        <v>1</v>
      </c>
      <c r="H849" t="s">
        <v>1057</v>
      </c>
      <c r="K849" t="s">
        <v>1045</v>
      </c>
    </row>
    <row r="850" spans="1:11" x14ac:dyDescent="0.5">
      <c r="A850" s="18" t="s">
        <v>1195</v>
      </c>
      <c r="B850" s="10">
        <v>117000</v>
      </c>
      <c r="C850" s="10">
        <v>5</v>
      </c>
      <c r="D850" s="13" t="s">
        <v>1535</v>
      </c>
      <c r="E850" t="str">
        <f t="shared" si="14"/>
        <v xml:space="preserve">Hehler, , , Schmied, , , </v>
      </c>
      <c r="F850" s="13" t="s">
        <v>1196</v>
      </c>
      <c r="G850">
        <v>1</v>
      </c>
      <c r="H850" t="s">
        <v>1057</v>
      </c>
      <c r="K850" t="s">
        <v>1045</v>
      </c>
    </row>
    <row r="851" spans="1:11" x14ac:dyDescent="0.5">
      <c r="A851" s="18" t="s">
        <v>1197</v>
      </c>
      <c r="B851" s="10">
        <v>117000</v>
      </c>
      <c r="C851" s="10">
        <v>8</v>
      </c>
      <c r="D851" s="13" t="s">
        <v>1535</v>
      </c>
      <c r="E851" t="str">
        <f t="shared" si="14"/>
        <v xml:space="preserve">Hehler, , , Schmied, , , </v>
      </c>
      <c r="F851" s="13" t="s">
        <v>1198</v>
      </c>
      <c r="G851">
        <v>1</v>
      </c>
      <c r="H851" t="s">
        <v>1057</v>
      </c>
      <c r="K851" t="s">
        <v>1045</v>
      </c>
    </row>
    <row r="852" spans="1:11" x14ac:dyDescent="0.5">
      <c r="A852" s="18" t="s">
        <v>1199</v>
      </c>
      <c r="B852" s="13">
        <v>72000</v>
      </c>
      <c r="C852" s="13">
        <v>3</v>
      </c>
      <c r="D852" s="13" t="s">
        <v>1535</v>
      </c>
      <c r="E852" t="str">
        <f t="shared" si="14"/>
        <v xml:space="preserve">Hehler, , , Schmied, , , </v>
      </c>
      <c r="F852" s="13" t="s">
        <v>1200</v>
      </c>
      <c r="G852">
        <v>1</v>
      </c>
      <c r="H852" t="s">
        <v>1057</v>
      </c>
      <c r="K852" t="s">
        <v>1045</v>
      </c>
    </row>
    <row r="853" spans="1:11" x14ac:dyDescent="0.5">
      <c r="A853" s="18" t="s">
        <v>1201</v>
      </c>
      <c r="B853" s="13">
        <v>54000</v>
      </c>
      <c r="C853" s="13">
        <v>5</v>
      </c>
      <c r="D853" s="13" t="s">
        <v>1535</v>
      </c>
      <c r="E853" t="str">
        <f t="shared" si="14"/>
        <v xml:space="preserve">Hehler, , , Schmied, , , </v>
      </c>
      <c r="F853" s="13" t="s">
        <v>1202</v>
      </c>
      <c r="G853">
        <v>1</v>
      </c>
      <c r="H853" t="s">
        <v>1057</v>
      </c>
      <c r="K853" t="s">
        <v>1045</v>
      </c>
    </row>
    <row r="854" spans="1:11" x14ac:dyDescent="0.5">
      <c r="A854" s="18" t="s">
        <v>1203</v>
      </c>
      <c r="B854" s="13">
        <v>125999.99999999999</v>
      </c>
      <c r="C854" s="13">
        <v>7</v>
      </c>
      <c r="D854" s="13" t="s">
        <v>1535</v>
      </c>
      <c r="E854" t="str">
        <f t="shared" si="14"/>
        <v xml:space="preserve">Hehler, , , Schmied, , , </v>
      </c>
      <c r="F854" s="13" t="s">
        <v>1204</v>
      </c>
      <c r="G854">
        <v>1</v>
      </c>
      <c r="H854" t="s">
        <v>1057</v>
      </c>
      <c r="K854" t="s">
        <v>1045</v>
      </c>
    </row>
    <row r="855" spans="1:11" x14ac:dyDescent="0.5">
      <c r="A855" s="18" t="s">
        <v>1233</v>
      </c>
      <c r="B855" s="13">
        <v>36000</v>
      </c>
      <c r="C855" s="13">
        <v>0.2</v>
      </c>
      <c r="D855" s="13" t="s">
        <v>1535</v>
      </c>
      <c r="E855" t="str">
        <f t="shared" si="14"/>
        <v xml:space="preserve">Hehler, , , Schmied, , , </v>
      </c>
      <c r="F855" s="13" t="s">
        <v>1234</v>
      </c>
      <c r="G855">
        <v>1</v>
      </c>
      <c r="H855" t="s">
        <v>1057</v>
      </c>
      <c r="K855" t="s">
        <v>1045</v>
      </c>
    </row>
    <row r="856" spans="1:11" x14ac:dyDescent="0.5">
      <c r="A856" s="18" t="s">
        <v>1235</v>
      </c>
      <c r="B856" s="13">
        <v>72000</v>
      </c>
      <c r="C856" s="13">
        <v>0.5</v>
      </c>
      <c r="D856" s="13" t="s">
        <v>1535</v>
      </c>
      <c r="E856" t="str">
        <f t="shared" si="14"/>
        <v xml:space="preserve">Hehler, , , Schmied, , , </v>
      </c>
      <c r="F856" s="13" t="s">
        <v>1236</v>
      </c>
      <c r="G856">
        <v>1</v>
      </c>
      <c r="H856" t="s">
        <v>1057</v>
      </c>
      <c r="K856" t="s">
        <v>1045</v>
      </c>
    </row>
    <row r="857" spans="1:11" x14ac:dyDescent="0.5">
      <c r="A857" s="18" t="s">
        <v>1237</v>
      </c>
      <c r="B857" s="13">
        <v>117000</v>
      </c>
      <c r="C857" s="13">
        <v>1</v>
      </c>
      <c r="D857" s="13" t="s">
        <v>1535</v>
      </c>
      <c r="E857" t="str">
        <f t="shared" si="14"/>
        <v xml:space="preserve">Hehler, , , Schmied, , , </v>
      </c>
      <c r="F857" s="13" t="s">
        <v>1238</v>
      </c>
      <c r="G857">
        <v>1</v>
      </c>
      <c r="H857" t="s">
        <v>1057</v>
      </c>
      <c r="K857" t="s">
        <v>1045</v>
      </c>
    </row>
    <row r="858" spans="1:11" x14ac:dyDescent="0.5">
      <c r="A858" s="18" t="s">
        <v>1257</v>
      </c>
      <c r="B858" s="13">
        <v>36000</v>
      </c>
      <c r="C858" s="13">
        <v>1.2</v>
      </c>
      <c r="D858" s="13" t="s">
        <v>1518</v>
      </c>
      <c r="E858" t="str">
        <f t="shared" si="14"/>
        <v xml:space="preserve">Hehler, , , Schmied, , , </v>
      </c>
      <c r="F858" s="13" t="s">
        <v>1258</v>
      </c>
      <c r="G858">
        <v>1</v>
      </c>
      <c r="H858" t="s">
        <v>1057</v>
      </c>
      <c r="K858" t="s">
        <v>1045</v>
      </c>
    </row>
    <row r="859" spans="1:11" x14ac:dyDescent="0.5">
      <c r="A859" s="18" t="s">
        <v>1259</v>
      </c>
      <c r="B859" s="13">
        <v>36000</v>
      </c>
      <c r="C859" s="13">
        <v>1.2</v>
      </c>
      <c r="D859" s="13" t="s">
        <v>1518</v>
      </c>
      <c r="E859" t="str">
        <f t="shared" si="14"/>
        <v xml:space="preserve">Hehler, , , Schmied, , , </v>
      </c>
      <c r="F859" s="13" t="s">
        <v>1258</v>
      </c>
      <c r="G859">
        <v>1</v>
      </c>
      <c r="H859" t="s">
        <v>1057</v>
      </c>
      <c r="K859" t="s">
        <v>1045</v>
      </c>
    </row>
    <row r="860" spans="1:11" x14ac:dyDescent="0.5">
      <c r="A860" s="18" t="s">
        <v>1260</v>
      </c>
      <c r="B860" s="13">
        <v>36000</v>
      </c>
      <c r="C860" s="13">
        <v>1.2</v>
      </c>
      <c r="D860" s="13" t="s">
        <v>1518</v>
      </c>
      <c r="E860" t="str">
        <f t="shared" si="14"/>
        <v xml:space="preserve">Hehler, , , Schmied, , , </v>
      </c>
      <c r="F860" s="13" t="s">
        <v>1258</v>
      </c>
      <c r="G860">
        <v>1</v>
      </c>
      <c r="H860" t="s">
        <v>1057</v>
      </c>
      <c r="K860" t="s">
        <v>1045</v>
      </c>
    </row>
    <row r="861" spans="1:11" x14ac:dyDescent="0.5">
      <c r="A861" s="18" t="s">
        <v>1261</v>
      </c>
      <c r="B861" s="13">
        <v>36000</v>
      </c>
      <c r="C861" s="13">
        <v>1.2</v>
      </c>
      <c r="D861" s="13" t="s">
        <v>1518</v>
      </c>
      <c r="E861" t="str">
        <f t="shared" si="14"/>
        <v xml:space="preserve">Hehler, , , Schmied, , , </v>
      </c>
      <c r="F861" s="13" t="s">
        <v>1258</v>
      </c>
      <c r="G861">
        <v>1</v>
      </c>
      <c r="H861" t="s">
        <v>1057</v>
      </c>
      <c r="K861" t="s">
        <v>1045</v>
      </c>
    </row>
    <row r="862" spans="1:11" x14ac:dyDescent="0.5">
      <c r="A862" s="18" t="s">
        <v>1262</v>
      </c>
      <c r="B862" s="13">
        <v>36000</v>
      </c>
      <c r="C862" s="13">
        <v>1.2</v>
      </c>
      <c r="D862" s="13" t="s">
        <v>1518</v>
      </c>
      <c r="E862" t="str">
        <f t="shared" si="14"/>
        <v xml:space="preserve">Hehler, , , Schmied, , , </v>
      </c>
      <c r="F862" s="13" t="s">
        <v>1258</v>
      </c>
      <c r="G862">
        <v>1</v>
      </c>
      <c r="H862" t="s">
        <v>1057</v>
      </c>
      <c r="K862" t="s">
        <v>1045</v>
      </c>
    </row>
    <row r="863" spans="1:11" x14ac:dyDescent="0.5">
      <c r="A863" s="18" t="s">
        <v>1281</v>
      </c>
      <c r="B863" s="13">
        <v>54000</v>
      </c>
      <c r="C863" s="13">
        <v>3</v>
      </c>
      <c r="D863" s="13" t="s">
        <v>1518</v>
      </c>
      <c r="E863" t="str">
        <f t="shared" si="14"/>
        <v xml:space="preserve">Hehler, , , Schmied, , , </v>
      </c>
      <c r="F863" s="13" t="s">
        <v>1282</v>
      </c>
      <c r="G863">
        <v>1</v>
      </c>
      <c r="H863" t="s">
        <v>1057</v>
      </c>
      <c r="K863" t="s">
        <v>1045</v>
      </c>
    </row>
    <row r="864" spans="1:11" x14ac:dyDescent="0.5">
      <c r="A864" s="18" t="s">
        <v>1283</v>
      </c>
      <c r="B864" s="13">
        <v>54000</v>
      </c>
      <c r="C864" s="13">
        <v>3</v>
      </c>
      <c r="D864" s="13" t="s">
        <v>1518</v>
      </c>
      <c r="E864" t="str">
        <f t="shared" si="14"/>
        <v xml:space="preserve">Hehler, , , Schmied, , , </v>
      </c>
      <c r="F864" s="13" t="s">
        <v>1282</v>
      </c>
      <c r="G864">
        <v>1</v>
      </c>
      <c r="H864" t="s">
        <v>1057</v>
      </c>
      <c r="K864" t="s">
        <v>1045</v>
      </c>
    </row>
    <row r="865" spans="1:11" x14ac:dyDescent="0.5">
      <c r="A865" s="18" t="s">
        <v>1284</v>
      </c>
      <c r="B865" s="13">
        <v>54000</v>
      </c>
      <c r="C865" s="13">
        <v>3</v>
      </c>
      <c r="D865" s="13" t="s">
        <v>1518</v>
      </c>
      <c r="E865" t="str">
        <f t="shared" si="14"/>
        <v xml:space="preserve">Hehler, , , Schmied, , , </v>
      </c>
      <c r="F865" s="13" t="s">
        <v>1282</v>
      </c>
      <c r="G865">
        <v>1</v>
      </c>
      <c r="H865" t="s">
        <v>1057</v>
      </c>
      <c r="K865" t="s">
        <v>1045</v>
      </c>
    </row>
    <row r="866" spans="1:11" x14ac:dyDescent="0.5">
      <c r="A866" s="18" t="s">
        <v>1285</v>
      </c>
      <c r="B866" s="13">
        <v>54000</v>
      </c>
      <c r="C866" s="13">
        <v>3</v>
      </c>
      <c r="D866" s="13" t="s">
        <v>1518</v>
      </c>
      <c r="E866" t="str">
        <f t="shared" si="14"/>
        <v xml:space="preserve">Hehler, , , Schmied, , , </v>
      </c>
      <c r="F866" s="13" t="s">
        <v>1282</v>
      </c>
      <c r="G866">
        <v>1</v>
      </c>
      <c r="H866" t="s">
        <v>1057</v>
      </c>
      <c r="K866" t="s">
        <v>1045</v>
      </c>
    </row>
    <row r="867" spans="1:11" x14ac:dyDescent="0.5">
      <c r="A867" s="18" t="s">
        <v>1286</v>
      </c>
      <c r="B867" s="13">
        <v>54000</v>
      </c>
      <c r="C867" s="13">
        <v>3</v>
      </c>
      <c r="D867" s="13" t="s">
        <v>1518</v>
      </c>
      <c r="E867" t="str">
        <f t="shared" si="14"/>
        <v xml:space="preserve">Hehler, , , Schmied, , , </v>
      </c>
      <c r="F867" s="13" t="s">
        <v>1282</v>
      </c>
      <c r="G867">
        <v>1</v>
      </c>
      <c r="H867" t="s">
        <v>1057</v>
      </c>
      <c r="K867" t="s">
        <v>1045</v>
      </c>
    </row>
    <row r="868" spans="1:11" x14ac:dyDescent="0.5">
      <c r="A868" s="18" t="s">
        <v>1305</v>
      </c>
      <c r="B868" s="13">
        <v>72000</v>
      </c>
      <c r="C868" s="13">
        <v>5</v>
      </c>
      <c r="D868" s="13" t="s">
        <v>1518</v>
      </c>
      <c r="E868" t="str">
        <f t="shared" si="14"/>
        <v xml:space="preserve">Hehler, , , Schmied, , , </v>
      </c>
      <c r="F868" s="13" t="s">
        <v>1306</v>
      </c>
      <c r="G868">
        <v>1</v>
      </c>
      <c r="H868" t="s">
        <v>1057</v>
      </c>
      <c r="K868" t="s">
        <v>1045</v>
      </c>
    </row>
    <row r="869" spans="1:11" x14ac:dyDescent="0.5">
      <c r="A869" s="18" t="s">
        <v>1307</v>
      </c>
      <c r="B869" s="13">
        <v>72000</v>
      </c>
      <c r="C869" s="13">
        <v>5</v>
      </c>
      <c r="D869" s="13" t="s">
        <v>1518</v>
      </c>
      <c r="E869" t="str">
        <f t="shared" si="14"/>
        <v xml:space="preserve">Hehler, , , Schmied, , , </v>
      </c>
      <c r="F869" s="13" t="s">
        <v>1306</v>
      </c>
      <c r="G869">
        <v>1</v>
      </c>
      <c r="H869" t="s">
        <v>1057</v>
      </c>
      <c r="K869" t="s">
        <v>1045</v>
      </c>
    </row>
    <row r="870" spans="1:11" x14ac:dyDescent="0.5">
      <c r="A870" s="18" t="s">
        <v>1308</v>
      </c>
      <c r="B870" s="13">
        <v>72000</v>
      </c>
      <c r="C870" s="13">
        <v>5</v>
      </c>
      <c r="D870" s="13" t="s">
        <v>1518</v>
      </c>
      <c r="E870" t="str">
        <f t="shared" si="14"/>
        <v xml:space="preserve">Hehler, , , Schmied, , , </v>
      </c>
      <c r="F870" s="13" t="s">
        <v>1306</v>
      </c>
      <c r="G870">
        <v>1</v>
      </c>
      <c r="H870" t="s">
        <v>1057</v>
      </c>
      <c r="K870" t="s">
        <v>1045</v>
      </c>
    </row>
    <row r="871" spans="1:11" x14ac:dyDescent="0.5">
      <c r="A871" s="18" t="s">
        <v>1309</v>
      </c>
      <c r="B871" s="13">
        <v>72000</v>
      </c>
      <c r="C871" s="13">
        <v>5</v>
      </c>
      <c r="D871" s="13" t="s">
        <v>1518</v>
      </c>
      <c r="E871" t="str">
        <f t="shared" si="14"/>
        <v xml:space="preserve">Hehler, , , Schmied, , , </v>
      </c>
      <c r="F871" s="13" t="s">
        <v>1306</v>
      </c>
      <c r="G871">
        <v>1</v>
      </c>
      <c r="H871" t="s">
        <v>1057</v>
      </c>
      <c r="K871" t="s">
        <v>1045</v>
      </c>
    </row>
    <row r="872" spans="1:11" x14ac:dyDescent="0.5">
      <c r="A872" s="18" t="s">
        <v>1310</v>
      </c>
      <c r="B872" s="13">
        <v>72000</v>
      </c>
      <c r="C872" s="13">
        <v>5</v>
      </c>
      <c r="D872" s="13" t="s">
        <v>1518</v>
      </c>
      <c r="E872" t="str">
        <f t="shared" si="14"/>
        <v xml:space="preserve">Hehler, , , Schmied, , , </v>
      </c>
      <c r="F872" s="13" t="s">
        <v>1306</v>
      </c>
      <c r="G872">
        <v>1</v>
      </c>
      <c r="H872" t="s">
        <v>1057</v>
      </c>
      <c r="K872" t="s">
        <v>1045</v>
      </c>
    </row>
    <row r="873" spans="1:11" x14ac:dyDescent="0.5">
      <c r="A873" s="18" t="s">
        <v>1329</v>
      </c>
      <c r="B873" s="13">
        <v>36000</v>
      </c>
      <c r="C873" s="13">
        <v>1</v>
      </c>
      <c r="D873" s="13" t="s">
        <v>1079</v>
      </c>
      <c r="E873" t="str">
        <f t="shared" si="14"/>
        <v xml:space="preserve">Hehler, , , Schmied, , , </v>
      </c>
      <c r="F873" s="13" t="s">
        <v>1330</v>
      </c>
      <c r="G873">
        <v>1</v>
      </c>
      <c r="H873" t="s">
        <v>1057</v>
      </c>
      <c r="K873" t="s">
        <v>1045</v>
      </c>
    </row>
    <row r="874" spans="1:11" x14ac:dyDescent="0.5">
      <c r="A874" s="18" t="s">
        <v>1331</v>
      </c>
      <c r="B874" s="13">
        <v>54000</v>
      </c>
      <c r="C874" s="13">
        <v>3</v>
      </c>
      <c r="D874" s="13" t="s">
        <v>1079</v>
      </c>
      <c r="E874" t="str">
        <f t="shared" si="14"/>
        <v xml:space="preserve">Hehler, , , Schmied, , , </v>
      </c>
      <c r="F874" s="13" t="s">
        <v>1332</v>
      </c>
      <c r="G874">
        <v>1</v>
      </c>
      <c r="H874" t="s">
        <v>1057</v>
      </c>
      <c r="K874" t="s">
        <v>1045</v>
      </c>
    </row>
    <row r="875" spans="1:11" x14ac:dyDescent="0.5">
      <c r="A875" s="18" t="s">
        <v>1333</v>
      </c>
      <c r="B875" s="13">
        <v>72000</v>
      </c>
      <c r="C875" s="13">
        <v>8</v>
      </c>
      <c r="D875" s="13" t="s">
        <v>1079</v>
      </c>
      <c r="E875" t="str">
        <f t="shared" si="14"/>
        <v xml:space="preserve">Hehler, , , Schmied, , , </v>
      </c>
      <c r="F875" s="13" t="s">
        <v>1334</v>
      </c>
      <c r="G875">
        <v>1</v>
      </c>
      <c r="H875" t="s">
        <v>1057</v>
      </c>
      <c r="K875" t="s">
        <v>1045</v>
      </c>
    </row>
    <row r="876" spans="1:11" x14ac:dyDescent="0.5">
      <c r="A876" s="18" t="s">
        <v>1153</v>
      </c>
      <c r="B876" s="13">
        <v>300000</v>
      </c>
      <c r="C876" s="13">
        <v>1</v>
      </c>
      <c r="D876" s="13" t="s">
        <v>1535</v>
      </c>
      <c r="E876" t="str">
        <f t="shared" si="14"/>
        <v xml:space="preserve">Hehler, , , Schmied, , , </v>
      </c>
      <c r="F876" s="13" t="s">
        <v>1154</v>
      </c>
      <c r="G876">
        <v>0.1</v>
      </c>
      <c r="H876" t="s">
        <v>1057</v>
      </c>
      <c r="K876" t="s">
        <v>1045</v>
      </c>
    </row>
    <row r="877" spans="1:11" x14ac:dyDescent="0.5">
      <c r="A877" s="18" t="s">
        <v>1155</v>
      </c>
      <c r="B877" s="13">
        <v>300000</v>
      </c>
      <c r="C877" s="13">
        <v>2</v>
      </c>
      <c r="D877" s="13" t="s">
        <v>1535</v>
      </c>
      <c r="E877" t="str">
        <f t="shared" si="14"/>
        <v xml:space="preserve">Hehler, , , Schmied, , , </v>
      </c>
      <c r="F877" s="13" t="s">
        <v>1156</v>
      </c>
      <c r="G877">
        <v>0.1</v>
      </c>
      <c r="H877" t="s">
        <v>1057</v>
      </c>
      <c r="K877" t="s">
        <v>1045</v>
      </c>
    </row>
    <row r="878" spans="1:11" x14ac:dyDescent="0.5">
      <c r="A878" s="18" t="s">
        <v>1157</v>
      </c>
      <c r="B878" s="13">
        <v>750000</v>
      </c>
      <c r="C878" s="13">
        <v>5</v>
      </c>
      <c r="D878" s="13" t="s">
        <v>1535</v>
      </c>
      <c r="E878" t="str">
        <f t="shared" si="14"/>
        <v xml:space="preserve">Hehler, , , Schmied, , , </v>
      </c>
      <c r="F878" s="13" t="s">
        <v>1158</v>
      </c>
      <c r="G878">
        <v>0.1</v>
      </c>
      <c r="H878" t="s">
        <v>1057</v>
      </c>
      <c r="K878" t="s">
        <v>1045</v>
      </c>
    </row>
    <row r="879" spans="1:11" x14ac:dyDescent="0.5">
      <c r="A879" s="18" t="s">
        <v>1159</v>
      </c>
      <c r="B879" s="13">
        <v>210000</v>
      </c>
      <c r="C879" s="13">
        <v>0.5</v>
      </c>
      <c r="D879" s="13" t="s">
        <v>1535</v>
      </c>
      <c r="E879" t="str">
        <f t="shared" si="14"/>
        <v xml:space="preserve">Hehler, , , Schmied, , , </v>
      </c>
      <c r="F879" s="13" t="s">
        <v>1160</v>
      </c>
      <c r="G879">
        <v>0.1</v>
      </c>
      <c r="H879" t="s">
        <v>1057</v>
      </c>
      <c r="K879" t="s">
        <v>1045</v>
      </c>
    </row>
    <row r="880" spans="1:11" x14ac:dyDescent="0.5">
      <c r="A880" s="18" t="s">
        <v>1205</v>
      </c>
      <c r="B880" s="10">
        <v>300000</v>
      </c>
      <c r="C880" s="10">
        <v>1</v>
      </c>
      <c r="D880" s="13" t="s">
        <v>1535</v>
      </c>
      <c r="E880" t="str">
        <f t="shared" si="14"/>
        <v xml:space="preserve">Hehler, , , Schmied, , , </v>
      </c>
      <c r="F880" s="13" t="s">
        <v>1206</v>
      </c>
      <c r="G880">
        <v>0.1</v>
      </c>
      <c r="H880" t="s">
        <v>1057</v>
      </c>
      <c r="K880" t="s">
        <v>1045</v>
      </c>
    </row>
    <row r="881" spans="1:11" x14ac:dyDescent="0.5">
      <c r="A881" s="18" t="s">
        <v>1207</v>
      </c>
      <c r="B881" s="10">
        <v>300000</v>
      </c>
      <c r="C881" s="10">
        <v>2</v>
      </c>
      <c r="D881" s="13" t="s">
        <v>1535</v>
      </c>
      <c r="E881" t="str">
        <f t="shared" si="14"/>
        <v xml:space="preserve">Hehler, , , Schmied, , , </v>
      </c>
      <c r="F881" s="13" t="s">
        <v>1208</v>
      </c>
      <c r="G881">
        <v>0.1</v>
      </c>
      <c r="H881" t="s">
        <v>1057</v>
      </c>
      <c r="K881" t="s">
        <v>1045</v>
      </c>
    </row>
    <row r="882" spans="1:11" x14ac:dyDescent="0.5">
      <c r="A882" s="18" t="s">
        <v>1209</v>
      </c>
      <c r="B882" s="10">
        <v>300000</v>
      </c>
      <c r="C882" s="10">
        <v>3</v>
      </c>
      <c r="D882" s="13" t="s">
        <v>1535</v>
      </c>
      <c r="E882" t="str">
        <f t="shared" si="14"/>
        <v xml:space="preserve">Hehler, , , Schmied, , , </v>
      </c>
      <c r="F882" s="13" t="s">
        <v>1210</v>
      </c>
      <c r="G882">
        <v>0.1</v>
      </c>
      <c r="H882" t="s">
        <v>1057</v>
      </c>
      <c r="K882" t="s">
        <v>1045</v>
      </c>
    </row>
    <row r="883" spans="1:11" x14ac:dyDescent="0.5">
      <c r="A883" s="18" t="s">
        <v>1211</v>
      </c>
      <c r="B883" s="10">
        <v>120000</v>
      </c>
      <c r="C883" s="10">
        <v>0.5</v>
      </c>
      <c r="D883" s="13" t="s">
        <v>1535</v>
      </c>
      <c r="E883" t="str">
        <f t="shared" si="14"/>
        <v xml:space="preserve">Hehler, , , Schmied, , , </v>
      </c>
      <c r="F883" s="13" t="s">
        <v>1212</v>
      </c>
      <c r="G883">
        <v>0.1</v>
      </c>
      <c r="H883" t="s">
        <v>1057</v>
      </c>
      <c r="K883" t="s">
        <v>1045</v>
      </c>
    </row>
    <row r="884" spans="1:11" x14ac:dyDescent="0.5">
      <c r="A884" s="18" t="s">
        <v>1213</v>
      </c>
      <c r="B884" s="10">
        <v>150000</v>
      </c>
      <c r="C884" s="10">
        <v>1</v>
      </c>
      <c r="D884" s="13" t="s">
        <v>1535</v>
      </c>
      <c r="E884" t="str">
        <f t="shared" si="14"/>
        <v xml:space="preserve">Hehler, , , Schmied, , , </v>
      </c>
      <c r="F884" s="13" t="s">
        <v>1214</v>
      </c>
      <c r="G884">
        <v>0.1</v>
      </c>
      <c r="H884" t="s">
        <v>1057</v>
      </c>
      <c r="K884" t="s">
        <v>1045</v>
      </c>
    </row>
    <row r="885" spans="1:11" x14ac:dyDescent="0.5">
      <c r="A885" s="18" t="s">
        <v>1215</v>
      </c>
      <c r="B885" s="10">
        <v>390000</v>
      </c>
      <c r="C885" s="10">
        <v>3</v>
      </c>
      <c r="D885" s="13" t="s">
        <v>1535</v>
      </c>
      <c r="E885" t="str">
        <f t="shared" si="14"/>
        <v xml:space="preserve">Hehler, , , Schmied, , , </v>
      </c>
      <c r="F885" s="13" t="s">
        <v>1216</v>
      </c>
      <c r="G885">
        <v>0.1</v>
      </c>
      <c r="H885" t="s">
        <v>1057</v>
      </c>
      <c r="K885" t="s">
        <v>1045</v>
      </c>
    </row>
    <row r="886" spans="1:11" x14ac:dyDescent="0.5">
      <c r="A886" s="18" t="s">
        <v>1217</v>
      </c>
      <c r="B886" s="10">
        <v>390000</v>
      </c>
      <c r="C886" s="10">
        <v>5</v>
      </c>
      <c r="D886" s="13" t="s">
        <v>1535</v>
      </c>
      <c r="E886" t="str">
        <f t="shared" si="14"/>
        <v xml:space="preserve">Hehler, , , Schmied, , , </v>
      </c>
      <c r="F886" s="13" t="s">
        <v>1218</v>
      </c>
      <c r="G886">
        <v>0.1</v>
      </c>
      <c r="H886" t="s">
        <v>1057</v>
      </c>
      <c r="K886" t="s">
        <v>1045</v>
      </c>
    </row>
    <row r="887" spans="1:11" x14ac:dyDescent="0.5">
      <c r="A887" s="18" t="s">
        <v>1219</v>
      </c>
      <c r="B887" s="10">
        <v>390000</v>
      </c>
      <c r="C887" s="10">
        <v>8</v>
      </c>
      <c r="D887" s="13" t="s">
        <v>1535</v>
      </c>
      <c r="E887" t="str">
        <f t="shared" si="14"/>
        <v xml:space="preserve">Hehler, , , Schmied, , , </v>
      </c>
      <c r="F887" s="13" t="s">
        <v>1220</v>
      </c>
      <c r="G887">
        <v>0.1</v>
      </c>
      <c r="H887" t="s">
        <v>1057</v>
      </c>
      <c r="K887" t="s">
        <v>1045</v>
      </c>
    </row>
    <row r="888" spans="1:11" x14ac:dyDescent="0.5">
      <c r="A888" s="18" t="s">
        <v>1221</v>
      </c>
      <c r="B888" s="13">
        <v>240000</v>
      </c>
      <c r="C888" s="13">
        <v>3</v>
      </c>
      <c r="D888" s="13" t="s">
        <v>1535</v>
      </c>
      <c r="E888" t="str">
        <f t="shared" si="14"/>
        <v xml:space="preserve">Hehler, , , Schmied, , , </v>
      </c>
      <c r="F888" s="13" t="s">
        <v>1222</v>
      </c>
      <c r="G888">
        <v>0.1</v>
      </c>
      <c r="H888" t="s">
        <v>1057</v>
      </c>
      <c r="K888" t="s">
        <v>1045</v>
      </c>
    </row>
    <row r="889" spans="1:11" x14ac:dyDescent="0.5">
      <c r="A889" s="18" t="s">
        <v>1223</v>
      </c>
      <c r="B889" s="13">
        <v>180000</v>
      </c>
      <c r="C889" s="13">
        <v>5</v>
      </c>
      <c r="D889" s="13" t="s">
        <v>1535</v>
      </c>
      <c r="E889" t="str">
        <f t="shared" si="14"/>
        <v xml:space="preserve">Hehler, , , Schmied, , , </v>
      </c>
      <c r="F889" s="13" t="s">
        <v>1224</v>
      </c>
      <c r="G889">
        <v>0.1</v>
      </c>
      <c r="H889" t="s">
        <v>1057</v>
      </c>
      <c r="K889" t="s">
        <v>1045</v>
      </c>
    </row>
    <row r="890" spans="1:11" x14ac:dyDescent="0.5">
      <c r="A890" s="18" t="s">
        <v>1225</v>
      </c>
      <c r="B890" s="13">
        <v>420000</v>
      </c>
      <c r="C890" s="13">
        <v>7</v>
      </c>
      <c r="D890" s="13" t="s">
        <v>1535</v>
      </c>
      <c r="E890" t="str">
        <f t="shared" si="14"/>
        <v xml:space="preserve">Hehler, , , Schmied, , , </v>
      </c>
      <c r="F890" s="13" t="s">
        <v>1226</v>
      </c>
      <c r="G890">
        <v>0.1</v>
      </c>
      <c r="H890" t="s">
        <v>1057</v>
      </c>
      <c r="K890" t="s">
        <v>1045</v>
      </c>
    </row>
    <row r="891" spans="1:11" x14ac:dyDescent="0.5">
      <c r="A891" s="18" t="s">
        <v>1239</v>
      </c>
      <c r="B891" s="13">
        <v>120000</v>
      </c>
      <c r="C891" s="13">
        <v>0.2</v>
      </c>
      <c r="D891" s="13" t="s">
        <v>1535</v>
      </c>
      <c r="E891" t="str">
        <f t="shared" si="14"/>
        <v xml:space="preserve">Hehler, , , Schmied, , , </v>
      </c>
      <c r="F891" s="13" t="s">
        <v>1240</v>
      </c>
      <c r="G891">
        <v>0.1</v>
      </c>
      <c r="H891" t="s">
        <v>1057</v>
      </c>
      <c r="K891" t="s">
        <v>1045</v>
      </c>
    </row>
    <row r="892" spans="1:11" x14ac:dyDescent="0.5">
      <c r="A892" s="18" t="s">
        <v>1241</v>
      </c>
      <c r="B892" s="13">
        <v>240000</v>
      </c>
      <c r="C892" s="13">
        <v>0.5</v>
      </c>
      <c r="D892" s="13" t="s">
        <v>1535</v>
      </c>
      <c r="E892" t="str">
        <f t="shared" si="14"/>
        <v xml:space="preserve">Hehler, , , Schmied, , , </v>
      </c>
      <c r="F892" s="13" t="s">
        <v>1242</v>
      </c>
      <c r="G892">
        <v>0.1</v>
      </c>
      <c r="H892" t="s">
        <v>1057</v>
      </c>
      <c r="K892" t="s">
        <v>1045</v>
      </c>
    </row>
    <row r="893" spans="1:11" x14ac:dyDescent="0.5">
      <c r="A893" s="18" t="s">
        <v>1243</v>
      </c>
      <c r="B893" s="13">
        <v>390000</v>
      </c>
      <c r="C893" s="13">
        <v>1</v>
      </c>
      <c r="D893" s="13" t="s">
        <v>1535</v>
      </c>
      <c r="E893" t="str">
        <f t="shared" si="14"/>
        <v xml:space="preserve">Hehler, , , Schmied, , , </v>
      </c>
      <c r="F893" s="13" t="s">
        <v>1244</v>
      </c>
      <c r="G893">
        <v>0.1</v>
      </c>
      <c r="H893" t="s">
        <v>1057</v>
      </c>
      <c r="K893" t="s">
        <v>1045</v>
      </c>
    </row>
    <row r="894" spans="1:11" x14ac:dyDescent="0.5">
      <c r="A894" s="18" t="s">
        <v>1263</v>
      </c>
      <c r="B894" s="13">
        <v>120000</v>
      </c>
      <c r="C894" s="13">
        <v>1.2</v>
      </c>
      <c r="D894" s="13" t="s">
        <v>1518</v>
      </c>
      <c r="E894" t="str">
        <f t="shared" si="14"/>
        <v xml:space="preserve">Hehler, , , Schmied, , , </v>
      </c>
      <c r="F894" s="13" t="s">
        <v>1264</v>
      </c>
      <c r="G894">
        <v>0.1</v>
      </c>
      <c r="H894" t="s">
        <v>1057</v>
      </c>
      <c r="K894" t="s">
        <v>1045</v>
      </c>
    </row>
    <row r="895" spans="1:11" x14ac:dyDescent="0.5">
      <c r="A895" s="18" t="s">
        <v>1265</v>
      </c>
      <c r="B895" s="13">
        <v>120000</v>
      </c>
      <c r="C895" s="13">
        <v>1.2</v>
      </c>
      <c r="D895" s="13" t="s">
        <v>1518</v>
      </c>
      <c r="E895" t="str">
        <f t="shared" si="14"/>
        <v xml:space="preserve">Hehler, , , Schmied, , , </v>
      </c>
      <c r="F895" s="13" t="s">
        <v>1264</v>
      </c>
      <c r="G895">
        <v>0.1</v>
      </c>
      <c r="H895" t="s">
        <v>1057</v>
      </c>
      <c r="K895" t="s">
        <v>1045</v>
      </c>
    </row>
    <row r="896" spans="1:11" x14ac:dyDescent="0.5">
      <c r="A896" s="18" t="s">
        <v>1266</v>
      </c>
      <c r="B896" s="13">
        <v>120000</v>
      </c>
      <c r="C896" s="13">
        <v>1.2</v>
      </c>
      <c r="D896" s="13" t="s">
        <v>1518</v>
      </c>
      <c r="E896" t="str">
        <f t="shared" si="14"/>
        <v xml:space="preserve">Hehler, , , Schmied, , , </v>
      </c>
      <c r="F896" s="13" t="s">
        <v>1264</v>
      </c>
      <c r="G896">
        <v>0.1</v>
      </c>
      <c r="H896" t="s">
        <v>1057</v>
      </c>
      <c r="K896" t="s">
        <v>1045</v>
      </c>
    </row>
    <row r="897" spans="1:14" x14ac:dyDescent="0.5">
      <c r="A897" s="18" t="s">
        <v>1267</v>
      </c>
      <c r="B897" s="13">
        <v>120000</v>
      </c>
      <c r="C897" s="13">
        <v>1.2</v>
      </c>
      <c r="D897" s="13" t="s">
        <v>1518</v>
      </c>
      <c r="E897" t="str">
        <f t="shared" ref="E897:E920" si="15">H897&amp;", "&amp;I897&amp;", "&amp;J897&amp;", "&amp;K897&amp;", "&amp;L897&amp;", "&amp;M897&amp;", "&amp;N897</f>
        <v xml:space="preserve">Hehler, , , Schmied, , , </v>
      </c>
      <c r="F897" s="13" t="s">
        <v>1264</v>
      </c>
      <c r="G897">
        <v>0.1</v>
      </c>
      <c r="H897" t="s">
        <v>1057</v>
      </c>
      <c r="K897" t="s">
        <v>1045</v>
      </c>
    </row>
    <row r="898" spans="1:14" x14ac:dyDescent="0.5">
      <c r="A898" s="18" t="s">
        <v>1268</v>
      </c>
      <c r="B898" s="13">
        <v>120000</v>
      </c>
      <c r="C898" s="13">
        <v>1.2</v>
      </c>
      <c r="D898" s="13" t="s">
        <v>1518</v>
      </c>
      <c r="E898" t="str">
        <f t="shared" si="15"/>
        <v xml:space="preserve">Hehler, , , Schmied, , , </v>
      </c>
      <c r="F898" s="13" t="s">
        <v>1264</v>
      </c>
      <c r="G898">
        <v>0.1</v>
      </c>
      <c r="H898" t="s">
        <v>1057</v>
      </c>
      <c r="K898" t="s">
        <v>1045</v>
      </c>
    </row>
    <row r="899" spans="1:14" x14ac:dyDescent="0.5">
      <c r="A899" s="18" t="s">
        <v>1287</v>
      </c>
      <c r="B899" s="13">
        <v>180000</v>
      </c>
      <c r="C899" s="13">
        <v>3</v>
      </c>
      <c r="D899" s="13" t="s">
        <v>1518</v>
      </c>
      <c r="E899" t="str">
        <f t="shared" si="15"/>
        <v xml:space="preserve">Hehler, , , Schmied, , , </v>
      </c>
      <c r="F899" s="13" t="s">
        <v>1288</v>
      </c>
      <c r="G899">
        <v>0.1</v>
      </c>
      <c r="H899" t="s">
        <v>1057</v>
      </c>
      <c r="K899" t="s">
        <v>1045</v>
      </c>
    </row>
    <row r="900" spans="1:14" x14ac:dyDescent="0.5">
      <c r="A900" s="18" t="s">
        <v>1289</v>
      </c>
      <c r="B900" s="13">
        <v>180000</v>
      </c>
      <c r="C900" s="13">
        <v>3</v>
      </c>
      <c r="D900" s="13" t="s">
        <v>1518</v>
      </c>
      <c r="E900" t="str">
        <f t="shared" si="15"/>
        <v xml:space="preserve">Hehler, , , Schmied, , , </v>
      </c>
      <c r="F900" s="13" t="s">
        <v>1288</v>
      </c>
      <c r="G900">
        <v>0.1</v>
      </c>
      <c r="H900" t="s">
        <v>1057</v>
      </c>
      <c r="K900" t="s">
        <v>1045</v>
      </c>
    </row>
    <row r="901" spans="1:14" x14ac:dyDescent="0.5">
      <c r="A901" s="18" t="s">
        <v>1290</v>
      </c>
      <c r="B901" s="13">
        <v>180000</v>
      </c>
      <c r="C901" s="13">
        <v>3</v>
      </c>
      <c r="D901" s="13" t="s">
        <v>1518</v>
      </c>
      <c r="E901" t="str">
        <f t="shared" si="15"/>
        <v xml:space="preserve">Hehler, , , Schmied, , , </v>
      </c>
      <c r="F901" s="13" t="s">
        <v>1288</v>
      </c>
      <c r="G901">
        <v>0.1</v>
      </c>
      <c r="H901" t="s">
        <v>1057</v>
      </c>
      <c r="K901" t="s">
        <v>1045</v>
      </c>
    </row>
    <row r="902" spans="1:14" x14ac:dyDescent="0.5">
      <c r="A902" s="18" t="s">
        <v>1291</v>
      </c>
      <c r="B902" s="13">
        <v>180000</v>
      </c>
      <c r="C902" s="13">
        <v>3</v>
      </c>
      <c r="D902" s="13" t="s">
        <v>1518</v>
      </c>
      <c r="E902" t="str">
        <f t="shared" si="15"/>
        <v xml:space="preserve">Hehler, , , Schmied, , , </v>
      </c>
      <c r="F902" s="13" t="s">
        <v>1288</v>
      </c>
      <c r="G902">
        <v>0.1</v>
      </c>
      <c r="H902" t="s">
        <v>1057</v>
      </c>
      <c r="K902" t="s">
        <v>1045</v>
      </c>
    </row>
    <row r="903" spans="1:14" x14ac:dyDescent="0.5">
      <c r="A903" s="18" t="s">
        <v>1292</v>
      </c>
      <c r="B903" s="13">
        <v>180000</v>
      </c>
      <c r="C903" s="13">
        <v>3</v>
      </c>
      <c r="D903" s="13" t="s">
        <v>1518</v>
      </c>
      <c r="E903" t="str">
        <f t="shared" si="15"/>
        <v xml:space="preserve">Hehler, , , Schmied, , , </v>
      </c>
      <c r="F903" s="13" t="s">
        <v>1288</v>
      </c>
      <c r="G903">
        <v>0.1</v>
      </c>
      <c r="H903" t="s">
        <v>1057</v>
      </c>
      <c r="K903" t="s">
        <v>1045</v>
      </c>
    </row>
    <row r="904" spans="1:14" x14ac:dyDescent="0.5">
      <c r="A904" s="18" t="s">
        <v>1311</v>
      </c>
      <c r="B904" s="13">
        <v>240000</v>
      </c>
      <c r="C904" s="13">
        <v>5</v>
      </c>
      <c r="D904" s="13" t="s">
        <v>1518</v>
      </c>
      <c r="E904" t="str">
        <f t="shared" si="15"/>
        <v xml:space="preserve">Hehler, , , Schmied, , , </v>
      </c>
      <c r="F904" s="13" t="s">
        <v>1312</v>
      </c>
      <c r="G904">
        <v>0.1</v>
      </c>
      <c r="H904" t="s">
        <v>1057</v>
      </c>
      <c r="K904" t="s">
        <v>1045</v>
      </c>
    </row>
    <row r="905" spans="1:14" x14ac:dyDescent="0.5">
      <c r="A905" s="18" t="s">
        <v>1313</v>
      </c>
      <c r="B905" s="13">
        <v>240000</v>
      </c>
      <c r="C905" s="13">
        <v>5</v>
      </c>
      <c r="D905" s="13" t="s">
        <v>1518</v>
      </c>
      <c r="E905" t="str">
        <f t="shared" si="15"/>
        <v xml:space="preserve">Hehler, , , Schmied, , , </v>
      </c>
      <c r="F905" s="13" t="s">
        <v>1312</v>
      </c>
      <c r="G905">
        <v>0.1</v>
      </c>
      <c r="H905" t="s">
        <v>1057</v>
      </c>
      <c r="K905" t="s">
        <v>1045</v>
      </c>
    </row>
    <row r="906" spans="1:14" x14ac:dyDescent="0.5">
      <c r="A906" s="18" t="s">
        <v>1314</v>
      </c>
      <c r="B906" s="13">
        <v>240000</v>
      </c>
      <c r="C906" s="13">
        <v>5</v>
      </c>
      <c r="D906" s="13" t="s">
        <v>1518</v>
      </c>
      <c r="E906" t="str">
        <f t="shared" si="15"/>
        <v xml:space="preserve">Hehler, , , Schmied, , , </v>
      </c>
      <c r="F906" s="13" t="s">
        <v>1312</v>
      </c>
      <c r="G906">
        <v>0.1</v>
      </c>
      <c r="H906" t="s">
        <v>1057</v>
      </c>
      <c r="K906" t="s">
        <v>1045</v>
      </c>
    </row>
    <row r="907" spans="1:14" x14ac:dyDescent="0.5">
      <c r="A907" s="18" t="s">
        <v>1315</v>
      </c>
      <c r="B907" s="13">
        <v>240000</v>
      </c>
      <c r="C907" s="13">
        <v>5</v>
      </c>
      <c r="D907" s="13" t="s">
        <v>1518</v>
      </c>
      <c r="E907" t="str">
        <f t="shared" si="15"/>
        <v xml:space="preserve">Hehler, , , Schmied, , , </v>
      </c>
      <c r="F907" s="13" t="s">
        <v>1312</v>
      </c>
      <c r="G907">
        <v>0.1</v>
      </c>
      <c r="H907" t="s">
        <v>1057</v>
      </c>
      <c r="K907" t="s">
        <v>1045</v>
      </c>
    </row>
    <row r="908" spans="1:14" x14ac:dyDescent="0.5">
      <c r="A908" s="18" t="s">
        <v>1316</v>
      </c>
      <c r="B908" s="13">
        <v>240000</v>
      </c>
      <c r="C908" s="13">
        <v>5</v>
      </c>
      <c r="D908" s="13" t="s">
        <v>1518</v>
      </c>
      <c r="E908" t="str">
        <f t="shared" si="15"/>
        <v xml:space="preserve">Hehler, , , Schmied, , , </v>
      </c>
      <c r="F908" s="13" t="s">
        <v>1312</v>
      </c>
      <c r="G908">
        <v>0.1</v>
      </c>
      <c r="H908" t="s">
        <v>1057</v>
      </c>
      <c r="K908" t="s">
        <v>1045</v>
      </c>
    </row>
    <row r="909" spans="1:14" x14ac:dyDescent="0.5">
      <c r="A909" s="18" t="s">
        <v>1335</v>
      </c>
      <c r="B909" s="13">
        <v>120000</v>
      </c>
      <c r="C909" s="13">
        <v>1</v>
      </c>
      <c r="D909" s="13" t="s">
        <v>1079</v>
      </c>
      <c r="E909" t="str">
        <f t="shared" si="15"/>
        <v xml:space="preserve">Hehler, , , Schmied, , , </v>
      </c>
      <c r="F909" s="13" t="s">
        <v>1336</v>
      </c>
      <c r="G909">
        <v>0.1</v>
      </c>
      <c r="H909" t="s">
        <v>1057</v>
      </c>
      <c r="K909" t="s">
        <v>1045</v>
      </c>
    </row>
    <row r="910" spans="1:14" x14ac:dyDescent="0.5">
      <c r="A910" s="18" t="s">
        <v>1337</v>
      </c>
      <c r="B910" s="13">
        <v>180000</v>
      </c>
      <c r="C910" s="13">
        <v>3</v>
      </c>
      <c r="D910" s="13" t="s">
        <v>1079</v>
      </c>
      <c r="E910" t="str">
        <f t="shared" si="15"/>
        <v xml:space="preserve">Hehler, , , Schmied, , , </v>
      </c>
      <c r="F910" s="13" t="s">
        <v>1338</v>
      </c>
      <c r="G910">
        <v>0.1</v>
      </c>
      <c r="H910" t="s">
        <v>1057</v>
      </c>
      <c r="K910" t="s">
        <v>1045</v>
      </c>
    </row>
    <row r="911" spans="1:14" x14ac:dyDescent="0.5">
      <c r="A911" s="18" t="s">
        <v>1339</v>
      </c>
      <c r="B911" s="13">
        <v>240000</v>
      </c>
      <c r="C911" s="13">
        <v>8</v>
      </c>
      <c r="D911" s="13" t="s">
        <v>1079</v>
      </c>
      <c r="E911" t="str">
        <f t="shared" si="15"/>
        <v xml:space="preserve">Hehler, , , Schmied, , , </v>
      </c>
      <c r="F911" s="13" t="s">
        <v>1340</v>
      </c>
      <c r="G911">
        <v>0.1</v>
      </c>
      <c r="H911" t="s">
        <v>1057</v>
      </c>
      <c r="K911" t="s">
        <v>1045</v>
      </c>
    </row>
    <row r="912" spans="1:14" x14ac:dyDescent="0.5">
      <c r="A912" s="22" t="s">
        <v>1446</v>
      </c>
      <c r="B912" s="13">
        <v>12000</v>
      </c>
      <c r="C912" s="13">
        <v>3</v>
      </c>
      <c r="D912" s="13" t="s">
        <v>1515</v>
      </c>
      <c r="E912" t="str">
        <f t="shared" si="15"/>
        <v>, , Alchemist, , , , Kuriositätenhändler</v>
      </c>
      <c r="F912" s="13" t="s">
        <v>1447</v>
      </c>
      <c r="G912">
        <v>1</v>
      </c>
      <c r="J912" t="s">
        <v>1044</v>
      </c>
      <c r="N912" t="s">
        <v>1443</v>
      </c>
    </row>
    <row r="913" spans="1:11" x14ac:dyDescent="0.5">
      <c r="A913" s="22" t="s">
        <v>85</v>
      </c>
      <c r="B913" s="29">
        <v>225</v>
      </c>
      <c r="C913" s="13">
        <v>0</v>
      </c>
      <c r="D913" s="13" t="s">
        <v>1536</v>
      </c>
      <c r="E913" t="str">
        <f t="shared" si="15"/>
        <v xml:space="preserve">Hehler, Allgemein, , Schmied, , , </v>
      </c>
      <c r="F913" s="13" t="s">
        <v>1537</v>
      </c>
      <c r="G913">
        <v>50</v>
      </c>
      <c r="H913" t="s">
        <v>1057</v>
      </c>
      <c r="I913" t="s">
        <v>1043</v>
      </c>
      <c r="K913" t="s">
        <v>1045</v>
      </c>
    </row>
    <row r="914" spans="1:11" x14ac:dyDescent="0.5">
      <c r="A914" s="22" t="s">
        <v>87</v>
      </c>
      <c r="B914" s="29">
        <v>100</v>
      </c>
      <c r="C914" s="13">
        <v>0</v>
      </c>
      <c r="D914" s="13" t="s">
        <v>1536</v>
      </c>
      <c r="E914" t="str">
        <f t="shared" si="15"/>
        <v xml:space="preserve">Hehler, Allgemein, , Schmied, , , </v>
      </c>
      <c r="F914" s="13" t="s">
        <v>1538</v>
      </c>
      <c r="G914">
        <v>50</v>
      </c>
      <c r="H914" t="s">
        <v>1057</v>
      </c>
      <c r="I914" t="s">
        <v>1043</v>
      </c>
      <c r="K914" t="s">
        <v>1045</v>
      </c>
    </row>
    <row r="915" spans="1:11" x14ac:dyDescent="0.5">
      <c r="A915" s="22" t="s">
        <v>89</v>
      </c>
      <c r="B915" s="29">
        <v>150</v>
      </c>
      <c r="C915" s="13">
        <v>0</v>
      </c>
      <c r="D915" s="13" t="s">
        <v>1536</v>
      </c>
      <c r="E915" t="str">
        <f t="shared" si="15"/>
        <v xml:space="preserve">Hehler, Allgemein, , Schmied, , , </v>
      </c>
      <c r="F915" s="13" t="s">
        <v>102</v>
      </c>
      <c r="G915">
        <v>50</v>
      </c>
      <c r="H915" t="s">
        <v>1057</v>
      </c>
      <c r="I915" t="s">
        <v>1043</v>
      </c>
      <c r="K915" t="s">
        <v>1045</v>
      </c>
    </row>
    <row r="916" spans="1:11" x14ac:dyDescent="0.5">
      <c r="A916" s="22" t="s">
        <v>91</v>
      </c>
      <c r="B916" s="29">
        <v>40</v>
      </c>
      <c r="C916" s="13">
        <v>0</v>
      </c>
      <c r="D916" s="13" t="s">
        <v>1536</v>
      </c>
      <c r="E916" t="str">
        <f t="shared" si="15"/>
        <v xml:space="preserve">Hehler, Allgemein, , Schmied, , , </v>
      </c>
      <c r="F916" s="13" t="s">
        <v>103</v>
      </c>
      <c r="G916">
        <v>50</v>
      </c>
      <c r="H916" t="s">
        <v>1057</v>
      </c>
      <c r="I916" t="s">
        <v>1043</v>
      </c>
      <c r="K916" t="s">
        <v>1045</v>
      </c>
    </row>
    <row r="917" spans="1:11" x14ac:dyDescent="0.5">
      <c r="A917" s="22" t="s">
        <v>93</v>
      </c>
      <c r="B917" s="29">
        <v>30</v>
      </c>
      <c r="C917" s="13">
        <v>0</v>
      </c>
      <c r="D917" s="13" t="s">
        <v>1536</v>
      </c>
      <c r="E917" t="str">
        <f t="shared" si="15"/>
        <v xml:space="preserve">Hehler, Allgemein, , Schmied, , , </v>
      </c>
      <c r="F917" t="s">
        <v>1539</v>
      </c>
      <c r="G917">
        <v>50</v>
      </c>
      <c r="H917" t="s">
        <v>1057</v>
      </c>
      <c r="I917" t="s">
        <v>1043</v>
      </c>
      <c r="K917" t="s">
        <v>1045</v>
      </c>
    </row>
    <row r="918" spans="1:11" x14ac:dyDescent="0.5">
      <c r="A918" s="22" t="s">
        <v>94</v>
      </c>
      <c r="B918" s="29">
        <v>70</v>
      </c>
      <c r="C918" s="13">
        <v>0</v>
      </c>
      <c r="D918" s="13" t="s">
        <v>1536</v>
      </c>
      <c r="E918" t="str">
        <f t="shared" si="15"/>
        <v xml:space="preserve">Hehler, Allgemein, , Schmied, , , </v>
      </c>
      <c r="F918" t="s">
        <v>1540</v>
      </c>
      <c r="G918">
        <v>30</v>
      </c>
      <c r="H918" t="s">
        <v>1057</v>
      </c>
      <c r="I918" t="s">
        <v>1043</v>
      </c>
      <c r="K918" t="s">
        <v>1045</v>
      </c>
    </row>
    <row r="919" spans="1:11" x14ac:dyDescent="0.5">
      <c r="A919" s="22" t="s">
        <v>96</v>
      </c>
      <c r="B919" s="29">
        <v>150</v>
      </c>
      <c r="C919" s="13">
        <v>0</v>
      </c>
      <c r="D919" s="13" t="s">
        <v>1536</v>
      </c>
      <c r="E919" t="str">
        <f t="shared" si="15"/>
        <v xml:space="preserve">Hehler, Allgemein, , Schmied, , , </v>
      </c>
      <c r="F919" t="s">
        <v>1541</v>
      </c>
      <c r="G919">
        <v>15</v>
      </c>
      <c r="H919" t="s">
        <v>1057</v>
      </c>
      <c r="I919" t="s">
        <v>1043</v>
      </c>
      <c r="K919" t="s">
        <v>1045</v>
      </c>
    </row>
    <row r="920" spans="1:11" x14ac:dyDescent="0.5">
      <c r="A920" s="22" t="s">
        <v>98</v>
      </c>
      <c r="B920" s="29">
        <v>220</v>
      </c>
      <c r="C920" s="13">
        <v>0</v>
      </c>
      <c r="D920" s="13" t="s">
        <v>1536</v>
      </c>
      <c r="E920" t="str">
        <f t="shared" si="15"/>
        <v xml:space="preserve">Hehler, Allgemein, , Schmied, , , </v>
      </c>
      <c r="F920" t="s">
        <v>1542</v>
      </c>
      <c r="G920">
        <v>8</v>
      </c>
      <c r="H920" t="s">
        <v>1057</v>
      </c>
      <c r="I920" t="s">
        <v>1043</v>
      </c>
      <c r="K920" t="s">
        <v>1045</v>
      </c>
    </row>
  </sheetData>
  <phoneticPr fontId="3" type="noConversion"/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931A1-C953-43AE-BAD1-8B00BF3C730B}">
  <dimension ref="A1:Y157"/>
  <sheetViews>
    <sheetView workbookViewId="0">
      <pane xSplit="2" topLeftCell="C1" activePane="topRight" state="frozen"/>
      <selection pane="topRight" activeCell="A3" sqref="A3"/>
    </sheetView>
  </sheetViews>
  <sheetFormatPr baseColWidth="10" defaultRowHeight="14.35" x14ac:dyDescent="0.5"/>
  <cols>
    <col min="1" max="1" width="15.52734375" customWidth="1"/>
    <col min="2" max="2" width="28.52734375" style="13" customWidth="1"/>
    <col min="3" max="3" width="20.87890625" style="13" customWidth="1"/>
    <col min="4" max="4" width="18.3515625" style="13" customWidth="1"/>
    <col min="5" max="5" width="21" style="13" customWidth="1"/>
    <col min="6" max="6" width="18.87890625" style="13" customWidth="1"/>
    <col min="7" max="10" width="15.64453125" style="13" customWidth="1"/>
    <col min="11" max="11" width="23.41015625" style="13" customWidth="1"/>
    <col min="12" max="12" width="23" style="13" customWidth="1"/>
    <col min="13" max="15" width="42.87890625" style="13" customWidth="1"/>
    <col min="16" max="17" width="33" style="13" customWidth="1"/>
    <col min="18" max="19" width="22.87890625" style="13" customWidth="1"/>
    <col min="20" max="20" width="32.41015625" style="13" customWidth="1"/>
    <col min="21" max="21" width="31.52734375" style="13" customWidth="1"/>
    <col min="26" max="26" width="13.1171875" customWidth="1"/>
    <col min="27" max="27" width="16.3515625" customWidth="1"/>
    <col min="28" max="28" width="17.41015625" customWidth="1"/>
  </cols>
  <sheetData>
    <row r="1" spans="1:25" x14ac:dyDescent="0.5">
      <c r="B1" s="13" t="s">
        <v>1084</v>
      </c>
      <c r="C1" s="13" t="s">
        <v>71</v>
      </c>
      <c r="D1" s="13" t="s">
        <v>12</v>
      </c>
      <c r="E1" s="13" t="s">
        <v>1460</v>
      </c>
      <c r="F1" s="18" t="s">
        <v>1450</v>
      </c>
      <c r="G1" s="18" t="s">
        <v>1461</v>
      </c>
      <c r="H1" s="18" t="s">
        <v>1462</v>
      </c>
      <c r="I1" s="18" t="s">
        <v>1463</v>
      </c>
      <c r="J1" s="18"/>
      <c r="K1" s="18" t="s">
        <v>1509</v>
      </c>
      <c r="L1" s="18" t="s">
        <v>1509</v>
      </c>
      <c r="M1" s="18" t="s">
        <v>1529</v>
      </c>
      <c r="N1" s="18" t="s">
        <v>1530</v>
      </c>
      <c r="O1" s="18" t="s">
        <v>1531</v>
      </c>
      <c r="P1" s="18" t="s">
        <v>1525</v>
      </c>
      <c r="Q1" s="18" t="s">
        <v>1532</v>
      </c>
      <c r="R1" s="18" t="s">
        <v>1511</v>
      </c>
    </row>
    <row r="2" spans="1:25" x14ac:dyDescent="0.5">
      <c r="B2" s="13" t="s">
        <v>1125</v>
      </c>
      <c r="C2" s="13" t="s">
        <v>119</v>
      </c>
      <c r="D2" s="13">
        <v>0</v>
      </c>
      <c r="E2" s="13">
        <v>0</v>
      </c>
      <c r="F2" s="13" t="s">
        <v>1459</v>
      </c>
      <c r="G2" s="13" t="s">
        <v>1459</v>
      </c>
      <c r="H2" s="13" t="s">
        <v>1464</v>
      </c>
      <c r="I2" s="13">
        <v>0</v>
      </c>
      <c r="J2" s="23">
        <v>1</v>
      </c>
      <c r="K2" s="27">
        <v>0.4</v>
      </c>
      <c r="L2" s="27">
        <v>0.4</v>
      </c>
      <c r="M2" s="28">
        <f>(((K2/(1-K2))+1)*I2*G2)</f>
        <v>0</v>
      </c>
      <c r="N2" s="28">
        <f>(((L2/(1-L2))+1)*I2*G2)</f>
        <v>0</v>
      </c>
      <c r="O2" s="28">
        <f>N2+1100</f>
        <v>1100</v>
      </c>
      <c r="P2" s="26">
        <f>1100*G2</f>
        <v>0</v>
      </c>
      <c r="Q2" s="26">
        <f>SUM(M2+P2)</f>
        <v>0</v>
      </c>
      <c r="R2" s="24">
        <f>E2-Q2</f>
        <v>0</v>
      </c>
      <c r="S2" s="24"/>
    </row>
    <row r="3" spans="1:25" x14ac:dyDescent="0.5">
      <c r="B3" s="13" t="s">
        <v>1127</v>
      </c>
      <c r="C3" s="13" t="s">
        <v>120</v>
      </c>
      <c r="D3" s="13">
        <v>0</v>
      </c>
      <c r="E3" s="13">
        <v>0</v>
      </c>
      <c r="F3" s="13" t="s">
        <v>1459</v>
      </c>
      <c r="G3" s="13" t="s">
        <v>1459</v>
      </c>
      <c r="H3" s="13" t="s">
        <v>1464</v>
      </c>
      <c r="I3" s="13">
        <v>0</v>
      </c>
      <c r="J3" s="23">
        <v>1</v>
      </c>
      <c r="K3" s="27">
        <v>0.4</v>
      </c>
      <c r="L3" s="27">
        <v>0.4</v>
      </c>
      <c r="M3" s="28">
        <f>(((K3/(1-K3))+1)*I3*G3)</f>
        <v>0</v>
      </c>
      <c r="N3" s="28">
        <f>(((L3/(1-L3))+1)*I3*G3)</f>
        <v>0</v>
      </c>
      <c r="O3" s="28">
        <f>N3+1100</f>
        <v>1100</v>
      </c>
      <c r="P3" s="26">
        <f>1100*G3</f>
        <v>0</v>
      </c>
      <c r="Q3" s="26">
        <f>SUM(M3+P3)</f>
        <v>0</v>
      </c>
      <c r="R3" s="24">
        <f>E3-Q3</f>
        <v>0</v>
      </c>
      <c r="S3" s="24"/>
    </row>
    <row r="4" spans="1:25" x14ac:dyDescent="0.5">
      <c r="B4" s="13" t="s">
        <v>1129</v>
      </c>
      <c r="C4" s="13" t="s">
        <v>121</v>
      </c>
      <c r="D4" s="13">
        <v>0</v>
      </c>
      <c r="E4" s="13">
        <v>0</v>
      </c>
      <c r="F4" s="13" t="s">
        <v>1459</v>
      </c>
      <c r="G4" s="13" t="s">
        <v>1459</v>
      </c>
      <c r="H4" s="13" t="s">
        <v>1464</v>
      </c>
      <c r="I4" s="13">
        <v>0</v>
      </c>
      <c r="J4" s="23">
        <v>1</v>
      </c>
      <c r="K4" s="27">
        <v>0.4</v>
      </c>
      <c r="L4" s="27">
        <v>0.4</v>
      </c>
      <c r="M4" s="28">
        <f>(((K4/(1-K4))+1)*I4*G4)</f>
        <v>0</v>
      </c>
      <c r="N4" s="28">
        <f>(((L4/(1-L4))+1)*I4*G4)</f>
        <v>0</v>
      </c>
      <c r="O4" s="28">
        <f>N4+1100</f>
        <v>1100</v>
      </c>
      <c r="P4" s="26">
        <f>1100*G4</f>
        <v>0</v>
      </c>
      <c r="Q4" s="26">
        <f>SUM(M4+P4)</f>
        <v>0</v>
      </c>
      <c r="R4" s="24">
        <f>E4-Q4</f>
        <v>0</v>
      </c>
      <c r="S4" s="24"/>
    </row>
    <row r="5" spans="1:25" x14ac:dyDescent="0.5">
      <c r="A5" s="13" t="s">
        <v>1137</v>
      </c>
      <c r="B5" s="13" t="s">
        <v>1085</v>
      </c>
      <c r="C5" s="13" t="s">
        <v>80</v>
      </c>
      <c r="D5" s="13">
        <v>1</v>
      </c>
      <c r="E5" s="13">
        <v>5000</v>
      </c>
      <c r="F5" s="13">
        <v>1</v>
      </c>
      <c r="G5" s="13">
        <v>1</v>
      </c>
      <c r="H5" s="13" t="s">
        <v>1464</v>
      </c>
      <c r="I5" s="13">
        <v>1500</v>
      </c>
      <c r="J5" s="23">
        <v>1</v>
      </c>
      <c r="K5" s="27">
        <v>0.4</v>
      </c>
      <c r="L5" s="27">
        <v>0.4</v>
      </c>
      <c r="M5" s="28">
        <f t="shared" ref="M5:M48" si="0">(((K5/(1-K5))+1)*I5*G5)</f>
        <v>2500</v>
      </c>
      <c r="N5" s="28">
        <f>(((L5/(1-L5))+1)*I5*G5)</f>
        <v>2500</v>
      </c>
      <c r="O5" s="28">
        <f>N5+1100</f>
        <v>3600</v>
      </c>
      <c r="P5" s="26">
        <f>1100*G5</f>
        <v>1100</v>
      </c>
      <c r="Q5" s="26">
        <f t="shared" ref="Q5:Q33" si="1">SUM(M5+P5)</f>
        <v>3600</v>
      </c>
      <c r="R5" s="24">
        <f>E5-Q5</f>
        <v>1400</v>
      </c>
      <c r="S5" s="18"/>
      <c r="T5" s="18" t="s">
        <v>1506</v>
      </c>
      <c r="Y5" s="13"/>
    </row>
    <row r="6" spans="1:25" x14ac:dyDescent="0.5">
      <c r="A6" s="13" t="s">
        <v>1139</v>
      </c>
      <c r="B6" s="13" t="s">
        <v>1087</v>
      </c>
      <c r="C6" s="13" t="s">
        <v>81</v>
      </c>
      <c r="D6" s="13">
        <v>2</v>
      </c>
      <c r="E6" s="13">
        <v>5000</v>
      </c>
      <c r="F6" s="13">
        <v>1</v>
      </c>
      <c r="G6" s="13">
        <v>1</v>
      </c>
      <c r="H6" s="13" t="s">
        <v>1464</v>
      </c>
      <c r="I6" s="13">
        <v>1500</v>
      </c>
      <c r="J6" s="23">
        <v>1</v>
      </c>
      <c r="K6" s="27">
        <v>0.4</v>
      </c>
      <c r="L6" s="27">
        <v>0.4</v>
      </c>
      <c r="M6" s="28">
        <f t="shared" si="0"/>
        <v>2500</v>
      </c>
      <c r="N6" s="28">
        <f t="shared" ref="N6:N66" si="2">(((L6/(1-L6))+1)*I6*G6)</f>
        <v>2500</v>
      </c>
      <c r="O6" s="28">
        <f t="shared" ref="O6:O66" si="3">N6+1100</f>
        <v>3600</v>
      </c>
      <c r="P6" s="26">
        <f t="shared" ref="P6:P66" si="4">1100*G6</f>
        <v>1100</v>
      </c>
      <c r="Q6" s="26">
        <f t="shared" si="1"/>
        <v>3600</v>
      </c>
      <c r="R6" s="24">
        <f t="shared" ref="R6:R66" si="5">E6-Q6</f>
        <v>1400</v>
      </c>
      <c r="S6" s="24"/>
      <c r="U6" s="18"/>
    </row>
    <row r="7" spans="1:25" x14ac:dyDescent="0.5">
      <c r="A7" s="13" t="s">
        <v>1141</v>
      </c>
      <c r="B7" s="13" t="s">
        <v>1089</v>
      </c>
      <c r="C7" s="13" t="s">
        <v>82</v>
      </c>
      <c r="D7" s="13">
        <v>5</v>
      </c>
      <c r="E7" s="13">
        <v>12500</v>
      </c>
      <c r="F7" s="13" t="s">
        <v>1451</v>
      </c>
      <c r="G7" s="13" t="s">
        <v>1451</v>
      </c>
      <c r="H7" s="13" t="s">
        <v>1464</v>
      </c>
      <c r="I7" s="13">
        <v>1500</v>
      </c>
      <c r="J7" s="23">
        <v>1</v>
      </c>
      <c r="K7" s="27">
        <v>0.4</v>
      </c>
      <c r="L7" s="27">
        <v>0.4</v>
      </c>
      <c r="M7" s="28">
        <f t="shared" si="0"/>
        <v>6250</v>
      </c>
      <c r="N7" s="28">
        <f t="shared" si="2"/>
        <v>6250</v>
      </c>
      <c r="O7" s="28">
        <f t="shared" si="3"/>
        <v>7350</v>
      </c>
      <c r="P7" s="26">
        <f t="shared" si="4"/>
        <v>2750</v>
      </c>
      <c r="Q7" s="26">
        <f t="shared" si="1"/>
        <v>9000</v>
      </c>
      <c r="R7" s="24">
        <f t="shared" si="5"/>
        <v>3500</v>
      </c>
      <c r="S7" s="24"/>
      <c r="U7"/>
    </row>
    <row r="8" spans="1:25" x14ac:dyDescent="0.5">
      <c r="A8" s="13" t="s">
        <v>1143</v>
      </c>
      <c r="B8" s="13" t="s">
        <v>1091</v>
      </c>
      <c r="C8" s="13" t="s">
        <v>83</v>
      </c>
      <c r="D8" s="13">
        <v>0.5</v>
      </c>
      <c r="E8" s="13">
        <v>3500</v>
      </c>
      <c r="F8" s="13">
        <v>0.5</v>
      </c>
      <c r="G8" s="13">
        <v>0.5</v>
      </c>
      <c r="H8" s="13" t="s">
        <v>1464</v>
      </c>
      <c r="I8" s="13">
        <v>1500</v>
      </c>
      <c r="J8" s="23">
        <v>1</v>
      </c>
      <c r="K8" s="27">
        <v>0.4</v>
      </c>
      <c r="L8" s="27">
        <v>0.4</v>
      </c>
      <c r="M8" s="28">
        <f t="shared" si="0"/>
        <v>1250</v>
      </c>
      <c r="N8" s="28">
        <f t="shared" si="2"/>
        <v>1250</v>
      </c>
      <c r="O8" s="28">
        <f t="shared" si="3"/>
        <v>2350</v>
      </c>
      <c r="P8" s="26">
        <f t="shared" si="4"/>
        <v>550</v>
      </c>
      <c r="Q8" s="26">
        <f t="shared" si="1"/>
        <v>1800</v>
      </c>
      <c r="R8" s="24">
        <f t="shared" si="5"/>
        <v>1700</v>
      </c>
      <c r="S8" s="24"/>
    </row>
    <row r="9" spans="1:25" x14ac:dyDescent="0.5">
      <c r="A9" s="13" t="s">
        <v>1161</v>
      </c>
      <c r="B9" s="13" t="s">
        <v>1093</v>
      </c>
      <c r="C9" s="10" t="s">
        <v>104</v>
      </c>
      <c r="D9" s="10">
        <v>1</v>
      </c>
      <c r="E9" s="13">
        <v>5000</v>
      </c>
      <c r="F9" s="13">
        <v>1</v>
      </c>
      <c r="G9" s="13">
        <v>1</v>
      </c>
      <c r="H9" s="13" t="s">
        <v>1464</v>
      </c>
      <c r="I9" s="13">
        <v>1500</v>
      </c>
      <c r="J9" s="23">
        <v>1</v>
      </c>
      <c r="K9" s="27">
        <v>0.4</v>
      </c>
      <c r="L9" s="27">
        <v>0.4</v>
      </c>
      <c r="M9" s="28">
        <f t="shared" si="0"/>
        <v>2500</v>
      </c>
      <c r="N9" s="28">
        <f t="shared" si="2"/>
        <v>2500</v>
      </c>
      <c r="O9" s="28">
        <f t="shared" si="3"/>
        <v>3600</v>
      </c>
      <c r="P9" s="26">
        <f t="shared" si="4"/>
        <v>1100</v>
      </c>
      <c r="Q9" s="26">
        <f t="shared" si="1"/>
        <v>3600</v>
      </c>
      <c r="R9" s="24">
        <f t="shared" si="5"/>
        <v>1400</v>
      </c>
      <c r="S9" s="24"/>
      <c r="V9" s="25"/>
    </row>
    <row r="10" spans="1:25" x14ac:dyDescent="0.5">
      <c r="A10" s="13" t="s">
        <v>1163</v>
      </c>
      <c r="B10" s="13" t="s">
        <v>1095</v>
      </c>
      <c r="C10" s="10" t="s">
        <v>105</v>
      </c>
      <c r="D10" s="10">
        <v>2</v>
      </c>
      <c r="E10" s="10">
        <v>5000</v>
      </c>
      <c r="F10" s="13">
        <v>1</v>
      </c>
      <c r="G10" s="13">
        <v>1</v>
      </c>
      <c r="H10" s="13" t="s">
        <v>1464</v>
      </c>
      <c r="I10" s="13">
        <v>1500</v>
      </c>
      <c r="J10" s="23">
        <v>1</v>
      </c>
      <c r="K10" s="27">
        <v>0.4</v>
      </c>
      <c r="L10" s="27">
        <v>0.4</v>
      </c>
      <c r="M10" s="28">
        <f t="shared" si="0"/>
        <v>2500</v>
      </c>
      <c r="N10" s="28">
        <f t="shared" si="2"/>
        <v>2500</v>
      </c>
      <c r="O10" s="28">
        <f t="shared" si="3"/>
        <v>3600</v>
      </c>
      <c r="P10" s="26">
        <f t="shared" si="4"/>
        <v>1100</v>
      </c>
      <c r="Q10" s="26">
        <f t="shared" si="1"/>
        <v>3600</v>
      </c>
      <c r="R10" s="24">
        <f t="shared" si="5"/>
        <v>1400</v>
      </c>
      <c r="S10" s="24"/>
    </row>
    <row r="11" spans="1:25" x14ac:dyDescent="0.5">
      <c r="A11" s="13" t="s">
        <v>1165</v>
      </c>
      <c r="B11" s="13" t="s">
        <v>1097</v>
      </c>
      <c r="C11" s="10" t="s">
        <v>106</v>
      </c>
      <c r="D11" s="10">
        <v>3</v>
      </c>
      <c r="E11" s="10">
        <v>5000</v>
      </c>
      <c r="F11" s="13">
        <v>1</v>
      </c>
      <c r="G11" s="13">
        <v>1</v>
      </c>
      <c r="H11" s="13" t="s">
        <v>1464</v>
      </c>
      <c r="I11" s="13">
        <v>1500</v>
      </c>
      <c r="J11" s="23">
        <v>1</v>
      </c>
      <c r="K11" s="27">
        <v>0.4</v>
      </c>
      <c r="L11" s="27">
        <v>0.4</v>
      </c>
      <c r="M11" s="28">
        <f t="shared" si="0"/>
        <v>2500</v>
      </c>
      <c r="N11" s="28">
        <f>(((L11/(1-L11))+1)*I11*G11)</f>
        <v>2500</v>
      </c>
      <c r="O11" s="28">
        <f t="shared" si="3"/>
        <v>3600</v>
      </c>
      <c r="P11" s="26">
        <f t="shared" si="4"/>
        <v>1100</v>
      </c>
      <c r="Q11" s="26">
        <f t="shared" si="1"/>
        <v>3600</v>
      </c>
      <c r="R11" s="24">
        <f t="shared" si="5"/>
        <v>1400</v>
      </c>
      <c r="S11" s="24"/>
      <c r="U11" s="18"/>
    </row>
    <row r="12" spans="1:25" x14ac:dyDescent="0.5">
      <c r="A12" s="13" t="s">
        <v>1167</v>
      </c>
      <c r="B12" s="13" t="s">
        <v>1099</v>
      </c>
      <c r="C12" s="10" t="s">
        <v>107</v>
      </c>
      <c r="D12" s="10">
        <v>0.5</v>
      </c>
      <c r="E12" s="10">
        <v>2000</v>
      </c>
      <c r="F12" s="13" t="s">
        <v>1453</v>
      </c>
      <c r="G12" s="13" t="s">
        <v>1453</v>
      </c>
      <c r="H12" s="13" t="s">
        <v>1464</v>
      </c>
      <c r="I12" s="13">
        <v>1500</v>
      </c>
      <c r="J12" s="23">
        <v>1</v>
      </c>
      <c r="K12" s="27">
        <v>0.4</v>
      </c>
      <c r="L12" s="27">
        <v>0.4</v>
      </c>
      <c r="M12" s="28">
        <f t="shared" si="0"/>
        <v>1000</v>
      </c>
      <c r="N12" s="28">
        <f t="shared" si="2"/>
        <v>1000</v>
      </c>
      <c r="O12" s="28">
        <f t="shared" si="3"/>
        <v>2100</v>
      </c>
      <c r="P12" s="26">
        <f t="shared" si="4"/>
        <v>440</v>
      </c>
      <c r="Q12" s="26">
        <f t="shared" si="1"/>
        <v>1440</v>
      </c>
      <c r="R12" s="24">
        <f t="shared" si="5"/>
        <v>560</v>
      </c>
      <c r="S12" s="24"/>
    </row>
    <row r="13" spans="1:25" x14ac:dyDescent="0.5">
      <c r="A13" s="13" t="s">
        <v>1169</v>
      </c>
      <c r="B13" s="13" t="s">
        <v>1101</v>
      </c>
      <c r="C13" s="10" t="s">
        <v>108</v>
      </c>
      <c r="D13" s="10">
        <v>1</v>
      </c>
      <c r="E13" s="10">
        <v>2500</v>
      </c>
      <c r="F13" s="13" t="s">
        <v>1454</v>
      </c>
      <c r="G13" s="13" t="s">
        <v>1454</v>
      </c>
      <c r="H13" s="13" t="s">
        <v>1464</v>
      </c>
      <c r="I13" s="13">
        <v>1500</v>
      </c>
      <c r="J13" s="23">
        <v>1</v>
      </c>
      <c r="K13" s="27">
        <v>0.4</v>
      </c>
      <c r="L13" s="27">
        <v>0.4</v>
      </c>
      <c r="M13" s="28">
        <f t="shared" si="0"/>
        <v>1250</v>
      </c>
      <c r="N13" s="28">
        <f t="shared" si="2"/>
        <v>1250</v>
      </c>
      <c r="O13" s="28">
        <f t="shared" si="3"/>
        <v>2350</v>
      </c>
      <c r="P13" s="26">
        <f t="shared" si="4"/>
        <v>550</v>
      </c>
      <c r="Q13" s="26">
        <f t="shared" si="1"/>
        <v>1800</v>
      </c>
      <c r="R13" s="24">
        <f t="shared" si="5"/>
        <v>700</v>
      </c>
      <c r="S13" s="24"/>
    </row>
    <row r="14" spans="1:25" x14ac:dyDescent="0.5">
      <c r="A14" s="13" t="s">
        <v>1171</v>
      </c>
      <c r="B14" s="13" t="s">
        <v>1103</v>
      </c>
      <c r="C14" s="10" t="s">
        <v>109</v>
      </c>
      <c r="D14" s="10">
        <v>3</v>
      </c>
      <c r="E14" s="10">
        <v>6500</v>
      </c>
      <c r="F14" s="13" t="s">
        <v>1455</v>
      </c>
      <c r="G14" s="13" t="s">
        <v>1455</v>
      </c>
      <c r="H14" s="13" t="s">
        <v>1464</v>
      </c>
      <c r="I14" s="13">
        <v>1500</v>
      </c>
      <c r="J14" s="23">
        <v>1</v>
      </c>
      <c r="K14" s="27">
        <v>0.4</v>
      </c>
      <c r="L14" s="27">
        <v>0.4</v>
      </c>
      <c r="M14" s="28">
        <f t="shared" si="0"/>
        <v>3250</v>
      </c>
      <c r="N14" s="28">
        <f t="shared" si="2"/>
        <v>3250</v>
      </c>
      <c r="O14" s="28">
        <f t="shared" si="3"/>
        <v>4350</v>
      </c>
      <c r="P14" s="26">
        <f t="shared" si="4"/>
        <v>1430</v>
      </c>
      <c r="Q14" s="26">
        <f t="shared" si="1"/>
        <v>4680</v>
      </c>
      <c r="R14" s="24">
        <f t="shared" si="5"/>
        <v>1820</v>
      </c>
      <c r="S14" s="24"/>
    </row>
    <row r="15" spans="1:25" x14ac:dyDescent="0.5">
      <c r="A15" s="13" t="s">
        <v>1173</v>
      </c>
      <c r="B15" s="13" t="s">
        <v>1105</v>
      </c>
      <c r="C15" s="10" t="s">
        <v>110</v>
      </c>
      <c r="D15" s="10">
        <v>5</v>
      </c>
      <c r="E15" s="10">
        <v>6500</v>
      </c>
      <c r="F15" s="13" t="s">
        <v>1455</v>
      </c>
      <c r="G15" s="13" t="s">
        <v>1455</v>
      </c>
      <c r="H15" s="13" t="s">
        <v>1464</v>
      </c>
      <c r="I15" s="13">
        <v>1500</v>
      </c>
      <c r="J15" s="23">
        <v>1</v>
      </c>
      <c r="K15" s="27">
        <v>0.4</v>
      </c>
      <c r="L15" s="27">
        <v>0.4</v>
      </c>
      <c r="M15" s="28">
        <f t="shared" si="0"/>
        <v>3250</v>
      </c>
      <c r="N15" s="28">
        <f t="shared" si="2"/>
        <v>3250</v>
      </c>
      <c r="O15" s="28">
        <f t="shared" si="3"/>
        <v>4350</v>
      </c>
      <c r="P15" s="26">
        <f t="shared" si="4"/>
        <v>1430</v>
      </c>
      <c r="Q15" s="26">
        <f t="shared" si="1"/>
        <v>4680</v>
      </c>
      <c r="R15" s="24">
        <f t="shared" si="5"/>
        <v>1820</v>
      </c>
      <c r="S15" s="24"/>
    </row>
    <row r="16" spans="1:25" x14ac:dyDescent="0.5">
      <c r="A16" s="13" t="s">
        <v>1175</v>
      </c>
      <c r="B16" s="13" t="s">
        <v>1107</v>
      </c>
      <c r="C16" s="10" t="s">
        <v>111</v>
      </c>
      <c r="D16" s="10">
        <v>8</v>
      </c>
      <c r="E16" s="10">
        <v>6500</v>
      </c>
      <c r="F16" s="13" t="s">
        <v>1455</v>
      </c>
      <c r="G16" s="13" t="s">
        <v>1455</v>
      </c>
      <c r="H16" s="13" t="s">
        <v>1464</v>
      </c>
      <c r="I16" s="13">
        <v>1500</v>
      </c>
      <c r="J16" s="23">
        <v>1</v>
      </c>
      <c r="K16" s="27">
        <v>0.4</v>
      </c>
      <c r="L16" s="27">
        <v>0.4</v>
      </c>
      <c r="M16" s="28">
        <f t="shared" si="0"/>
        <v>3250</v>
      </c>
      <c r="N16" s="28">
        <f t="shared" si="2"/>
        <v>3250</v>
      </c>
      <c r="O16" s="28">
        <f t="shared" si="3"/>
        <v>4350</v>
      </c>
      <c r="P16" s="26">
        <f t="shared" si="4"/>
        <v>1430</v>
      </c>
      <c r="Q16" s="26">
        <f t="shared" si="1"/>
        <v>4680</v>
      </c>
      <c r="R16" s="24">
        <f t="shared" si="5"/>
        <v>1820</v>
      </c>
      <c r="S16" s="24"/>
    </row>
    <row r="17" spans="1:19" x14ac:dyDescent="0.5">
      <c r="A17" s="13" t="s">
        <v>1177</v>
      </c>
      <c r="B17" s="13" t="s">
        <v>1109</v>
      </c>
      <c r="C17" s="13" t="s">
        <v>112</v>
      </c>
      <c r="D17" s="13">
        <v>3</v>
      </c>
      <c r="E17" s="13">
        <v>4000</v>
      </c>
      <c r="F17" s="13" t="s">
        <v>1456</v>
      </c>
      <c r="G17" s="13" t="s">
        <v>1456</v>
      </c>
      <c r="H17" s="13" t="s">
        <v>1464</v>
      </c>
      <c r="I17" s="13">
        <v>1500</v>
      </c>
      <c r="J17" s="23">
        <v>1</v>
      </c>
      <c r="K17" s="27">
        <v>0.4</v>
      </c>
      <c r="L17" s="27">
        <v>0.4</v>
      </c>
      <c r="M17" s="28">
        <f t="shared" si="0"/>
        <v>2000</v>
      </c>
      <c r="N17" s="28">
        <f t="shared" si="2"/>
        <v>2000</v>
      </c>
      <c r="O17" s="28">
        <f t="shared" si="3"/>
        <v>3100</v>
      </c>
      <c r="P17" s="26">
        <f t="shared" si="4"/>
        <v>880</v>
      </c>
      <c r="Q17" s="26">
        <f t="shared" si="1"/>
        <v>2880</v>
      </c>
      <c r="R17" s="24">
        <f t="shared" si="5"/>
        <v>1120</v>
      </c>
      <c r="S17" s="24"/>
    </row>
    <row r="18" spans="1:19" x14ac:dyDescent="0.5">
      <c r="A18" s="13" t="s">
        <v>1179</v>
      </c>
      <c r="B18" s="13" t="s">
        <v>1111</v>
      </c>
      <c r="C18" s="13" t="s">
        <v>131</v>
      </c>
      <c r="D18" s="13">
        <v>5</v>
      </c>
      <c r="E18" s="13">
        <v>3000</v>
      </c>
      <c r="F18" s="13" t="s">
        <v>1457</v>
      </c>
      <c r="G18" s="13" t="s">
        <v>1457</v>
      </c>
      <c r="H18" s="13" t="s">
        <v>1464</v>
      </c>
      <c r="I18" s="13">
        <v>1500</v>
      </c>
      <c r="J18" s="23">
        <v>1</v>
      </c>
      <c r="K18" s="27">
        <v>0.4</v>
      </c>
      <c r="L18" s="27">
        <v>0.4</v>
      </c>
      <c r="M18" s="28">
        <f t="shared" si="0"/>
        <v>1500</v>
      </c>
      <c r="N18" s="28">
        <f t="shared" si="2"/>
        <v>1500</v>
      </c>
      <c r="O18" s="28">
        <f t="shared" si="3"/>
        <v>2600</v>
      </c>
      <c r="P18" s="26">
        <f t="shared" si="4"/>
        <v>660</v>
      </c>
      <c r="Q18" s="26">
        <f t="shared" si="1"/>
        <v>2160</v>
      </c>
      <c r="R18" s="24">
        <f t="shared" si="5"/>
        <v>840</v>
      </c>
      <c r="S18" s="24"/>
    </row>
    <row r="19" spans="1:19" x14ac:dyDescent="0.5">
      <c r="A19" s="13" t="s">
        <v>1181</v>
      </c>
      <c r="B19" s="13" t="s">
        <v>1113</v>
      </c>
      <c r="C19" s="13" t="s">
        <v>113</v>
      </c>
      <c r="D19" s="13">
        <v>7</v>
      </c>
      <c r="E19" s="13">
        <v>7000</v>
      </c>
      <c r="F19" s="13" t="s">
        <v>1458</v>
      </c>
      <c r="G19" s="13" t="s">
        <v>1458</v>
      </c>
      <c r="H19" s="13" t="s">
        <v>1464</v>
      </c>
      <c r="I19" s="13">
        <v>1500</v>
      </c>
      <c r="J19" s="23">
        <v>1</v>
      </c>
      <c r="K19" s="27">
        <v>0.4</v>
      </c>
      <c r="L19" s="27">
        <v>0.4</v>
      </c>
      <c r="M19" s="28">
        <f t="shared" si="0"/>
        <v>3500</v>
      </c>
      <c r="N19" s="28">
        <f t="shared" si="2"/>
        <v>3500</v>
      </c>
      <c r="O19" s="28">
        <f t="shared" si="3"/>
        <v>4600</v>
      </c>
      <c r="P19" s="26">
        <f t="shared" si="4"/>
        <v>1540</v>
      </c>
      <c r="Q19" s="26">
        <f t="shared" si="1"/>
        <v>5040</v>
      </c>
      <c r="R19" s="24">
        <f t="shared" si="5"/>
        <v>1960</v>
      </c>
      <c r="S19" s="24"/>
    </row>
    <row r="20" spans="1:19" x14ac:dyDescent="0.5">
      <c r="A20" s="13" t="s">
        <v>1227</v>
      </c>
      <c r="B20" s="13" t="s">
        <v>1115</v>
      </c>
      <c r="C20" s="13" t="s">
        <v>114</v>
      </c>
      <c r="D20" s="13">
        <v>0.5</v>
      </c>
      <c r="E20" s="13">
        <v>300</v>
      </c>
      <c r="F20" s="13">
        <v>0.2</v>
      </c>
      <c r="G20" s="13">
        <v>0.2</v>
      </c>
      <c r="H20" s="13" t="s">
        <v>1464</v>
      </c>
      <c r="I20" s="13">
        <v>400</v>
      </c>
      <c r="J20" s="23">
        <v>1</v>
      </c>
      <c r="K20" s="27">
        <v>0.4</v>
      </c>
      <c r="L20" s="27">
        <v>0.4</v>
      </c>
      <c r="M20" s="28">
        <f t="shared" si="0"/>
        <v>133.33333333333334</v>
      </c>
      <c r="N20" s="28">
        <f t="shared" si="2"/>
        <v>133.33333333333334</v>
      </c>
      <c r="O20" s="28">
        <f t="shared" si="3"/>
        <v>1233.3333333333333</v>
      </c>
      <c r="P20" s="26">
        <f t="shared" si="4"/>
        <v>220</v>
      </c>
      <c r="Q20" s="26">
        <f t="shared" si="1"/>
        <v>353.33333333333337</v>
      </c>
      <c r="R20" s="24">
        <f t="shared" si="5"/>
        <v>-53.333333333333371</v>
      </c>
      <c r="S20" s="24"/>
    </row>
    <row r="21" spans="1:19" x14ac:dyDescent="0.5">
      <c r="A21" s="13" t="s">
        <v>1229</v>
      </c>
      <c r="B21" s="13" t="s">
        <v>1117</v>
      </c>
      <c r="C21" s="13" t="s">
        <v>115</v>
      </c>
      <c r="D21" s="13">
        <v>2</v>
      </c>
      <c r="E21" s="13">
        <v>2000</v>
      </c>
      <c r="F21" s="13">
        <v>0.4</v>
      </c>
      <c r="G21" s="13">
        <v>0.4</v>
      </c>
      <c r="H21" s="13" t="s">
        <v>1464</v>
      </c>
      <c r="I21" s="13">
        <v>800</v>
      </c>
      <c r="J21" s="23">
        <v>1</v>
      </c>
      <c r="K21" s="27">
        <v>0.4</v>
      </c>
      <c r="L21" s="27">
        <v>0.4</v>
      </c>
      <c r="M21" s="28">
        <f t="shared" si="0"/>
        <v>533.33333333333337</v>
      </c>
      <c r="N21" s="28">
        <f t="shared" si="2"/>
        <v>533.33333333333337</v>
      </c>
      <c r="O21" s="28">
        <f t="shared" si="3"/>
        <v>1633.3333333333335</v>
      </c>
      <c r="P21" s="26">
        <f t="shared" si="4"/>
        <v>440</v>
      </c>
      <c r="Q21" s="26">
        <f t="shared" si="1"/>
        <v>973.33333333333337</v>
      </c>
      <c r="R21" s="24">
        <f t="shared" si="5"/>
        <v>1026.6666666666665</v>
      </c>
      <c r="S21" s="24"/>
    </row>
    <row r="22" spans="1:19" x14ac:dyDescent="0.5">
      <c r="A22" s="13" t="s">
        <v>1231</v>
      </c>
      <c r="B22" s="13" t="s">
        <v>1119</v>
      </c>
      <c r="C22" s="13" t="s">
        <v>116</v>
      </c>
      <c r="D22" s="13">
        <v>3</v>
      </c>
      <c r="E22" s="13">
        <v>500</v>
      </c>
      <c r="F22" s="13">
        <v>0.15</v>
      </c>
      <c r="G22" s="13">
        <v>0.15</v>
      </c>
      <c r="H22" s="13" t="s">
        <v>1464</v>
      </c>
      <c r="I22" s="13">
        <v>1500</v>
      </c>
      <c r="J22" s="23">
        <v>1</v>
      </c>
      <c r="K22" s="27">
        <v>0.4</v>
      </c>
      <c r="L22" s="27">
        <v>0.4</v>
      </c>
      <c r="M22" s="28">
        <f t="shared" si="0"/>
        <v>375</v>
      </c>
      <c r="N22" s="28">
        <f t="shared" si="2"/>
        <v>375</v>
      </c>
      <c r="O22" s="28">
        <f t="shared" si="3"/>
        <v>1475</v>
      </c>
      <c r="P22" s="26">
        <f t="shared" si="4"/>
        <v>165</v>
      </c>
      <c r="Q22" s="26">
        <f t="shared" si="1"/>
        <v>540</v>
      </c>
      <c r="R22" s="24">
        <f t="shared" si="5"/>
        <v>-40</v>
      </c>
      <c r="S22" s="24"/>
    </row>
    <row r="23" spans="1:19" x14ac:dyDescent="0.5">
      <c r="A23" s="13" t="s">
        <v>1251</v>
      </c>
      <c r="B23" s="13" t="s">
        <v>1121</v>
      </c>
      <c r="C23" s="13" t="s">
        <v>117</v>
      </c>
      <c r="D23" s="13">
        <v>0.5</v>
      </c>
      <c r="E23" s="13">
        <v>1000</v>
      </c>
      <c r="F23" s="13">
        <v>0.3</v>
      </c>
      <c r="G23" s="13">
        <v>0.3</v>
      </c>
      <c r="H23" s="13" t="s">
        <v>1464</v>
      </c>
      <c r="I23" s="13">
        <v>1500</v>
      </c>
      <c r="J23" s="23">
        <v>1</v>
      </c>
      <c r="K23" s="27">
        <v>0.4</v>
      </c>
      <c r="L23" s="27">
        <v>0.4</v>
      </c>
      <c r="M23" s="28">
        <f t="shared" si="0"/>
        <v>750</v>
      </c>
      <c r="N23" s="28">
        <f t="shared" si="2"/>
        <v>750</v>
      </c>
      <c r="O23" s="28">
        <f t="shared" si="3"/>
        <v>1850</v>
      </c>
      <c r="P23" s="26">
        <f t="shared" si="4"/>
        <v>330</v>
      </c>
      <c r="Q23" s="26">
        <f t="shared" si="1"/>
        <v>1080</v>
      </c>
      <c r="R23" s="24">
        <f t="shared" si="5"/>
        <v>-80</v>
      </c>
      <c r="S23" s="24"/>
    </row>
    <row r="24" spans="1:19" x14ac:dyDescent="0.5">
      <c r="A24" s="13" t="s">
        <v>1253</v>
      </c>
      <c r="B24" s="13" t="s">
        <v>1123</v>
      </c>
      <c r="C24" s="13" t="s">
        <v>118</v>
      </c>
      <c r="D24" s="13">
        <v>1</v>
      </c>
      <c r="E24" s="13">
        <v>1500</v>
      </c>
      <c r="F24" s="13">
        <v>0.6</v>
      </c>
      <c r="G24" s="13">
        <v>0.6</v>
      </c>
      <c r="H24" s="13" t="s">
        <v>1464</v>
      </c>
      <c r="I24" s="13">
        <v>700</v>
      </c>
      <c r="J24" s="23">
        <v>1</v>
      </c>
      <c r="K24" s="27">
        <v>0.4</v>
      </c>
      <c r="L24" s="27">
        <v>0.4</v>
      </c>
      <c r="M24" s="28">
        <f t="shared" si="0"/>
        <v>700</v>
      </c>
      <c r="N24" s="28">
        <f t="shared" si="2"/>
        <v>700</v>
      </c>
      <c r="O24" s="28">
        <f t="shared" si="3"/>
        <v>1800</v>
      </c>
      <c r="P24" s="26">
        <f t="shared" si="4"/>
        <v>660</v>
      </c>
      <c r="Q24" s="26">
        <f t="shared" si="1"/>
        <v>1360</v>
      </c>
      <c r="R24" s="24">
        <f t="shared" si="5"/>
        <v>140</v>
      </c>
      <c r="S24" s="24"/>
    </row>
    <row r="25" spans="1:19" x14ac:dyDescent="0.5">
      <c r="A25" s="13" t="s">
        <v>1254</v>
      </c>
      <c r="B25" s="13" t="s">
        <v>1131</v>
      </c>
      <c r="C25" s="13" t="s">
        <v>122</v>
      </c>
      <c r="D25" s="13">
        <v>0.2</v>
      </c>
      <c r="E25" s="13">
        <v>2000</v>
      </c>
      <c r="F25" s="13" t="s">
        <v>1453</v>
      </c>
      <c r="G25" s="13" t="s">
        <v>1453</v>
      </c>
      <c r="H25" s="13" t="s">
        <v>1464</v>
      </c>
      <c r="I25" s="13">
        <v>1500</v>
      </c>
      <c r="J25" s="23">
        <v>1</v>
      </c>
      <c r="K25" s="27">
        <v>0.4</v>
      </c>
      <c r="L25" s="27">
        <v>0.4</v>
      </c>
      <c r="M25" s="28">
        <f t="shared" si="0"/>
        <v>1000</v>
      </c>
      <c r="N25" s="28">
        <f t="shared" si="2"/>
        <v>1000</v>
      </c>
      <c r="O25" s="28">
        <f t="shared" si="3"/>
        <v>2100</v>
      </c>
      <c r="P25" s="26">
        <f t="shared" si="4"/>
        <v>440</v>
      </c>
      <c r="Q25" s="26">
        <f t="shared" si="1"/>
        <v>1440</v>
      </c>
      <c r="R25" s="24">
        <f t="shared" si="5"/>
        <v>560</v>
      </c>
      <c r="S25" s="24"/>
    </row>
    <row r="26" spans="1:19" x14ac:dyDescent="0.5">
      <c r="A26" s="13" t="s">
        <v>1255</v>
      </c>
      <c r="B26" s="13" t="s">
        <v>1133</v>
      </c>
      <c r="C26" s="13" t="s">
        <v>123</v>
      </c>
      <c r="D26" s="13">
        <v>0.5</v>
      </c>
      <c r="E26" s="13">
        <v>4000</v>
      </c>
      <c r="F26" s="13" t="s">
        <v>1456</v>
      </c>
      <c r="G26" s="13" t="s">
        <v>1456</v>
      </c>
      <c r="H26" s="13" t="s">
        <v>1464</v>
      </c>
      <c r="I26" s="13">
        <v>1500</v>
      </c>
      <c r="J26" s="23">
        <v>1</v>
      </c>
      <c r="K26" s="27">
        <v>0.4</v>
      </c>
      <c r="L26" s="27">
        <v>0.4</v>
      </c>
      <c r="M26" s="28">
        <f t="shared" si="0"/>
        <v>2000</v>
      </c>
      <c r="N26" s="28">
        <f t="shared" si="2"/>
        <v>2000</v>
      </c>
      <c r="O26" s="28">
        <f t="shared" si="3"/>
        <v>3100</v>
      </c>
      <c r="P26" s="26">
        <f t="shared" si="4"/>
        <v>880</v>
      </c>
      <c r="Q26" s="26">
        <f t="shared" si="1"/>
        <v>2880</v>
      </c>
      <c r="R26" s="24">
        <f t="shared" si="5"/>
        <v>1120</v>
      </c>
      <c r="S26" s="24"/>
    </row>
    <row r="27" spans="1:19" x14ac:dyDescent="0.5">
      <c r="A27" s="13" t="s">
        <v>1256</v>
      </c>
      <c r="B27" s="13" t="s">
        <v>1135</v>
      </c>
      <c r="C27" s="13" t="s">
        <v>124</v>
      </c>
      <c r="D27" s="13">
        <v>1</v>
      </c>
      <c r="E27" s="13">
        <v>6500</v>
      </c>
      <c r="F27" s="13" t="s">
        <v>1455</v>
      </c>
      <c r="G27" s="13" t="s">
        <v>1455</v>
      </c>
      <c r="H27" s="13" t="s">
        <v>1464</v>
      </c>
      <c r="I27" s="13">
        <v>1500</v>
      </c>
      <c r="J27" s="23">
        <v>1</v>
      </c>
      <c r="K27" s="27">
        <v>0.4</v>
      </c>
      <c r="L27" s="27">
        <v>0.4</v>
      </c>
      <c r="M27" s="28">
        <f t="shared" si="0"/>
        <v>3250</v>
      </c>
      <c r="N27" s="28">
        <f t="shared" si="2"/>
        <v>3250</v>
      </c>
      <c r="O27" s="28">
        <f t="shared" si="3"/>
        <v>4350</v>
      </c>
      <c r="P27" s="26">
        <f t="shared" si="4"/>
        <v>1430</v>
      </c>
      <c r="Q27" s="26">
        <f t="shared" si="1"/>
        <v>4680</v>
      </c>
      <c r="R27" s="24">
        <f t="shared" si="5"/>
        <v>1820</v>
      </c>
      <c r="S27" s="24"/>
    </row>
    <row r="28" spans="1:19" x14ac:dyDescent="0.5">
      <c r="A28" s="13" t="s">
        <v>1275</v>
      </c>
      <c r="B28" s="13" t="s">
        <v>1131</v>
      </c>
      <c r="C28" s="13" t="s">
        <v>122</v>
      </c>
      <c r="D28" s="13">
        <v>0.2</v>
      </c>
      <c r="E28" s="13">
        <v>2000</v>
      </c>
      <c r="F28" s="13" t="s">
        <v>1453</v>
      </c>
      <c r="G28" s="13" t="s">
        <v>1453</v>
      </c>
      <c r="H28" s="13" t="s">
        <v>1464</v>
      </c>
      <c r="I28" s="13">
        <v>1500</v>
      </c>
      <c r="J28" s="23">
        <v>1</v>
      </c>
      <c r="K28" s="27">
        <v>0.4</v>
      </c>
      <c r="L28" s="27">
        <v>0.4</v>
      </c>
      <c r="M28" s="28">
        <f t="shared" si="0"/>
        <v>1000</v>
      </c>
      <c r="N28" s="28">
        <f t="shared" si="2"/>
        <v>1000</v>
      </c>
      <c r="O28" s="28">
        <f t="shared" si="3"/>
        <v>2100</v>
      </c>
      <c r="P28" s="26">
        <f t="shared" si="4"/>
        <v>440</v>
      </c>
      <c r="Q28" s="26">
        <f t="shared" si="1"/>
        <v>1440</v>
      </c>
      <c r="R28" s="24">
        <f t="shared" si="5"/>
        <v>560</v>
      </c>
      <c r="S28" s="24"/>
    </row>
    <row r="29" spans="1:19" x14ac:dyDescent="0.5">
      <c r="A29" s="13" t="s">
        <v>1277</v>
      </c>
      <c r="B29" s="13" t="s">
        <v>1133</v>
      </c>
      <c r="C29" s="13" t="s">
        <v>123</v>
      </c>
      <c r="D29" s="13">
        <v>0.5</v>
      </c>
      <c r="E29" s="13">
        <v>4000</v>
      </c>
      <c r="F29" s="13" t="s">
        <v>1456</v>
      </c>
      <c r="G29" s="13" t="s">
        <v>1456</v>
      </c>
      <c r="H29" s="13" t="s">
        <v>1464</v>
      </c>
      <c r="I29" s="13">
        <v>1500</v>
      </c>
      <c r="J29" s="23">
        <v>1</v>
      </c>
      <c r="K29" s="27">
        <v>0.4</v>
      </c>
      <c r="L29" s="27">
        <v>0.4</v>
      </c>
      <c r="M29" s="28">
        <f t="shared" si="0"/>
        <v>2000</v>
      </c>
      <c r="N29" s="28">
        <f t="shared" si="2"/>
        <v>2000</v>
      </c>
      <c r="O29" s="28">
        <f t="shared" si="3"/>
        <v>3100</v>
      </c>
      <c r="P29" s="26">
        <f t="shared" si="4"/>
        <v>880</v>
      </c>
      <c r="Q29" s="26">
        <f t="shared" si="1"/>
        <v>2880</v>
      </c>
      <c r="R29" s="24">
        <f t="shared" si="5"/>
        <v>1120</v>
      </c>
      <c r="S29" s="24"/>
    </row>
    <row r="30" spans="1:19" x14ac:dyDescent="0.5">
      <c r="A30" s="13" t="s">
        <v>1278</v>
      </c>
      <c r="B30" s="13" t="s">
        <v>1135</v>
      </c>
      <c r="C30" s="13" t="s">
        <v>124</v>
      </c>
      <c r="D30" s="13">
        <v>1</v>
      </c>
      <c r="E30" s="13">
        <v>6500</v>
      </c>
      <c r="F30" s="13" t="s">
        <v>1455</v>
      </c>
      <c r="G30" s="13" t="s">
        <v>1455</v>
      </c>
      <c r="H30" s="13" t="s">
        <v>1464</v>
      </c>
      <c r="I30" s="13">
        <v>1500</v>
      </c>
      <c r="J30" s="23">
        <v>1</v>
      </c>
      <c r="K30" s="27">
        <v>0.4</v>
      </c>
      <c r="L30" s="27">
        <v>0.4</v>
      </c>
      <c r="M30" s="28">
        <f t="shared" si="0"/>
        <v>3250</v>
      </c>
      <c r="N30" s="28">
        <f t="shared" si="2"/>
        <v>3250</v>
      </c>
      <c r="O30" s="28">
        <f t="shared" si="3"/>
        <v>4350</v>
      </c>
      <c r="P30" s="26">
        <f t="shared" si="4"/>
        <v>1430</v>
      </c>
      <c r="Q30" s="26">
        <f t="shared" si="1"/>
        <v>4680</v>
      </c>
      <c r="R30" s="24">
        <f t="shared" si="5"/>
        <v>1820</v>
      </c>
      <c r="S30" s="24"/>
    </row>
    <row r="31" spans="1:19" x14ac:dyDescent="0.5">
      <c r="A31" s="13" t="s">
        <v>1279</v>
      </c>
      <c r="B31" s="13" t="s">
        <v>1245</v>
      </c>
      <c r="C31" s="13" t="s">
        <v>1060</v>
      </c>
      <c r="D31" s="13">
        <v>1.2</v>
      </c>
      <c r="E31" s="13">
        <v>2000</v>
      </c>
      <c r="F31" s="13" t="s">
        <v>1453</v>
      </c>
      <c r="G31" s="13" t="s">
        <v>1453</v>
      </c>
      <c r="H31" s="13" t="s">
        <v>1464</v>
      </c>
      <c r="I31" s="13">
        <v>1500</v>
      </c>
      <c r="J31" s="23">
        <v>1</v>
      </c>
      <c r="K31" s="27">
        <v>0.4</v>
      </c>
      <c r="L31" s="27">
        <v>0.4</v>
      </c>
      <c r="M31" s="28">
        <f t="shared" si="0"/>
        <v>1000</v>
      </c>
      <c r="N31" s="28">
        <f t="shared" si="2"/>
        <v>1000</v>
      </c>
      <c r="O31" s="28">
        <f t="shared" si="3"/>
        <v>2100</v>
      </c>
      <c r="P31" s="26">
        <f t="shared" si="4"/>
        <v>440</v>
      </c>
      <c r="Q31" s="26">
        <f t="shared" si="1"/>
        <v>1440</v>
      </c>
      <c r="R31" s="24">
        <f t="shared" si="5"/>
        <v>560</v>
      </c>
      <c r="S31" s="24"/>
    </row>
    <row r="32" spans="1:19" x14ac:dyDescent="0.5">
      <c r="A32" s="13" t="s">
        <v>1280</v>
      </c>
      <c r="B32" s="13" t="s">
        <v>1247</v>
      </c>
      <c r="C32" s="13" t="s">
        <v>1061</v>
      </c>
      <c r="D32" s="13">
        <v>1.2</v>
      </c>
      <c r="E32" s="13">
        <v>2000</v>
      </c>
      <c r="F32" s="13" t="s">
        <v>1453</v>
      </c>
      <c r="G32" s="13" t="s">
        <v>1453</v>
      </c>
      <c r="H32" s="13" t="s">
        <v>1464</v>
      </c>
      <c r="I32" s="13">
        <v>1500</v>
      </c>
      <c r="J32" s="23">
        <v>1</v>
      </c>
      <c r="K32" s="27">
        <v>0.4</v>
      </c>
      <c r="L32" s="27">
        <v>0.4</v>
      </c>
      <c r="M32" s="28">
        <f t="shared" si="0"/>
        <v>1000</v>
      </c>
      <c r="N32" s="28">
        <f t="shared" si="2"/>
        <v>1000</v>
      </c>
      <c r="O32" s="28">
        <f t="shared" si="3"/>
        <v>2100</v>
      </c>
      <c r="P32" s="26">
        <f t="shared" si="4"/>
        <v>440</v>
      </c>
      <c r="Q32" s="26">
        <f t="shared" si="1"/>
        <v>1440</v>
      </c>
      <c r="R32" s="24">
        <f t="shared" si="5"/>
        <v>560</v>
      </c>
      <c r="S32" s="24"/>
    </row>
    <row r="33" spans="1:19" x14ac:dyDescent="0.5">
      <c r="A33" s="13" t="s">
        <v>1299</v>
      </c>
      <c r="B33" s="13" t="s">
        <v>1248</v>
      </c>
      <c r="C33" s="13" t="s">
        <v>1062</v>
      </c>
      <c r="D33" s="13">
        <v>1.2</v>
      </c>
      <c r="E33" s="13">
        <v>2000</v>
      </c>
      <c r="F33" s="13" t="s">
        <v>1453</v>
      </c>
      <c r="G33" s="13" t="s">
        <v>1453</v>
      </c>
      <c r="H33" s="13" t="s">
        <v>1464</v>
      </c>
      <c r="I33" s="13">
        <v>1500</v>
      </c>
      <c r="J33" s="23">
        <v>1</v>
      </c>
      <c r="K33" s="27">
        <v>0.4</v>
      </c>
      <c r="L33" s="27">
        <v>0.4</v>
      </c>
      <c r="M33" s="28">
        <f t="shared" si="0"/>
        <v>1000</v>
      </c>
      <c r="N33" s="28">
        <f t="shared" si="2"/>
        <v>1000</v>
      </c>
      <c r="O33" s="28">
        <f t="shared" si="3"/>
        <v>2100</v>
      </c>
      <c r="P33" s="26">
        <f t="shared" si="4"/>
        <v>440</v>
      </c>
      <c r="Q33" s="26">
        <f t="shared" si="1"/>
        <v>1440</v>
      </c>
      <c r="R33" s="24">
        <f t="shared" si="5"/>
        <v>560</v>
      </c>
      <c r="S33" s="24"/>
    </row>
    <row r="34" spans="1:19" x14ac:dyDescent="0.5">
      <c r="A34" s="13" t="s">
        <v>1301</v>
      </c>
      <c r="B34" s="13" t="s">
        <v>1249</v>
      </c>
      <c r="C34" s="13" t="s">
        <v>1063</v>
      </c>
      <c r="D34" s="13">
        <v>1.2</v>
      </c>
      <c r="E34" s="13">
        <v>2000</v>
      </c>
      <c r="F34" s="13" t="s">
        <v>1453</v>
      </c>
      <c r="G34" s="13" t="s">
        <v>1453</v>
      </c>
      <c r="H34" s="13" t="s">
        <v>1464</v>
      </c>
      <c r="I34" s="13">
        <v>1500</v>
      </c>
      <c r="J34" s="23">
        <v>1</v>
      </c>
      <c r="K34" s="27">
        <v>0.4</v>
      </c>
      <c r="L34" s="27">
        <v>0.4</v>
      </c>
      <c r="M34" s="28">
        <f t="shared" si="0"/>
        <v>1000</v>
      </c>
      <c r="N34" s="28">
        <f t="shared" si="2"/>
        <v>1000</v>
      </c>
      <c r="O34" s="28">
        <f t="shared" si="3"/>
        <v>2100</v>
      </c>
      <c r="P34" s="26">
        <f t="shared" si="4"/>
        <v>440</v>
      </c>
      <c r="Q34" s="26">
        <f t="shared" ref="Q34:Q65" si="6">SUM(M34+P34)</f>
        <v>1440</v>
      </c>
      <c r="R34" s="24">
        <f t="shared" si="5"/>
        <v>560</v>
      </c>
      <c r="S34" s="24"/>
    </row>
    <row r="35" spans="1:19" x14ac:dyDescent="0.5">
      <c r="A35" s="13" t="s">
        <v>1302</v>
      </c>
      <c r="B35" s="13" t="s">
        <v>1250</v>
      </c>
      <c r="C35" s="13" t="s">
        <v>1064</v>
      </c>
      <c r="D35" s="13">
        <v>1.2</v>
      </c>
      <c r="E35" s="13">
        <v>2000</v>
      </c>
      <c r="F35" s="13" t="s">
        <v>1453</v>
      </c>
      <c r="G35" s="13" t="s">
        <v>1453</v>
      </c>
      <c r="H35" s="13" t="s">
        <v>1464</v>
      </c>
      <c r="I35" s="13">
        <v>1500</v>
      </c>
      <c r="J35" s="23">
        <v>1</v>
      </c>
      <c r="K35" s="27">
        <v>0.4</v>
      </c>
      <c r="L35" s="27">
        <v>0.4</v>
      </c>
      <c r="M35" s="28">
        <f t="shared" si="0"/>
        <v>1000</v>
      </c>
      <c r="N35" s="28">
        <f t="shared" si="2"/>
        <v>1000</v>
      </c>
      <c r="O35" s="28">
        <f t="shared" si="3"/>
        <v>2100</v>
      </c>
      <c r="P35" s="26">
        <f t="shared" si="4"/>
        <v>440</v>
      </c>
      <c r="Q35" s="26">
        <f t="shared" si="6"/>
        <v>1440</v>
      </c>
      <c r="R35" s="24">
        <f t="shared" si="5"/>
        <v>560</v>
      </c>
      <c r="S35" s="24"/>
    </row>
    <row r="36" spans="1:19" x14ac:dyDescent="0.5">
      <c r="A36" s="13" t="s">
        <v>1303</v>
      </c>
      <c r="B36" s="13" t="s">
        <v>1269</v>
      </c>
      <c r="C36" s="13" t="s">
        <v>1066</v>
      </c>
      <c r="D36" s="13">
        <v>3</v>
      </c>
      <c r="E36" s="13">
        <v>3000</v>
      </c>
      <c r="F36" s="13" t="s">
        <v>1457</v>
      </c>
      <c r="G36" s="13" t="s">
        <v>1457</v>
      </c>
      <c r="H36" s="13" t="s">
        <v>1464</v>
      </c>
      <c r="I36" s="13">
        <v>1500</v>
      </c>
      <c r="J36" s="23">
        <v>1</v>
      </c>
      <c r="K36" s="27">
        <v>0.4</v>
      </c>
      <c r="L36" s="27">
        <v>0.4</v>
      </c>
      <c r="M36" s="28">
        <f t="shared" si="0"/>
        <v>1500</v>
      </c>
      <c r="N36" s="28">
        <f t="shared" si="2"/>
        <v>1500</v>
      </c>
      <c r="O36" s="28">
        <f t="shared" si="3"/>
        <v>2600</v>
      </c>
      <c r="P36" s="26">
        <f t="shared" si="4"/>
        <v>660</v>
      </c>
      <c r="Q36" s="26">
        <f t="shared" si="6"/>
        <v>2160</v>
      </c>
      <c r="R36" s="24">
        <f t="shared" si="5"/>
        <v>840</v>
      </c>
      <c r="S36" s="24"/>
    </row>
    <row r="37" spans="1:19" x14ac:dyDescent="0.5">
      <c r="A37" s="13" t="s">
        <v>1304</v>
      </c>
      <c r="B37" s="13" t="s">
        <v>1271</v>
      </c>
      <c r="C37" s="13" t="s">
        <v>1067</v>
      </c>
      <c r="D37" s="13">
        <v>3</v>
      </c>
      <c r="E37" s="13">
        <v>3000</v>
      </c>
      <c r="F37" s="13" t="s">
        <v>1457</v>
      </c>
      <c r="G37" s="13" t="s">
        <v>1457</v>
      </c>
      <c r="H37" s="13" t="s">
        <v>1464</v>
      </c>
      <c r="I37" s="13">
        <v>1500</v>
      </c>
      <c r="J37" s="23">
        <v>1</v>
      </c>
      <c r="K37" s="27">
        <v>0.4</v>
      </c>
      <c r="L37" s="27">
        <v>0.4</v>
      </c>
      <c r="M37" s="28">
        <f t="shared" si="0"/>
        <v>1500</v>
      </c>
      <c r="N37" s="28">
        <f t="shared" si="2"/>
        <v>1500</v>
      </c>
      <c r="O37" s="28">
        <f t="shared" si="3"/>
        <v>2600</v>
      </c>
      <c r="P37" s="26">
        <f t="shared" si="4"/>
        <v>660</v>
      </c>
      <c r="Q37" s="26">
        <f t="shared" si="6"/>
        <v>2160</v>
      </c>
      <c r="R37" s="24">
        <f t="shared" si="5"/>
        <v>840</v>
      </c>
      <c r="S37" s="24"/>
    </row>
    <row r="38" spans="1:19" x14ac:dyDescent="0.5">
      <c r="A38" s="13" t="s">
        <v>1323</v>
      </c>
      <c r="B38" s="13" t="s">
        <v>1272</v>
      </c>
      <c r="C38" s="13" t="s">
        <v>1068</v>
      </c>
      <c r="D38" s="13">
        <v>3</v>
      </c>
      <c r="E38" s="13">
        <v>3000</v>
      </c>
      <c r="F38" s="13" t="s">
        <v>1457</v>
      </c>
      <c r="G38" s="13" t="s">
        <v>1457</v>
      </c>
      <c r="H38" s="13" t="s">
        <v>1464</v>
      </c>
      <c r="I38" s="13">
        <v>1500</v>
      </c>
      <c r="J38" s="23">
        <v>1</v>
      </c>
      <c r="K38" s="27">
        <v>0.4</v>
      </c>
      <c r="L38" s="27">
        <v>0.4</v>
      </c>
      <c r="M38" s="28">
        <f t="shared" si="0"/>
        <v>1500</v>
      </c>
      <c r="N38" s="28">
        <f t="shared" si="2"/>
        <v>1500</v>
      </c>
      <c r="O38" s="28">
        <f t="shared" si="3"/>
        <v>2600</v>
      </c>
      <c r="P38" s="26">
        <f t="shared" si="4"/>
        <v>660</v>
      </c>
      <c r="Q38" s="26">
        <f t="shared" si="6"/>
        <v>2160</v>
      </c>
      <c r="R38" s="24">
        <f t="shared" si="5"/>
        <v>840</v>
      </c>
      <c r="S38" s="24"/>
    </row>
    <row r="39" spans="1:19" x14ac:dyDescent="0.5">
      <c r="A39" s="13" t="s">
        <v>1325</v>
      </c>
      <c r="B39" s="13" t="s">
        <v>1273</v>
      </c>
      <c r="C39" s="13" t="s">
        <v>1069</v>
      </c>
      <c r="D39" s="13">
        <v>3</v>
      </c>
      <c r="E39" s="13">
        <v>3000</v>
      </c>
      <c r="F39" s="13" t="s">
        <v>1457</v>
      </c>
      <c r="G39" s="13" t="s">
        <v>1457</v>
      </c>
      <c r="H39" s="13" t="s">
        <v>1464</v>
      </c>
      <c r="I39" s="13">
        <v>1500</v>
      </c>
      <c r="J39" s="23">
        <v>1</v>
      </c>
      <c r="K39" s="27">
        <v>0.4</v>
      </c>
      <c r="L39" s="27">
        <v>0.4</v>
      </c>
      <c r="M39" s="28">
        <f t="shared" si="0"/>
        <v>1500</v>
      </c>
      <c r="N39" s="28">
        <f t="shared" si="2"/>
        <v>1500</v>
      </c>
      <c r="O39" s="28">
        <f t="shared" si="3"/>
        <v>2600</v>
      </c>
      <c r="P39" s="26">
        <f t="shared" si="4"/>
        <v>660</v>
      </c>
      <c r="Q39" s="26">
        <f t="shared" si="6"/>
        <v>2160</v>
      </c>
      <c r="R39" s="24">
        <f t="shared" si="5"/>
        <v>840</v>
      </c>
      <c r="S39" s="24"/>
    </row>
    <row r="40" spans="1:19" x14ac:dyDescent="0.5">
      <c r="A40" s="13" t="s">
        <v>1327</v>
      </c>
      <c r="B40" s="13" t="s">
        <v>1274</v>
      </c>
      <c r="C40" s="13" t="s">
        <v>1070</v>
      </c>
      <c r="D40" s="13">
        <v>3</v>
      </c>
      <c r="E40" s="13">
        <v>3000</v>
      </c>
      <c r="F40" s="13" t="s">
        <v>1457</v>
      </c>
      <c r="G40" s="13" t="s">
        <v>1457</v>
      </c>
      <c r="H40" s="13" t="s">
        <v>1464</v>
      </c>
      <c r="I40" s="13">
        <v>1500</v>
      </c>
      <c r="J40" s="23">
        <v>1</v>
      </c>
      <c r="K40" s="27">
        <v>0.4</v>
      </c>
      <c r="L40" s="27">
        <v>0.4</v>
      </c>
      <c r="M40" s="28">
        <f t="shared" si="0"/>
        <v>1500</v>
      </c>
      <c r="N40" s="28">
        <f t="shared" si="2"/>
        <v>1500</v>
      </c>
      <c r="O40" s="28">
        <f t="shared" si="3"/>
        <v>2600</v>
      </c>
      <c r="P40" s="26">
        <f t="shared" si="4"/>
        <v>660</v>
      </c>
      <c r="Q40" s="26">
        <f t="shared" si="6"/>
        <v>2160</v>
      </c>
      <c r="R40" s="24">
        <f t="shared" si="5"/>
        <v>840</v>
      </c>
      <c r="S40" s="24"/>
    </row>
    <row r="41" spans="1:19" x14ac:dyDescent="0.5">
      <c r="B41" s="13" t="s">
        <v>1293</v>
      </c>
      <c r="C41" s="13" t="s">
        <v>1072</v>
      </c>
      <c r="D41" s="13">
        <v>5</v>
      </c>
      <c r="E41" s="13">
        <v>4000</v>
      </c>
      <c r="F41" s="13" t="s">
        <v>1456</v>
      </c>
      <c r="G41" s="13" t="s">
        <v>1456</v>
      </c>
      <c r="H41" s="13" t="s">
        <v>1464</v>
      </c>
      <c r="I41" s="13">
        <v>1500</v>
      </c>
      <c r="J41" s="23">
        <v>1</v>
      </c>
      <c r="K41" s="27">
        <v>0.4</v>
      </c>
      <c r="L41" s="27">
        <v>0.4</v>
      </c>
      <c r="M41" s="28">
        <f t="shared" si="0"/>
        <v>2000</v>
      </c>
      <c r="N41" s="28">
        <f t="shared" si="2"/>
        <v>2000</v>
      </c>
      <c r="O41" s="28">
        <f t="shared" si="3"/>
        <v>3100</v>
      </c>
      <c r="P41" s="26">
        <f t="shared" si="4"/>
        <v>880</v>
      </c>
      <c r="Q41" s="26">
        <f t="shared" si="6"/>
        <v>2880</v>
      </c>
      <c r="R41" s="24">
        <f t="shared" si="5"/>
        <v>1120</v>
      </c>
      <c r="S41" s="24"/>
    </row>
    <row r="42" spans="1:19" x14ac:dyDescent="0.5">
      <c r="B42" s="13" t="s">
        <v>1295</v>
      </c>
      <c r="C42" s="13" t="s">
        <v>1073</v>
      </c>
      <c r="D42" s="13">
        <v>5</v>
      </c>
      <c r="E42" s="13">
        <v>4000</v>
      </c>
      <c r="F42" s="13" t="s">
        <v>1456</v>
      </c>
      <c r="G42" s="13" t="s">
        <v>1456</v>
      </c>
      <c r="H42" s="13" t="s">
        <v>1464</v>
      </c>
      <c r="I42" s="13">
        <v>1500</v>
      </c>
      <c r="J42" s="23">
        <v>1</v>
      </c>
      <c r="K42" s="27">
        <v>0.4</v>
      </c>
      <c r="L42" s="27">
        <v>0.4</v>
      </c>
      <c r="M42" s="28">
        <f t="shared" si="0"/>
        <v>2000</v>
      </c>
      <c r="N42" s="28">
        <f t="shared" si="2"/>
        <v>2000</v>
      </c>
      <c r="O42" s="28">
        <f t="shared" si="3"/>
        <v>3100</v>
      </c>
      <c r="P42" s="26">
        <f t="shared" si="4"/>
        <v>880</v>
      </c>
      <c r="Q42" s="26">
        <f t="shared" si="6"/>
        <v>2880</v>
      </c>
      <c r="R42" s="24">
        <f t="shared" si="5"/>
        <v>1120</v>
      </c>
      <c r="S42" s="24"/>
    </row>
    <row r="43" spans="1:19" x14ac:dyDescent="0.5">
      <c r="B43" s="13" t="s">
        <v>1296</v>
      </c>
      <c r="C43" s="13" t="s">
        <v>1074</v>
      </c>
      <c r="D43" s="13">
        <v>5</v>
      </c>
      <c r="E43" s="13">
        <v>4000</v>
      </c>
      <c r="F43" s="13" t="s">
        <v>1456</v>
      </c>
      <c r="G43" s="13" t="s">
        <v>1456</v>
      </c>
      <c r="H43" s="13" t="s">
        <v>1464</v>
      </c>
      <c r="I43" s="13">
        <v>1500</v>
      </c>
      <c r="J43" s="23">
        <v>1</v>
      </c>
      <c r="K43" s="27">
        <v>0.4</v>
      </c>
      <c r="L43" s="27">
        <v>0.4</v>
      </c>
      <c r="M43" s="28">
        <f t="shared" si="0"/>
        <v>2000</v>
      </c>
      <c r="N43" s="28">
        <f t="shared" si="2"/>
        <v>2000</v>
      </c>
      <c r="O43" s="28">
        <f t="shared" si="3"/>
        <v>3100</v>
      </c>
      <c r="P43" s="26">
        <f t="shared" si="4"/>
        <v>880</v>
      </c>
      <c r="Q43" s="26">
        <f t="shared" si="6"/>
        <v>2880</v>
      </c>
      <c r="R43" s="24">
        <f t="shared" si="5"/>
        <v>1120</v>
      </c>
      <c r="S43" s="24"/>
    </row>
    <row r="44" spans="1:19" x14ac:dyDescent="0.5">
      <c r="B44" s="13" t="s">
        <v>1297</v>
      </c>
      <c r="C44" s="13" t="s">
        <v>1075</v>
      </c>
      <c r="D44" s="13">
        <v>5</v>
      </c>
      <c r="E44" s="13">
        <v>4000</v>
      </c>
      <c r="F44" s="13" t="s">
        <v>1456</v>
      </c>
      <c r="G44" s="13" t="s">
        <v>1456</v>
      </c>
      <c r="H44" s="13" t="s">
        <v>1464</v>
      </c>
      <c r="I44" s="13">
        <v>1500</v>
      </c>
      <c r="J44" s="23">
        <v>1</v>
      </c>
      <c r="K44" s="27">
        <v>0.4</v>
      </c>
      <c r="L44" s="27">
        <v>0.4</v>
      </c>
      <c r="M44" s="28">
        <f t="shared" si="0"/>
        <v>2000</v>
      </c>
      <c r="N44" s="28">
        <f t="shared" si="2"/>
        <v>2000</v>
      </c>
      <c r="O44" s="28">
        <f t="shared" si="3"/>
        <v>3100</v>
      </c>
      <c r="P44" s="26">
        <f t="shared" si="4"/>
        <v>880</v>
      </c>
      <c r="Q44" s="26">
        <f t="shared" si="6"/>
        <v>2880</v>
      </c>
      <c r="R44" s="24">
        <f t="shared" si="5"/>
        <v>1120</v>
      </c>
      <c r="S44" s="24"/>
    </row>
    <row r="45" spans="1:19" x14ac:dyDescent="0.5">
      <c r="B45" s="13" t="s">
        <v>1298</v>
      </c>
      <c r="C45" s="13" t="s">
        <v>1076</v>
      </c>
      <c r="D45" s="13">
        <v>5</v>
      </c>
      <c r="E45" s="13">
        <v>4000</v>
      </c>
      <c r="F45" s="13" t="s">
        <v>1456</v>
      </c>
      <c r="G45" s="13" t="s">
        <v>1456</v>
      </c>
      <c r="H45" s="13" t="s">
        <v>1464</v>
      </c>
      <c r="I45" s="13">
        <v>1500</v>
      </c>
      <c r="J45" s="23">
        <v>1</v>
      </c>
      <c r="K45" s="27">
        <v>0.4</v>
      </c>
      <c r="L45" s="27">
        <v>0.4</v>
      </c>
      <c r="M45" s="28">
        <f t="shared" si="0"/>
        <v>2000</v>
      </c>
      <c r="N45" s="28">
        <f t="shared" si="2"/>
        <v>2000</v>
      </c>
      <c r="O45" s="28">
        <f t="shared" si="3"/>
        <v>3100</v>
      </c>
      <c r="P45" s="26">
        <f t="shared" si="4"/>
        <v>880</v>
      </c>
      <c r="Q45" s="26">
        <f t="shared" si="6"/>
        <v>2880</v>
      </c>
      <c r="R45" s="24">
        <f t="shared" si="5"/>
        <v>1120</v>
      </c>
      <c r="S45" s="24"/>
    </row>
    <row r="46" spans="1:19" x14ac:dyDescent="0.5">
      <c r="B46" s="13" t="s">
        <v>1317</v>
      </c>
      <c r="C46" s="13" t="s">
        <v>1078</v>
      </c>
      <c r="D46" s="13">
        <v>1</v>
      </c>
      <c r="E46" s="13">
        <v>2000</v>
      </c>
      <c r="F46" s="13" t="s">
        <v>1453</v>
      </c>
      <c r="G46" s="13" t="s">
        <v>1453</v>
      </c>
      <c r="H46" s="13" t="s">
        <v>1464</v>
      </c>
      <c r="I46" s="13">
        <v>1500</v>
      </c>
      <c r="J46" s="23">
        <v>1</v>
      </c>
      <c r="K46" s="27">
        <v>0.4</v>
      </c>
      <c r="L46" s="27">
        <v>0.4</v>
      </c>
      <c r="M46" s="28">
        <f t="shared" si="0"/>
        <v>1000</v>
      </c>
      <c r="N46" s="28">
        <f t="shared" si="2"/>
        <v>1000</v>
      </c>
      <c r="O46" s="28">
        <f t="shared" si="3"/>
        <v>2100</v>
      </c>
      <c r="P46" s="26">
        <f t="shared" si="4"/>
        <v>440</v>
      </c>
      <c r="Q46" s="26">
        <f t="shared" si="6"/>
        <v>1440</v>
      </c>
      <c r="R46" s="24">
        <f t="shared" si="5"/>
        <v>560</v>
      </c>
      <c r="S46" s="24"/>
    </row>
    <row r="47" spans="1:19" x14ac:dyDescent="0.5">
      <c r="B47" s="13" t="s">
        <v>1319</v>
      </c>
      <c r="C47" s="13" t="s">
        <v>1079</v>
      </c>
      <c r="D47" s="13">
        <v>3</v>
      </c>
      <c r="E47" s="13">
        <v>3000</v>
      </c>
      <c r="F47" s="13" t="s">
        <v>1457</v>
      </c>
      <c r="G47" s="13" t="s">
        <v>1457</v>
      </c>
      <c r="H47" s="13" t="s">
        <v>1464</v>
      </c>
      <c r="I47" s="13">
        <v>1500</v>
      </c>
      <c r="J47" s="23">
        <v>1</v>
      </c>
      <c r="K47" s="27">
        <v>0.4</v>
      </c>
      <c r="L47" s="27">
        <v>0.4</v>
      </c>
      <c r="M47" s="28">
        <f t="shared" si="0"/>
        <v>1500</v>
      </c>
      <c r="N47" s="28">
        <f t="shared" si="2"/>
        <v>1500</v>
      </c>
      <c r="O47" s="28">
        <f t="shared" si="3"/>
        <v>2600</v>
      </c>
      <c r="P47" s="26">
        <f t="shared" si="4"/>
        <v>660</v>
      </c>
      <c r="Q47" s="26">
        <f t="shared" si="6"/>
        <v>2160</v>
      </c>
      <c r="R47" s="24">
        <f t="shared" si="5"/>
        <v>840</v>
      </c>
      <c r="S47" s="24"/>
    </row>
    <row r="48" spans="1:19" x14ac:dyDescent="0.5">
      <c r="B48" s="13" t="s">
        <v>1321</v>
      </c>
      <c r="C48" s="13" t="s">
        <v>1080</v>
      </c>
      <c r="D48" s="13">
        <v>8</v>
      </c>
      <c r="E48" s="13">
        <v>4000</v>
      </c>
      <c r="F48" s="13" t="s">
        <v>1456</v>
      </c>
      <c r="G48" s="13" t="s">
        <v>1456</v>
      </c>
      <c r="H48" s="13" t="s">
        <v>1464</v>
      </c>
      <c r="I48" s="13">
        <v>1500</v>
      </c>
      <c r="J48" s="23">
        <v>1</v>
      </c>
      <c r="K48" s="27">
        <v>0.4</v>
      </c>
      <c r="L48" s="27">
        <v>0.4</v>
      </c>
      <c r="M48" s="28">
        <f t="shared" si="0"/>
        <v>2000</v>
      </c>
      <c r="N48" s="28">
        <f t="shared" si="2"/>
        <v>2000</v>
      </c>
      <c r="O48" s="28">
        <f t="shared" si="3"/>
        <v>3100</v>
      </c>
      <c r="P48" s="26">
        <f t="shared" si="4"/>
        <v>880</v>
      </c>
      <c r="Q48" s="26">
        <f t="shared" si="6"/>
        <v>2880</v>
      </c>
      <c r="R48" s="24">
        <f t="shared" si="5"/>
        <v>1120</v>
      </c>
      <c r="S48" s="24"/>
    </row>
    <row r="49" spans="2:19" x14ac:dyDescent="0.5">
      <c r="B49" s="13" t="s">
        <v>1137</v>
      </c>
      <c r="C49" s="13" t="s">
        <v>80</v>
      </c>
      <c r="D49" s="13">
        <v>1</v>
      </c>
      <c r="E49" s="13">
        <v>22500</v>
      </c>
      <c r="F49" s="13">
        <v>1</v>
      </c>
      <c r="G49" s="13">
        <v>1</v>
      </c>
      <c r="H49" s="13" t="s">
        <v>1465</v>
      </c>
      <c r="I49" s="13">
        <v>5500</v>
      </c>
      <c r="J49" s="23">
        <v>2</v>
      </c>
      <c r="K49" s="27">
        <v>0.5</v>
      </c>
      <c r="L49" s="27">
        <v>0.5</v>
      </c>
      <c r="M49" s="28">
        <f t="shared" ref="M49:M68" si="7">(((K49/(1-K49))+1)*I49*G49)+M5+2*O5</f>
        <v>20700</v>
      </c>
      <c r="N49" s="28">
        <f t="shared" si="2"/>
        <v>11000</v>
      </c>
      <c r="O49" s="28">
        <f t="shared" si="3"/>
        <v>12100</v>
      </c>
      <c r="P49" s="26">
        <f t="shared" si="4"/>
        <v>1100</v>
      </c>
      <c r="Q49" s="26">
        <f t="shared" si="6"/>
        <v>21800</v>
      </c>
      <c r="R49" s="24">
        <f t="shared" si="5"/>
        <v>700</v>
      </c>
      <c r="S49" s="24"/>
    </row>
    <row r="50" spans="2:19" x14ac:dyDescent="0.5">
      <c r="B50" s="13" t="s">
        <v>1139</v>
      </c>
      <c r="C50" s="13" t="s">
        <v>81</v>
      </c>
      <c r="D50" s="13">
        <v>2</v>
      </c>
      <c r="E50" s="13">
        <v>22500</v>
      </c>
      <c r="F50" s="13">
        <v>1</v>
      </c>
      <c r="G50" s="13">
        <v>1</v>
      </c>
      <c r="H50" s="13" t="s">
        <v>1465</v>
      </c>
      <c r="I50" s="13">
        <v>5500</v>
      </c>
      <c r="J50" s="23">
        <v>2</v>
      </c>
      <c r="K50" s="27">
        <v>0.5</v>
      </c>
      <c r="L50" s="27">
        <v>0.5</v>
      </c>
      <c r="M50" s="28">
        <f t="shared" si="7"/>
        <v>20700</v>
      </c>
      <c r="N50" s="28">
        <f t="shared" si="2"/>
        <v>11000</v>
      </c>
      <c r="O50" s="28">
        <f t="shared" si="3"/>
        <v>12100</v>
      </c>
      <c r="P50" s="26">
        <f t="shared" si="4"/>
        <v>1100</v>
      </c>
      <c r="Q50" s="26">
        <f t="shared" si="6"/>
        <v>21800</v>
      </c>
      <c r="R50" s="24">
        <f t="shared" si="5"/>
        <v>700</v>
      </c>
      <c r="S50" s="24"/>
    </row>
    <row r="51" spans="2:19" x14ac:dyDescent="0.5">
      <c r="B51" s="13" t="s">
        <v>1141</v>
      </c>
      <c r="C51" s="13" t="s">
        <v>82</v>
      </c>
      <c r="D51" s="13">
        <v>5</v>
      </c>
      <c r="E51" s="13">
        <v>56250</v>
      </c>
      <c r="F51" s="13" t="s">
        <v>1451</v>
      </c>
      <c r="G51" s="13" t="s">
        <v>1451</v>
      </c>
      <c r="H51" s="13" t="s">
        <v>1465</v>
      </c>
      <c r="I51" s="13">
        <v>5500</v>
      </c>
      <c r="J51" s="23">
        <v>2</v>
      </c>
      <c r="K51" s="27">
        <v>0.5</v>
      </c>
      <c r="L51" s="27">
        <v>0.5</v>
      </c>
      <c r="M51" s="28">
        <f t="shared" si="7"/>
        <v>48450</v>
      </c>
      <c r="N51" s="28">
        <f t="shared" si="2"/>
        <v>27500</v>
      </c>
      <c r="O51" s="28">
        <f t="shared" si="3"/>
        <v>28600</v>
      </c>
      <c r="P51" s="26">
        <f t="shared" si="4"/>
        <v>2750</v>
      </c>
      <c r="Q51" s="26">
        <f t="shared" si="6"/>
        <v>51200</v>
      </c>
      <c r="R51" s="24">
        <f t="shared" si="5"/>
        <v>5050</v>
      </c>
      <c r="S51" s="24"/>
    </row>
    <row r="52" spans="2:19" x14ac:dyDescent="0.5">
      <c r="B52" s="13" t="s">
        <v>1143</v>
      </c>
      <c r="C52" s="13" t="s">
        <v>83</v>
      </c>
      <c r="D52" s="13">
        <v>0.5</v>
      </c>
      <c r="E52" s="13">
        <v>15749.999999999998</v>
      </c>
      <c r="F52" s="13" t="s">
        <v>1452</v>
      </c>
      <c r="G52" s="13" t="s">
        <v>1452</v>
      </c>
      <c r="H52" s="13" t="s">
        <v>1465</v>
      </c>
      <c r="I52" s="13">
        <v>5500</v>
      </c>
      <c r="J52" s="23">
        <v>2</v>
      </c>
      <c r="K52" s="27">
        <v>0.5</v>
      </c>
      <c r="L52" s="27">
        <v>0.5</v>
      </c>
      <c r="M52" s="28">
        <f t="shared" si="7"/>
        <v>13650</v>
      </c>
      <c r="N52" s="28">
        <f>(((L52/(1-L52))+1)*I52*G52)</f>
        <v>7699.9999999999991</v>
      </c>
      <c r="O52" s="28">
        <f t="shared" si="3"/>
        <v>8800</v>
      </c>
      <c r="P52" s="26">
        <f t="shared" si="4"/>
        <v>770</v>
      </c>
      <c r="Q52" s="26">
        <f t="shared" si="6"/>
        <v>14420</v>
      </c>
      <c r="R52" s="24">
        <f t="shared" si="5"/>
        <v>1329.9999999999982</v>
      </c>
      <c r="S52" s="24"/>
    </row>
    <row r="53" spans="2:19" x14ac:dyDescent="0.5">
      <c r="B53" s="13" t="s">
        <v>1161</v>
      </c>
      <c r="C53" s="10" t="s">
        <v>104</v>
      </c>
      <c r="D53" s="10">
        <v>1</v>
      </c>
      <c r="E53" s="10">
        <v>22500</v>
      </c>
      <c r="F53" s="13">
        <v>1</v>
      </c>
      <c r="G53" s="13">
        <v>1</v>
      </c>
      <c r="H53" s="13" t="s">
        <v>1465</v>
      </c>
      <c r="I53" s="13">
        <v>5500</v>
      </c>
      <c r="J53" s="23">
        <v>2</v>
      </c>
      <c r="K53" s="27">
        <v>0.5</v>
      </c>
      <c r="L53" s="27">
        <v>0.5</v>
      </c>
      <c r="M53" s="28">
        <f t="shared" si="7"/>
        <v>20700</v>
      </c>
      <c r="N53" s="28">
        <f t="shared" si="2"/>
        <v>11000</v>
      </c>
      <c r="O53" s="28">
        <f t="shared" si="3"/>
        <v>12100</v>
      </c>
      <c r="P53" s="26">
        <f t="shared" si="4"/>
        <v>1100</v>
      </c>
      <c r="Q53" s="26">
        <f t="shared" si="6"/>
        <v>21800</v>
      </c>
      <c r="R53" s="24">
        <f t="shared" si="5"/>
        <v>700</v>
      </c>
      <c r="S53" s="24"/>
    </row>
    <row r="54" spans="2:19" x14ac:dyDescent="0.5">
      <c r="B54" s="13" t="s">
        <v>1163</v>
      </c>
      <c r="C54" s="10" t="s">
        <v>105</v>
      </c>
      <c r="D54" s="10">
        <v>2</v>
      </c>
      <c r="E54" s="10">
        <v>22500</v>
      </c>
      <c r="F54" s="13">
        <v>1</v>
      </c>
      <c r="G54" s="13">
        <v>1</v>
      </c>
      <c r="H54" s="13" t="s">
        <v>1465</v>
      </c>
      <c r="I54" s="13">
        <v>5500</v>
      </c>
      <c r="J54" s="23">
        <v>2</v>
      </c>
      <c r="K54" s="27">
        <v>0.5</v>
      </c>
      <c r="L54" s="27">
        <v>0.5</v>
      </c>
      <c r="M54" s="28">
        <f t="shared" si="7"/>
        <v>20700</v>
      </c>
      <c r="N54" s="28">
        <f t="shared" si="2"/>
        <v>11000</v>
      </c>
      <c r="O54" s="28">
        <f t="shared" si="3"/>
        <v>12100</v>
      </c>
      <c r="P54" s="26">
        <f t="shared" si="4"/>
        <v>1100</v>
      </c>
      <c r="Q54" s="26">
        <f t="shared" si="6"/>
        <v>21800</v>
      </c>
      <c r="R54" s="24">
        <f t="shared" si="5"/>
        <v>700</v>
      </c>
      <c r="S54" s="24"/>
    </row>
    <row r="55" spans="2:19" x14ac:dyDescent="0.5">
      <c r="B55" s="13" t="s">
        <v>1165</v>
      </c>
      <c r="C55" s="10" t="s">
        <v>106</v>
      </c>
      <c r="D55" s="10">
        <v>3</v>
      </c>
      <c r="E55" s="10">
        <v>22500</v>
      </c>
      <c r="F55" s="13">
        <v>1</v>
      </c>
      <c r="G55" s="13">
        <v>1</v>
      </c>
      <c r="H55" s="13" t="s">
        <v>1465</v>
      </c>
      <c r="I55" s="13">
        <v>5500</v>
      </c>
      <c r="J55" s="23">
        <v>2</v>
      </c>
      <c r="K55" s="27">
        <v>0.5</v>
      </c>
      <c r="L55" s="27">
        <v>0.5</v>
      </c>
      <c r="M55" s="28">
        <f t="shared" si="7"/>
        <v>20700</v>
      </c>
      <c r="N55" s="28">
        <f t="shared" si="2"/>
        <v>11000</v>
      </c>
      <c r="O55" s="28">
        <f t="shared" si="3"/>
        <v>12100</v>
      </c>
      <c r="P55" s="26">
        <f t="shared" si="4"/>
        <v>1100</v>
      </c>
      <c r="Q55" s="26">
        <f t="shared" si="6"/>
        <v>21800</v>
      </c>
      <c r="R55" s="24">
        <f t="shared" si="5"/>
        <v>700</v>
      </c>
      <c r="S55" s="24"/>
    </row>
    <row r="56" spans="2:19" x14ac:dyDescent="0.5">
      <c r="B56" s="13" t="s">
        <v>1167</v>
      </c>
      <c r="C56" s="10" t="s">
        <v>107</v>
      </c>
      <c r="D56" s="10">
        <v>0.5</v>
      </c>
      <c r="E56" s="10">
        <v>9000</v>
      </c>
      <c r="F56" s="13" t="s">
        <v>1453</v>
      </c>
      <c r="G56" s="13" t="s">
        <v>1453</v>
      </c>
      <c r="H56" s="13" t="s">
        <v>1465</v>
      </c>
      <c r="I56" s="13">
        <v>5500</v>
      </c>
      <c r="J56" s="23">
        <v>2</v>
      </c>
      <c r="K56" s="27">
        <v>0.5</v>
      </c>
      <c r="L56" s="27">
        <v>0.5</v>
      </c>
      <c r="M56" s="28">
        <f t="shared" si="7"/>
        <v>9600</v>
      </c>
      <c r="N56" s="28">
        <f t="shared" si="2"/>
        <v>4400</v>
      </c>
      <c r="O56" s="28">
        <f t="shared" si="3"/>
        <v>5500</v>
      </c>
      <c r="P56" s="26">
        <f t="shared" si="4"/>
        <v>440</v>
      </c>
      <c r="Q56" s="26">
        <f t="shared" si="6"/>
        <v>10040</v>
      </c>
      <c r="R56" s="24">
        <f t="shared" si="5"/>
        <v>-1040</v>
      </c>
      <c r="S56" s="24"/>
    </row>
    <row r="57" spans="2:19" x14ac:dyDescent="0.5">
      <c r="B57" s="13" t="s">
        <v>1169</v>
      </c>
      <c r="C57" s="10" t="s">
        <v>108</v>
      </c>
      <c r="D57" s="10">
        <v>1</v>
      </c>
      <c r="E57" s="10">
        <v>11250</v>
      </c>
      <c r="F57" s="13" t="s">
        <v>1454</v>
      </c>
      <c r="G57" s="13" t="s">
        <v>1454</v>
      </c>
      <c r="H57" s="13" t="s">
        <v>1465</v>
      </c>
      <c r="I57" s="13">
        <v>5500</v>
      </c>
      <c r="J57" s="23">
        <v>2</v>
      </c>
      <c r="K57" s="27">
        <v>0.5</v>
      </c>
      <c r="L57" s="27">
        <v>0.5</v>
      </c>
      <c r="M57" s="28">
        <f t="shared" si="7"/>
        <v>11450</v>
      </c>
      <c r="N57" s="28">
        <f t="shared" si="2"/>
        <v>5500</v>
      </c>
      <c r="O57" s="28">
        <f t="shared" si="3"/>
        <v>6600</v>
      </c>
      <c r="P57" s="26">
        <f t="shared" si="4"/>
        <v>550</v>
      </c>
      <c r="Q57" s="26">
        <f t="shared" si="6"/>
        <v>12000</v>
      </c>
      <c r="R57" s="24">
        <f t="shared" si="5"/>
        <v>-750</v>
      </c>
      <c r="S57" s="24"/>
    </row>
    <row r="58" spans="2:19" x14ac:dyDescent="0.5">
      <c r="B58" s="13" t="s">
        <v>1171</v>
      </c>
      <c r="C58" s="10" t="s">
        <v>109</v>
      </c>
      <c r="D58" s="10">
        <v>3</v>
      </c>
      <c r="E58" s="10">
        <v>29250</v>
      </c>
      <c r="F58" s="13" t="s">
        <v>1455</v>
      </c>
      <c r="G58" s="13" t="s">
        <v>1455</v>
      </c>
      <c r="H58" s="13" t="s">
        <v>1465</v>
      </c>
      <c r="I58" s="13">
        <v>5500</v>
      </c>
      <c r="J58" s="23">
        <v>2</v>
      </c>
      <c r="K58" s="27">
        <v>0.5</v>
      </c>
      <c r="L58" s="27">
        <v>0.5</v>
      </c>
      <c r="M58" s="28">
        <f t="shared" si="7"/>
        <v>26250</v>
      </c>
      <c r="N58" s="28">
        <f t="shared" si="2"/>
        <v>14300</v>
      </c>
      <c r="O58" s="28">
        <f t="shared" si="3"/>
        <v>15400</v>
      </c>
      <c r="P58" s="26">
        <f t="shared" si="4"/>
        <v>1430</v>
      </c>
      <c r="Q58" s="26">
        <f t="shared" si="6"/>
        <v>27680</v>
      </c>
      <c r="R58" s="24">
        <f t="shared" si="5"/>
        <v>1570</v>
      </c>
      <c r="S58" s="24"/>
    </row>
    <row r="59" spans="2:19" x14ac:dyDescent="0.5">
      <c r="B59" s="13" t="s">
        <v>1173</v>
      </c>
      <c r="C59" s="10" t="s">
        <v>110</v>
      </c>
      <c r="D59" s="10">
        <v>5</v>
      </c>
      <c r="E59" s="10">
        <v>29250</v>
      </c>
      <c r="F59" s="13" t="s">
        <v>1455</v>
      </c>
      <c r="G59" s="13" t="s">
        <v>1455</v>
      </c>
      <c r="H59" s="13" t="s">
        <v>1465</v>
      </c>
      <c r="I59" s="13">
        <v>5500</v>
      </c>
      <c r="J59" s="23">
        <v>2</v>
      </c>
      <c r="K59" s="27">
        <v>0.5</v>
      </c>
      <c r="L59" s="27">
        <v>0.5</v>
      </c>
      <c r="M59" s="28">
        <f t="shared" si="7"/>
        <v>26250</v>
      </c>
      <c r="N59" s="28">
        <f t="shared" si="2"/>
        <v>14300</v>
      </c>
      <c r="O59" s="28">
        <f t="shared" si="3"/>
        <v>15400</v>
      </c>
      <c r="P59" s="26">
        <f t="shared" si="4"/>
        <v>1430</v>
      </c>
      <c r="Q59" s="26">
        <f t="shared" si="6"/>
        <v>27680</v>
      </c>
      <c r="R59" s="24">
        <f t="shared" si="5"/>
        <v>1570</v>
      </c>
      <c r="S59" s="24"/>
    </row>
    <row r="60" spans="2:19" x14ac:dyDescent="0.5">
      <c r="B60" s="13" t="s">
        <v>1175</v>
      </c>
      <c r="C60" s="10" t="s">
        <v>111</v>
      </c>
      <c r="D60" s="10">
        <v>8</v>
      </c>
      <c r="E60" s="10">
        <v>29250</v>
      </c>
      <c r="F60" s="13" t="s">
        <v>1455</v>
      </c>
      <c r="G60" s="13" t="s">
        <v>1455</v>
      </c>
      <c r="H60" s="13" t="s">
        <v>1465</v>
      </c>
      <c r="I60" s="13">
        <v>5500</v>
      </c>
      <c r="J60" s="23">
        <v>2</v>
      </c>
      <c r="K60" s="27">
        <v>0.5</v>
      </c>
      <c r="L60" s="27">
        <v>0.5</v>
      </c>
      <c r="M60" s="28">
        <f t="shared" si="7"/>
        <v>26250</v>
      </c>
      <c r="N60" s="28">
        <f t="shared" si="2"/>
        <v>14300</v>
      </c>
      <c r="O60" s="28">
        <f t="shared" si="3"/>
        <v>15400</v>
      </c>
      <c r="P60" s="26">
        <f t="shared" si="4"/>
        <v>1430</v>
      </c>
      <c r="Q60" s="26">
        <f t="shared" si="6"/>
        <v>27680</v>
      </c>
      <c r="R60" s="24">
        <f t="shared" si="5"/>
        <v>1570</v>
      </c>
      <c r="S60" s="24"/>
    </row>
    <row r="61" spans="2:19" x14ac:dyDescent="0.5">
      <c r="B61" s="13" t="s">
        <v>1177</v>
      </c>
      <c r="C61" s="13" t="s">
        <v>112</v>
      </c>
      <c r="D61" s="13">
        <v>3</v>
      </c>
      <c r="E61" s="13">
        <v>18000</v>
      </c>
      <c r="F61" s="13" t="s">
        <v>1456</v>
      </c>
      <c r="G61" s="13" t="s">
        <v>1456</v>
      </c>
      <c r="H61" s="13" t="s">
        <v>1465</v>
      </c>
      <c r="I61" s="13">
        <v>5500</v>
      </c>
      <c r="J61" s="23">
        <v>2</v>
      </c>
      <c r="K61" s="27">
        <v>0.5</v>
      </c>
      <c r="L61" s="27">
        <v>0.5</v>
      </c>
      <c r="M61" s="28">
        <f t="shared" si="7"/>
        <v>17000</v>
      </c>
      <c r="N61" s="28">
        <f t="shared" si="2"/>
        <v>8800</v>
      </c>
      <c r="O61" s="28">
        <f t="shared" si="3"/>
        <v>9900</v>
      </c>
      <c r="P61" s="26">
        <f t="shared" si="4"/>
        <v>880</v>
      </c>
      <c r="Q61" s="26">
        <f t="shared" si="6"/>
        <v>17880</v>
      </c>
      <c r="R61" s="24">
        <f t="shared" si="5"/>
        <v>120</v>
      </c>
      <c r="S61" s="24"/>
    </row>
    <row r="62" spans="2:19" x14ac:dyDescent="0.5">
      <c r="B62" s="13" t="s">
        <v>1179</v>
      </c>
      <c r="C62" s="13" t="s">
        <v>131</v>
      </c>
      <c r="D62" s="13">
        <v>5</v>
      </c>
      <c r="E62" s="13">
        <v>13500</v>
      </c>
      <c r="F62" s="13" t="s">
        <v>1457</v>
      </c>
      <c r="G62" s="13" t="s">
        <v>1457</v>
      </c>
      <c r="H62" s="13" t="s">
        <v>1465</v>
      </c>
      <c r="I62" s="13">
        <v>5500</v>
      </c>
      <c r="J62" s="23">
        <v>2</v>
      </c>
      <c r="K62" s="27">
        <v>0.5</v>
      </c>
      <c r="L62" s="27">
        <v>0.5</v>
      </c>
      <c r="M62" s="28">
        <f t="shared" si="7"/>
        <v>13300</v>
      </c>
      <c r="N62" s="28">
        <f t="shared" si="2"/>
        <v>6600</v>
      </c>
      <c r="O62" s="28">
        <f t="shared" si="3"/>
        <v>7700</v>
      </c>
      <c r="P62" s="26">
        <f t="shared" si="4"/>
        <v>660</v>
      </c>
      <c r="Q62" s="26">
        <f t="shared" si="6"/>
        <v>13960</v>
      </c>
      <c r="R62" s="24">
        <f t="shared" si="5"/>
        <v>-460</v>
      </c>
      <c r="S62" s="24"/>
    </row>
    <row r="63" spans="2:19" x14ac:dyDescent="0.5">
      <c r="B63" s="13" t="s">
        <v>1181</v>
      </c>
      <c r="C63" s="13" t="s">
        <v>113</v>
      </c>
      <c r="D63" s="13">
        <v>7</v>
      </c>
      <c r="E63" s="13">
        <v>31499.999999999996</v>
      </c>
      <c r="F63" s="13" t="s">
        <v>1458</v>
      </c>
      <c r="G63" s="13" t="s">
        <v>1458</v>
      </c>
      <c r="H63" s="13" t="s">
        <v>1465</v>
      </c>
      <c r="I63" s="13">
        <v>5500</v>
      </c>
      <c r="J63" s="23">
        <v>2</v>
      </c>
      <c r="K63" s="27">
        <v>0.5</v>
      </c>
      <c r="L63" s="27">
        <v>0.5</v>
      </c>
      <c r="M63" s="28">
        <f t="shared" si="7"/>
        <v>28100</v>
      </c>
      <c r="N63" s="28">
        <f t="shared" si="2"/>
        <v>15399.999999999998</v>
      </c>
      <c r="O63" s="28">
        <f t="shared" si="3"/>
        <v>16500</v>
      </c>
      <c r="P63" s="26">
        <f t="shared" si="4"/>
        <v>1540</v>
      </c>
      <c r="Q63" s="26">
        <f t="shared" si="6"/>
        <v>29640</v>
      </c>
      <c r="R63" s="24">
        <f t="shared" si="5"/>
        <v>1859.9999999999964</v>
      </c>
      <c r="S63" s="24"/>
    </row>
    <row r="64" spans="2:19" x14ac:dyDescent="0.5">
      <c r="B64" s="13" t="s">
        <v>1227</v>
      </c>
      <c r="C64" s="13" t="s">
        <v>122</v>
      </c>
      <c r="D64" s="13">
        <v>0.2</v>
      </c>
      <c r="E64" s="13">
        <v>9000</v>
      </c>
      <c r="F64" s="13" t="s">
        <v>1453</v>
      </c>
      <c r="G64" s="13" t="s">
        <v>1453</v>
      </c>
      <c r="H64" s="13" t="s">
        <v>1465</v>
      </c>
      <c r="I64" s="13">
        <v>5500</v>
      </c>
      <c r="J64" s="23">
        <v>2</v>
      </c>
      <c r="K64" s="27">
        <v>0.5</v>
      </c>
      <c r="L64" s="27">
        <v>0.5</v>
      </c>
      <c r="M64" s="28">
        <f t="shared" si="7"/>
        <v>7000</v>
      </c>
      <c r="N64" s="28">
        <f t="shared" si="2"/>
        <v>4400</v>
      </c>
      <c r="O64" s="28">
        <f t="shared" si="3"/>
        <v>5500</v>
      </c>
      <c r="P64" s="26">
        <f t="shared" si="4"/>
        <v>440</v>
      </c>
      <c r="Q64" s="26">
        <f t="shared" si="6"/>
        <v>7440</v>
      </c>
      <c r="R64" s="24">
        <f t="shared" si="5"/>
        <v>1560</v>
      </c>
      <c r="S64" s="24"/>
    </row>
    <row r="65" spans="2:19" x14ac:dyDescent="0.5">
      <c r="B65" s="13" t="s">
        <v>1229</v>
      </c>
      <c r="C65" s="13" t="s">
        <v>123</v>
      </c>
      <c r="D65" s="13">
        <v>0.5</v>
      </c>
      <c r="E65" s="13">
        <v>18000</v>
      </c>
      <c r="F65" s="13" t="s">
        <v>1456</v>
      </c>
      <c r="G65" s="13" t="s">
        <v>1456</v>
      </c>
      <c r="H65" s="13" t="s">
        <v>1465</v>
      </c>
      <c r="I65" s="13">
        <v>5500</v>
      </c>
      <c r="J65" s="23">
        <v>2</v>
      </c>
      <c r="K65" s="27">
        <v>0.5</v>
      </c>
      <c r="L65" s="27">
        <v>0.5</v>
      </c>
      <c r="M65" s="28">
        <f t="shared" si="7"/>
        <v>12600</v>
      </c>
      <c r="N65" s="28">
        <f t="shared" si="2"/>
        <v>8800</v>
      </c>
      <c r="O65" s="28">
        <f t="shared" si="3"/>
        <v>9900</v>
      </c>
      <c r="P65" s="26">
        <f t="shared" si="4"/>
        <v>880</v>
      </c>
      <c r="Q65" s="26">
        <f t="shared" si="6"/>
        <v>13480</v>
      </c>
      <c r="R65" s="24">
        <f t="shared" si="5"/>
        <v>4520</v>
      </c>
      <c r="S65" s="24"/>
    </row>
    <row r="66" spans="2:19" x14ac:dyDescent="0.5">
      <c r="B66" s="13" t="s">
        <v>1231</v>
      </c>
      <c r="C66" s="13" t="s">
        <v>124</v>
      </c>
      <c r="D66" s="13">
        <v>1</v>
      </c>
      <c r="E66" s="13">
        <v>29250</v>
      </c>
      <c r="F66" s="13" t="s">
        <v>1455</v>
      </c>
      <c r="G66" s="13" t="s">
        <v>1455</v>
      </c>
      <c r="H66" s="13" t="s">
        <v>1465</v>
      </c>
      <c r="I66" s="13">
        <v>5500</v>
      </c>
      <c r="J66" s="23">
        <v>2</v>
      </c>
      <c r="K66" s="27">
        <v>0.5</v>
      </c>
      <c r="L66" s="27">
        <v>0.5</v>
      </c>
      <c r="M66" s="28">
        <f t="shared" si="7"/>
        <v>17625</v>
      </c>
      <c r="N66" s="28">
        <f t="shared" si="2"/>
        <v>14300</v>
      </c>
      <c r="O66" s="28">
        <f t="shared" si="3"/>
        <v>15400</v>
      </c>
      <c r="P66" s="26">
        <f t="shared" si="4"/>
        <v>1430</v>
      </c>
      <c r="Q66" s="26">
        <f t="shared" ref="Q66" si="8">SUM(M66+P66)</f>
        <v>19055</v>
      </c>
      <c r="R66" s="24">
        <f t="shared" si="5"/>
        <v>10195</v>
      </c>
      <c r="S66" s="24"/>
    </row>
    <row r="67" spans="2:19" x14ac:dyDescent="0.5">
      <c r="B67" s="13" t="s">
        <v>1251</v>
      </c>
      <c r="C67" s="13" t="s">
        <v>1060</v>
      </c>
      <c r="D67" s="13">
        <v>1.2</v>
      </c>
      <c r="E67" s="13">
        <v>9000</v>
      </c>
      <c r="F67" s="13" t="s">
        <v>1453</v>
      </c>
      <c r="G67" s="13" t="s">
        <v>1453</v>
      </c>
      <c r="H67" s="13" t="s">
        <v>1465</v>
      </c>
      <c r="I67" s="13">
        <v>5500</v>
      </c>
      <c r="J67" s="23">
        <v>2</v>
      </c>
      <c r="K67" s="27">
        <v>0.5</v>
      </c>
      <c r="L67" s="27">
        <v>0.5</v>
      </c>
      <c r="M67" s="28">
        <f t="shared" si="7"/>
        <v>8850</v>
      </c>
      <c r="N67" s="28">
        <f t="shared" ref="N67:N84" si="9">(((L67/(1-L67))+1)*I67*G67)</f>
        <v>4400</v>
      </c>
      <c r="O67" s="28">
        <f t="shared" ref="O67:O84" si="10">N67+1100</f>
        <v>5500</v>
      </c>
      <c r="P67" s="26">
        <f t="shared" ref="P67:P84" si="11">1100*G67</f>
        <v>440</v>
      </c>
      <c r="Q67" s="26">
        <f>SUM(M67+P67)</f>
        <v>9290</v>
      </c>
      <c r="R67" s="24">
        <f t="shared" ref="R67:R84" si="12">E67-Q67</f>
        <v>-290</v>
      </c>
      <c r="S67" s="24"/>
    </row>
    <row r="68" spans="2:19" x14ac:dyDescent="0.5">
      <c r="B68" s="13" t="s">
        <v>1253</v>
      </c>
      <c r="C68" s="13" t="s">
        <v>1061</v>
      </c>
      <c r="D68" s="13">
        <v>1.2</v>
      </c>
      <c r="E68" s="13">
        <v>9000</v>
      </c>
      <c r="F68" s="13" t="s">
        <v>1453</v>
      </c>
      <c r="G68" s="13" t="s">
        <v>1453</v>
      </c>
      <c r="H68" s="13" t="s">
        <v>1465</v>
      </c>
      <c r="I68" s="13">
        <v>5500</v>
      </c>
      <c r="J68" s="23">
        <v>2</v>
      </c>
      <c r="K68" s="27">
        <v>0.5</v>
      </c>
      <c r="L68" s="27">
        <v>0.5</v>
      </c>
      <c r="M68" s="28">
        <f t="shared" si="7"/>
        <v>8700</v>
      </c>
      <c r="N68" s="28">
        <f t="shared" si="9"/>
        <v>4400</v>
      </c>
      <c r="O68" s="28">
        <f t="shared" si="10"/>
        <v>5500</v>
      </c>
      <c r="P68" s="26">
        <f t="shared" si="11"/>
        <v>440</v>
      </c>
      <c r="Q68" s="26">
        <f t="shared" ref="Q68:Q84" si="13">SUM(M68+P68)</f>
        <v>9140</v>
      </c>
      <c r="R68" s="24">
        <f t="shared" si="12"/>
        <v>-140</v>
      </c>
      <c r="S68" s="24"/>
    </row>
    <row r="69" spans="2:19" x14ac:dyDescent="0.5">
      <c r="B69" s="13" t="s">
        <v>1254</v>
      </c>
      <c r="C69" s="13" t="s">
        <v>1062</v>
      </c>
      <c r="D69" s="13">
        <v>1.2</v>
      </c>
      <c r="E69" s="13">
        <v>9000</v>
      </c>
      <c r="F69" s="13" t="s">
        <v>1453</v>
      </c>
      <c r="G69" s="13" t="s">
        <v>1453</v>
      </c>
      <c r="H69" s="13" t="s">
        <v>1465</v>
      </c>
      <c r="I69" s="13">
        <v>5500</v>
      </c>
      <c r="J69" s="23">
        <v>2</v>
      </c>
      <c r="K69" s="27">
        <v>0.5</v>
      </c>
      <c r="L69" s="27">
        <v>0.5</v>
      </c>
      <c r="M69" s="28">
        <f>(((K69/(1-K69))+1)*I69*G69)+M2+2*O2</f>
        <v>6600</v>
      </c>
      <c r="N69" s="28">
        <f t="shared" si="9"/>
        <v>4400</v>
      </c>
      <c r="O69" s="28">
        <f t="shared" si="10"/>
        <v>5500</v>
      </c>
      <c r="P69" s="26">
        <f t="shared" si="11"/>
        <v>440</v>
      </c>
      <c r="Q69" s="26">
        <f t="shared" si="13"/>
        <v>7040</v>
      </c>
      <c r="R69" s="24">
        <f t="shared" si="12"/>
        <v>1960</v>
      </c>
      <c r="S69" s="24"/>
    </row>
    <row r="70" spans="2:19" x14ac:dyDescent="0.5">
      <c r="B70" s="13" t="s">
        <v>1255</v>
      </c>
      <c r="C70" s="13" t="s">
        <v>1063</v>
      </c>
      <c r="D70" s="13">
        <v>1.2</v>
      </c>
      <c r="E70" s="13">
        <v>9000</v>
      </c>
      <c r="F70" s="13" t="s">
        <v>1453</v>
      </c>
      <c r="G70" s="13" t="s">
        <v>1453</v>
      </c>
      <c r="H70" s="13" t="s">
        <v>1465</v>
      </c>
      <c r="I70" s="13">
        <v>5500</v>
      </c>
      <c r="J70" s="23">
        <v>2</v>
      </c>
      <c r="K70" s="27">
        <v>0.5</v>
      </c>
      <c r="L70" s="27">
        <v>0.5</v>
      </c>
      <c r="M70" s="28">
        <f>(((K70/(1-K70))+1)*I70*G70)+M3+2*O3</f>
        <v>6600</v>
      </c>
      <c r="N70" s="28">
        <f t="shared" si="9"/>
        <v>4400</v>
      </c>
      <c r="O70" s="28">
        <f t="shared" si="10"/>
        <v>5500</v>
      </c>
      <c r="P70" s="26">
        <f t="shared" si="11"/>
        <v>440</v>
      </c>
      <c r="Q70" s="26">
        <f t="shared" si="13"/>
        <v>7040</v>
      </c>
      <c r="R70" s="24">
        <f t="shared" si="12"/>
        <v>1960</v>
      </c>
      <c r="S70" s="24"/>
    </row>
    <row r="71" spans="2:19" x14ac:dyDescent="0.5">
      <c r="B71" s="13" t="s">
        <v>1256</v>
      </c>
      <c r="C71" s="13" t="s">
        <v>1064</v>
      </c>
      <c r="D71" s="13">
        <v>1.2</v>
      </c>
      <c r="E71" s="13">
        <v>9000</v>
      </c>
      <c r="F71" s="13" t="s">
        <v>1453</v>
      </c>
      <c r="G71" s="13" t="s">
        <v>1453</v>
      </c>
      <c r="H71" s="13" t="s">
        <v>1465</v>
      </c>
      <c r="I71" s="13">
        <v>5500</v>
      </c>
      <c r="J71" s="23">
        <v>2</v>
      </c>
      <c r="K71" s="27">
        <v>0.5</v>
      </c>
      <c r="L71" s="27">
        <v>0.5</v>
      </c>
      <c r="M71" s="28">
        <f>(((K71/(1-K71))+1)*I71*G71)+M4+2*O4</f>
        <v>6600</v>
      </c>
      <c r="N71" s="28">
        <f t="shared" si="9"/>
        <v>4400</v>
      </c>
      <c r="O71" s="28">
        <f t="shared" si="10"/>
        <v>5500</v>
      </c>
      <c r="P71" s="26">
        <f t="shared" si="11"/>
        <v>440</v>
      </c>
      <c r="Q71" s="26">
        <f t="shared" si="13"/>
        <v>7040</v>
      </c>
      <c r="R71" s="24">
        <f t="shared" si="12"/>
        <v>1960</v>
      </c>
      <c r="S71" s="24"/>
    </row>
    <row r="72" spans="2:19" x14ac:dyDescent="0.5">
      <c r="B72" s="13" t="s">
        <v>1275</v>
      </c>
      <c r="C72" s="13" t="s">
        <v>1066</v>
      </c>
      <c r="D72" s="13">
        <v>3</v>
      </c>
      <c r="E72" s="13">
        <v>13500</v>
      </c>
      <c r="F72" s="13" t="s">
        <v>1457</v>
      </c>
      <c r="G72" s="13" t="s">
        <v>1457</v>
      </c>
      <c r="H72" s="13" t="s">
        <v>1465</v>
      </c>
      <c r="I72" s="13">
        <v>5500</v>
      </c>
      <c r="J72" s="23">
        <v>2</v>
      </c>
      <c r="K72" s="27">
        <v>0.5</v>
      </c>
      <c r="L72" s="27">
        <v>0.5</v>
      </c>
      <c r="M72" s="28">
        <f>(((K72/(1-K72))+1)*I72*G72)+M25+2*O25</f>
        <v>11800</v>
      </c>
      <c r="N72" s="28">
        <f t="shared" si="9"/>
        <v>6600</v>
      </c>
      <c r="O72" s="28">
        <f t="shared" si="10"/>
        <v>7700</v>
      </c>
      <c r="P72" s="26">
        <f t="shared" si="11"/>
        <v>660</v>
      </c>
      <c r="Q72" s="26">
        <f t="shared" si="13"/>
        <v>12460</v>
      </c>
      <c r="R72" s="24">
        <f t="shared" si="12"/>
        <v>1040</v>
      </c>
      <c r="S72" s="24"/>
    </row>
    <row r="73" spans="2:19" x14ac:dyDescent="0.5">
      <c r="B73" s="13" t="s">
        <v>1277</v>
      </c>
      <c r="C73" s="13" t="s">
        <v>1067</v>
      </c>
      <c r="D73" s="13">
        <v>3</v>
      </c>
      <c r="E73" s="13">
        <v>13500</v>
      </c>
      <c r="F73" s="13" t="s">
        <v>1457</v>
      </c>
      <c r="G73" s="13" t="s">
        <v>1457</v>
      </c>
      <c r="H73" s="13" t="s">
        <v>1465</v>
      </c>
      <c r="I73" s="13">
        <v>5500</v>
      </c>
      <c r="J73" s="23">
        <v>2</v>
      </c>
      <c r="K73" s="27">
        <v>0.5</v>
      </c>
      <c r="L73" s="27">
        <v>0.5</v>
      </c>
      <c r="M73" s="28">
        <f t="shared" ref="M73:M84" si="14">(((K73/(1-K73))+1)*I73*G73)+M26+2*O26</f>
        <v>14800</v>
      </c>
      <c r="N73" s="28">
        <f t="shared" si="9"/>
        <v>6600</v>
      </c>
      <c r="O73" s="28">
        <f t="shared" si="10"/>
        <v>7700</v>
      </c>
      <c r="P73" s="26">
        <f t="shared" si="11"/>
        <v>660</v>
      </c>
      <c r="Q73" s="26">
        <f t="shared" si="13"/>
        <v>15460</v>
      </c>
      <c r="R73" s="24">
        <f t="shared" si="12"/>
        <v>-1960</v>
      </c>
      <c r="S73" s="24"/>
    </row>
    <row r="74" spans="2:19" x14ac:dyDescent="0.5">
      <c r="B74" s="13" t="s">
        <v>1278</v>
      </c>
      <c r="C74" s="13" t="s">
        <v>1068</v>
      </c>
      <c r="D74" s="13">
        <v>3</v>
      </c>
      <c r="E74" s="13">
        <v>13500</v>
      </c>
      <c r="F74" s="13" t="s">
        <v>1457</v>
      </c>
      <c r="G74" s="13" t="s">
        <v>1457</v>
      </c>
      <c r="H74" s="13" t="s">
        <v>1465</v>
      </c>
      <c r="I74" s="13">
        <v>5500</v>
      </c>
      <c r="J74" s="23">
        <v>2</v>
      </c>
      <c r="K74" s="27">
        <v>0.5</v>
      </c>
      <c r="L74" s="27">
        <v>0.5</v>
      </c>
      <c r="M74" s="28">
        <f t="shared" si="14"/>
        <v>18550</v>
      </c>
      <c r="N74" s="28">
        <f t="shared" si="9"/>
        <v>6600</v>
      </c>
      <c r="O74" s="28">
        <f t="shared" si="10"/>
        <v>7700</v>
      </c>
      <c r="P74" s="26">
        <f t="shared" si="11"/>
        <v>660</v>
      </c>
      <c r="Q74" s="26">
        <f>SUM(M74+P74)</f>
        <v>19210</v>
      </c>
      <c r="R74" s="24">
        <f t="shared" si="12"/>
        <v>-5710</v>
      </c>
      <c r="S74" s="24"/>
    </row>
    <row r="75" spans="2:19" x14ac:dyDescent="0.5">
      <c r="B75" s="13" t="s">
        <v>1279</v>
      </c>
      <c r="C75" s="13" t="s">
        <v>1069</v>
      </c>
      <c r="D75" s="13">
        <v>3</v>
      </c>
      <c r="E75" s="13">
        <v>13500</v>
      </c>
      <c r="F75" s="13" t="s">
        <v>1457</v>
      </c>
      <c r="G75" s="13" t="s">
        <v>1457</v>
      </c>
      <c r="H75" s="13" t="s">
        <v>1465</v>
      </c>
      <c r="I75" s="13">
        <v>5500</v>
      </c>
      <c r="J75" s="23">
        <v>2</v>
      </c>
      <c r="K75" s="27">
        <v>0.5</v>
      </c>
      <c r="L75" s="27">
        <v>0.5</v>
      </c>
      <c r="M75" s="28">
        <f t="shared" si="14"/>
        <v>11800</v>
      </c>
      <c r="N75" s="28">
        <f t="shared" si="9"/>
        <v>6600</v>
      </c>
      <c r="O75" s="28">
        <f t="shared" si="10"/>
        <v>7700</v>
      </c>
      <c r="P75" s="26">
        <f t="shared" si="11"/>
        <v>660</v>
      </c>
      <c r="Q75" s="26">
        <f t="shared" si="13"/>
        <v>12460</v>
      </c>
      <c r="R75" s="24">
        <f t="shared" si="12"/>
        <v>1040</v>
      </c>
      <c r="S75" s="24"/>
    </row>
    <row r="76" spans="2:19" x14ac:dyDescent="0.5">
      <c r="B76" s="13" t="s">
        <v>1280</v>
      </c>
      <c r="C76" s="13" t="s">
        <v>1070</v>
      </c>
      <c r="D76" s="13">
        <v>3</v>
      </c>
      <c r="E76" s="13">
        <v>13500</v>
      </c>
      <c r="F76" s="13" t="s">
        <v>1457</v>
      </c>
      <c r="G76" s="13" t="s">
        <v>1457</v>
      </c>
      <c r="H76" s="13" t="s">
        <v>1465</v>
      </c>
      <c r="I76" s="13">
        <v>5500</v>
      </c>
      <c r="J76" s="23">
        <v>2</v>
      </c>
      <c r="K76" s="27">
        <v>0.5</v>
      </c>
      <c r="L76" s="27">
        <v>0.5</v>
      </c>
      <c r="M76" s="28">
        <f>(((K76/(1-K76))+1)*I76*G76)+M29+2*O29</f>
        <v>14800</v>
      </c>
      <c r="N76" s="28">
        <f t="shared" si="9"/>
        <v>6600</v>
      </c>
      <c r="O76" s="28">
        <f t="shared" si="10"/>
        <v>7700</v>
      </c>
      <c r="P76" s="26">
        <f t="shared" si="11"/>
        <v>660</v>
      </c>
      <c r="Q76" s="26">
        <f t="shared" si="13"/>
        <v>15460</v>
      </c>
      <c r="R76" s="24">
        <f t="shared" si="12"/>
        <v>-1960</v>
      </c>
      <c r="S76" s="24"/>
    </row>
    <row r="77" spans="2:19" x14ac:dyDescent="0.5">
      <c r="B77" s="13" t="s">
        <v>1299</v>
      </c>
      <c r="C77" s="13" t="s">
        <v>1072</v>
      </c>
      <c r="D77" s="13">
        <v>5</v>
      </c>
      <c r="E77" s="13">
        <v>18000</v>
      </c>
      <c r="F77" s="13" t="s">
        <v>1456</v>
      </c>
      <c r="G77" s="13" t="s">
        <v>1456</v>
      </c>
      <c r="H77" s="13" t="s">
        <v>1465</v>
      </c>
      <c r="I77" s="13">
        <v>5500</v>
      </c>
      <c r="J77" s="23">
        <v>2</v>
      </c>
      <c r="K77" s="27">
        <v>0.5</v>
      </c>
      <c r="L77" s="27">
        <v>0.5</v>
      </c>
      <c r="M77" s="28">
        <f t="shared" si="14"/>
        <v>20750</v>
      </c>
      <c r="N77" s="28">
        <f t="shared" si="9"/>
        <v>8800</v>
      </c>
      <c r="O77" s="28">
        <f t="shared" si="10"/>
        <v>9900</v>
      </c>
      <c r="P77" s="26">
        <f t="shared" si="11"/>
        <v>880</v>
      </c>
      <c r="Q77" s="26">
        <f t="shared" si="13"/>
        <v>21630</v>
      </c>
      <c r="R77" s="24">
        <f t="shared" si="12"/>
        <v>-3630</v>
      </c>
      <c r="S77" s="24"/>
    </row>
    <row r="78" spans="2:19" x14ac:dyDescent="0.5">
      <c r="B78" s="13" t="s">
        <v>1301</v>
      </c>
      <c r="C78" s="13" t="s">
        <v>1073</v>
      </c>
      <c r="D78" s="13">
        <v>5</v>
      </c>
      <c r="E78" s="13">
        <v>18000</v>
      </c>
      <c r="F78" s="13" t="s">
        <v>1456</v>
      </c>
      <c r="G78" s="13" t="s">
        <v>1456</v>
      </c>
      <c r="H78" s="13" t="s">
        <v>1465</v>
      </c>
      <c r="I78" s="13">
        <v>5500</v>
      </c>
      <c r="J78" s="23">
        <v>2</v>
      </c>
      <c r="K78" s="27">
        <v>0.5</v>
      </c>
      <c r="L78" s="27">
        <v>0.5</v>
      </c>
      <c r="M78" s="28">
        <f t="shared" si="14"/>
        <v>14000</v>
      </c>
      <c r="N78" s="28">
        <f t="shared" si="9"/>
        <v>8800</v>
      </c>
      <c r="O78" s="28">
        <f t="shared" si="10"/>
        <v>9900</v>
      </c>
      <c r="P78" s="26">
        <f t="shared" si="11"/>
        <v>880</v>
      </c>
      <c r="Q78" s="26">
        <f t="shared" si="13"/>
        <v>14880</v>
      </c>
      <c r="R78" s="24">
        <f t="shared" si="12"/>
        <v>3120</v>
      </c>
      <c r="S78" s="24"/>
    </row>
    <row r="79" spans="2:19" x14ac:dyDescent="0.5">
      <c r="B79" s="13" t="s">
        <v>1302</v>
      </c>
      <c r="C79" s="13" t="s">
        <v>1074</v>
      </c>
      <c r="D79" s="13">
        <v>5</v>
      </c>
      <c r="E79" s="13">
        <v>18000</v>
      </c>
      <c r="F79" s="13" t="s">
        <v>1456</v>
      </c>
      <c r="G79" s="13" t="s">
        <v>1456</v>
      </c>
      <c r="H79" s="13" t="s">
        <v>1465</v>
      </c>
      <c r="I79" s="13">
        <v>5500</v>
      </c>
      <c r="J79" s="23">
        <v>2</v>
      </c>
      <c r="K79" s="27">
        <v>0.5</v>
      </c>
      <c r="L79" s="27">
        <v>0.5</v>
      </c>
      <c r="M79" s="28">
        <f t="shared" si="14"/>
        <v>14000</v>
      </c>
      <c r="N79" s="28">
        <f t="shared" si="9"/>
        <v>8800</v>
      </c>
      <c r="O79" s="28">
        <f t="shared" si="10"/>
        <v>9900</v>
      </c>
      <c r="P79" s="26">
        <f t="shared" si="11"/>
        <v>880</v>
      </c>
      <c r="Q79" s="26">
        <f t="shared" si="13"/>
        <v>14880</v>
      </c>
      <c r="R79" s="24">
        <f t="shared" si="12"/>
        <v>3120</v>
      </c>
      <c r="S79" s="24"/>
    </row>
    <row r="80" spans="2:19" x14ac:dyDescent="0.5">
      <c r="B80" s="13" t="s">
        <v>1303</v>
      </c>
      <c r="C80" s="13" t="s">
        <v>1075</v>
      </c>
      <c r="D80" s="13">
        <v>5</v>
      </c>
      <c r="E80" s="13">
        <v>18000</v>
      </c>
      <c r="F80" s="13" t="s">
        <v>1456</v>
      </c>
      <c r="G80" s="13" t="s">
        <v>1456</v>
      </c>
      <c r="H80" s="13" t="s">
        <v>1465</v>
      </c>
      <c r="I80" s="13">
        <v>5500</v>
      </c>
      <c r="J80" s="23">
        <v>2</v>
      </c>
      <c r="K80" s="27">
        <v>0.5</v>
      </c>
      <c r="L80" s="27">
        <v>0.5</v>
      </c>
      <c r="M80" s="28">
        <f t="shared" si="14"/>
        <v>14000</v>
      </c>
      <c r="N80" s="28">
        <f t="shared" si="9"/>
        <v>8800</v>
      </c>
      <c r="O80" s="28">
        <f t="shared" si="10"/>
        <v>9900</v>
      </c>
      <c r="P80" s="26">
        <f t="shared" si="11"/>
        <v>880</v>
      </c>
      <c r="Q80" s="26">
        <f t="shared" si="13"/>
        <v>14880</v>
      </c>
      <c r="R80" s="24">
        <f t="shared" si="12"/>
        <v>3120</v>
      </c>
      <c r="S80" s="24"/>
    </row>
    <row r="81" spans="2:19" x14ac:dyDescent="0.5">
      <c r="B81" s="13" t="s">
        <v>1304</v>
      </c>
      <c r="C81" s="13" t="s">
        <v>1076</v>
      </c>
      <c r="D81" s="13">
        <v>5</v>
      </c>
      <c r="E81" s="13">
        <v>18000</v>
      </c>
      <c r="F81" s="13" t="s">
        <v>1456</v>
      </c>
      <c r="G81" s="13" t="s">
        <v>1456</v>
      </c>
      <c r="H81" s="13" t="s">
        <v>1465</v>
      </c>
      <c r="I81" s="13">
        <v>5500</v>
      </c>
      <c r="J81" s="23">
        <v>2</v>
      </c>
      <c r="K81" s="27">
        <v>0.5</v>
      </c>
      <c r="L81" s="27">
        <v>0.5</v>
      </c>
      <c r="M81" s="28">
        <f t="shared" si="14"/>
        <v>14000</v>
      </c>
      <c r="N81" s="28">
        <f t="shared" si="9"/>
        <v>8800</v>
      </c>
      <c r="O81" s="28">
        <f t="shared" si="10"/>
        <v>9900</v>
      </c>
      <c r="P81" s="26">
        <f t="shared" si="11"/>
        <v>880</v>
      </c>
      <c r="Q81" s="26">
        <f t="shared" si="13"/>
        <v>14880</v>
      </c>
      <c r="R81" s="24">
        <f t="shared" si="12"/>
        <v>3120</v>
      </c>
      <c r="S81" s="24"/>
    </row>
    <row r="82" spans="2:19" x14ac:dyDescent="0.5">
      <c r="B82" s="13" t="s">
        <v>1323</v>
      </c>
      <c r="C82" s="13" t="s">
        <v>1078</v>
      </c>
      <c r="D82" s="13">
        <v>1</v>
      </c>
      <c r="E82" s="13">
        <v>9000</v>
      </c>
      <c r="F82" s="13" t="s">
        <v>1453</v>
      </c>
      <c r="G82" s="13" t="s">
        <v>1453</v>
      </c>
      <c r="H82" s="13" t="s">
        <v>1465</v>
      </c>
      <c r="I82" s="13">
        <v>5500</v>
      </c>
      <c r="J82" s="23">
        <v>2</v>
      </c>
      <c r="K82" s="27">
        <v>0.5</v>
      </c>
      <c r="L82" s="27">
        <v>0.5</v>
      </c>
      <c r="M82" s="28">
        <f t="shared" si="14"/>
        <v>9600</v>
      </c>
      <c r="N82" s="28">
        <f t="shared" si="9"/>
        <v>4400</v>
      </c>
      <c r="O82" s="28">
        <f t="shared" si="10"/>
        <v>5500</v>
      </c>
      <c r="P82" s="26">
        <f t="shared" si="11"/>
        <v>440</v>
      </c>
      <c r="Q82" s="26">
        <f t="shared" si="13"/>
        <v>10040</v>
      </c>
      <c r="R82" s="24">
        <f t="shared" si="12"/>
        <v>-1040</v>
      </c>
      <c r="S82" s="24"/>
    </row>
    <row r="83" spans="2:19" x14ac:dyDescent="0.5">
      <c r="B83" s="13" t="s">
        <v>1325</v>
      </c>
      <c r="C83" s="13" t="s">
        <v>1079</v>
      </c>
      <c r="D83" s="13">
        <v>3</v>
      </c>
      <c r="E83" s="13">
        <v>13500</v>
      </c>
      <c r="F83" s="13" t="s">
        <v>1457</v>
      </c>
      <c r="G83" s="13" t="s">
        <v>1457</v>
      </c>
      <c r="H83" s="13" t="s">
        <v>1465</v>
      </c>
      <c r="I83" s="13">
        <v>5500</v>
      </c>
      <c r="J83" s="23">
        <v>2</v>
      </c>
      <c r="K83" s="27">
        <v>0.5</v>
      </c>
      <c r="L83" s="27">
        <v>0.5</v>
      </c>
      <c r="M83" s="28">
        <f t="shared" si="14"/>
        <v>13300</v>
      </c>
      <c r="N83" s="28">
        <f t="shared" si="9"/>
        <v>6600</v>
      </c>
      <c r="O83" s="28">
        <f t="shared" si="10"/>
        <v>7700</v>
      </c>
      <c r="P83" s="26">
        <f t="shared" si="11"/>
        <v>660</v>
      </c>
      <c r="Q83" s="26">
        <f t="shared" si="13"/>
        <v>13960</v>
      </c>
      <c r="R83" s="24">
        <f t="shared" si="12"/>
        <v>-460</v>
      </c>
      <c r="S83" s="24"/>
    </row>
    <row r="84" spans="2:19" x14ac:dyDescent="0.5">
      <c r="B84" s="13" t="s">
        <v>1327</v>
      </c>
      <c r="C84" s="13" t="s">
        <v>1080</v>
      </c>
      <c r="D84" s="13">
        <v>8</v>
      </c>
      <c r="E84" s="13">
        <v>18000</v>
      </c>
      <c r="F84" s="13" t="s">
        <v>1456</v>
      </c>
      <c r="G84" s="13" t="s">
        <v>1456</v>
      </c>
      <c r="H84" s="13" t="s">
        <v>1465</v>
      </c>
      <c r="I84" s="13">
        <v>5500</v>
      </c>
      <c r="J84" s="23">
        <v>2</v>
      </c>
      <c r="K84" s="27">
        <v>0.5</v>
      </c>
      <c r="L84" s="27">
        <v>0.5</v>
      </c>
      <c r="M84" s="28">
        <f t="shared" si="14"/>
        <v>15500</v>
      </c>
      <c r="N84" s="28">
        <f t="shared" si="9"/>
        <v>8800</v>
      </c>
      <c r="O84" s="28">
        <f t="shared" si="10"/>
        <v>9900</v>
      </c>
      <c r="P84" s="26">
        <f t="shared" si="11"/>
        <v>880</v>
      </c>
      <c r="Q84" s="26">
        <f t="shared" si="13"/>
        <v>16380</v>
      </c>
      <c r="R84" s="24">
        <f t="shared" si="12"/>
        <v>1620</v>
      </c>
      <c r="S84" s="24"/>
    </row>
    <row r="85" spans="2:19" x14ac:dyDescent="0.5">
      <c r="B85" s="13" t="s">
        <v>1145</v>
      </c>
      <c r="C85" s="13" t="s">
        <v>80</v>
      </c>
      <c r="D85" s="13">
        <v>1</v>
      </c>
      <c r="E85" s="13">
        <v>90000</v>
      </c>
      <c r="F85" s="13">
        <v>1</v>
      </c>
      <c r="G85" s="13">
        <v>1</v>
      </c>
      <c r="H85" s="13" t="s">
        <v>1466</v>
      </c>
      <c r="I85" s="13" t="s">
        <v>1468</v>
      </c>
      <c r="J85" s="23">
        <v>3</v>
      </c>
      <c r="K85" s="27"/>
      <c r="L85" s="27"/>
      <c r="M85" s="28"/>
      <c r="N85" s="28"/>
      <c r="O85" s="28"/>
      <c r="P85" s="26"/>
      <c r="Q85" s="26"/>
      <c r="R85" s="24"/>
      <c r="S85" s="24"/>
    </row>
    <row r="86" spans="2:19" x14ac:dyDescent="0.5">
      <c r="B86" s="13" t="s">
        <v>1147</v>
      </c>
      <c r="C86" s="13" t="s">
        <v>81</v>
      </c>
      <c r="D86" s="13">
        <v>2</v>
      </c>
      <c r="E86" s="13">
        <v>90000</v>
      </c>
      <c r="F86" s="13">
        <v>1</v>
      </c>
      <c r="G86" s="13">
        <v>1</v>
      </c>
      <c r="H86" s="13" t="s">
        <v>1466</v>
      </c>
      <c r="I86" s="13" t="s">
        <v>1468</v>
      </c>
      <c r="J86" s="23">
        <v>3</v>
      </c>
      <c r="K86" s="27"/>
      <c r="L86" s="27"/>
      <c r="M86" s="28"/>
      <c r="N86" s="28"/>
      <c r="O86" s="28"/>
      <c r="P86" s="26"/>
      <c r="Q86" s="26"/>
      <c r="R86" s="24"/>
      <c r="S86" s="24"/>
    </row>
    <row r="87" spans="2:19" x14ac:dyDescent="0.5">
      <c r="B87" s="13" t="s">
        <v>1149</v>
      </c>
      <c r="C87" s="13" t="s">
        <v>82</v>
      </c>
      <c r="D87" s="13">
        <v>5</v>
      </c>
      <c r="E87" s="13">
        <v>225000</v>
      </c>
      <c r="F87" s="13" t="s">
        <v>1451</v>
      </c>
      <c r="G87" s="13" t="s">
        <v>1451</v>
      </c>
      <c r="H87" s="13" t="s">
        <v>1466</v>
      </c>
      <c r="I87" s="13" t="s">
        <v>1468</v>
      </c>
      <c r="J87" s="23">
        <v>3</v>
      </c>
      <c r="K87" s="27"/>
      <c r="L87" s="27"/>
      <c r="M87" s="28"/>
      <c r="N87" s="28"/>
      <c r="O87" s="28"/>
      <c r="P87" s="26"/>
      <c r="Q87" s="26"/>
      <c r="R87" s="24"/>
      <c r="S87" s="24"/>
    </row>
    <row r="88" spans="2:19" x14ac:dyDescent="0.5">
      <c r="B88" s="13" t="s">
        <v>1151</v>
      </c>
      <c r="C88" s="13" t="s">
        <v>83</v>
      </c>
      <c r="D88" s="13">
        <v>0.5</v>
      </c>
      <c r="E88" s="13">
        <v>62999.999999999993</v>
      </c>
      <c r="F88" s="13" t="s">
        <v>1452</v>
      </c>
      <c r="G88" s="13" t="s">
        <v>1452</v>
      </c>
      <c r="H88" s="13" t="s">
        <v>1466</v>
      </c>
      <c r="I88" s="13" t="s">
        <v>1468</v>
      </c>
      <c r="J88" s="23">
        <v>3</v>
      </c>
      <c r="K88" s="27"/>
      <c r="L88" s="27"/>
      <c r="M88" s="28"/>
      <c r="N88" s="28"/>
      <c r="O88" s="28"/>
      <c r="P88" s="26"/>
      <c r="Q88" s="26"/>
      <c r="R88" s="24"/>
      <c r="S88" s="24"/>
    </row>
    <row r="89" spans="2:19" x14ac:dyDescent="0.5">
      <c r="B89" s="13" t="s">
        <v>1183</v>
      </c>
      <c r="C89" s="10" t="s">
        <v>104</v>
      </c>
      <c r="D89" s="10">
        <v>1</v>
      </c>
      <c r="E89" s="10">
        <v>90000</v>
      </c>
      <c r="F89" s="13">
        <v>1</v>
      </c>
      <c r="G89" s="13">
        <v>1</v>
      </c>
      <c r="H89" s="13" t="s">
        <v>1466</v>
      </c>
      <c r="I89" s="13" t="s">
        <v>1468</v>
      </c>
      <c r="J89" s="23">
        <v>3</v>
      </c>
      <c r="K89" s="27"/>
      <c r="L89" s="27"/>
      <c r="M89" s="28"/>
      <c r="N89" s="28"/>
      <c r="O89" s="28"/>
      <c r="P89" s="26"/>
      <c r="Q89" s="26"/>
      <c r="R89" s="24"/>
      <c r="S89" s="24"/>
    </row>
    <row r="90" spans="2:19" x14ac:dyDescent="0.5">
      <c r="B90" s="13" t="s">
        <v>1185</v>
      </c>
      <c r="C90" s="10" t="s">
        <v>105</v>
      </c>
      <c r="D90" s="10">
        <v>2</v>
      </c>
      <c r="E90" s="10">
        <v>90000</v>
      </c>
      <c r="F90" s="13">
        <v>1</v>
      </c>
      <c r="G90" s="13">
        <v>1</v>
      </c>
      <c r="H90" s="13" t="s">
        <v>1466</v>
      </c>
      <c r="I90" s="13" t="s">
        <v>1468</v>
      </c>
      <c r="J90" s="23">
        <v>3</v>
      </c>
      <c r="K90" s="27"/>
      <c r="L90" s="27"/>
      <c r="M90" s="28"/>
      <c r="N90" s="28"/>
      <c r="O90" s="28"/>
      <c r="P90" s="26"/>
      <c r="Q90" s="26"/>
      <c r="R90" s="24"/>
      <c r="S90" s="24"/>
    </row>
    <row r="91" spans="2:19" x14ac:dyDescent="0.5">
      <c r="B91" s="13" t="s">
        <v>1187</v>
      </c>
      <c r="C91" s="10" t="s">
        <v>106</v>
      </c>
      <c r="D91" s="10">
        <v>3</v>
      </c>
      <c r="E91" s="10">
        <v>90000</v>
      </c>
      <c r="F91" s="13">
        <v>1</v>
      </c>
      <c r="G91" s="13">
        <v>1</v>
      </c>
      <c r="H91" s="13" t="s">
        <v>1466</v>
      </c>
      <c r="I91" s="13" t="s">
        <v>1468</v>
      </c>
      <c r="J91" s="23">
        <v>3</v>
      </c>
      <c r="K91" s="27"/>
      <c r="L91" s="27"/>
      <c r="M91" s="28"/>
      <c r="N91" s="28"/>
      <c r="O91" s="28"/>
      <c r="P91" s="26"/>
      <c r="Q91" s="26"/>
      <c r="R91" s="24"/>
      <c r="S91" s="24"/>
    </row>
    <row r="92" spans="2:19" x14ac:dyDescent="0.5">
      <c r="B92" s="13" t="s">
        <v>1189</v>
      </c>
      <c r="C92" s="10" t="s">
        <v>107</v>
      </c>
      <c r="D92" s="10">
        <v>0.5</v>
      </c>
      <c r="E92" s="10">
        <v>36000</v>
      </c>
      <c r="F92" s="13" t="s">
        <v>1453</v>
      </c>
      <c r="G92" s="13" t="s">
        <v>1453</v>
      </c>
      <c r="H92" s="13" t="s">
        <v>1466</v>
      </c>
      <c r="I92" s="13" t="s">
        <v>1468</v>
      </c>
      <c r="J92" s="23">
        <v>3</v>
      </c>
      <c r="K92" s="27"/>
      <c r="L92" s="27"/>
      <c r="M92" s="28"/>
      <c r="N92" s="28"/>
      <c r="O92" s="28"/>
      <c r="P92" s="26"/>
      <c r="Q92" s="26"/>
      <c r="R92" s="24"/>
      <c r="S92" s="24"/>
    </row>
    <row r="93" spans="2:19" x14ac:dyDescent="0.5">
      <c r="B93" s="13" t="s">
        <v>1191</v>
      </c>
      <c r="C93" s="10" t="s">
        <v>108</v>
      </c>
      <c r="D93" s="10">
        <v>1</v>
      </c>
      <c r="E93" s="10">
        <v>45000</v>
      </c>
      <c r="F93" s="13" t="s">
        <v>1454</v>
      </c>
      <c r="G93" s="13" t="s">
        <v>1454</v>
      </c>
      <c r="H93" s="13" t="s">
        <v>1466</v>
      </c>
      <c r="I93" s="13" t="s">
        <v>1468</v>
      </c>
      <c r="J93" s="23">
        <v>3</v>
      </c>
      <c r="K93" s="27"/>
      <c r="L93" s="27"/>
      <c r="M93" s="28"/>
      <c r="N93" s="28"/>
      <c r="O93" s="28"/>
      <c r="P93" s="26"/>
      <c r="Q93" s="26"/>
      <c r="R93" s="24"/>
      <c r="S93" s="24"/>
    </row>
    <row r="94" spans="2:19" x14ac:dyDescent="0.5">
      <c r="B94" s="13" t="s">
        <v>1193</v>
      </c>
      <c r="C94" s="10" t="s">
        <v>109</v>
      </c>
      <c r="D94" s="10">
        <v>3</v>
      </c>
      <c r="E94" s="10">
        <v>117000</v>
      </c>
      <c r="F94" s="13" t="s">
        <v>1455</v>
      </c>
      <c r="G94" s="13" t="s">
        <v>1455</v>
      </c>
      <c r="H94" s="13" t="s">
        <v>1466</v>
      </c>
      <c r="I94" s="13" t="s">
        <v>1468</v>
      </c>
      <c r="J94" s="23">
        <v>3</v>
      </c>
      <c r="K94" s="27"/>
      <c r="L94" s="27"/>
      <c r="M94" s="28"/>
      <c r="N94" s="28"/>
      <c r="O94" s="28"/>
      <c r="P94" s="26"/>
      <c r="Q94" s="26"/>
      <c r="R94" s="24"/>
      <c r="S94" s="24"/>
    </row>
    <row r="95" spans="2:19" x14ac:dyDescent="0.5">
      <c r="B95" s="13" t="s">
        <v>1195</v>
      </c>
      <c r="C95" s="10" t="s">
        <v>110</v>
      </c>
      <c r="D95" s="10">
        <v>5</v>
      </c>
      <c r="E95" s="10">
        <v>117000</v>
      </c>
      <c r="F95" s="13" t="s">
        <v>1455</v>
      </c>
      <c r="G95" s="13" t="s">
        <v>1455</v>
      </c>
      <c r="H95" s="13" t="s">
        <v>1466</v>
      </c>
      <c r="I95" s="13" t="s">
        <v>1468</v>
      </c>
      <c r="J95" s="23">
        <v>3</v>
      </c>
      <c r="K95" s="27"/>
      <c r="L95" s="27"/>
      <c r="M95" s="28"/>
      <c r="N95" s="28"/>
      <c r="O95" s="28"/>
      <c r="P95" s="26"/>
      <c r="Q95" s="26"/>
      <c r="R95" s="24"/>
      <c r="S95" s="24"/>
    </row>
    <row r="96" spans="2:19" x14ac:dyDescent="0.5">
      <c r="B96" s="13" t="s">
        <v>1197</v>
      </c>
      <c r="C96" s="10" t="s">
        <v>111</v>
      </c>
      <c r="D96" s="10">
        <v>8</v>
      </c>
      <c r="E96" s="10">
        <v>117000</v>
      </c>
      <c r="F96" s="13" t="s">
        <v>1455</v>
      </c>
      <c r="G96" s="13" t="s">
        <v>1455</v>
      </c>
      <c r="H96" s="13" t="s">
        <v>1466</v>
      </c>
      <c r="I96" s="13" t="s">
        <v>1468</v>
      </c>
      <c r="J96" s="23">
        <v>3</v>
      </c>
      <c r="K96" s="27"/>
      <c r="L96" s="27"/>
      <c r="M96" s="28"/>
      <c r="N96" s="28"/>
      <c r="O96" s="28"/>
      <c r="P96" s="26"/>
      <c r="Q96" s="26"/>
      <c r="R96" s="24"/>
      <c r="S96" s="24"/>
    </row>
    <row r="97" spans="2:19" x14ac:dyDescent="0.5">
      <c r="B97" s="13" t="s">
        <v>1199</v>
      </c>
      <c r="C97" s="13" t="s">
        <v>112</v>
      </c>
      <c r="D97" s="13">
        <v>3</v>
      </c>
      <c r="E97" s="13">
        <v>72000</v>
      </c>
      <c r="F97" s="13" t="s">
        <v>1456</v>
      </c>
      <c r="G97" s="13" t="s">
        <v>1456</v>
      </c>
      <c r="H97" s="13" t="s">
        <v>1466</v>
      </c>
      <c r="I97" s="13" t="s">
        <v>1468</v>
      </c>
      <c r="J97" s="23">
        <v>3</v>
      </c>
      <c r="K97" s="27"/>
      <c r="L97" s="27"/>
      <c r="M97" s="28"/>
      <c r="N97" s="28"/>
      <c r="O97" s="28"/>
      <c r="P97" s="26"/>
      <c r="Q97" s="26"/>
      <c r="R97" s="24"/>
      <c r="S97" s="24"/>
    </row>
    <row r="98" spans="2:19" x14ac:dyDescent="0.5">
      <c r="B98" s="13" t="s">
        <v>1201</v>
      </c>
      <c r="C98" s="13" t="s">
        <v>131</v>
      </c>
      <c r="D98" s="13">
        <v>5</v>
      </c>
      <c r="E98" s="13">
        <v>54000</v>
      </c>
      <c r="F98" s="13" t="s">
        <v>1457</v>
      </c>
      <c r="G98" s="13" t="s">
        <v>1457</v>
      </c>
      <c r="H98" s="13" t="s">
        <v>1466</v>
      </c>
      <c r="I98" s="13" t="s">
        <v>1468</v>
      </c>
      <c r="J98" s="23">
        <v>3</v>
      </c>
      <c r="K98" s="27"/>
      <c r="L98" s="27"/>
      <c r="M98" s="28"/>
      <c r="N98" s="28"/>
      <c r="O98" s="28"/>
      <c r="P98" s="26"/>
      <c r="Q98" s="26"/>
      <c r="R98" s="24"/>
      <c r="S98" s="24"/>
    </row>
    <row r="99" spans="2:19" x14ac:dyDescent="0.5">
      <c r="B99" s="13" t="s">
        <v>1203</v>
      </c>
      <c r="C99" s="13" t="s">
        <v>113</v>
      </c>
      <c r="D99" s="13">
        <v>7</v>
      </c>
      <c r="E99" s="13">
        <v>125999.99999999999</v>
      </c>
      <c r="F99" s="13" t="s">
        <v>1458</v>
      </c>
      <c r="G99" s="13" t="s">
        <v>1458</v>
      </c>
      <c r="H99" s="13" t="s">
        <v>1466</v>
      </c>
      <c r="I99" s="13" t="s">
        <v>1468</v>
      </c>
      <c r="J99" s="23">
        <v>3</v>
      </c>
      <c r="K99" s="27"/>
      <c r="L99" s="27"/>
      <c r="M99" s="28"/>
      <c r="N99" s="28"/>
      <c r="O99" s="28"/>
      <c r="P99" s="26"/>
      <c r="Q99" s="26"/>
      <c r="R99" s="24"/>
      <c r="S99" s="24"/>
    </row>
    <row r="100" spans="2:19" x14ac:dyDescent="0.5">
      <c r="B100" s="13" t="s">
        <v>1233</v>
      </c>
      <c r="C100" s="13" t="s">
        <v>122</v>
      </c>
      <c r="D100" s="13">
        <v>0.2</v>
      </c>
      <c r="E100" s="13">
        <v>36000</v>
      </c>
      <c r="F100" s="13" t="s">
        <v>1453</v>
      </c>
      <c r="G100" s="13" t="s">
        <v>1453</v>
      </c>
      <c r="H100" s="13" t="s">
        <v>1466</v>
      </c>
      <c r="I100" s="13" t="s">
        <v>1468</v>
      </c>
      <c r="J100" s="23">
        <v>3</v>
      </c>
      <c r="K100" s="27"/>
      <c r="L100" s="27"/>
      <c r="M100" s="28"/>
      <c r="N100" s="28"/>
      <c r="O100" s="28"/>
      <c r="P100" s="26"/>
      <c r="Q100" s="26"/>
      <c r="R100" s="24"/>
      <c r="S100" s="24"/>
    </row>
    <row r="101" spans="2:19" x14ac:dyDescent="0.5">
      <c r="B101" s="13" t="s">
        <v>1235</v>
      </c>
      <c r="C101" s="13" t="s">
        <v>123</v>
      </c>
      <c r="D101" s="13">
        <v>0.5</v>
      </c>
      <c r="E101" s="13">
        <v>72000</v>
      </c>
      <c r="F101" s="13" t="s">
        <v>1456</v>
      </c>
      <c r="G101" s="13" t="s">
        <v>1456</v>
      </c>
      <c r="H101" s="13" t="s">
        <v>1466</v>
      </c>
      <c r="I101" s="13" t="s">
        <v>1468</v>
      </c>
      <c r="J101" s="23">
        <v>3</v>
      </c>
      <c r="K101" s="27"/>
      <c r="L101" s="27"/>
      <c r="M101" s="28"/>
      <c r="N101" s="28"/>
      <c r="O101" s="28"/>
      <c r="P101" s="26"/>
      <c r="Q101" s="26"/>
      <c r="R101" s="24"/>
      <c r="S101" s="24"/>
    </row>
    <row r="102" spans="2:19" x14ac:dyDescent="0.5">
      <c r="B102" s="13" t="s">
        <v>1237</v>
      </c>
      <c r="C102" s="13" t="s">
        <v>124</v>
      </c>
      <c r="D102" s="13">
        <v>1</v>
      </c>
      <c r="E102" s="13">
        <v>117000</v>
      </c>
      <c r="F102" s="13" t="s">
        <v>1455</v>
      </c>
      <c r="G102" s="13" t="s">
        <v>1455</v>
      </c>
      <c r="H102" s="13" t="s">
        <v>1466</v>
      </c>
      <c r="I102" s="13" t="s">
        <v>1468</v>
      </c>
      <c r="J102" s="23">
        <v>3</v>
      </c>
      <c r="K102" s="27"/>
      <c r="L102" s="27"/>
      <c r="M102" s="28"/>
      <c r="N102" s="28"/>
      <c r="O102" s="28"/>
      <c r="P102" s="26"/>
      <c r="Q102" s="26"/>
      <c r="R102" s="24"/>
      <c r="S102" s="24"/>
    </row>
    <row r="103" spans="2:19" x14ac:dyDescent="0.5">
      <c r="B103" s="13" t="s">
        <v>1257</v>
      </c>
      <c r="C103" s="13" t="s">
        <v>1060</v>
      </c>
      <c r="D103" s="13">
        <v>1.2</v>
      </c>
      <c r="E103" s="13">
        <v>36000</v>
      </c>
      <c r="F103" s="13" t="s">
        <v>1453</v>
      </c>
      <c r="G103" s="13" t="s">
        <v>1453</v>
      </c>
      <c r="H103" s="13" t="s">
        <v>1466</v>
      </c>
      <c r="I103" s="13" t="s">
        <v>1468</v>
      </c>
      <c r="J103" s="23">
        <v>3</v>
      </c>
      <c r="K103" s="27"/>
      <c r="L103" s="27"/>
      <c r="M103" s="28"/>
      <c r="N103" s="28"/>
      <c r="O103" s="28"/>
      <c r="P103" s="26"/>
      <c r="Q103" s="26"/>
      <c r="R103" s="24"/>
      <c r="S103" s="24"/>
    </row>
    <row r="104" spans="2:19" x14ac:dyDescent="0.5">
      <c r="B104" s="13" t="s">
        <v>1259</v>
      </c>
      <c r="C104" s="13" t="s">
        <v>1061</v>
      </c>
      <c r="D104" s="13">
        <v>1.2</v>
      </c>
      <c r="E104" s="13">
        <v>36000</v>
      </c>
      <c r="F104" s="13" t="s">
        <v>1453</v>
      </c>
      <c r="G104" s="13" t="s">
        <v>1453</v>
      </c>
      <c r="H104" s="13" t="s">
        <v>1466</v>
      </c>
      <c r="I104" s="13" t="s">
        <v>1468</v>
      </c>
      <c r="J104" s="23">
        <v>3</v>
      </c>
      <c r="K104" s="27"/>
      <c r="L104" s="27"/>
      <c r="M104" s="28"/>
      <c r="N104" s="28"/>
      <c r="O104" s="28"/>
      <c r="P104" s="26"/>
      <c r="Q104" s="26"/>
      <c r="R104" s="24"/>
      <c r="S104" s="24"/>
    </row>
    <row r="105" spans="2:19" x14ac:dyDescent="0.5">
      <c r="B105" s="13" t="s">
        <v>1260</v>
      </c>
      <c r="C105" s="13" t="s">
        <v>1062</v>
      </c>
      <c r="D105" s="13">
        <v>1.2</v>
      </c>
      <c r="E105" s="13">
        <v>36000</v>
      </c>
      <c r="F105" s="13" t="s">
        <v>1453</v>
      </c>
      <c r="G105" s="13" t="s">
        <v>1453</v>
      </c>
      <c r="H105" s="13" t="s">
        <v>1466</v>
      </c>
      <c r="I105" s="13" t="s">
        <v>1468</v>
      </c>
      <c r="J105" s="23">
        <v>3</v>
      </c>
      <c r="K105" s="27"/>
      <c r="L105" s="27"/>
      <c r="M105" s="28"/>
      <c r="N105" s="28"/>
      <c r="O105" s="28"/>
      <c r="P105" s="26"/>
      <c r="Q105" s="26"/>
      <c r="R105" s="24"/>
      <c r="S105" s="24"/>
    </row>
    <row r="106" spans="2:19" x14ac:dyDescent="0.5">
      <c r="B106" s="13" t="s">
        <v>1261</v>
      </c>
      <c r="C106" s="13" t="s">
        <v>1063</v>
      </c>
      <c r="D106" s="13">
        <v>1.2</v>
      </c>
      <c r="E106" s="13">
        <v>36000</v>
      </c>
      <c r="F106" s="13" t="s">
        <v>1453</v>
      </c>
      <c r="G106" s="13" t="s">
        <v>1453</v>
      </c>
      <c r="H106" s="13" t="s">
        <v>1466</v>
      </c>
      <c r="I106" s="13" t="s">
        <v>1468</v>
      </c>
      <c r="J106" s="23">
        <v>3</v>
      </c>
      <c r="K106" s="27"/>
      <c r="L106" s="27"/>
      <c r="M106" s="28"/>
      <c r="N106" s="28"/>
      <c r="O106" s="28"/>
      <c r="P106" s="26"/>
      <c r="Q106" s="26"/>
      <c r="R106" s="24"/>
      <c r="S106" s="24"/>
    </row>
    <row r="107" spans="2:19" x14ac:dyDescent="0.5">
      <c r="B107" s="13" t="s">
        <v>1262</v>
      </c>
      <c r="C107" s="13" t="s">
        <v>1064</v>
      </c>
      <c r="D107" s="13">
        <v>1.2</v>
      </c>
      <c r="E107" s="13">
        <v>36000</v>
      </c>
      <c r="F107" s="13" t="s">
        <v>1453</v>
      </c>
      <c r="G107" s="13" t="s">
        <v>1453</v>
      </c>
      <c r="H107" s="13" t="s">
        <v>1466</v>
      </c>
      <c r="I107" s="13" t="s">
        <v>1468</v>
      </c>
      <c r="J107" s="23">
        <v>3</v>
      </c>
      <c r="K107" s="27"/>
      <c r="L107" s="27"/>
      <c r="M107" s="28"/>
      <c r="N107" s="28"/>
      <c r="O107" s="28"/>
      <c r="P107" s="26"/>
      <c r="Q107" s="26"/>
      <c r="R107" s="24"/>
      <c r="S107" s="24"/>
    </row>
    <row r="108" spans="2:19" x14ac:dyDescent="0.5">
      <c r="B108" s="13" t="s">
        <v>1281</v>
      </c>
      <c r="C108" s="13" t="s">
        <v>1066</v>
      </c>
      <c r="D108" s="13">
        <v>3</v>
      </c>
      <c r="E108" s="13">
        <v>54000</v>
      </c>
      <c r="F108" s="13" t="s">
        <v>1457</v>
      </c>
      <c r="G108" s="13" t="s">
        <v>1457</v>
      </c>
      <c r="H108" s="13" t="s">
        <v>1466</v>
      </c>
      <c r="I108" s="13" t="s">
        <v>1468</v>
      </c>
      <c r="J108" s="23">
        <v>3</v>
      </c>
      <c r="K108" s="27"/>
      <c r="L108" s="27"/>
      <c r="M108" s="28"/>
      <c r="N108" s="28"/>
      <c r="O108" s="28"/>
      <c r="P108" s="26"/>
      <c r="Q108" s="26"/>
      <c r="R108" s="24"/>
      <c r="S108" s="24"/>
    </row>
    <row r="109" spans="2:19" x14ac:dyDescent="0.5">
      <c r="B109" s="13" t="s">
        <v>1283</v>
      </c>
      <c r="C109" s="13" t="s">
        <v>1067</v>
      </c>
      <c r="D109" s="13">
        <v>3</v>
      </c>
      <c r="E109" s="13">
        <v>54000</v>
      </c>
      <c r="F109" s="13" t="s">
        <v>1457</v>
      </c>
      <c r="G109" s="13" t="s">
        <v>1457</v>
      </c>
      <c r="H109" s="13" t="s">
        <v>1466</v>
      </c>
      <c r="I109" s="13" t="s">
        <v>1468</v>
      </c>
      <c r="J109" s="23">
        <v>3</v>
      </c>
      <c r="K109" s="27"/>
      <c r="L109" s="27"/>
      <c r="M109" s="28"/>
      <c r="N109" s="28"/>
      <c r="O109" s="28"/>
      <c r="P109" s="26"/>
      <c r="Q109" s="26"/>
      <c r="R109" s="24"/>
      <c r="S109" s="24"/>
    </row>
    <row r="110" spans="2:19" x14ac:dyDescent="0.5">
      <c r="B110" s="13" t="s">
        <v>1284</v>
      </c>
      <c r="C110" s="13" t="s">
        <v>1068</v>
      </c>
      <c r="D110" s="13">
        <v>3</v>
      </c>
      <c r="E110" s="13">
        <v>54000</v>
      </c>
      <c r="F110" s="13" t="s">
        <v>1457</v>
      </c>
      <c r="G110" s="13" t="s">
        <v>1457</v>
      </c>
      <c r="H110" s="13" t="s">
        <v>1466</v>
      </c>
      <c r="I110" s="13" t="s">
        <v>1468</v>
      </c>
      <c r="J110" s="23">
        <v>3</v>
      </c>
      <c r="K110" s="27"/>
      <c r="L110" s="27"/>
      <c r="M110" s="28"/>
      <c r="N110" s="28"/>
      <c r="O110" s="28"/>
      <c r="P110" s="26"/>
      <c r="Q110" s="26"/>
      <c r="R110" s="24"/>
      <c r="S110" s="24"/>
    </row>
    <row r="111" spans="2:19" x14ac:dyDescent="0.5">
      <c r="B111" s="13" t="s">
        <v>1285</v>
      </c>
      <c r="C111" s="13" t="s">
        <v>1069</v>
      </c>
      <c r="D111" s="13">
        <v>3</v>
      </c>
      <c r="E111" s="13">
        <v>54000</v>
      </c>
      <c r="F111" s="13" t="s">
        <v>1457</v>
      </c>
      <c r="G111" s="13" t="s">
        <v>1457</v>
      </c>
      <c r="H111" s="13" t="s">
        <v>1466</v>
      </c>
      <c r="I111" s="13" t="s">
        <v>1468</v>
      </c>
      <c r="J111" s="23">
        <v>3</v>
      </c>
      <c r="K111" s="27"/>
      <c r="L111" s="27"/>
      <c r="M111" s="28"/>
      <c r="N111" s="28"/>
      <c r="O111" s="28"/>
      <c r="P111" s="26"/>
      <c r="Q111" s="26"/>
      <c r="R111" s="24"/>
      <c r="S111" s="24"/>
    </row>
    <row r="112" spans="2:19" x14ac:dyDescent="0.5">
      <c r="B112" s="13" t="s">
        <v>1286</v>
      </c>
      <c r="C112" s="13" t="s">
        <v>1070</v>
      </c>
      <c r="D112" s="13">
        <v>3</v>
      </c>
      <c r="E112" s="13">
        <v>54000</v>
      </c>
      <c r="F112" s="13" t="s">
        <v>1457</v>
      </c>
      <c r="G112" s="13" t="s">
        <v>1457</v>
      </c>
      <c r="H112" s="13" t="s">
        <v>1466</v>
      </c>
      <c r="I112" s="13" t="s">
        <v>1468</v>
      </c>
      <c r="J112" s="23">
        <v>3</v>
      </c>
      <c r="K112" s="27"/>
      <c r="L112" s="27"/>
      <c r="M112" s="28"/>
      <c r="N112" s="28"/>
      <c r="O112" s="28"/>
      <c r="P112" s="26"/>
      <c r="Q112" s="26"/>
      <c r="R112" s="24"/>
      <c r="S112" s="24"/>
    </row>
    <row r="113" spans="2:19" x14ac:dyDescent="0.5">
      <c r="B113" s="13" t="s">
        <v>1305</v>
      </c>
      <c r="C113" s="13" t="s">
        <v>1072</v>
      </c>
      <c r="D113" s="13">
        <v>5</v>
      </c>
      <c r="E113" s="13">
        <v>72000</v>
      </c>
      <c r="F113" s="13" t="s">
        <v>1456</v>
      </c>
      <c r="G113" s="13" t="s">
        <v>1456</v>
      </c>
      <c r="H113" s="13" t="s">
        <v>1466</v>
      </c>
      <c r="I113" s="13" t="s">
        <v>1468</v>
      </c>
      <c r="J113" s="23">
        <v>3</v>
      </c>
      <c r="K113" s="27"/>
      <c r="L113" s="27"/>
      <c r="M113" s="28"/>
      <c r="N113" s="28"/>
      <c r="O113" s="28"/>
      <c r="P113" s="26"/>
      <c r="Q113" s="26"/>
      <c r="R113" s="24"/>
      <c r="S113" s="24"/>
    </row>
    <row r="114" spans="2:19" x14ac:dyDescent="0.5">
      <c r="B114" s="13" t="s">
        <v>1307</v>
      </c>
      <c r="C114" s="13" t="s">
        <v>1073</v>
      </c>
      <c r="D114" s="13">
        <v>5</v>
      </c>
      <c r="E114" s="13">
        <v>72000</v>
      </c>
      <c r="F114" s="13" t="s">
        <v>1456</v>
      </c>
      <c r="G114" s="13" t="s">
        <v>1456</v>
      </c>
      <c r="H114" s="13" t="s">
        <v>1466</v>
      </c>
      <c r="I114" s="13" t="s">
        <v>1468</v>
      </c>
      <c r="J114" s="23">
        <v>3</v>
      </c>
      <c r="K114" s="27"/>
      <c r="L114" s="27"/>
      <c r="M114" s="28"/>
      <c r="N114" s="28"/>
      <c r="O114" s="28"/>
      <c r="P114" s="26"/>
      <c r="Q114" s="26"/>
      <c r="R114" s="24"/>
      <c r="S114" s="24"/>
    </row>
    <row r="115" spans="2:19" x14ac:dyDescent="0.5">
      <c r="B115" s="13" t="s">
        <v>1308</v>
      </c>
      <c r="C115" s="13" t="s">
        <v>1074</v>
      </c>
      <c r="D115" s="13">
        <v>5</v>
      </c>
      <c r="E115" s="13">
        <v>72000</v>
      </c>
      <c r="F115" s="13" t="s">
        <v>1456</v>
      </c>
      <c r="G115" s="13" t="s">
        <v>1456</v>
      </c>
      <c r="H115" s="13" t="s">
        <v>1466</v>
      </c>
      <c r="I115" s="13" t="s">
        <v>1468</v>
      </c>
      <c r="J115" s="23">
        <v>3</v>
      </c>
      <c r="K115" s="27"/>
      <c r="L115" s="27"/>
      <c r="M115" s="28"/>
      <c r="N115" s="28"/>
      <c r="O115" s="28"/>
      <c r="P115" s="26"/>
      <c r="Q115" s="26"/>
      <c r="R115" s="24"/>
      <c r="S115" s="24"/>
    </row>
    <row r="116" spans="2:19" x14ac:dyDescent="0.5">
      <c r="B116" s="13" t="s">
        <v>1309</v>
      </c>
      <c r="C116" s="13" t="s">
        <v>1075</v>
      </c>
      <c r="D116" s="13">
        <v>5</v>
      </c>
      <c r="E116" s="13">
        <v>72000</v>
      </c>
      <c r="F116" s="13" t="s">
        <v>1456</v>
      </c>
      <c r="G116" s="13" t="s">
        <v>1456</v>
      </c>
      <c r="H116" s="13" t="s">
        <v>1466</v>
      </c>
      <c r="I116" s="13" t="s">
        <v>1468</v>
      </c>
      <c r="J116" s="23">
        <v>3</v>
      </c>
      <c r="K116" s="27"/>
      <c r="L116" s="27"/>
      <c r="M116" s="28"/>
      <c r="N116" s="28"/>
      <c r="O116" s="28"/>
      <c r="P116" s="26"/>
      <c r="Q116" s="26"/>
      <c r="R116" s="24"/>
      <c r="S116" s="24"/>
    </row>
    <row r="117" spans="2:19" x14ac:dyDescent="0.5">
      <c r="B117" s="13" t="s">
        <v>1310</v>
      </c>
      <c r="C117" s="13" t="s">
        <v>1076</v>
      </c>
      <c r="D117" s="13">
        <v>5</v>
      </c>
      <c r="E117" s="13">
        <v>72000</v>
      </c>
      <c r="F117" s="13" t="s">
        <v>1456</v>
      </c>
      <c r="G117" s="13" t="s">
        <v>1456</v>
      </c>
      <c r="H117" s="13" t="s">
        <v>1466</v>
      </c>
      <c r="I117" s="13" t="s">
        <v>1468</v>
      </c>
      <c r="J117" s="23">
        <v>3</v>
      </c>
      <c r="K117" s="27"/>
      <c r="L117" s="27"/>
      <c r="M117" s="28"/>
      <c r="N117" s="28"/>
      <c r="O117" s="28"/>
      <c r="P117" s="26"/>
      <c r="Q117" s="26"/>
      <c r="R117" s="24"/>
      <c r="S117" s="24"/>
    </row>
    <row r="118" spans="2:19" x14ac:dyDescent="0.5">
      <c r="B118" s="13" t="s">
        <v>1329</v>
      </c>
      <c r="C118" s="13" t="s">
        <v>1078</v>
      </c>
      <c r="D118" s="13">
        <v>1</v>
      </c>
      <c r="E118" s="13">
        <v>36000</v>
      </c>
      <c r="F118" s="13" t="s">
        <v>1453</v>
      </c>
      <c r="G118" s="13" t="s">
        <v>1453</v>
      </c>
      <c r="H118" s="13" t="s">
        <v>1466</v>
      </c>
      <c r="I118" s="13" t="s">
        <v>1468</v>
      </c>
      <c r="J118" s="23">
        <v>3</v>
      </c>
      <c r="K118" s="27"/>
      <c r="L118" s="27"/>
      <c r="M118" s="28"/>
      <c r="N118" s="28"/>
      <c r="O118" s="28"/>
      <c r="P118" s="26"/>
      <c r="Q118" s="26"/>
      <c r="R118" s="24"/>
      <c r="S118" s="24"/>
    </row>
    <row r="119" spans="2:19" x14ac:dyDescent="0.5">
      <c r="B119" s="13" t="s">
        <v>1331</v>
      </c>
      <c r="C119" s="13" t="s">
        <v>1079</v>
      </c>
      <c r="D119" s="13">
        <v>3</v>
      </c>
      <c r="E119" s="13">
        <v>54000</v>
      </c>
      <c r="F119" s="13" t="s">
        <v>1457</v>
      </c>
      <c r="G119" s="13" t="s">
        <v>1457</v>
      </c>
      <c r="H119" s="13" t="s">
        <v>1466</v>
      </c>
      <c r="I119" s="13" t="s">
        <v>1468</v>
      </c>
      <c r="J119" s="23">
        <v>3</v>
      </c>
      <c r="K119" s="27"/>
      <c r="L119" s="27"/>
      <c r="M119" s="28"/>
      <c r="N119" s="28"/>
      <c r="O119" s="28"/>
      <c r="P119" s="26"/>
      <c r="Q119" s="26"/>
      <c r="R119" s="24"/>
      <c r="S119" s="24"/>
    </row>
    <row r="120" spans="2:19" x14ac:dyDescent="0.5">
      <c r="B120" s="13" t="s">
        <v>1333</v>
      </c>
      <c r="C120" s="13" t="s">
        <v>1080</v>
      </c>
      <c r="D120" s="13">
        <v>8</v>
      </c>
      <c r="E120" s="13">
        <v>72000</v>
      </c>
      <c r="F120" s="13" t="s">
        <v>1456</v>
      </c>
      <c r="G120" s="13" t="s">
        <v>1456</v>
      </c>
      <c r="H120" s="13" t="s">
        <v>1466</v>
      </c>
      <c r="I120" s="13" t="s">
        <v>1468</v>
      </c>
      <c r="J120" s="23">
        <v>3</v>
      </c>
      <c r="K120" s="27"/>
      <c r="L120" s="27"/>
      <c r="M120" s="28"/>
      <c r="N120" s="28"/>
      <c r="O120" s="28"/>
      <c r="P120" s="26"/>
      <c r="Q120" s="26"/>
      <c r="R120" s="24"/>
      <c r="S120" s="24"/>
    </row>
    <row r="121" spans="2:19" x14ac:dyDescent="0.5">
      <c r="B121" s="13" t="s">
        <v>1153</v>
      </c>
      <c r="C121" s="13" t="s">
        <v>80</v>
      </c>
      <c r="D121" s="13">
        <v>1</v>
      </c>
      <c r="E121" s="13">
        <v>300000</v>
      </c>
      <c r="F121" s="13">
        <v>1</v>
      </c>
      <c r="G121" s="13">
        <v>1</v>
      </c>
      <c r="H121" s="13" t="s">
        <v>1467</v>
      </c>
      <c r="I121" s="13" t="s">
        <v>1469</v>
      </c>
      <c r="J121" s="23">
        <v>4</v>
      </c>
      <c r="K121" s="27"/>
      <c r="L121" s="27"/>
      <c r="M121" s="28"/>
      <c r="N121" s="28"/>
      <c r="O121" s="28"/>
      <c r="P121" s="26"/>
      <c r="Q121" s="26"/>
      <c r="R121" s="24"/>
      <c r="S121" s="24"/>
    </row>
    <row r="122" spans="2:19" x14ac:dyDescent="0.5">
      <c r="B122" s="13" t="s">
        <v>1155</v>
      </c>
      <c r="C122" s="13" t="s">
        <v>81</v>
      </c>
      <c r="D122" s="13">
        <v>2</v>
      </c>
      <c r="E122" s="13">
        <v>300000</v>
      </c>
      <c r="F122" s="13">
        <v>1</v>
      </c>
      <c r="G122" s="13">
        <v>1</v>
      </c>
      <c r="H122" s="13" t="s">
        <v>1467</v>
      </c>
      <c r="I122" s="13" t="s">
        <v>1469</v>
      </c>
      <c r="J122" s="23">
        <v>4</v>
      </c>
      <c r="K122" s="27"/>
      <c r="L122" s="27"/>
      <c r="M122" s="28"/>
      <c r="N122" s="28"/>
      <c r="O122" s="28"/>
      <c r="P122" s="26"/>
      <c r="Q122" s="26"/>
      <c r="R122" s="24"/>
      <c r="S122" s="24"/>
    </row>
    <row r="123" spans="2:19" x14ac:dyDescent="0.5">
      <c r="B123" s="13" t="s">
        <v>1157</v>
      </c>
      <c r="C123" s="13" t="s">
        <v>82</v>
      </c>
      <c r="D123" s="13">
        <v>5</v>
      </c>
      <c r="E123" s="13">
        <v>750000</v>
      </c>
      <c r="F123" s="13" t="s">
        <v>1451</v>
      </c>
      <c r="G123" s="13" t="s">
        <v>1451</v>
      </c>
      <c r="H123" s="13" t="s">
        <v>1467</v>
      </c>
      <c r="I123" s="13" t="s">
        <v>1469</v>
      </c>
      <c r="J123" s="23">
        <v>4</v>
      </c>
      <c r="K123" s="27"/>
      <c r="L123" s="27"/>
      <c r="M123" s="28"/>
      <c r="N123" s="28"/>
      <c r="O123" s="28"/>
      <c r="P123" s="26"/>
      <c r="Q123" s="26"/>
      <c r="R123" s="24"/>
      <c r="S123" s="24"/>
    </row>
    <row r="124" spans="2:19" x14ac:dyDescent="0.5">
      <c r="B124" s="13" t="s">
        <v>1159</v>
      </c>
      <c r="C124" s="13" t="s">
        <v>83</v>
      </c>
      <c r="D124" s="13">
        <v>0.5</v>
      </c>
      <c r="E124" s="13">
        <v>210000</v>
      </c>
      <c r="F124" s="13" t="s">
        <v>1452</v>
      </c>
      <c r="G124" s="13" t="s">
        <v>1452</v>
      </c>
      <c r="H124" s="13" t="s">
        <v>1467</v>
      </c>
      <c r="I124" s="13" t="s">
        <v>1469</v>
      </c>
      <c r="J124" s="23">
        <v>4</v>
      </c>
      <c r="K124" s="27"/>
      <c r="L124" s="27"/>
      <c r="M124" s="28"/>
      <c r="N124" s="28"/>
      <c r="O124" s="28"/>
      <c r="P124" s="26"/>
      <c r="Q124" s="26"/>
      <c r="R124" s="24"/>
      <c r="S124" s="24"/>
    </row>
    <row r="125" spans="2:19" x14ac:dyDescent="0.5">
      <c r="B125" s="13" t="s">
        <v>1205</v>
      </c>
      <c r="C125" s="10" t="s">
        <v>104</v>
      </c>
      <c r="D125" s="10">
        <v>1</v>
      </c>
      <c r="E125" s="10">
        <v>300000</v>
      </c>
      <c r="F125" s="13">
        <v>1</v>
      </c>
      <c r="G125" s="13">
        <v>1</v>
      </c>
      <c r="H125" s="13" t="s">
        <v>1467</v>
      </c>
      <c r="I125" s="13" t="s">
        <v>1469</v>
      </c>
      <c r="J125" s="23">
        <v>4</v>
      </c>
      <c r="K125" s="27"/>
      <c r="L125" s="27"/>
      <c r="M125" s="28"/>
      <c r="N125" s="28"/>
      <c r="O125" s="28"/>
      <c r="P125" s="26"/>
      <c r="Q125" s="26"/>
      <c r="R125" s="24"/>
      <c r="S125" s="24"/>
    </row>
    <row r="126" spans="2:19" x14ac:dyDescent="0.5">
      <c r="B126" s="13" t="s">
        <v>1207</v>
      </c>
      <c r="C126" s="10" t="s">
        <v>105</v>
      </c>
      <c r="D126" s="10">
        <v>2</v>
      </c>
      <c r="E126" s="10">
        <v>300000</v>
      </c>
      <c r="F126" s="13">
        <v>1</v>
      </c>
      <c r="G126" s="13">
        <v>1</v>
      </c>
      <c r="H126" s="13" t="s">
        <v>1467</v>
      </c>
      <c r="I126" s="13" t="s">
        <v>1469</v>
      </c>
      <c r="J126" s="23">
        <v>4</v>
      </c>
      <c r="K126" s="27"/>
      <c r="L126" s="27"/>
      <c r="M126" s="28"/>
      <c r="N126" s="28"/>
      <c r="O126" s="28"/>
      <c r="P126" s="26"/>
      <c r="Q126" s="26"/>
      <c r="R126" s="24"/>
      <c r="S126" s="24"/>
    </row>
    <row r="127" spans="2:19" x14ac:dyDescent="0.5">
      <c r="B127" s="13" t="s">
        <v>1209</v>
      </c>
      <c r="C127" s="10" t="s">
        <v>106</v>
      </c>
      <c r="D127" s="10">
        <v>3</v>
      </c>
      <c r="E127" s="10">
        <v>300000</v>
      </c>
      <c r="F127" s="13">
        <v>1</v>
      </c>
      <c r="G127" s="13">
        <v>1</v>
      </c>
      <c r="H127" s="13" t="s">
        <v>1467</v>
      </c>
      <c r="I127" s="13" t="s">
        <v>1469</v>
      </c>
      <c r="J127" s="23">
        <v>4</v>
      </c>
      <c r="K127" s="27"/>
      <c r="L127" s="27"/>
      <c r="M127" s="28"/>
      <c r="N127" s="28"/>
      <c r="O127" s="28"/>
      <c r="P127" s="26"/>
      <c r="Q127" s="26"/>
      <c r="R127" s="24"/>
      <c r="S127" s="24"/>
    </row>
    <row r="128" spans="2:19" x14ac:dyDescent="0.5">
      <c r="B128" s="13" t="s">
        <v>1211</v>
      </c>
      <c r="C128" s="10" t="s">
        <v>107</v>
      </c>
      <c r="D128" s="10">
        <v>0.5</v>
      </c>
      <c r="E128" s="10">
        <v>120000</v>
      </c>
      <c r="F128" s="13" t="s">
        <v>1453</v>
      </c>
      <c r="G128" s="13" t="s">
        <v>1453</v>
      </c>
      <c r="H128" s="13" t="s">
        <v>1467</v>
      </c>
      <c r="I128" s="13" t="s">
        <v>1469</v>
      </c>
      <c r="J128" s="23">
        <v>4</v>
      </c>
      <c r="K128" s="27"/>
      <c r="L128" s="27"/>
      <c r="M128" s="28"/>
      <c r="N128" s="28"/>
      <c r="O128" s="28"/>
      <c r="P128" s="26"/>
      <c r="Q128" s="26"/>
      <c r="R128" s="24"/>
      <c r="S128" s="24"/>
    </row>
    <row r="129" spans="2:19" x14ac:dyDescent="0.5">
      <c r="B129" s="13" t="s">
        <v>1213</v>
      </c>
      <c r="C129" s="10" t="s">
        <v>108</v>
      </c>
      <c r="D129" s="10">
        <v>1</v>
      </c>
      <c r="E129" s="10">
        <v>150000</v>
      </c>
      <c r="F129" s="13" t="s">
        <v>1454</v>
      </c>
      <c r="G129" s="13" t="s">
        <v>1454</v>
      </c>
      <c r="H129" s="13" t="s">
        <v>1467</v>
      </c>
      <c r="I129" s="13" t="s">
        <v>1469</v>
      </c>
      <c r="J129" s="23">
        <v>4</v>
      </c>
      <c r="K129" s="27"/>
      <c r="L129" s="27"/>
      <c r="M129" s="28"/>
      <c r="N129" s="28"/>
      <c r="O129" s="28"/>
      <c r="P129" s="26"/>
      <c r="Q129" s="26"/>
      <c r="R129" s="24"/>
      <c r="S129" s="24"/>
    </row>
    <row r="130" spans="2:19" x14ac:dyDescent="0.5">
      <c r="B130" s="13" t="s">
        <v>1215</v>
      </c>
      <c r="C130" s="10" t="s">
        <v>109</v>
      </c>
      <c r="D130" s="10">
        <v>3</v>
      </c>
      <c r="E130" s="10">
        <v>390000</v>
      </c>
      <c r="F130" s="13" t="s">
        <v>1455</v>
      </c>
      <c r="G130" s="13" t="s">
        <v>1455</v>
      </c>
      <c r="H130" s="13" t="s">
        <v>1467</v>
      </c>
      <c r="I130" s="13" t="s">
        <v>1469</v>
      </c>
      <c r="J130" s="23">
        <v>4</v>
      </c>
      <c r="K130" s="27"/>
      <c r="L130" s="27"/>
      <c r="M130" s="28"/>
      <c r="N130" s="28"/>
      <c r="O130" s="28"/>
      <c r="P130" s="26"/>
      <c r="Q130" s="26"/>
      <c r="R130" s="24"/>
      <c r="S130" s="24"/>
    </row>
    <row r="131" spans="2:19" x14ac:dyDescent="0.5">
      <c r="B131" s="13" t="s">
        <v>1217</v>
      </c>
      <c r="C131" s="10" t="s">
        <v>110</v>
      </c>
      <c r="D131" s="10">
        <v>5</v>
      </c>
      <c r="E131" s="10">
        <v>390000</v>
      </c>
      <c r="F131" s="13" t="s">
        <v>1455</v>
      </c>
      <c r="G131" s="13" t="s">
        <v>1455</v>
      </c>
      <c r="H131" s="13" t="s">
        <v>1467</v>
      </c>
      <c r="I131" s="13" t="s">
        <v>1469</v>
      </c>
      <c r="J131" s="23">
        <v>4</v>
      </c>
      <c r="K131" s="27"/>
      <c r="L131" s="27"/>
      <c r="M131" s="28"/>
      <c r="N131" s="28"/>
      <c r="O131" s="28"/>
      <c r="P131" s="26"/>
      <c r="Q131" s="26"/>
      <c r="R131" s="24"/>
      <c r="S131" s="24"/>
    </row>
    <row r="132" spans="2:19" x14ac:dyDescent="0.5">
      <c r="B132" s="13" t="s">
        <v>1219</v>
      </c>
      <c r="C132" s="10" t="s">
        <v>111</v>
      </c>
      <c r="D132" s="10">
        <v>8</v>
      </c>
      <c r="E132" s="10">
        <v>390000</v>
      </c>
      <c r="F132" s="13" t="s">
        <v>1455</v>
      </c>
      <c r="G132" s="13" t="s">
        <v>1455</v>
      </c>
      <c r="H132" s="13" t="s">
        <v>1467</v>
      </c>
      <c r="I132" s="13" t="s">
        <v>1469</v>
      </c>
      <c r="J132" s="23">
        <v>4</v>
      </c>
      <c r="K132" s="27"/>
      <c r="L132" s="27"/>
      <c r="M132" s="28"/>
      <c r="N132" s="28"/>
      <c r="O132" s="28"/>
      <c r="P132" s="26"/>
      <c r="Q132" s="26"/>
      <c r="R132" s="24"/>
      <c r="S132" s="24"/>
    </row>
    <row r="133" spans="2:19" x14ac:dyDescent="0.5">
      <c r="B133" s="13" t="s">
        <v>1221</v>
      </c>
      <c r="C133" s="13" t="s">
        <v>112</v>
      </c>
      <c r="D133" s="13">
        <v>3</v>
      </c>
      <c r="E133" s="13">
        <v>240000</v>
      </c>
      <c r="F133" s="13" t="s">
        <v>1456</v>
      </c>
      <c r="G133" s="13" t="s">
        <v>1456</v>
      </c>
      <c r="H133" s="13" t="s">
        <v>1467</v>
      </c>
      <c r="I133" s="13" t="s">
        <v>1469</v>
      </c>
      <c r="J133" s="23">
        <v>4</v>
      </c>
      <c r="K133" s="27"/>
      <c r="L133" s="27"/>
      <c r="M133" s="28"/>
      <c r="N133" s="28"/>
      <c r="O133" s="28"/>
      <c r="P133" s="26"/>
      <c r="Q133" s="26"/>
      <c r="R133" s="24"/>
      <c r="S133" s="24"/>
    </row>
    <row r="134" spans="2:19" x14ac:dyDescent="0.5">
      <c r="B134" s="13" t="s">
        <v>1223</v>
      </c>
      <c r="C134" s="13" t="s">
        <v>131</v>
      </c>
      <c r="D134" s="13">
        <v>5</v>
      </c>
      <c r="E134" s="13">
        <v>180000</v>
      </c>
      <c r="F134" s="13" t="s">
        <v>1457</v>
      </c>
      <c r="G134" s="13" t="s">
        <v>1457</v>
      </c>
      <c r="H134" s="13" t="s">
        <v>1467</v>
      </c>
      <c r="I134" s="13" t="s">
        <v>1469</v>
      </c>
      <c r="J134" s="23">
        <v>4</v>
      </c>
      <c r="K134" s="27"/>
      <c r="L134" s="27"/>
      <c r="M134" s="28"/>
      <c r="N134" s="28"/>
      <c r="O134" s="28"/>
      <c r="P134" s="26"/>
      <c r="Q134" s="26"/>
      <c r="R134" s="24"/>
      <c r="S134" s="24"/>
    </row>
    <row r="135" spans="2:19" x14ac:dyDescent="0.5">
      <c r="B135" s="13" t="s">
        <v>1225</v>
      </c>
      <c r="C135" s="13" t="s">
        <v>113</v>
      </c>
      <c r="D135" s="13">
        <v>7</v>
      </c>
      <c r="E135" s="13">
        <v>420000</v>
      </c>
      <c r="F135" s="13" t="s">
        <v>1458</v>
      </c>
      <c r="G135" s="13" t="s">
        <v>1458</v>
      </c>
      <c r="H135" s="13" t="s">
        <v>1467</v>
      </c>
      <c r="I135" s="13" t="s">
        <v>1469</v>
      </c>
      <c r="J135" s="23">
        <v>4</v>
      </c>
      <c r="K135" s="27"/>
      <c r="L135" s="27"/>
      <c r="M135" s="28"/>
      <c r="N135" s="28"/>
      <c r="O135" s="28"/>
      <c r="P135" s="26"/>
      <c r="Q135" s="26"/>
      <c r="R135" s="24"/>
      <c r="S135" s="24"/>
    </row>
    <row r="136" spans="2:19" x14ac:dyDescent="0.5">
      <c r="B136" s="13" t="s">
        <v>1239</v>
      </c>
      <c r="C136" s="13" t="s">
        <v>122</v>
      </c>
      <c r="D136" s="13">
        <v>0.2</v>
      </c>
      <c r="E136" s="13">
        <v>120000</v>
      </c>
      <c r="F136" s="13" t="s">
        <v>1453</v>
      </c>
      <c r="G136" s="13" t="s">
        <v>1453</v>
      </c>
      <c r="H136" s="13" t="s">
        <v>1467</v>
      </c>
      <c r="I136" s="13" t="s">
        <v>1469</v>
      </c>
      <c r="J136" s="23">
        <v>4</v>
      </c>
      <c r="K136" s="27"/>
      <c r="L136" s="27"/>
      <c r="M136" s="28"/>
      <c r="N136" s="28"/>
      <c r="O136" s="28"/>
      <c r="P136" s="26"/>
      <c r="Q136" s="26"/>
      <c r="R136" s="24"/>
      <c r="S136" s="24"/>
    </row>
    <row r="137" spans="2:19" x14ac:dyDescent="0.5">
      <c r="B137" s="13" t="s">
        <v>1241</v>
      </c>
      <c r="C137" s="13" t="s">
        <v>123</v>
      </c>
      <c r="D137" s="13">
        <v>0.5</v>
      </c>
      <c r="E137" s="13">
        <v>240000</v>
      </c>
      <c r="F137" s="13" t="s">
        <v>1456</v>
      </c>
      <c r="G137" s="13" t="s">
        <v>1456</v>
      </c>
      <c r="H137" s="13" t="s">
        <v>1467</v>
      </c>
      <c r="I137" s="13" t="s">
        <v>1469</v>
      </c>
      <c r="J137" s="23">
        <v>4</v>
      </c>
      <c r="K137" s="27"/>
      <c r="L137" s="27"/>
      <c r="M137" s="28"/>
      <c r="N137" s="28"/>
      <c r="O137" s="28"/>
      <c r="P137" s="26"/>
      <c r="Q137" s="26"/>
      <c r="R137" s="24"/>
      <c r="S137" s="24"/>
    </row>
    <row r="138" spans="2:19" x14ac:dyDescent="0.5">
      <c r="B138" s="13" t="s">
        <v>1243</v>
      </c>
      <c r="C138" s="13" t="s">
        <v>124</v>
      </c>
      <c r="D138" s="13">
        <v>1</v>
      </c>
      <c r="E138" s="13">
        <v>390000</v>
      </c>
      <c r="F138" s="13" t="s">
        <v>1455</v>
      </c>
      <c r="G138" s="13" t="s">
        <v>1455</v>
      </c>
      <c r="H138" s="13" t="s">
        <v>1467</v>
      </c>
      <c r="I138" s="13" t="s">
        <v>1469</v>
      </c>
      <c r="J138" s="23">
        <v>4</v>
      </c>
      <c r="K138" s="27"/>
      <c r="L138" s="27"/>
      <c r="M138" s="28"/>
      <c r="N138" s="28"/>
      <c r="O138" s="28"/>
      <c r="P138" s="26"/>
      <c r="Q138" s="26"/>
      <c r="R138" s="24"/>
      <c r="S138" s="24"/>
    </row>
    <row r="139" spans="2:19" x14ac:dyDescent="0.5">
      <c r="B139" s="13" t="s">
        <v>1263</v>
      </c>
      <c r="C139" s="13" t="s">
        <v>1060</v>
      </c>
      <c r="D139" s="13">
        <v>1.2</v>
      </c>
      <c r="E139" s="13">
        <v>120000</v>
      </c>
      <c r="F139" s="13" t="s">
        <v>1453</v>
      </c>
      <c r="G139" s="13" t="s">
        <v>1453</v>
      </c>
      <c r="H139" s="13" t="s">
        <v>1467</v>
      </c>
      <c r="I139" s="13" t="s">
        <v>1469</v>
      </c>
      <c r="J139" s="23">
        <v>4</v>
      </c>
      <c r="K139" s="27"/>
      <c r="L139" s="27"/>
      <c r="M139" s="28"/>
      <c r="N139" s="28"/>
      <c r="O139" s="28"/>
      <c r="P139" s="26"/>
      <c r="Q139" s="26"/>
      <c r="R139" s="24"/>
      <c r="S139" s="24"/>
    </row>
    <row r="140" spans="2:19" x14ac:dyDescent="0.5">
      <c r="B140" s="13" t="s">
        <v>1265</v>
      </c>
      <c r="C140" s="13" t="s">
        <v>1061</v>
      </c>
      <c r="D140" s="13">
        <v>1.2</v>
      </c>
      <c r="E140" s="13">
        <v>120000</v>
      </c>
      <c r="F140" s="13" t="s">
        <v>1453</v>
      </c>
      <c r="G140" s="13" t="s">
        <v>1453</v>
      </c>
      <c r="H140" s="13" t="s">
        <v>1467</v>
      </c>
      <c r="I140" s="13" t="s">
        <v>1469</v>
      </c>
      <c r="J140" s="23">
        <v>4</v>
      </c>
      <c r="K140" s="27"/>
      <c r="L140" s="27"/>
      <c r="M140" s="28"/>
      <c r="N140" s="28"/>
      <c r="O140" s="28"/>
      <c r="P140" s="26"/>
      <c r="Q140" s="26"/>
      <c r="R140" s="24"/>
      <c r="S140" s="24"/>
    </row>
    <row r="141" spans="2:19" x14ac:dyDescent="0.5">
      <c r="B141" s="13" t="s">
        <v>1266</v>
      </c>
      <c r="C141" s="13" t="s">
        <v>1062</v>
      </c>
      <c r="D141" s="13">
        <v>1.2</v>
      </c>
      <c r="E141" s="13">
        <v>120000</v>
      </c>
      <c r="F141" s="13" t="s">
        <v>1453</v>
      </c>
      <c r="G141" s="13" t="s">
        <v>1453</v>
      </c>
      <c r="H141" s="13" t="s">
        <v>1467</v>
      </c>
      <c r="I141" s="13" t="s">
        <v>1469</v>
      </c>
      <c r="J141" s="23">
        <v>4</v>
      </c>
      <c r="K141" s="27"/>
      <c r="L141" s="27"/>
      <c r="M141" s="28"/>
      <c r="N141" s="28"/>
      <c r="O141" s="28"/>
      <c r="P141" s="26"/>
      <c r="Q141" s="26"/>
      <c r="R141" s="24"/>
      <c r="S141" s="24"/>
    </row>
    <row r="142" spans="2:19" x14ac:dyDescent="0.5">
      <c r="B142" s="13" t="s">
        <v>1267</v>
      </c>
      <c r="C142" s="13" t="s">
        <v>1063</v>
      </c>
      <c r="D142" s="13">
        <v>1.2</v>
      </c>
      <c r="E142" s="13">
        <v>120000</v>
      </c>
      <c r="F142" s="13" t="s">
        <v>1453</v>
      </c>
      <c r="G142" s="13" t="s">
        <v>1453</v>
      </c>
      <c r="H142" s="13" t="s">
        <v>1467</v>
      </c>
      <c r="I142" s="13" t="s">
        <v>1469</v>
      </c>
      <c r="J142" s="23">
        <v>4</v>
      </c>
      <c r="K142" s="27"/>
      <c r="L142" s="27"/>
      <c r="M142" s="28"/>
      <c r="N142" s="28"/>
      <c r="O142" s="28"/>
      <c r="P142" s="26"/>
      <c r="Q142" s="26"/>
      <c r="R142" s="24"/>
      <c r="S142" s="24"/>
    </row>
    <row r="143" spans="2:19" x14ac:dyDescent="0.5">
      <c r="B143" s="13" t="s">
        <v>1268</v>
      </c>
      <c r="C143" s="13" t="s">
        <v>1064</v>
      </c>
      <c r="D143" s="13">
        <v>1.2</v>
      </c>
      <c r="E143" s="13">
        <v>120000</v>
      </c>
      <c r="F143" s="13" t="s">
        <v>1453</v>
      </c>
      <c r="G143" s="13" t="s">
        <v>1453</v>
      </c>
      <c r="H143" s="13" t="s">
        <v>1467</v>
      </c>
      <c r="I143" s="13" t="s">
        <v>1469</v>
      </c>
      <c r="J143" s="23">
        <v>4</v>
      </c>
      <c r="K143" s="27"/>
      <c r="L143" s="27"/>
      <c r="M143" s="28"/>
      <c r="N143" s="28"/>
      <c r="O143" s="28"/>
      <c r="P143" s="26"/>
      <c r="Q143" s="26"/>
      <c r="R143" s="24"/>
      <c r="S143" s="24"/>
    </row>
    <row r="144" spans="2:19" x14ac:dyDescent="0.5">
      <c r="B144" s="13" t="s">
        <v>1287</v>
      </c>
      <c r="C144" s="13" t="s">
        <v>1066</v>
      </c>
      <c r="D144" s="13">
        <v>3</v>
      </c>
      <c r="E144" s="13">
        <v>180000</v>
      </c>
      <c r="F144" s="13" t="s">
        <v>1457</v>
      </c>
      <c r="G144" s="13" t="s">
        <v>1457</v>
      </c>
      <c r="H144" s="13" t="s">
        <v>1467</v>
      </c>
      <c r="I144" s="13" t="s">
        <v>1469</v>
      </c>
      <c r="J144" s="23">
        <v>4</v>
      </c>
      <c r="K144" s="27"/>
      <c r="L144" s="27"/>
      <c r="M144" s="28"/>
      <c r="N144" s="28"/>
      <c r="O144" s="28"/>
      <c r="P144" s="26"/>
      <c r="Q144" s="26"/>
      <c r="R144" s="24"/>
      <c r="S144" s="24"/>
    </row>
    <row r="145" spans="2:19" x14ac:dyDescent="0.5">
      <c r="B145" s="13" t="s">
        <v>1289</v>
      </c>
      <c r="C145" s="13" t="s">
        <v>1067</v>
      </c>
      <c r="D145" s="13">
        <v>3</v>
      </c>
      <c r="E145" s="13">
        <v>180000</v>
      </c>
      <c r="F145" s="13" t="s">
        <v>1457</v>
      </c>
      <c r="G145" s="13" t="s">
        <v>1457</v>
      </c>
      <c r="H145" s="13" t="s">
        <v>1467</v>
      </c>
      <c r="I145" s="13" t="s">
        <v>1469</v>
      </c>
      <c r="J145" s="23">
        <v>4</v>
      </c>
      <c r="K145" s="27"/>
      <c r="L145" s="27"/>
      <c r="M145" s="28"/>
      <c r="N145" s="28"/>
      <c r="O145" s="28"/>
      <c r="P145" s="26"/>
      <c r="Q145" s="26"/>
      <c r="R145" s="24"/>
      <c r="S145" s="24"/>
    </row>
    <row r="146" spans="2:19" x14ac:dyDescent="0.5">
      <c r="B146" s="13" t="s">
        <v>1290</v>
      </c>
      <c r="C146" s="13" t="s">
        <v>1068</v>
      </c>
      <c r="D146" s="13">
        <v>3</v>
      </c>
      <c r="E146" s="13">
        <v>180000</v>
      </c>
      <c r="F146" s="13" t="s">
        <v>1457</v>
      </c>
      <c r="G146" s="13" t="s">
        <v>1457</v>
      </c>
      <c r="H146" s="13" t="s">
        <v>1467</v>
      </c>
      <c r="I146" s="13" t="s">
        <v>1469</v>
      </c>
      <c r="J146" s="23">
        <v>4</v>
      </c>
      <c r="K146" s="27"/>
      <c r="L146" s="27"/>
      <c r="M146" s="28"/>
      <c r="N146" s="28"/>
      <c r="O146" s="28"/>
      <c r="P146" s="26"/>
      <c r="Q146" s="26"/>
      <c r="R146" s="24"/>
      <c r="S146" s="24"/>
    </row>
    <row r="147" spans="2:19" x14ac:dyDescent="0.5">
      <c r="B147" s="13" t="s">
        <v>1291</v>
      </c>
      <c r="C147" s="13" t="s">
        <v>1069</v>
      </c>
      <c r="D147" s="13">
        <v>3</v>
      </c>
      <c r="E147" s="13">
        <v>180000</v>
      </c>
      <c r="F147" s="13" t="s">
        <v>1457</v>
      </c>
      <c r="G147" s="13" t="s">
        <v>1457</v>
      </c>
      <c r="H147" s="13" t="s">
        <v>1467</v>
      </c>
      <c r="I147" s="13" t="s">
        <v>1469</v>
      </c>
      <c r="J147" s="23">
        <v>4</v>
      </c>
      <c r="K147" s="27"/>
      <c r="L147" s="27"/>
      <c r="M147" s="28"/>
      <c r="N147" s="28"/>
      <c r="O147" s="28"/>
      <c r="P147" s="26"/>
      <c r="Q147" s="26"/>
      <c r="R147" s="24"/>
      <c r="S147" s="24"/>
    </row>
    <row r="148" spans="2:19" x14ac:dyDescent="0.5">
      <c r="B148" s="13" t="s">
        <v>1292</v>
      </c>
      <c r="C148" s="13" t="s">
        <v>1070</v>
      </c>
      <c r="D148" s="13">
        <v>3</v>
      </c>
      <c r="E148" s="13">
        <v>180000</v>
      </c>
      <c r="F148" s="13" t="s">
        <v>1457</v>
      </c>
      <c r="G148" s="13" t="s">
        <v>1457</v>
      </c>
      <c r="H148" s="13" t="s">
        <v>1467</v>
      </c>
      <c r="I148" s="13" t="s">
        <v>1469</v>
      </c>
      <c r="J148" s="23">
        <v>4</v>
      </c>
      <c r="K148" s="27"/>
      <c r="L148" s="27"/>
      <c r="M148" s="28"/>
      <c r="N148" s="28"/>
      <c r="O148" s="28"/>
      <c r="P148" s="26"/>
      <c r="Q148" s="26"/>
      <c r="R148" s="24"/>
      <c r="S148" s="24"/>
    </row>
    <row r="149" spans="2:19" x14ac:dyDescent="0.5">
      <c r="B149" s="13" t="s">
        <v>1311</v>
      </c>
      <c r="C149" s="13" t="s">
        <v>1072</v>
      </c>
      <c r="D149" s="13">
        <v>5</v>
      </c>
      <c r="E149" s="13">
        <v>240000</v>
      </c>
      <c r="F149" s="13" t="s">
        <v>1456</v>
      </c>
      <c r="G149" s="13" t="s">
        <v>1456</v>
      </c>
      <c r="H149" s="13" t="s">
        <v>1467</v>
      </c>
      <c r="I149" s="13" t="s">
        <v>1469</v>
      </c>
      <c r="J149" s="23">
        <v>4</v>
      </c>
      <c r="K149" s="27"/>
      <c r="L149" s="27"/>
      <c r="M149" s="28"/>
      <c r="N149" s="28"/>
      <c r="O149" s="28"/>
      <c r="P149" s="26"/>
      <c r="Q149" s="26"/>
      <c r="R149" s="24"/>
      <c r="S149" s="24"/>
    </row>
    <row r="150" spans="2:19" x14ac:dyDescent="0.5">
      <c r="B150" s="13" t="s">
        <v>1313</v>
      </c>
      <c r="C150" s="13" t="s">
        <v>1073</v>
      </c>
      <c r="D150" s="13">
        <v>5</v>
      </c>
      <c r="E150" s="13">
        <v>240000</v>
      </c>
      <c r="F150" s="13" t="s">
        <v>1456</v>
      </c>
      <c r="G150" s="13" t="s">
        <v>1456</v>
      </c>
      <c r="H150" s="13" t="s">
        <v>1467</v>
      </c>
      <c r="I150" s="13" t="s">
        <v>1469</v>
      </c>
      <c r="J150" s="23">
        <v>4</v>
      </c>
      <c r="K150" s="27"/>
      <c r="L150" s="27"/>
      <c r="M150" s="28"/>
      <c r="N150" s="28"/>
      <c r="O150" s="28"/>
      <c r="P150" s="26"/>
      <c r="Q150" s="26"/>
      <c r="R150" s="24"/>
      <c r="S150" s="24"/>
    </row>
    <row r="151" spans="2:19" x14ac:dyDescent="0.5">
      <c r="B151" s="13" t="s">
        <v>1314</v>
      </c>
      <c r="C151" s="13" t="s">
        <v>1074</v>
      </c>
      <c r="D151" s="13">
        <v>5</v>
      </c>
      <c r="E151" s="13">
        <v>240000</v>
      </c>
      <c r="F151" s="13" t="s">
        <v>1456</v>
      </c>
      <c r="G151" s="13" t="s">
        <v>1456</v>
      </c>
      <c r="H151" s="13" t="s">
        <v>1467</v>
      </c>
      <c r="I151" s="13" t="s">
        <v>1469</v>
      </c>
      <c r="J151" s="23">
        <v>4</v>
      </c>
      <c r="K151" s="27"/>
      <c r="L151" s="27"/>
      <c r="M151" s="28"/>
      <c r="N151" s="28"/>
      <c r="O151" s="28"/>
      <c r="P151" s="26"/>
      <c r="Q151" s="26"/>
      <c r="R151" s="24"/>
      <c r="S151" s="24"/>
    </row>
    <row r="152" spans="2:19" x14ac:dyDescent="0.5">
      <c r="B152" s="13" t="s">
        <v>1315</v>
      </c>
      <c r="C152" s="13" t="s">
        <v>1075</v>
      </c>
      <c r="D152" s="13">
        <v>5</v>
      </c>
      <c r="E152" s="13">
        <v>240000</v>
      </c>
      <c r="F152" s="13" t="s">
        <v>1456</v>
      </c>
      <c r="G152" s="13" t="s">
        <v>1456</v>
      </c>
      <c r="H152" s="13" t="s">
        <v>1467</v>
      </c>
      <c r="I152" s="13" t="s">
        <v>1469</v>
      </c>
      <c r="J152" s="23">
        <v>4</v>
      </c>
      <c r="K152" s="27"/>
      <c r="L152" s="27"/>
      <c r="M152" s="28"/>
      <c r="N152" s="28"/>
      <c r="O152" s="28"/>
      <c r="P152" s="26"/>
      <c r="Q152" s="26"/>
      <c r="R152" s="24"/>
      <c r="S152" s="24"/>
    </row>
    <row r="153" spans="2:19" x14ac:dyDescent="0.5">
      <c r="B153" s="13" t="s">
        <v>1316</v>
      </c>
      <c r="C153" s="13" t="s">
        <v>1076</v>
      </c>
      <c r="D153" s="13">
        <v>5</v>
      </c>
      <c r="E153" s="13">
        <v>240000</v>
      </c>
      <c r="F153" s="13" t="s">
        <v>1456</v>
      </c>
      <c r="G153" s="13" t="s">
        <v>1456</v>
      </c>
      <c r="H153" s="13" t="s">
        <v>1467</v>
      </c>
      <c r="I153" s="13" t="s">
        <v>1469</v>
      </c>
      <c r="J153" s="23">
        <v>4</v>
      </c>
      <c r="K153" s="27"/>
      <c r="L153" s="27"/>
      <c r="M153" s="28"/>
      <c r="N153" s="28"/>
      <c r="O153" s="28"/>
      <c r="P153" s="26"/>
      <c r="Q153" s="26"/>
      <c r="R153" s="24"/>
      <c r="S153" s="24"/>
    </row>
    <row r="154" spans="2:19" x14ac:dyDescent="0.5">
      <c r="B154" s="13" t="s">
        <v>1335</v>
      </c>
      <c r="C154" s="13" t="s">
        <v>1078</v>
      </c>
      <c r="D154" s="13">
        <v>1</v>
      </c>
      <c r="E154" s="13">
        <v>120000</v>
      </c>
      <c r="F154" s="13" t="s">
        <v>1453</v>
      </c>
      <c r="G154" s="13" t="s">
        <v>1453</v>
      </c>
      <c r="H154" s="13" t="s">
        <v>1467</v>
      </c>
      <c r="I154" s="13" t="s">
        <v>1469</v>
      </c>
      <c r="J154" s="23">
        <v>4</v>
      </c>
      <c r="K154" s="27"/>
      <c r="L154" s="27"/>
      <c r="M154" s="28"/>
      <c r="N154" s="28"/>
      <c r="O154" s="28"/>
      <c r="P154" s="26"/>
      <c r="Q154" s="26"/>
      <c r="R154" s="24"/>
      <c r="S154" s="24"/>
    </row>
    <row r="155" spans="2:19" x14ac:dyDescent="0.5">
      <c r="B155" s="13" t="s">
        <v>1337</v>
      </c>
      <c r="C155" s="13" t="s">
        <v>1079</v>
      </c>
      <c r="D155" s="13">
        <v>3</v>
      </c>
      <c r="E155" s="13">
        <v>180000</v>
      </c>
      <c r="F155" s="13" t="s">
        <v>1457</v>
      </c>
      <c r="G155" s="13" t="s">
        <v>1457</v>
      </c>
      <c r="H155" s="13" t="s">
        <v>1467</v>
      </c>
      <c r="I155" s="13" t="s">
        <v>1469</v>
      </c>
      <c r="J155" s="23">
        <v>4</v>
      </c>
      <c r="K155" s="27"/>
      <c r="L155" s="27"/>
      <c r="M155" s="28"/>
      <c r="N155" s="28"/>
      <c r="O155" s="28"/>
      <c r="P155" s="26"/>
      <c r="Q155" s="26"/>
      <c r="R155" s="24"/>
      <c r="S155" s="24"/>
    </row>
    <row r="156" spans="2:19" x14ac:dyDescent="0.5">
      <c r="B156" s="13" t="s">
        <v>1339</v>
      </c>
      <c r="C156" s="13" t="s">
        <v>1080</v>
      </c>
      <c r="D156" s="13">
        <v>8</v>
      </c>
      <c r="E156" s="13">
        <v>240000</v>
      </c>
      <c r="F156" s="13" t="s">
        <v>1456</v>
      </c>
      <c r="G156" s="13" t="s">
        <v>1456</v>
      </c>
      <c r="H156" s="13" t="s">
        <v>1467</v>
      </c>
      <c r="I156" s="13" t="s">
        <v>1469</v>
      </c>
      <c r="J156" s="23">
        <v>4</v>
      </c>
      <c r="K156" s="27"/>
      <c r="L156" s="27"/>
      <c r="M156" s="28"/>
      <c r="N156" s="28"/>
      <c r="O156" s="28"/>
      <c r="P156" s="26"/>
      <c r="Q156" s="26"/>
      <c r="R156" s="24"/>
      <c r="S156" s="24"/>
    </row>
    <row r="157" spans="2:19" x14ac:dyDescent="0.5">
      <c r="S157" s="24"/>
    </row>
  </sheetData>
  <sortState xmlns:xlrd2="http://schemas.microsoft.com/office/spreadsheetml/2017/richdata2" ref="B5:R157">
    <sortCondition ref="H6:H157"/>
  </sortState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F829A-2EE8-40DD-BEB6-B0A785AD34AC}">
  <dimension ref="A1:E10"/>
  <sheetViews>
    <sheetView workbookViewId="0">
      <selection activeCell="A12" sqref="A12"/>
    </sheetView>
  </sheetViews>
  <sheetFormatPr baseColWidth="10" defaultRowHeight="14.35" x14ac:dyDescent="0.5"/>
  <cols>
    <col min="1" max="1" width="34.64453125" customWidth="1"/>
  </cols>
  <sheetData>
    <row r="1" spans="1:5" x14ac:dyDescent="0.5">
      <c r="A1" s="13"/>
      <c r="B1" t="s">
        <v>1464</v>
      </c>
      <c r="C1" t="s">
        <v>1465</v>
      </c>
      <c r="D1" t="s">
        <v>1466</v>
      </c>
      <c r="E1" s="13" t="s">
        <v>1467</v>
      </c>
    </row>
    <row r="2" spans="1:5" x14ac:dyDescent="0.5">
      <c r="A2" s="18" t="s">
        <v>1470</v>
      </c>
      <c r="B2">
        <v>1500</v>
      </c>
      <c r="C2">
        <v>6750</v>
      </c>
      <c r="D2">
        <v>27000</v>
      </c>
      <c r="E2">
        <v>90000</v>
      </c>
    </row>
    <row r="3" spans="1:5" x14ac:dyDescent="0.5">
      <c r="A3" t="s">
        <v>1508</v>
      </c>
      <c r="B3">
        <v>0.75</v>
      </c>
      <c r="C3">
        <v>1</v>
      </c>
      <c r="D3">
        <v>10</v>
      </c>
      <c r="E3">
        <v>24</v>
      </c>
    </row>
    <row r="4" spans="1:5" x14ac:dyDescent="0.5">
      <c r="A4" s="13" t="s">
        <v>1510</v>
      </c>
      <c r="B4">
        <v>2.4</v>
      </c>
      <c r="C4">
        <v>3.3</v>
      </c>
      <c r="D4">
        <v>4</v>
      </c>
      <c r="E4">
        <v>5</v>
      </c>
    </row>
    <row r="5" spans="1:5" x14ac:dyDescent="0.5">
      <c r="A5" s="13" t="s">
        <v>1527</v>
      </c>
      <c r="B5" s="25">
        <v>0.4</v>
      </c>
      <c r="C5">
        <v>0.7</v>
      </c>
      <c r="D5">
        <v>0.8</v>
      </c>
      <c r="E5">
        <v>0.85</v>
      </c>
    </row>
    <row r="6" spans="1:5" x14ac:dyDescent="0.5">
      <c r="A6" s="13" t="s">
        <v>1526</v>
      </c>
      <c r="B6" s="25">
        <v>1.5</v>
      </c>
      <c r="C6">
        <v>2.2999999999999998</v>
      </c>
      <c r="D6">
        <v>3</v>
      </c>
      <c r="E6">
        <v>4</v>
      </c>
    </row>
    <row r="7" spans="1:5" x14ac:dyDescent="0.5">
      <c r="A7" s="13" t="s">
        <v>1528</v>
      </c>
      <c r="B7" s="25">
        <v>0.15</v>
      </c>
      <c r="C7">
        <v>0.35</v>
      </c>
      <c r="D7">
        <v>0.5</v>
      </c>
      <c r="E7">
        <v>0.8</v>
      </c>
    </row>
    <row r="8" spans="1:5" x14ac:dyDescent="0.5">
      <c r="A8" s="18" t="s">
        <v>1507</v>
      </c>
    </row>
    <row r="9" spans="1:5" x14ac:dyDescent="0.5">
      <c r="A9" s="13">
        <v>1100</v>
      </c>
    </row>
    <row r="10" spans="1:5" x14ac:dyDescent="0.5">
      <c r="A10" s="13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00BA3-76E6-472E-AD87-EF0434A5BF0C}">
  <dimension ref="A1:C22"/>
  <sheetViews>
    <sheetView workbookViewId="0">
      <selection activeCell="E19" sqref="E19"/>
    </sheetView>
  </sheetViews>
  <sheetFormatPr baseColWidth="10" defaultRowHeight="14.35" x14ac:dyDescent="0.5"/>
  <sheetData>
    <row r="1" spans="1:3" x14ac:dyDescent="0.5">
      <c r="A1" t="s">
        <v>1543</v>
      </c>
    </row>
    <row r="2" spans="1:3" x14ac:dyDescent="0.5">
      <c r="A2" t="s">
        <v>1544</v>
      </c>
    </row>
    <row r="3" spans="1:3" x14ac:dyDescent="0.5">
      <c r="A3" t="s">
        <v>1545</v>
      </c>
    </row>
    <row r="4" spans="1:3" x14ac:dyDescent="0.5">
      <c r="A4" t="s">
        <v>1546</v>
      </c>
    </row>
    <row r="5" spans="1:3" x14ac:dyDescent="0.5">
      <c r="A5" t="s">
        <v>1547</v>
      </c>
    </row>
    <row r="7" spans="1:3" x14ac:dyDescent="0.5">
      <c r="A7" t="s">
        <v>1548</v>
      </c>
    </row>
    <row r="8" spans="1:3" x14ac:dyDescent="0.5">
      <c r="A8" t="s">
        <v>1549</v>
      </c>
    </row>
    <row r="9" spans="1:3" x14ac:dyDescent="0.5">
      <c r="A9" t="s">
        <v>1550</v>
      </c>
    </row>
    <row r="11" spans="1:3" x14ac:dyDescent="0.5">
      <c r="A11" t="s">
        <v>1551</v>
      </c>
    </row>
    <row r="12" spans="1:3" x14ac:dyDescent="0.5">
      <c r="A12" t="s">
        <v>1563</v>
      </c>
      <c r="B12" t="s">
        <v>1562</v>
      </c>
      <c r="C12" t="s">
        <v>1564</v>
      </c>
    </row>
    <row r="13" spans="1:3" x14ac:dyDescent="0.5">
      <c r="A13" t="s">
        <v>1552</v>
      </c>
      <c r="B13">
        <v>1000</v>
      </c>
      <c r="C13">
        <f>B13*30000</f>
        <v>30000000</v>
      </c>
    </row>
    <row r="14" spans="1:3" x14ac:dyDescent="0.5">
      <c r="A14" t="s">
        <v>1553</v>
      </c>
      <c r="B14">
        <v>50</v>
      </c>
      <c r="C14">
        <f t="shared" ref="C14:C22" si="0">B14*30000</f>
        <v>1500000</v>
      </c>
    </row>
    <row r="15" spans="1:3" x14ac:dyDescent="0.5">
      <c r="A15" t="s">
        <v>1554</v>
      </c>
      <c r="B15">
        <v>0.5</v>
      </c>
      <c r="C15">
        <f t="shared" si="0"/>
        <v>15000</v>
      </c>
    </row>
    <row r="16" spans="1:3" x14ac:dyDescent="0.5">
      <c r="A16" t="s">
        <v>1555</v>
      </c>
      <c r="B16">
        <v>100</v>
      </c>
      <c r="C16">
        <f t="shared" si="0"/>
        <v>3000000</v>
      </c>
    </row>
    <row r="17" spans="1:3" x14ac:dyDescent="0.5">
      <c r="A17" t="s">
        <v>1556</v>
      </c>
      <c r="B17">
        <v>50</v>
      </c>
      <c r="C17">
        <f t="shared" si="0"/>
        <v>1500000</v>
      </c>
    </row>
    <row r="18" spans="1:3" x14ac:dyDescent="0.5">
      <c r="A18" t="s">
        <v>1557</v>
      </c>
      <c r="B18">
        <v>20</v>
      </c>
      <c r="C18">
        <f t="shared" si="0"/>
        <v>600000</v>
      </c>
    </row>
    <row r="19" spans="1:3" x14ac:dyDescent="0.5">
      <c r="A19" t="s">
        <v>1558</v>
      </c>
      <c r="B19">
        <v>110</v>
      </c>
      <c r="C19">
        <f t="shared" si="0"/>
        <v>3300000</v>
      </c>
    </row>
    <row r="20" spans="1:3" x14ac:dyDescent="0.5">
      <c r="A20" t="s">
        <v>1559</v>
      </c>
      <c r="B20">
        <v>300</v>
      </c>
      <c r="C20">
        <f t="shared" si="0"/>
        <v>9000000</v>
      </c>
    </row>
    <row r="21" spans="1:3" x14ac:dyDescent="0.5">
      <c r="A21" t="s">
        <v>1560</v>
      </c>
      <c r="B21">
        <v>45</v>
      </c>
      <c r="C21">
        <f t="shared" si="0"/>
        <v>1350000</v>
      </c>
    </row>
    <row r="22" spans="1:3" x14ac:dyDescent="0.5">
      <c r="A22" t="s">
        <v>1561</v>
      </c>
      <c r="B22">
        <v>140</v>
      </c>
      <c r="C22">
        <f t="shared" si="0"/>
        <v>4200000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8FF7A-7B57-4AFC-B58B-D2B4D2FA6888}">
  <dimension ref="A1:F32"/>
  <sheetViews>
    <sheetView workbookViewId="0">
      <selection activeCell="B34" sqref="B34"/>
    </sheetView>
  </sheetViews>
  <sheetFormatPr baseColWidth="10" defaultRowHeight="14.35" x14ac:dyDescent="0.5"/>
  <cols>
    <col min="1" max="1" width="27.41015625" customWidth="1"/>
    <col min="2" max="2" width="19.1171875" customWidth="1"/>
    <col min="3" max="3" width="20.64453125" customWidth="1"/>
    <col min="4" max="5" width="30.52734375" customWidth="1"/>
    <col min="6" max="7" width="19.52734375" customWidth="1"/>
  </cols>
  <sheetData>
    <row r="1" spans="1:6" x14ac:dyDescent="0.5">
      <c r="A1" t="s">
        <v>1471</v>
      </c>
      <c r="B1" t="s">
        <v>1476</v>
      </c>
      <c r="C1" t="s">
        <v>1475</v>
      </c>
      <c r="D1" t="s">
        <v>1474</v>
      </c>
      <c r="E1" t="s">
        <v>1472</v>
      </c>
      <c r="F1" t="s">
        <v>1473</v>
      </c>
    </row>
    <row r="2" spans="1:6" x14ac:dyDescent="0.5">
      <c r="A2" t="s">
        <v>1044</v>
      </c>
      <c r="B2" s="16">
        <f t="shared" ref="B2:B32" si="0">C2/8</f>
        <v>20.833333333333332</v>
      </c>
      <c r="C2" s="16">
        <f t="shared" ref="C2:C32" si="1">E2/30</f>
        <v>166.66666666666666</v>
      </c>
      <c r="D2" s="16">
        <f t="shared" ref="D2:D32" si="2">E2/4</f>
        <v>1250</v>
      </c>
      <c r="E2" s="16">
        <v>5000</v>
      </c>
      <c r="F2" s="16">
        <f t="shared" ref="F2:F32" si="3">E2*12</f>
        <v>60000</v>
      </c>
    </row>
    <row r="3" spans="1:6" x14ac:dyDescent="0.5">
      <c r="A3" t="s">
        <v>1498</v>
      </c>
      <c r="B3" s="16">
        <f t="shared" si="0"/>
        <v>25</v>
      </c>
      <c r="C3" s="16">
        <f t="shared" si="1"/>
        <v>200</v>
      </c>
      <c r="D3" s="16">
        <f t="shared" si="2"/>
        <v>1500</v>
      </c>
      <c r="E3" s="16">
        <v>6000</v>
      </c>
      <c r="F3" s="16">
        <f t="shared" si="3"/>
        <v>72000</v>
      </c>
    </row>
    <row r="4" spans="1:6" x14ac:dyDescent="0.5">
      <c r="A4" t="s">
        <v>1497</v>
      </c>
      <c r="B4" s="16">
        <f t="shared" si="0"/>
        <v>20.833333333333332</v>
      </c>
      <c r="C4" s="16">
        <f t="shared" si="1"/>
        <v>166.66666666666666</v>
      </c>
      <c r="D4" s="16">
        <f t="shared" si="2"/>
        <v>1250</v>
      </c>
      <c r="E4" s="16">
        <v>5000</v>
      </c>
      <c r="F4" s="16">
        <f t="shared" si="3"/>
        <v>60000</v>
      </c>
    </row>
    <row r="5" spans="1:6" x14ac:dyDescent="0.5">
      <c r="A5" t="s">
        <v>1501</v>
      </c>
      <c r="B5" s="16">
        <f t="shared" si="0"/>
        <v>16.666666666666668</v>
      </c>
      <c r="C5" s="16">
        <f t="shared" si="1"/>
        <v>133.33333333333334</v>
      </c>
      <c r="D5" s="16">
        <f t="shared" si="2"/>
        <v>1000</v>
      </c>
      <c r="E5" s="16">
        <v>4000</v>
      </c>
      <c r="F5" s="16">
        <f t="shared" si="3"/>
        <v>48000</v>
      </c>
    </row>
    <row r="6" spans="1:6" x14ac:dyDescent="0.5">
      <c r="A6" t="s">
        <v>1500</v>
      </c>
      <c r="B6" s="16">
        <f t="shared" si="0"/>
        <v>8.3333333333333339</v>
      </c>
      <c r="C6" s="16">
        <f t="shared" si="1"/>
        <v>66.666666666666671</v>
      </c>
      <c r="D6" s="16">
        <f t="shared" si="2"/>
        <v>500</v>
      </c>
      <c r="E6" s="16">
        <v>2000</v>
      </c>
      <c r="F6" s="16">
        <f t="shared" si="3"/>
        <v>24000</v>
      </c>
    </row>
    <row r="7" spans="1:6" x14ac:dyDescent="0.5">
      <c r="A7" t="s">
        <v>1502</v>
      </c>
      <c r="B7" s="16">
        <f t="shared" si="0"/>
        <v>25</v>
      </c>
      <c r="C7" s="16">
        <f t="shared" si="1"/>
        <v>200</v>
      </c>
      <c r="D7" s="16">
        <f t="shared" si="2"/>
        <v>1500</v>
      </c>
      <c r="E7" s="16">
        <v>6000</v>
      </c>
      <c r="F7" s="16">
        <f t="shared" si="3"/>
        <v>72000</v>
      </c>
    </row>
    <row r="8" spans="1:6" x14ac:dyDescent="0.5">
      <c r="A8" t="s">
        <v>1494</v>
      </c>
      <c r="B8" s="16">
        <f t="shared" si="0"/>
        <v>11.666666666666666</v>
      </c>
      <c r="C8" s="16">
        <f t="shared" si="1"/>
        <v>93.333333333333329</v>
      </c>
      <c r="D8" s="16">
        <f t="shared" si="2"/>
        <v>700</v>
      </c>
      <c r="E8" s="16">
        <v>2800</v>
      </c>
      <c r="F8" s="16">
        <f t="shared" si="3"/>
        <v>33600</v>
      </c>
    </row>
    <row r="9" spans="1:6" x14ac:dyDescent="0.5">
      <c r="A9" t="s">
        <v>1483</v>
      </c>
      <c r="B9" s="16">
        <f t="shared" si="0"/>
        <v>12.5</v>
      </c>
      <c r="C9" s="16">
        <f t="shared" si="1"/>
        <v>100</v>
      </c>
      <c r="D9" s="16">
        <f t="shared" si="2"/>
        <v>750</v>
      </c>
      <c r="E9" s="16">
        <v>3000</v>
      </c>
      <c r="F9" s="16">
        <f t="shared" si="3"/>
        <v>36000</v>
      </c>
    </row>
    <row r="10" spans="1:6" x14ac:dyDescent="0.5">
      <c r="A10" t="s">
        <v>1482</v>
      </c>
      <c r="B10" s="16">
        <f t="shared" si="0"/>
        <v>14.583333333333334</v>
      </c>
      <c r="C10" s="16">
        <f t="shared" si="1"/>
        <v>116.66666666666667</v>
      </c>
      <c r="D10" s="16">
        <f t="shared" si="2"/>
        <v>875</v>
      </c>
      <c r="E10" s="16">
        <v>3500</v>
      </c>
      <c r="F10" s="16">
        <f t="shared" si="3"/>
        <v>42000</v>
      </c>
    </row>
    <row r="11" spans="1:6" x14ac:dyDescent="0.5">
      <c r="A11" t="s">
        <v>1491</v>
      </c>
      <c r="B11" s="16">
        <f t="shared" si="0"/>
        <v>18.75</v>
      </c>
      <c r="C11" s="16">
        <f t="shared" si="1"/>
        <v>150</v>
      </c>
      <c r="D11" s="16">
        <f t="shared" si="2"/>
        <v>1125</v>
      </c>
      <c r="E11" s="16">
        <v>4500</v>
      </c>
      <c r="F11" s="16">
        <f t="shared" si="3"/>
        <v>54000</v>
      </c>
    </row>
    <row r="12" spans="1:6" x14ac:dyDescent="0.5">
      <c r="A12" t="s">
        <v>1503</v>
      </c>
      <c r="B12" s="16">
        <f t="shared" si="0"/>
        <v>15.416666666666666</v>
      </c>
      <c r="C12" s="16">
        <f t="shared" si="1"/>
        <v>123.33333333333333</v>
      </c>
      <c r="D12" s="16">
        <f t="shared" si="2"/>
        <v>925</v>
      </c>
      <c r="E12" s="16">
        <v>3700</v>
      </c>
      <c r="F12" s="16">
        <f t="shared" si="3"/>
        <v>44400</v>
      </c>
    </row>
    <row r="13" spans="1:6" x14ac:dyDescent="0.5">
      <c r="A13" t="s">
        <v>1481</v>
      </c>
      <c r="B13" s="16">
        <f t="shared" si="0"/>
        <v>25</v>
      </c>
      <c r="C13" s="16">
        <f t="shared" si="1"/>
        <v>200</v>
      </c>
      <c r="D13" s="16">
        <f t="shared" si="2"/>
        <v>1500</v>
      </c>
      <c r="E13" s="16">
        <v>6000</v>
      </c>
      <c r="F13" s="16">
        <f t="shared" si="3"/>
        <v>72000</v>
      </c>
    </row>
    <row r="14" spans="1:6" x14ac:dyDescent="0.5">
      <c r="A14" t="s">
        <v>1480</v>
      </c>
      <c r="B14" s="16">
        <f t="shared" si="0"/>
        <v>8.3333333333333339</v>
      </c>
      <c r="C14" s="16">
        <f t="shared" si="1"/>
        <v>66.666666666666671</v>
      </c>
      <c r="D14" s="16">
        <f t="shared" si="2"/>
        <v>500</v>
      </c>
      <c r="E14" s="16">
        <v>2000</v>
      </c>
      <c r="F14" s="16">
        <f t="shared" si="3"/>
        <v>24000</v>
      </c>
    </row>
    <row r="15" spans="1:6" x14ac:dyDescent="0.5">
      <c r="A15" t="s">
        <v>1479</v>
      </c>
      <c r="B15" s="16">
        <f t="shared" si="0"/>
        <v>12.5</v>
      </c>
      <c r="C15" s="16">
        <f t="shared" si="1"/>
        <v>100</v>
      </c>
      <c r="D15" s="16">
        <f t="shared" si="2"/>
        <v>750</v>
      </c>
      <c r="E15" s="16">
        <v>3000</v>
      </c>
      <c r="F15" s="16">
        <f t="shared" si="3"/>
        <v>36000</v>
      </c>
    </row>
    <row r="16" spans="1:6" x14ac:dyDescent="0.5">
      <c r="A16" t="s">
        <v>1477</v>
      </c>
      <c r="B16" s="16">
        <f t="shared" si="0"/>
        <v>8.3333333333333339</v>
      </c>
      <c r="C16" s="16">
        <f t="shared" si="1"/>
        <v>66.666666666666671</v>
      </c>
      <c r="D16" s="16">
        <f t="shared" si="2"/>
        <v>500</v>
      </c>
      <c r="E16" s="16">
        <v>2000</v>
      </c>
      <c r="F16" s="16">
        <f t="shared" si="3"/>
        <v>24000</v>
      </c>
    </row>
    <row r="17" spans="1:6" x14ac:dyDescent="0.5">
      <c r="A17" t="s">
        <v>1488</v>
      </c>
      <c r="B17" s="16">
        <f t="shared" si="0"/>
        <v>14.583333333333334</v>
      </c>
      <c r="C17" s="16">
        <f t="shared" si="1"/>
        <v>116.66666666666667</v>
      </c>
      <c r="D17" s="16">
        <f t="shared" si="2"/>
        <v>875</v>
      </c>
      <c r="E17" s="16">
        <v>3500</v>
      </c>
      <c r="F17" s="16">
        <f t="shared" si="3"/>
        <v>42000</v>
      </c>
    </row>
    <row r="18" spans="1:6" x14ac:dyDescent="0.5">
      <c r="A18" t="s">
        <v>1485</v>
      </c>
      <c r="B18" s="16">
        <f t="shared" si="0"/>
        <v>16.666666666666668</v>
      </c>
      <c r="C18" s="16">
        <f t="shared" si="1"/>
        <v>133.33333333333334</v>
      </c>
      <c r="D18" s="16">
        <f t="shared" si="2"/>
        <v>1000</v>
      </c>
      <c r="E18" s="16">
        <v>4000</v>
      </c>
      <c r="F18" s="16">
        <f t="shared" si="3"/>
        <v>48000</v>
      </c>
    </row>
    <row r="19" spans="1:6" x14ac:dyDescent="0.5">
      <c r="A19" t="s">
        <v>1487</v>
      </c>
      <c r="B19" s="16">
        <f t="shared" si="0"/>
        <v>12.5</v>
      </c>
      <c r="C19" s="16">
        <f t="shared" si="1"/>
        <v>100</v>
      </c>
      <c r="D19" s="16">
        <f t="shared" si="2"/>
        <v>750</v>
      </c>
      <c r="E19" s="16">
        <v>3000</v>
      </c>
      <c r="F19" s="16">
        <f t="shared" si="3"/>
        <v>36000</v>
      </c>
    </row>
    <row r="20" spans="1:6" x14ac:dyDescent="0.5">
      <c r="A20" t="s">
        <v>1486</v>
      </c>
      <c r="B20" s="16">
        <f t="shared" si="0"/>
        <v>12.5</v>
      </c>
      <c r="C20" s="16">
        <f t="shared" si="1"/>
        <v>100</v>
      </c>
      <c r="D20" s="16">
        <f t="shared" si="2"/>
        <v>750</v>
      </c>
      <c r="E20" s="16">
        <v>3000</v>
      </c>
      <c r="F20" s="16">
        <f t="shared" si="3"/>
        <v>36000</v>
      </c>
    </row>
    <row r="21" spans="1:6" x14ac:dyDescent="0.5">
      <c r="A21" t="s">
        <v>1495</v>
      </c>
      <c r="B21" s="16">
        <f t="shared" si="0"/>
        <v>18.75</v>
      </c>
      <c r="C21" s="16">
        <f t="shared" si="1"/>
        <v>150</v>
      </c>
      <c r="D21" s="16">
        <f t="shared" si="2"/>
        <v>1125</v>
      </c>
      <c r="E21" s="16">
        <v>4500</v>
      </c>
      <c r="F21" s="16">
        <f t="shared" si="3"/>
        <v>54000</v>
      </c>
    </row>
    <row r="22" spans="1:6" x14ac:dyDescent="0.5">
      <c r="A22" t="s">
        <v>1505</v>
      </c>
      <c r="B22" s="16">
        <f t="shared" si="0"/>
        <v>14.583333333333334</v>
      </c>
      <c r="C22" s="16">
        <f t="shared" si="1"/>
        <v>116.66666666666667</v>
      </c>
      <c r="D22" s="16">
        <f t="shared" si="2"/>
        <v>875</v>
      </c>
      <c r="E22" s="16">
        <v>3500</v>
      </c>
      <c r="F22" s="16">
        <f t="shared" si="3"/>
        <v>42000</v>
      </c>
    </row>
    <row r="23" spans="1:6" x14ac:dyDescent="0.5">
      <c r="A23" t="s">
        <v>1493</v>
      </c>
      <c r="B23" s="16">
        <f t="shared" si="0"/>
        <v>29.166666666666668</v>
      </c>
      <c r="C23" s="16">
        <f t="shared" si="1"/>
        <v>233.33333333333334</v>
      </c>
      <c r="D23" s="16">
        <f t="shared" si="2"/>
        <v>1750</v>
      </c>
      <c r="E23" s="16">
        <v>7000</v>
      </c>
      <c r="F23" s="16">
        <f t="shared" si="3"/>
        <v>84000</v>
      </c>
    </row>
    <row r="24" spans="1:6" x14ac:dyDescent="0.5">
      <c r="A24" t="s">
        <v>1492</v>
      </c>
      <c r="B24" s="16">
        <f t="shared" si="0"/>
        <v>8.3333333333333339</v>
      </c>
      <c r="C24" s="16">
        <f t="shared" si="1"/>
        <v>66.666666666666671</v>
      </c>
      <c r="D24" s="16">
        <f t="shared" si="2"/>
        <v>500</v>
      </c>
      <c r="E24" s="16">
        <v>2000</v>
      </c>
      <c r="F24" s="16">
        <f t="shared" si="3"/>
        <v>24000</v>
      </c>
    </row>
    <row r="25" spans="1:6" x14ac:dyDescent="0.5">
      <c r="A25" t="s">
        <v>1504</v>
      </c>
      <c r="B25" s="16">
        <f t="shared" si="0"/>
        <v>12.5</v>
      </c>
      <c r="C25" s="16">
        <f t="shared" si="1"/>
        <v>100</v>
      </c>
      <c r="D25" s="16">
        <f t="shared" si="2"/>
        <v>750</v>
      </c>
      <c r="E25" s="16">
        <v>3000</v>
      </c>
      <c r="F25" s="16">
        <f t="shared" si="3"/>
        <v>36000</v>
      </c>
    </row>
    <row r="26" spans="1:6" x14ac:dyDescent="0.5">
      <c r="A26" t="s">
        <v>1490</v>
      </c>
      <c r="B26" s="16">
        <f t="shared" si="0"/>
        <v>16.666666666666668</v>
      </c>
      <c r="C26" s="16">
        <f t="shared" si="1"/>
        <v>133.33333333333334</v>
      </c>
      <c r="D26" s="16">
        <f t="shared" si="2"/>
        <v>1000</v>
      </c>
      <c r="E26" s="16">
        <v>4000</v>
      </c>
      <c r="F26" s="16">
        <f t="shared" si="3"/>
        <v>48000</v>
      </c>
    </row>
    <row r="27" spans="1:6" x14ac:dyDescent="0.5">
      <c r="A27" t="s">
        <v>1045</v>
      </c>
      <c r="B27" s="16">
        <f t="shared" si="0"/>
        <v>18.333333333333332</v>
      </c>
      <c r="C27" s="16">
        <f t="shared" si="1"/>
        <v>146.66666666666666</v>
      </c>
      <c r="D27" s="16">
        <f t="shared" si="2"/>
        <v>1100</v>
      </c>
      <c r="E27" s="16">
        <v>4400</v>
      </c>
      <c r="F27" s="16">
        <f t="shared" si="3"/>
        <v>52800</v>
      </c>
    </row>
    <row r="28" spans="1:6" x14ac:dyDescent="0.5">
      <c r="A28" t="s">
        <v>1489</v>
      </c>
      <c r="B28" s="16">
        <f t="shared" si="0"/>
        <v>14.583333333333334</v>
      </c>
      <c r="C28" s="16">
        <f t="shared" si="1"/>
        <v>116.66666666666667</v>
      </c>
      <c r="D28" s="16">
        <f t="shared" si="2"/>
        <v>875</v>
      </c>
      <c r="E28" s="16">
        <v>3500</v>
      </c>
      <c r="F28" s="16">
        <f t="shared" si="3"/>
        <v>42000</v>
      </c>
    </row>
    <row r="29" spans="1:6" x14ac:dyDescent="0.5">
      <c r="A29" t="s">
        <v>1499</v>
      </c>
      <c r="B29" s="16">
        <f t="shared" si="0"/>
        <v>6.25</v>
      </c>
      <c r="C29" s="16">
        <f t="shared" si="1"/>
        <v>50</v>
      </c>
      <c r="D29" s="16">
        <f t="shared" si="2"/>
        <v>375</v>
      </c>
      <c r="E29" s="16">
        <v>1500</v>
      </c>
      <c r="F29" s="16">
        <f t="shared" si="3"/>
        <v>18000</v>
      </c>
    </row>
    <row r="30" spans="1:6" x14ac:dyDescent="0.5">
      <c r="A30" t="s">
        <v>1478</v>
      </c>
      <c r="B30" s="16">
        <f t="shared" si="0"/>
        <v>10.416666666666666</v>
      </c>
      <c r="C30" s="16">
        <f t="shared" si="1"/>
        <v>83.333333333333329</v>
      </c>
      <c r="D30" s="16">
        <f t="shared" si="2"/>
        <v>625</v>
      </c>
      <c r="E30" s="16">
        <v>2500</v>
      </c>
      <c r="F30" s="16">
        <f t="shared" si="3"/>
        <v>30000</v>
      </c>
    </row>
    <row r="31" spans="1:6" x14ac:dyDescent="0.5">
      <c r="A31" t="s">
        <v>1496</v>
      </c>
      <c r="B31" s="16">
        <f t="shared" si="0"/>
        <v>41.666666666666664</v>
      </c>
      <c r="C31" s="16">
        <f t="shared" si="1"/>
        <v>333.33333333333331</v>
      </c>
      <c r="D31" s="16">
        <f t="shared" si="2"/>
        <v>2500</v>
      </c>
      <c r="E31" s="16">
        <v>10000</v>
      </c>
      <c r="F31" s="16">
        <f t="shared" si="3"/>
        <v>120000</v>
      </c>
    </row>
    <row r="32" spans="1:6" x14ac:dyDescent="0.5">
      <c r="A32" t="s">
        <v>1484</v>
      </c>
      <c r="B32" s="16">
        <f t="shared" si="0"/>
        <v>14.583333333333334</v>
      </c>
      <c r="C32" s="16">
        <f t="shared" si="1"/>
        <v>116.66666666666667</v>
      </c>
      <c r="D32" s="16">
        <f t="shared" si="2"/>
        <v>875</v>
      </c>
      <c r="E32" s="16">
        <v>3500</v>
      </c>
      <c r="F32" s="16">
        <f t="shared" si="3"/>
        <v>42000</v>
      </c>
    </row>
  </sheetData>
  <sortState xmlns:xlrd2="http://schemas.microsoft.com/office/spreadsheetml/2017/richdata2" ref="A2:F32">
    <sortCondition ref="A2:A32"/>
  </sortState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1AECC-9A50-474F-BD1E-DB754A091166}">
  <dimension ref="A1:J156"/>
  <sheetViews>
    <sheetView zoomScaleNormal="100" workbookViewId="0">
      <selection activeCell="B24" sqref="B24"/>
    </sheetView>
  </sheetViews>
  <sheetFormatPr baseColWidth="10" defaultColWidth="11.41015625" defaultRowHeight="14.35" x14ac:dyDescent="0.5"/>
  <cols>
    <col min="1" max="1" width="11.41015625" style="13"/>
    <col min="2" max="2" width="28.52734375" style="13" customWidth="1"/>
    <col min="3" max="3" width="15.64453125" style="13" customWidth="1"/>
    <col min="4" max="4" width="11.41015625" style="13"/>
    <col min="6" max="6" width="127.87890625" style="13" customWidth="1"/>
    <col min="9" max="9" width="16.52734375" style="13" customWidth="1"/>
    <col min="10" max="10" width="16.87890625" style="13" customWidth="1"/>
    <col min="11" max="16384" width="11.41015625" style="13"/>
  </cols>
  <sheetData>
    <row r="1" spans="1:10" x14ac:dyDescent="0.5">
      <c r="A1" s="13" t="s">
        <v>75</v>
      </c>
      <c r="B1" s="13" t="s">
        <v>1084</v>
      </c>
      <c r="C1" s="13" t="s">
        <v>13</v>
      </c>
      <c r="D1" s="13" t="s">
        <v>12</v>
      </c>
      <c r="E1" s="13" t="s">
        <v>1042</v>
      </c>
      <c r="F1" s="13" t="s">
        <v>79</v>
      </c>
      <c r="G1" s="13" t="s">
        <v>1055</v>
      </c>
    </row>
    <row r="2" spans="1:10" x14ac:dyDescent="0.5">
      <c r="A2" s="13" t="str">
        <f t="shared" ref="A2:A33" si="0">RIGHT(B2, 1)</f>
        <v>1</v>
      </c>
      <c r="B2" s="13" t="s">
        <v>1085</v>
      </c>
      <c r="C2" s="13">
        <v>5000</v>
      </c>
      <c r="D2" s="13">
        <v>1</v>
      </c>
      <c r="F2" s="13" t="s">
        <v>1086</v>
      </c>
      <c r="G2">
        <v>10</v>
      </c>
    </row>
    <row r="3" spans="1:10" x14ac:dyDescent="0.5">
      <c r="A3" s="13" t="str">
        <f t="shared" si="0"/>
        <v>1</v>
      </c>
      <c r="B3" s="13" t="s">
        <v>1087</v>
      </c>
      <c r="C3" s="13">
        <v>5000</v>
      </c>
      <c r="D3" s="13">
        <v>2</v>
      </c>
      <c r="F3" s="13" t="s">
        <v>1088</v>
      </c>
      <c r="G3">
        <v>8</v>
      </c>
    </row>
    <row r="4" spans="1:10" x14ac:dyDescent="0.5">
      <c r="A4" s="13" t="str">
        <f t="shared" si="0"/>
        <v>1</v>
      </c>
      <c r="B4" s="13" t="s">
        <v>1089</v>
      </c>
      <c r="C4" s="13">
        <v>12500</v>
      </c>
      <c r="D4" s="13">
        <v>5</v>
      </c>
      <c r="F4" s="13" t="s">
        <v>1090</v>
      </c>
      <c r="G4">
        <v>5</v>
      </c>
    </row>
    <row r="5" spans="1:10" x14ac:dyDescent="0.5">
      <c r="A5" s="13" t="str">
        <f t="shared" si="0"/>
        <v>1</v>
      </c>
      <c r="B5" s="13" t="s">
        <v>1091</v>
      </c>
      <c r="C5" s="13">
        <v>3500</v>
      </c>
      <c r="D5" s="13">
        <v>0.5</v>
      </c>
      <c r="F5" s="13" t="s">
        <v>1092</v>
      </c>
      <c r="G5">
        <v>8</v>
      </c>
    </row>
    <row r="6" spans="1:10" x14ac:dyDescent="0.5">
      <c r="A6" s="13" t="str">
        <f t="shared" si="0"/>
        <v>1</v>
      </c>
      <c r="B6" s="13" t="s">
        <v>1093</v>
      </c>
      <c r="C6" s="10">
        <v>5000</v>
      </c>
      <c r="D6" s="10">
        <v>1</v>
      </c>
      <c r="F6" s="13" t="s">
        <v>1094</v>
      </c>
      <c r="G6">
        <v>9</v>
      </c>
    </row>
    <row r="7" spans="1:10" x14ac:dyDescent="0.5">
      <c r="A7" s="13" t="str">
        <f t="shared" si="0"/>
        <v>1</v>
      </c>
      <c r="B7" s="13" t="s">
        <v>1095</v>
      </c>
      <c r="C7" s="10">
        <v>5000</v>
      </c>
      <c r="D7" s="10">
        <v>2</v>
      </c>
      <c r="F7" s="13" t="s">
        <v>1096</v>
      </c>
      <c r="G7">
        <v>9</v>
      </c>
    </row>
    <row r="8" spans="1:10" x14ac:dyDescent="0.5">
      <c r="A8" s="13" t="str">
        <f t="shared" si="0"/>
        <v>1</v>
      </c>
      <c r="B8" s="13" t="s">
        <v>1097</v>
      </c>
      <c r="C8" s="10">
        <v>5000</v>
      </c>
      <c r="D8" s="10">
        <v>3</v>
      </c>
      <c r="F8" s="13" t="s">
        <v>1098</v>
      </c>
      <c r="G8">
        <v>7</v>
      </c>
    </row>
    <row r="9" spans="1:10" x14ac:dyDescent="0.5">
      <c r="A9" s="13" t="str">
        <f t="shared" si="0"/>
        <v>1</v>
      </c>
      <c r="B9" s="13" t="s">
        <v>1099</v>
      </c>
      <c r="C9" s="10">
        <v>2000</v>
      </c>
      <c r="D9" s="10">
        <v>0.5</v>
      </c>
      <c r="F9" s="13" t="s">
        <v>1100</v>
      </c>
      <c r="G9">
        <v>10</v>
      </c>
      <c r="J9" s="10"/>
    </row>
    <row r="10" spans="1:10" x14ac:dyDescent="0.5">
      <c r="A10" s="13" t="str">
        <f t="shared" si="0"/>
        <v>1</v>
      </c>
      <c r="B10" s="13" t="s">
        <v>1101</v>
      </c>
      <c r="C10" s="10">
        <v>2500</v>
      </c>
      <c r="D10" s="10">
        <v>1</v>
      </c>
      <c r="F10" s="13" t="s">
        <v>1102</v>
      </c>
      <c r="G10">
        <v>9</v>
      </c>
      <c r="J10" s="14"/>
    </row>
    <row r="11" spans="1:10" x14ac:dyDescent="0.5">
      <c r="A11" s="13" t="str">
        <f t="shared" si="0"/>
        <v>1</v>
      </c>
      <c r="B11" s="13" t="s">
        <v>1103</v>
      </c>
      <c r="C11" s="10">
        <v>6500</v>
      </c>
      <c r="D11" s="10">
        <v>3</v>
      </c>
      <c r="F11" s="13" t="s">
        <v>1104</v>
      </c>
      <c r="G11">
        <v>7</v>
      </c>
      <c r="J11" s="14"/>
    </row>
    <row r="12" spans="1:10" x14ac:dyDescent="0.5">
      <c r="A12" s="13" t="str">
        <f t="shared" si="0"/>
        <v>1</v>
      </c>
      <c r="B12" s="13" t="s">
        <v>1105</v>
      </c>
      <c r="C12" s="10">
        <v>6500</v>
      </c>
      <c r="D12" s="10">
        <v>5</v>
      </c>
      <c r="F12" s="13" t="s">
        <v>1106</v>
      </c>
      <c r="G12">
        <v>7</v>
      </c>
      <c r="J12" s="14"/>
    </row>
    <row r="13" spans="1:10" x14ac:dyDescent="0.5">
      <c r="A13" s="13" t="str">
        <f t="shared" si="0"/>
        <v>1</v>
      </c>
      <c r="B13" s="13" t="s">
        <v>1107</v>
      </c>
      <c r="C13" s="10">
        <v>6500</v>
      </c>
      <c r="D13" s="10">
        <v>8</v>
      </c>
      <c r="F13" s="13" t="s">
        <v>1108</v>
      </c>
      <c r="G13">
        <v>6</v>
      </c>
      <c r="J13" s="10"/>
    </row>
    <row r="14" spans="1:10" x14ac:dyDescent="0.5">
      <c r="A14" s="13" t="str">
        <f t="shared" si="0"/>
        <v>1</v>
      </c>
      <c r="B14" s="13" t="s">
        <v>1109</v>
      </c>
      <c r="C14" s="13">
        <v>4000</v>
      </c>
      <c r="D14" s="13">
        <v>3</v>
      </c>
      <c r="F14" s="13" t="s">
        <v>1110</v>
      </c>
      <c r="G14">
        <v>8</v>
      </c>
      <c r="J14" s="10"/>
    </row>
    <row r="15" spans="1:10" x14ac:dyDescent="0.5">
      <c r="A15" s="13" t="str">
        <f t="shared" si="0"/>
        <v>1</v>
      </c>
      <c r="B15" s="13" t="s">
        <v>1111</v>
      </c>
      <c r="C15" s="13">
        <v>3000</v>
      </c>
      <c r="D15" s="13">
        <v>5</v>
      </c>
      <c r="F15" s="13" t="s">
        <v>1112</v>
      </c>
      <c r="G15">
        <v>8</v>
      </c>
      <c r="J15" s="10"/>
    </row>
    <row r="16" spans="1:10" x14ac:dyDescent="0.5">
      <c r="A16" s="13" t="str">
        <f t="shared" si="0"/>
        <v>1</v>
      </c>
      <c r="B16" s="13" t="s">
        <v>1113</v>
      </c>
      <c r="C16" s="13">
        <v>7000</v>
      </c>
      <c r="D16" s="13">
        <v>7</v>
      </c>
      <c r="F16" s="13" t="s">
        <v>1114</v>
      </c>
      <c r="G16">
        <v>6</v>
      </c>
      <c r="J16" s="10"/>
    </row>
    <row r="17" spans="1:7" x14ac:dyDescent="0.5">
      <c r="A17" s="13" t="str">
        <f t="shared" si="0"/>
        <v>1</v>
      </c>
      <c r="B17" s="13" t="s">
        <v>1115</v>
      </c>
      <c r="C17" s="13">
        <v>300</v>
      </c>
      <c r="D17" s="13">
        <v>0.5</v>
      </c>
      <c r="F17" s="13" t="s">
        <v>1116</v>
      </c>
      <c r="G17">
        <v>8</v>
      </c>
    </row>
    <row r="18" spans="1:7" x14ac:dyDescent="0.5">
      <c r="A18" s="13" t="str">
        <f t="shared" si="0"/>
        <v>1</v>
      </c>
      <c r="B18" s="13" t="s">
        <v>1117</v>
      </c>
      <c r="C18" s="13">
        <v>2000</v>
      </c>
      <c r="D18" s="13">
        <v>2</v>
      </c>
      <c r="F18" s="13" t="s">
        <v>1118</v>
      </c>
      <c r="G18">
        <v>7</v>
      </c>
    </row>
    <row r="19" spans="1:7" x14ac:dyDescent="0.5">
      <c r="A19" s="13" t="str">
        <f t="shared" si="0"/>
        <v>1</v>
      </c>
      <c r="B19" s="13" t="s">
        <v>1119</v>
      </c>
      <c r="C19" s="13">
        <v>500</v>
      </c>
      <c r="D19" s="13">
        <v>3</v>
      </c>
      <c r="F19" s="13" t="s">
        <v>1120</v>
      </c>
      <c r="G19">
        <v>7</v>
      </c>
    </row>
    <row r="20" spans="1:7" x14ac:dyDescent="0.5">
      <c r="A20" s="13" t="str">
        <f t="shared" si="0"/>
        <v>1</v>
      </c>
      <c r="B20" s="13" t="s">
        <v>1121</v>
      </c>
      <c r="C20" s="13">
        <v>1000</v>
      </c>
      <c r="D20" s="13">
        <v>0.5</v>
      </c>
      <c r="F20" s="13" t="s">
        <v>1122</v>
      </c>
      <c r="G20">
        <v>7</v>
      </c>
    </row>
    <row r="21" spans="1:7" x14ac:dyDescent="0.5">
      <c r="A21" s="13" t="str">
        <f t="shared" si="0"/>
        <v>1</v>
      </c>
      <c r="B21" s="13" t="s">
        <v>1123</v>
      </c>
      <c r="C21" s="13">
        <v>1500</v>
      </c>
      <c r="D21" s="13">
        <v>1</v>
      </c>
      <c r="F21" s="13" t="s">
        <v>1124</v>
      </c>
      <c r="G21">
        <v>8</v>
      </c>
    </row>
    <row r="22" spans="1:7" x14ac:dyDescent="0.5">
      <c r="A22" s="13" t="str">
        <f t="shared" si="0"/>
        <v>1</v>
      </c>
      <c r="B22" s="13" t="s">
        <v>1125</v>
      </c>
      <c r="C22" s="13">
        <v>0</v>
      </c>
      <c r="D22" s="13">
        <v>0</v>
      </c>
      <c r="F22" s="13" t="s">
        <v>1126</v>
      </c>
      <c r="G22">
        <v>0</v>
      </c>
    </row>
    <row r="23" spans="1:7" x14ac:dyDescent="0.5">
      <c r="A23" s="13" t="str">
        <f t="shared" si="0"/>
        <v>1</v>
      </c>
      <c r="B23" s="13" t="s">
        <v>1127</v>
      </c>
      <c r="C23" s="13">
        <v>0</v>
      </c>
      <c r="D23" s="13">
        <v>0</v>
      </c>
      <c r="F23" s="13" t="s">
        <v>1128</v>
      </c>
      <c r="G23">
        <v>0</v>
      </c>
    </row>
    <row r="24" spans="1:7" x14ac:dyDescent="0.5">
      <c r="A24" s="13" t="str">
        <f t="shared" si="0"/>
        <v>1</v>
      </c>
      <c r="B24" s="13" t="s">
        <v>1129</v>
      </c>
      <c r="C24" s="13">
        <v>0</v>
      </c>
      <c r="D24" s="13">
        <v>0</v>
      </c>
      <c r="F24" s="13" t="s">
        <v>1130</v>
      </c>
      <c r="G24">
        <v>0</v>
      </c>
    </row>
    <row r="25" spans="1:7" x14ac:dyDescent="0.5">
      <c r="A25" s="13" t="str">
        <f t="shared" si="0"/>
        <v>1</v>
      </c>
      <c r="B25" s="13" t="s">
        <v>1131</v>
      </c>
      <c r="C25" s="13">
        <v>2000</v>
      </c>
      <c r="D25" s="13">
        <v>0.2</v>
      </c>
      <c r="F25" s="13" t="s">
        <v>1132</v>
      </c>
      <c r="G25">
        <v>8</v>
      </c>
    </row>
    <row r="26" spans="1:7" x14ac:dyDescent="0.5">
      <c r="A26" s="13" t="str">
        <f t="shared" si="0"/>
        <v>1</v>
      </c>
      <c r="B26" s="13" t="s">
        <v>1133</v>
      </c>
      <c r="C26" s="13">
        <v>4000</v>
      </c>
      <c r="D26" s="13">
        <v>0.5</v>
      </c>
      <c r="F26" s="13" t="s">
        <v>1134</v>
      </c>
      <c r="G26">
        <v>6</v>
      </c>
    </row>
    <row r="27" spans="1:7" x14ac:dyDescent="0.5">
      <c r="A27" s="13" t="str">
        <f t="shared" si="0"/>
        <v>1</v>
      </c>
      <c r="B27" s="13" t="s">
        <v>1135</v>
      </c>
      <c r="C27" s="13">
        <v>6500</v>
      </c>
      <c r="D27" s="13">
        <v>1</v>
      </c>
      <c r="F27" s="13" t="s">
        <v>1136</v>
      </c>
      <c r="G27">
        <v>5</v>
      </c>
    </row>
    <row r="28" spans="1:7" x14ac:dyDescent="0.5">
      <c r="A28" s="13" t="str">
        <f t="shared" si="0"/>
        <v>1</v>
      </c>
      <c r="B28" s="13" t="s">
        <v>1131</v>
      </c>
      <c r="C28" s="13">
        <v>2000</v>
      </c>
      <c r="D28" s="13">
        <v>0.2</v>
      </c>
      <c r="F28" s="13" t="s">
        <v>1132</v>
      </c>
      <c r="G28">
        <v>7</v>
      </c>
    </row>
    <row r="29" spans="1:7" x14ac:dyDescent="0.5">
      <c r="A29" s="13" t="str">
        <f t="shared" si="0"/>
        <v>1</v>
      </c>
      <c r="B29" s="13" t="s">
        <v>1133</v>
      </c>
      <c r="C29" s="13">
        <v>4000</v>
      </c>
      <c r="D29" s="13">
        <v>0.5</v>
      </c>
      <c r="F29" s="13" t="s">
        <v>1134</v>
      </c>
      <c r="G29">
        <v>8</v>
      </c>
    </row>
    <row r="30" spans="1:7" x14ac:dyDescent="0.5">
      <c r="A30" s="13" t="str">
        <f t="shared" si="0"/>
        <v>1</v>
      </c>
      <c r="B30" s="13" t="s">
        <v>1135</v>
      </c>
      <c r="C30" s="13">
        <v>6500</v>
      </c>
      <c r="D30" s="13">
        <v>1</v>
      </c>
      <c r="F30" s="13" t="s">
        <v>1136</v>
      </c>
      <c r="G30">
        <v>4</v>
      </c>
    </row>
    <row r="31" spans="1:7" x14ac:dyDescent="0.5">
      <c r="A31" s="13" t="str">
        <f t="shared" si="0"/>
        <v>1</v>
      </c>
      <c r="B31" s="13" t="s">
        <v>1245</v>
      </c>
      <c r="C31" s="13">
        <v>2000</v>
      </c>
      <c r="D31" s="13">
        <v>1.2</v>
      </c>
      <c r="F31" s="13" t="s">
        <v>1246</v>
      </c>
      <c r="G31">
        <v>9</v>
      </c>
    </row>
    <row r="32" spans="1:7" x14ac:dyDescent="0.5">
      <c r="A32" s="13" t="str">
        <f t="shared" si="0"/>
        <v>1</v>
      </c>
      <c r="B32" s="13" t="s">
        <v>1247</v>
      </c>
      <c r="C32" s="13">
        <v>2000</v>
      </c>
      <c r="D32" s="13">
        <v>1.2</v>
      </c>
      <c r="F32" s="13" t="s">
        <v>1246</v>
      </c>
      <c r="G32">
        <v>9</v>
      </c>
    </row>
    <row r="33" spans="1:7" x14ac:dyDescent="0.5">
      <c r="A33" s="13" t="str">
        <f t="shared" si="0"/>
        <v>1</v>
      </c>
      <c r="B33" s="13" t="s">
        <v>1248</v>
      </c>
      <c r="C33" s="13">
        <v>2000</v>
      </c>
      <c r="D33" s="13">
        <v>1.2</v>
      </c>
      <c r="F33" s="13" t="s">
        <v>1246</v>
      </c>
      <c r="G33">
        <v>9</v>
      </c>
    </row>
    <row r="34" spans="1:7" x14ac:dyDescent="0.5">
      <c r="A34" s="13" t="str">
        <f t="shared" ref="A34:A65" si="1">RIGHT(B34, 1)</f>
        <v>1</v>
      </c>
      <c r="B34" s="13" t="s">
        <v>1249</v>
      </c>
      <c r="C34" s="13">
        <v>2000</v>
      </c>
      <c r="D34" s="13">
        <v>1.2</v>
      </c>
      <c r="F34" s="13" t="s">
        <v>1246</v>
      </c>
      <c r="G34">
        <v>9</v>
      </c>
    </row>
    <row r="35" spans="1:7" x14ac:dyDescent="0.5">
      <c r="A35" s="13" t="str">
        <f t="shared" si="1"/>
        <v>1</v>
      </c>
      <c r="B35" s="13" t="s">
        <v>1250</v>
      </c>
      <c r="C35" s="13">
        <v>2000</v>
      </c>
      <c r="D35" s="13">
        <v>1.2</v>
      </c>
      <c r="F35" s="13" t="s">
        <v>1246</v>
      </c>
      <c r="G35">
        <v>9</v>
      </c>
    </row>
    <row r="36" spans="1:7" x14ac:dyDescent="0.5">
      <c r="A36" s="13" t="str">
        <f t="shared" si="1"/>
        <v>1</v>
      </c>
      <c r="B36" s="13" t="s">
        <v>1269</v>
      </c>
      <c r="C36" s="13">
        <v>3000</v>
      </c>
      <c r="D36" s="13">
        <v>3</v>
      </c>
      <c r="F36" s="13" t="s">
        <v>1270</v>
      </c>
      <c r="G36">
        <v>9</v>
      </c>
    </row>
    <row r="37" spans="1:7" x14ac:dyDescent="0.5">
      <c r="A37" s="13" t="str">
        <f t="shared" si="1"/>
        <v>1</v>
      </c>
      <c r="B37" s="13" t="s">
        <v>1271</v>
      </c>
      <c r="C37" s="13">
        <v>3000</v>
      </c>
      <c r="D37" s="13">
        <v>3</v>
      </c>
      <c r="F37" s="13" t="s">
        <v>1270</v>
      </c>
      <c r="G37">
        <v>9</v>
      </c>
    </row>
    <row r="38" spans="1:7" x14ac:dyDescent="0.5">
      <c r="A38" s="13" t="str">
        <f t="shared" si="1"/>
        <v>1</v>
      </c>
      <c r="B38" s="13" t="s">
        <v>1272</v>
      </c>
      <c r="C38" s="13">
        <v>3000</v>
      </c>
      <c r="D38" s="13">
        <v>3</v>
      </c>
      <c r="F38" s="13" t="s">
        <v>1270</v>
      </c>
      <c r="G38">
        <v>9</v>
      </c>
    </row>
    <row r="39" spans="1:7" x14ac:dyDescent="0.5">
      <c r="A39" s="13" t="str">
        <f t="shared" si="1"/>
        <v>1</v>
      </c>
      <c r="B39" s="13" t="s">
        <v>1273</v>
      </c>
      <c r="C39" s="13">
        <v>3000</v>
      </c>
      <c r="D39" s="13">
        <v>3</v>
      </c>
      <c r="F39" s="13" t="s">
        <v>1270</v>
      </c>
      <c r="G39">
        <v>9</v>
      </c>
    </row>
    <row r="40" spans="1:7" x14ac:dyDescent="0.5">
      <c r="A40" s="13" t="str">
        <f t="shared" si="1"/>
        <v>1</v>
      </c>
      <c r="B40" s="13" t="s">
        <v>1274</v>
      </c>
      <c r="C40" s="13">
        <v>3000</v>
      </c>
      <c r="D40" s="13">
        <v>3</v>
      </c>
      <c r="F40" s="13" t="s">
        <v>1270</v>
      </c>
      <c r="G40">
        <v>9</v>
      </c>
    </row>
    <row r="41" spans="1:7" x14ac:dyDescent="0.5">
      <c r="A41" s="13" t="str">
        <f t="shared" si="1"/>
        <v>1</v>
      </c>
      <c r="B41" s="13" t="s">
        <v>1293</v>
      </c>
      <c r="C41" s="13">
        <v>4000</v>
      </c>
      <c r="D41" s="13">
        <v>5</v>
      </c>
      <c r="F41" s="13" t="s">
        <v>1294</v>
      </c>
      <c r="G41">
        <v>8</v>
      </c>
    </row>
    <row r="42" spans="1:7" x14ac:dyDescent="0.5">
      <c r="A42" s="13" t="str">
        <f t="shared" si="1"/>
        <v>1</v>
      </c>
      <c r="B42" s="13" t="s">
        <v>1295</v>
      </c>
      <c r="C42" s="13">
        <v>4000</v>
      </c>
      <c r="D42" s="13">
        <v>5</v>
      </c>
      <c r="F42" s="13" t="s">
        <v>1294</v>
      </c>
      <c r="G42">
        <v>8</v>
      </c>
    </row>
    <row r="43" spans="1:7" x14ac:dyDescent="0.5">
      <c r="A43" s="13" t="str">
        <f t="shared" si="1"/>
        <v>1</v>
      </c>
      <c r="B43" s="13" t="s">
        <v>1296</v>
      </c>
      <c r="C43" s="13">
        <v>4000</v>
      </c>
      <c r="D43" s="13">
        <v>5</v>
      </c>
      <c r="F43" s="13" t="s">
        <v>1294</v>
      </c>
      <c r="G43">
        <v>8</v>
      </c>
    </row>
    <row r="44" spans="1:7" x14ac:dyDescent="0.5">
      <c r="A44" s="13" t="str">
        <f t="shared" si="1"/>
        <v>1</v>
      </c>
      <c r="B44" s="13" t="s">
        <v>1297</v>
      </c>
      <c r="C44" s="13">
        <v>4000</v>
      </c>
      <c r="D44" s="13">
        <v>5</v>
      </c>
      <c r="F44" s="13" t="s">
        <v>1294</v>
      </c>
      <c r="G44">
        <v>8</v>
      </c>
    </row>
    <row r="45" spans="1:7" x14ac:dyDescent="0.5">
      <c r="A45" s="13" t="str">
        <f t="shared" si="1"/>
        <v>1</v>
      </c>
      <c r="B45" s="13" t="s">
        <v>1298</v>
      </c>
      <c r="C45" s="13">
        <v>4000</v>
      </c>
      <c r="D45" s="13">
        <v>5</v>
      </c>
      <c r="F45" s="13" t="s">
        <v>1294</v>
      </c>
      <c r="G45">
        <v>8</v>
      </c>
    </row>
    <row r="46" spans="1:7" x14ac:dyDescent="0.5">
      <c r="A46" s="13" t="str">
        <f t="shared" si="1"/>
        <v>1</v>
      </c>
      <c r="B46" s="13" t="s">
        <v>1317</v>
      </c>
      <c r="C46" s="13">
        <v>2000</v>
      </c>
      <c r="D46" s="13">
        <v>1</v>
      </c>
      <c r="F46" s="13" t="s">
        <v>1318</v>
      </c>
      <c r="G46">
        <v>10</v>
      </c>
    </row>
    <row r="47" spans="1:7" x14ac:dyDescent="0.5">
      <c r="A47" s="13" t="str">
        <f t="shared" si="1"/>
        <v>1</v>
      </c>
      <c r="B47" s="13" t="s">
        <v>1319</v>
      </c>
      <c r="C47" s="13">
        <v>3000</v>
      </c>
      <c r="D47" s="13">
        <v>3</v>
      </c>
      <c r="F47" s="13" t="s">
        <v>1320</v>
      </c>
      <c r="G47">
        <v>9</v>
      </c>
    </row>
    <row r="48" spans="1:7" x14ac:dyDescent="0.5">
      <c r="A48" s="13" t="str">
        <f t="shared" si="1"/>
        <v>1</v>
      </c>
      <c r="B48" s="13" t="s">
        <v>1321</v>
      </c>
      <c r="C48" s="13">
        <v>4000</v>
      </c>
      <c r="D48" s="13">
        <v>8</v>
      </c>
      <c r="F48" s="13" t="s">
        <v>1322</v>
      </c>
      <c r="G48">
        <v>8</v>
      </c>
    </row>
    <row r="49" spans="1:8" x14ac:dyDescent="0.5">
      <c r="A49" s="13" t="str">
        <f t="shared" si="1"/>
        <v>2</v>
      </c>
      <c r="B49" s="13" t="s">
        <v>1137</v>
      </c>
      <c r="C49" s="13">
        <v>22500</v>
      </c>
      <c r="D49" s="13">
        <v>1</v>
      </c>
      <c r="F49" s="13" t="s">
        <v>1138</v>
      </c>
      <c r="H49">
        <v>10</v>
      </c>
    </row>
    <row r="50" spans="1:8" x14ac:dyDescent="0.5">
      <c r="A50" s="13" t="str">
        <f t="shared" si="1"/>
        <v>2</v>
      </c>
      <c r="B50" s="13" t="s">
        <v>1139</v>
      </c>
      <c r="C50" s="13">
        <v>22500</v>
      </c>
      <c r="D50" s="13">
        <v>2</v>
      </c>
      <c r="F50" s="13" t="s">
        <v>1140</v>
      </c>
      <c r="H50">
        <v>8</v>
      </c>
    </row>
    <row r="51" spans="1:8" x14ac:dyDescent="0.5">
      <c r="A51" s="13" t="str">
        <f t="shared" si="1"/>
        <v>2</v>
      </c>
      <c r="B51" s="13" t="s">
        <v>1141</v>
      </c>
      <c r="C51" s="13">
        <v>56250</v>
      </c>
      <c r="D51" s="13">
        <v>5</v>
      </c>
      <c r="F51" s="13" t="s">
        <v>1142</v>
      </c>
      <c r="H51">
        <v>5</v>
      </c>
    </row>
    <row r="52" spans="1:8" x14ac:dyDescent="0.5">
      <c r="A52" s="13" t="str">
        <f t="shared" si="1"/>
        <v>2</v>
      </c>
      <c r="B52" s="13" t="s">
        <v>1143</v>
      </c>
      <c r="C52" s="13">
        <v>15749.999999999998</v>
      </c>
      <c r="D52" s="13">
        <v>0.5</v>
      </c>
      <c r="F52" s="13" t="s">
        <v>1144</v>
      </c>
      <c r="H52">
        <v>8</v>
      </c>
    </row>
    <row r="53" spans="1:8" x14ac:dyDescent="0.5">
      <c r="A53" s="13" t="str">
        <f t="shared" si="1"/>
        <v>2</v>
      </c>
      <c r="B53" s="13" t="s">
        <v>1161</v>
      </c>
      <c r="C53" s="10">
        <v>22500</v>
      </c>
      <c r="D53" s="10">
        <v>1</v>
      </c>
      <c r="F53" s="13" t="s">
        <v>1162</v>
      </c>
      <c r="H53">
        <v>9</v>
      </c>
    </row>
    <row r="54" spans="1:8" x14ac:dyDescent="0.5">
      <c r="A54" s="13" t="str">
        <f t="shared" si="1"/>
        <v>2</v>
      </c>
      <c r="B54" s="13" t="s">
        <v>1163</v>
      </c>
      <c r="C54" s="10">
        <v>22500</v>
      </c>
      <c r="D54" s="10">
        <v>2</v>
      </c>
      <c r="F54" s="13" t="s">
        <v>1164</v>
      </c>
      <c r="H54">
        <v>9</v>
      </c>
    </row>
    <row r="55" spans="1:8" x14ac:dyDescent="0.5">
      <c r="A55" s="13" t="str">
        <f t="shared" si="1"/>
        <v>2</v>
      </c>
      <c r="B55" s="13" t="s">
        <v>1165</v>
      </c>
      <c r="C55" s="10">
        <v>22500</v>
      </c>
      <c r="D55" s="10">
        <v>3</v>
      </c>
      <c r="F55" s="13" t="s">
        <v>1166</v>
      </c>
      <c r="H55">
        <v>7</v>
      </c>
    </row>
    <row r="56" spans="1:8" x14ac:dyDescent="0.5">
      <c r="A56" s="13" t="str">
        <f t="shared" si="1"/>
        <v>2</v>
      </c>
      <c r="B56" s="13" t="s">
        <v>1167</v>
      </c>
      <c r="C56" s="10">
        <v>9000</v>
      </c>
      <c r="D56" s="10">
        <v>0.5</v>
      </c>
      <c r="F56" s="13" t="s">
        <v>1168</v>
      </c>
      <c r="H56">
        <v>10</v>
      </c>
    </row>
    <row r="57" spans="1:8" x14ac:dyDescent="0.5">
      <c r="A57" s="13" t="str">
        <f t="shared" si="1"/>
        <v>2</v>
      </c>
      <c r="B57" s="13" t="s">
        <v>1169</v>
      </c>
      <c r="C57" s="10">
        <v>11250</v>
      </c>
      <c r="D57" s="10">
        <v>1</v>
      </c>
      <c r="F57" s="13" t="s">
        <v>1170</v>
      </c>
      <c r="H57">
        <v>9</v>
      </c>
    </row>
    <row r="58" spans="1:8" x14ac:dyDescent="0.5">
      <c r="A58" s="13" t="str">
        <f t="shared" si="1"/>
        <v>2</v>
      </c>
      <c r="B58" s="13" t="s">
        <v>1171</v>
      </c>
      <c r="C58" s="10">
        <v>29250</v>
      </c>
      <c r="D58" s="10">
        <v>3</v>
      </c>
      <c r="F58" s="13" t="s">
        <v>1172</v>
      </c>
      <c r="H58">
        <v>7</v>
      </c>
    </row>
    <row r="59" spans="1:8" x14ac:dyDescent="0.5">
      <c r="A59" s="13" t="str">
        <f t="shared" si="1"/>
        <v>2</v>
      </c>
      <c r="B59" s="13" t="s">
        <v>1173</v>
      </c>
      <c r="C59" s="10">
        <v>29250</v>
      </c>
      <c r="D59" s="10">
        <v>5</v>
      </c>
      <c r="F59" s="13" t="s">
        <v>1174</v>
      </c>
      <c r="H59">
        <v>7</v>
      </c>
    </row>
    <row r="60" spans="1:8" x14ac:dyDescent="0.5">
      <c r="A60" s="13" t="str">
        <f t="shared" si="1"/>
        <v>2</v>
      </c>
      <c r="B60" s="13" t="s">
        <v>1175</v>
      </c>
      <c r="C60" s="10">
        <v>29250</v>
      </c>
      <c r="D60" s="10">
        <v>8</v>
      </c>
      <c r="F60" s="13" t="s">
        <v>1176</v>
      </c>
      <c r="H60">
        <v>6</v>
      </c>
    </row>
    <row r="61" spans="1:8" x14ac:dyDescent="0.5">
      <c r="A61" s="13" t="str">
        <f t="shared" si="1"/>
        <v>2</v>
      </c>
      <c r="B61" s="13" t="s">
        <v>1177</v>
      </c>
      <c r="C61" s="13">
        <v>18000</v>
      </c>
      <c r="D61" s="13">
        <v>3</v>
      </c>
      <c r="F61" s="13" t="s">
        <v>1178</v>
      </c>
      <c r="H61">
        <v>8</v>
      </c>
    </row>
    <row r="62" spans="1:8" x14ac:dyDescent="0.5">
      <c r="A62" s="13" t="str">
        <f t="shared" si="1"/>
        <v>2</v>
      </c>
      <c r="B62" s="13" t="s">
        <v>1179</v>
      </c>
      <c r="C62" s="13">
        <v>13500</v>
      </c>
      <c r="D62" s="13">
        <v>5</v>
      </c>
      <c r="F62" s="13" t="s">
        <v>1180</v>
      </c>
      <c r="H62">
        <v>8</v>
      </c>
    </row>
    <row r="63" spans="1:8" x14ac:dyDescent="0.5">
      <c r="A63" s="13" t="str">
        <f t="shared" si="1"/>
        <v>2</v>
      </c>
      <c r="B63" s="13" t="s">
        <v>1181</v>
      </c>
      <c r="C63" s="13">
        <v>31499.999999999996</v>
      </c>
      <c r="D63" s="13">
        <v>7</v>
      </c>
      <c r="F63" s="13" t="s">
        <v>1182</v>
      </c>
      <c r="H63">
        <v>6</v>
      </c>
    </row>
    <row r="64" spans="1:8" x14ac:dyDescent="0.5">
      <c r="A64" s="13" t="str">
        <f t="shared" si="1"/>
        <v>2</v>
      </c>
      <c r="B64" s="13" t="s">
        <v>1227</v>
      </c>
      <c r="C64" s="13">
        <v>9000</v>
      </c>
      <c r="D64" s="13">
        <v>0.2</v>
      </c>
      <c r="F64" s="13" t="s">
        <v>1228</v>
      </c>
      <c r="H64">
        <v>8</v>
      </c>
    </row>
    <row r="65" spans="1:8" x14ac:dyDescent="0.5">
      <c r="A65" s="13" t="str">
        <f t="shared" si="1"/>
        <v>2</v>
      </c>
      <c r="B65" s="13" t="s">
        <v>1229</v>
      </c>
      <c r="C65" s="13">
        <v>18000</v>
      </c>
      <c r="D65" s="13">
        <v>0.5</v>
      </c>
      <c r="F65" s="13" t="s">
        <v>1230</v>
      </c>
      <c r="H65">
        <v>7</v>
      </c>
    </row>
    <row r="66" spans="1:8" x14ac:dyDescent="0.5">
      <c r="A66" s="13" t="str">
        <f t="shared" ref="A66:A97" si="2">RIGHT(B66, 1)</f>
        <v>2</v>
      </c>
      <c r="B66" s="13" t="s">
        <v>1231</v>
      </c>
      <c r="C66" s="13">
        <v>29250</v>
      </c>
      <c r="D66" s="13">
        <v>1</v>
      </c>
      <c r="F66" s="13" t="s">
        <v>1232</v>
      </c>
      <c r="H66">
        <v>7</v>
      </c>
    </row>
    <row r="67" spans="1:8" x14ac:dyDescent="0.5">
      <c r="A67" s="13" t="str">
        <f t="shared" si="2"/>
        <v>2</v>
      </c>
      <c r="B67" s="13" t="s">
        <v>1251</v>
      </c>
      <c r="C67" s="13">
        <v>9000</v>
      </c>
      <c r="D67" s="13">
        <v>1.2</v>
      </c>
      <c r="F67" s="13" t="s">
        <v>1252</v>
      </c>
      <c r="H67">
        <v>7</v>
      </c>
    </row>
    <row r="68" spans="1:8" x14ac:dyDescent="0.5">
      <c r="A68" s="13" t="str">
        <f t="shared" si="2"/>
        <v>2</v>
      </c>
      <c r="B68" s="13" t="s">
        <v>1253</v>
      </c>
      <c r="C68" s="13">
        <v>9000</v>
      </c>
      <c r="D68" s="13">
        <v>1.2</v>
      </c>
      <c r="F68" s="13" t="s">
        <v>1252</v>
      </c>
      <c r="H68">
        <v>8</v>
      </c>
    </row>
    <row r="69" spans="1:8" x14ac:dyDescent="0.5">
      <c r="A69" s="13" t="str">
        <f t="shared" si="2"/>
        <v>2</v>
      </c>
      <c r="B69" s="13" t="s">
        <v>1254</v>
      </c>
      <c r="C69" s="13">
        <v>9000</v>
      </c>
      <c r="D69" s="13">
        <v>1.2</v>
      </c>
      <c r="F69" s="13" t="s">
        <v>1252</v>
      </c>
      <c r="H69">
        <v>0</v>
      </c>
    </row>
    <row r="70" spans="1:8" x14ac:dyDescent="0.5">
      <c r="A70" s="13" t="str">
        <f t="shared" si="2"/>
        <v>2</v>
      </c>
      <c r="B70" s="13" t="s">
        <v>1255</v>
      </c>
      <c r="C70" s="13">
        <v>9000</v>
      </c>
      <c r="D70" s="13">
        <v>1.2</v>
      </c>
      <c r="F70" s="13" t="s">
        <v>1252</v>
      </c>
      <c r="H70">
        <v>0</v>
      </c>
    </row>
    <row r="71" spans="1:8" x14ac:dyDescent="0.5">
      <c r="A71" s="13" t="str">
        <f t="shared" si="2"/>
        <v>2</v>
      </c>
      <c r="B71" s="13" t="s">
        <v>1256</v>
      </c>
      <c r="C71" s="13">
        <v>9000</v>
      </c>
      <c r="D71" s="13">
        <v>1.2</v>
      </c>
      <c r="F71" s="13" t="s">
        <v>1252</v>
      </c>
      <c r="H71">
        <v>0</v>
      </c>
    </row>
    <row r="72" spans="1:8" x14ac:dyDescent="0.5">
      <c r="A72" s="13" t="str">
        <f t="shared" si="2"/>
        <v>2</v>
      </c>
      <c r="B72" s="13" t="s">
        <v>1275</v>
      </c>
      <c r="C72" s="13">
        <v>13500</v>
      </c>
      <c r="D72" s="13">
        <v>3</v>
      </c>
      <c r="F72" s="13" t="s">
        <v>1276</v>
      </c>
      <c r="H72">
        <v>8</v>
      </c>
    </row>
    <row r="73" spans="1:8" x14ac:dyDescent="0.5">
      <c r="A73" s="13" t="str">
        <f t="shared" si="2"/>
        <v>2</v>
      </c>
      <c r="B73" s="13" t="s">
        <v>1277</v>
      </c>
      <c r="C73" s="13">
        <v>13500</v>
      </c>
      <c r="D73" s="13">
        <v>3</v>
      </c>
      <c r="F73" s="13" t="s">
        <v>1276</v>
      </c>
      <c r="H73">
        <v>6</v>
      </c>
    </row>
    <row r="74" spans="1:8" x14ac:dyDescent="0.5">
      <c r="A74" s="13" t="str">
        <f t="shared" si="2"/>
        <v>2</v>
      </c>
      <c r="B74" s="13" t="s">
        <v>1278</v>
      </c>
      <c r="C74" s="13">
        <v>13500</v>
      </c>
      <c r="D74" s="13">
        <v>3</v>
      </c>
      <c r="F74" s="13" t="s">
        <v>1276</v>
      </c>
      <c r="H74">
        <v>5</v>
      </c>
    </row>
    <row r="75" spans="1:8" x14ac:dyDescent="0.5">
      <c r="A75" s="13" t="str">
        <f t="shared" si="2"/>
        <v>2</v>
      </c>
      <c r="B75" s="13" t="s">
        <v>1279</v>
      </c>
      <c r="C75" s="13">
        <v>13500</v>
      </c>
      <c r="D75" s="13">
        <v>3</v>
      </c>
      <c r="F75" s="13" t="s">
        <v>1276</v>
      </c>
      <c r="H75">
        <v>7</v>
      </c>
    </row>
    <row r="76" spans="1:8" x14ac:dyDescent="0.5">
      <c r="A76" s="13" t="str">
        <f t="shared" si="2"/>
        <v>2</v>
      </c>
      <c r="B76" s="13" t="s">
        <v>1280</v>
      </c>
      <c r="C76" s="13">
        <v>13500</v>
      </c>
      <c r="D76" s="13">
        <v>3</v>
      </c>
      <c r="F76" s="13" t="s">
        <v>1276</v>
      </c>
      <c r="H76">
        <v>8</v>
      </c>
    </row>
    <row r="77" spans="1:8" x14ac:dyDescent="0.5">
      <c r="A77" s="13" t="str">
        <f t="shared" si="2"/>
        <v>2</v>
      </c>
      <c r="B77" s="13" t="s">
        <v>1299</v>
      </c>
      <c r="C77" s="13">
        <v>18000</v>
      </c>
      <c r="D77" s="13">
        <v>5</v>
      </c>
      <c r="F77" s="13" t="s">
        <v>1300</v>
      </c>
      <c r="H77">
        <v>4</v>
      </c>
    </row>
    <row r="78" spans="1:8" x14ac:dyDescent="0.5">
      <c r="A78" s="13" t="str">
        <f t="shared" si="2"/>
        <v>2</v>
      </c>
      <c r="B78" s="13" t="s">
        <v>1301</v>
      </c>
      <c r="C78" s="13">
        <v>18000</v>
      </c>
      <c r="D78" s="13">
        <v>5</v>
      </c>
      <c r="F78" s="13" t="s">
        <v>1300</v>
      </c>
      <c r="H78">
        <v>9</v>
      </c>
    </row>
    <row r="79" spans="1:8" x14ac:dyDescent="0.5">
      <c r="A79" s="13" t="str">
        <f t="shared" si="2"/>
        <v>2</v>
      </c>
      <c r="B79" s="13" t="s">
        <v>1302</v>
      </c>
      <c r="C79" s="13">
        <v>18000</v>
      </c>
      <c r="D79" s="13">
        <v>5</v>
      </c>
      <c r="F79" s="13" t="s">
        <v>1300</v>
      </c>
      <c r="H79">
        <v>9</v>
      </c>
    </row>
    <row r="80" spans="1:8" x14ac:dyDescent="0.5">
      <c r="A80" s="13" t="str">
        <f t="shared" si="2"/>
        <v>2</v>
      </c>
      <c r="B80" s="13" t="s">
        <v>1303</v>
      </c>
      <c r="C80" s="13">
        <v>18000</v>
      </c>
      <c r="D80" s="13">
        <v>5</v>
      </c>
      <c r="F80" s="13" t="s">
        <v>1300</v>
      </c>
      <c r="H80">
        <v>9</v>
      </c>
    </row>
    <row r="81" spans="1:8" x14ac:dyDescent="0.5">
      <c r="A81" s="13" t="str">
        <f t="shared" si="2"/>
        <v>2</v>
      </c>
      <c r="B81" s="13" t="s">
        <v>1304</v>
      </c>
      <c r="C81" s="13">
        <v>18000</v>
      </c>
      <c r="D81" s="13">
        <v>5</v>
      </c>
      <c r="F81" s="13" t="s">
        <v>1300</v>
      </c>
      <c r="H81">
        <v>9</v>
      </c>
    </row>
    <row r="82" spans="1:8" x14ac:dyDescent="0.5">
      <c r="A82" s="13" t="str">
        <f t="shared" si="2"/>
        <v>2</v>
      </c>
      <c r="B82" s="13" t="s">
        <v>1323</v>
      </c>
      <c r="C82" s="13">
        <v>9000</v>
      </c>
      <c r="D82" s="13">
        <v>1</v>
      </c>
      <c r="F82" s="13" t="s">
        <v>1324</v>
      </c>
      <c r="H82">
        <v>9</v>
      </c>
    </row>
    <row r="83" spans="1:8" x14ac:dyDescent="0.5">
      <c r="A83" s="13" t="str">
        <f t="shared" si="2"/>
        <v>2</v>
      </c>
      <c r="B83" s="13" t="s">
        <v>1325</v>
      </c>
      <c r="C83" s="13">
        <v>13500</v>
      </c>
      <c r="D83" s="13">
        <v>3</v>
      </c>
      <c r="F83" s="13" t="s">
        <v>1326</v>
      </c>
      <c r="H83">
        <v>9</v>
      </c>
    </row>
    <row r="84" spans="1:8" x14ac:dyDescent="0.5">
      <c r="A84" s="13" t="str">
        <f t="shared" si="2"/>
        <v>2</v>
      </c>
      <c r="B84" s="13" t="s">
        <v>1327</v>
      </c>
      <c r="C84" s="13">
        <v>18000</v>
      </c>
      <c r="D84" s="13">
        <v>8</v>
      </c>
      <c r="F84" s="13" t="s">
        <v>1328</v>
      </c>
      <c r="H84">
        <v>9</v>
      </c>
    </row>
    <row r="85" spans="1:8" x14ac:dyDescent="0.5">
      <c r="A85" s="13" t="str">
        <f t="shared" si="2"/>
        <v>3</v>
      </c>
      <c r="B85" s="13" t="s">
        <v>1145</v>
      </c>
      <c r="C85" s="13">
        <v>90000</v>
      </c>
      <c r="D85" s="13">
        <v>1</v>
      </c>
      <c r="F85" s="13" t="s">
        <v>1146</v>
      </c>
      <c r="H85">
        <v>9</v>
      </c>
    </row>
    <row r="86" spans="1:8" x14ac:dyDescent="0.5">
      <c r="A86" s="13" t="str">
        <f t="shared" si="2"/>
        <v>3</v>
      </c>
      <c r="B86" s="13" t="s">
        <v>1147</v>
      </c>
      <c r="C86" s="13">
        <v>90000</v>
      </c>
      <c r="D86" s="13">
        <v>2</v>
      </c>
      <c r="F86" s="13" t="s">
        <v>1148</v>
      </c>
      <c r="H86">
        <v>9</v>
      </c>
    </row>
    <row r="87" spans="1:8" x14ac:dyDescent="0.5">
      <c r="A87" s="13" t="str">
        <f t="shared" si="2"/>
        <v>3</v>
      </c>
      <c r="B87" s="13" t="s">
        <v>1149</v>
      </c>
      <c r="C87" s="13">
        <v>225000</v>
      </c>
      <c r="D87" s="13">
        <v>5</v>
      </c>
      <c r="F87" s="13" t="s">
        <v>1150</v>
      </c>
      <c r="H87">
        <v>9</v>
      </c>
    </row>
    <row r="88" spans="1:8" x14ac:dyDescent="0.5">
      <c r="A88" s="13" t="str">
        <f t="shared" si="2"/>
        <v>3</v>
      </c>
      <c r="B88" s="13" t="s">
        <v>1151</v>
      </c>
      <c r="C88" s="13">
        <v>62999.999999999993</v>
      </c>
      <c r="D88" s="13">
        <v>0.5</v>
      </c>
      <c r="F88" s="13" t="s">
        <v>1152</v>
      </c>
      <c r="H88">
        <v>8</v>
      </c>
    </row>
    <row r="89" spans="1:8" x14ac:dyDescent="0.5">
      <c r="A89" s="13" t="str">
        <f t="shared" si="2"/>
        <v>3</v>
      </c>
      <c r="B89" s="13" t="s">
        <v>1183</v>
      </c>
      <c r="C89" s="10">
        <v>90000</v>
      </c>
      <c r="D89" s="10">
        <v>1</v>
      </c>
      <c r="F89" s="13" t="s">
        <v>1184</v>
      </c>
      <c r="H89">
        <v>8</v>
      </c>
    </row>
    <row r="90" spans="1:8" x14ac:dyDescent="0.5">
      <c r="A90" s="13" t="str">
        <f t="shared" si="2"/>
        <v>3</v>
      </c>
      <c r="B90" s="13" t="s">
        <v>1185</v>
      </c>
      <c r="C90" s="10">
        <v>90000</v>
      </c>
      <c r="D90" s="10">
        <v>2</v>
      </c>
      <c r="F90" s="13" t="s">
        <v>1186</v>
      </c>
      <c r="H90">
        <v>8</v>
      </c>
    </row>
    <row r="91" spans="1:8" x14ac:dyDescent="0.5">
      <c r="A91" s="13" t="str">
        <f t="shared" si="2"/>
        <v>3</v>
      </c>
      <c r="B91" s="13" t="s">
        <v>1187</v>
      </c>
      <c r="C91" s="10">
        <v>90000</v>
      </c>
      <c r="D91" s="10">
        <v>3</v>
      </c>
      <c r="F91" s="13" t="s">
        <v>1188</v>
      </c>
      <c r="H91">
        <v>8</v>
      </c>
    </row>
    <row r="92" spans="1:8" x14ac:dyDescent="0.5">
      <c r="A92" s="13" t="str">
        <f t="shared" si="2"/>
        <v>3</v>
      </c>
      <c r="B92" s="13" t="s">
        <v>1189</v>
      </c>
      <c r="C92" s="10">
        <v>36000</v>
      </c>
      <c r="D92" s="10">
        <v>0.5</v>
      </c>
      <c r="F92" s="13" t="s">
        <v>1190</v>
      </c>
      <c r="H92">
        <v>8</v>
      </c>
    </row>
    <row r="93" spans="1:8" x14ac:dyDescent="0.5">
      <c r="A93" s="13" t="str">
        <f t="shared" si="2"/>
        <v>3</v>
      </c>
      <c r="B93" s="13" t="s">
        <v>1191</v>
      </c>
      <c r="C93" s="10">
        <v>45000</v>
      </c>
      <c r="D93" s="10">
        <v>1</v>
      </c>
      <c r="F93" s="13" t="s">
        <v>1192</v>
      </c>
      <c r="H93">
        <v>10</v>
      </c>
    </row>
    <row r="94" spans="1:8" x14ac:dyDescent="0.5">
      <c r="A94" s="13" t="str">
        <f t="shared" si="2"/>
        <v>3</v>
      </c>
      <c r="B94" s="13" t="s">
        <v>1193</v>
      </c>
      <c r="C94" s="10">
        <v>117000</v>
      </c>
      <c r="D94" s="10">
        <v>3</v>
      </c>
      <c r="F94" s="13" t="s">
        <v>1194</v>
      </c>
      <c r="H94">
        <v>9</v>
      </c>
    </row>
    <row r="95" spans="1:8" x14ac:dyDescent="0.5">
      <c r="A95" s="13" t="str">
        <f t="shared" si="2"/>
        <v>3</v>
      </c>
      <c r="B95" s="13" t="s">
        <v>1195</v>
      </c>
      <c r="C95" s="10">
        <v>117000</v>
      </c>
      <c r="D95" s="10">
        <v>5</v>
      </c>
      <c r="F95" s="13" t="s">
        <v>1196</v>
      </c>
    </row>
    <row r="96" spans="1:8" x14ac:dyDescent="0.5">
      <c r="A96" s="13" t="str">
        <f t="shared" si="2"/>
        <v>3</v>
      </c>
      <c r="B96" s="13" t="s">
        <v>1197</v>
      </c>
      <c r="C96" s="10">
        <v>117000</v>
      </c>
      <c r="D96" s="10">
        <v>8</v>
      </c>
      <c r="F96" s="13" t="s">
        <v>1198</v>
      </c>
    </row>
    <row r="97" spans="1:6" x14ac:dyDescent="0.5">
      <c r="A97" s="13" t="str">
        <f t="shared" si="2"/>
        <v>3</v>
      </c>
      <c r="B97" s="13" t="s">
        <v>1199</v>
      </c>
      <c r="C97" s="13">
        <v>18000</v>
      </c>
      <c r="D97" s="13">
        <v>3</v>
      </c>
      <c r="F97" s="13" t="s">
        <v>1200</v>
      </c>
    </row>
    <row r="98" spans="1:6" x14ac:dyDescent="0.5">
      <c r="A98" s="13" t="str">
        <f t="shared" ref="A98:A129" si="3">RIGHT(B98, 1)</f>
        <v>3</v>
      </c>
      <c r="B98" s="13" t="s">
        <v>1201</v>
      </c>
      <c r="C98" s="13">
        <v>13500</v>
      </c>
      <c r="D98" s="13">
        <v>5</v>
      </c>
      <c r="F98" s="13" t="s">
        <v>1202</v>
      </c>
    </row>
    <row r="99" spans="1:6" x14ac:dyDescent="0.5">
      <c r="A99" s="13" t="str">
        <f t="shared" si="3"/>
        <v>3</v>
      </c>
      <c r="B99" s="13" t="s">
        <v>1203</v>
      </c>
      <c r="C99" s="13">
        <v>31499.999999999996</v>
      </c>
      <c r="D99" s="13">
        <v>7</v>
      </c>
      <c r="F99" s="13" t="s">
        <v>1204</v>
      </c>
    </row>
    <row r="100" spans="1:6" x14ac:dyDescent="0.5">
      <c r="A100" s="13" t="str">
        <f t="shared" si="3"/>
        <v>3</v>
      </c>
      <c r="B100" s="13" t="s">
        <v>1233</v>
      </c>
      <c r="C100" s="13">
        <v>36000</v>
      </c>
      <c r="D100" s="13">
        <v>0.2</v>
      </c>
      <c r="F100" s="13" t="s">
        <v>1234</v>
      </c>
    </row>
    <row r="101" spans="1:6" x14ac:dyDescent="0.5">
      <c r="A101" s="13" t="str">
        <f t="shared" si="3"/>
        <v>3</v>
      </c>
      <c r="B101" s="13" t="s">
        <v>1235</v>
      </c>
      <c r="C101" s="13">
        <v>72000</v>
      </c>
      <c r="D101" s="13">
        <v>0.5</v>
      </c>
      <c r="F101" s="13" t="s">
        <v>1236</v>
      </c>
    </row>
    <row r="102" spans="1:6" x14ac:dyDescent="0.5">
      <c r="A102" s="13" t="str">
        <f t="shared" si="3"/>
        <v>3</v>
      </c>
      <c r="B102" s="13" t="s">
        <v>1237</v>
      </c>
      <c r="C102" s="13">
        <v>117000</v>
      </c>
      <c r="D102" s="13">
        <v>1</v>
      </c>
      <c r="F102" s="13" t="s">
        <v>1238</v>
      </c>
    </row>
    <row r="103" spans="1:6" x14ac:dyDescent="0.5">
      <c r="A103" s="13" t="str">
        <f t="shared" si="3"/>
        <v>3</v>
      </c>
      <c r="B103" s="13" t="s">
        <v>1257</v>
      </c>
      <c r="C103" s="13">
        <v>36000</v>
      </c>
      <c r="D103" s="13">
        <v>1.2</v>
      </c>
      <c r="F103" s="13" t="s">
        <v>1258</v>
      </c>
    </row>
    <row r="104" spans="1:6" x14ac:dyDescent="0.5">
      <c r="A104" s="13" t="str">
        <f t="shared" si="3"/>
        <v>3</v>
      </c>
      <c r="B104" s="13" t="s">
        <v>1259</v>
      </c>
      <c r="C104" s="13">
        <v>36000</v>
      </c>
      <c r="D104" s="13">
        <v>1.2</v>
      </c>
      <c r="F104" s="13" t="s">
        <v>1258</v>
      </c>
    </row>
    <row r="105" spans="1:6" x14ac:dyDescent="0.5">
      <c r="A105" s="13" t="str">
        <f t="shared" si="3"/>
        <v>3</v>
      </c>
      <c r="B105" s="13" t="s">
        <v>1260</v>
      </c>
      <c r="C105" s="13">
        <v>36000</v>
      </c>
      <c r="D105" s="13">
        <v>1.2</v>
      </c>
      <c r="F105" s="13" t="s">
        <v>1258</v>
      </c>
    </row>
    <row r="106" spans="1:6" x14ac:dyDescent="0.5">
      <c r="A106" s="13" t="str">
        <f t="shared" si="3"/>
        <v>3</v>
      </c>
      <c r="B106" s="13" t="s">
        <v>1261</v>
      </c>
      <c r="C106" s="13">
        <v>36000</v>
      </c>
      <c r="D106" s="13">
        <v>1.2</v>
      </c>
      <c r="F106" s="13" t="s">
        <v>1258</v>
      </c>
    </row>
    <row r="107" spans="1:6" x14ac:dyDescent="0.5">
      <c r="A107" s="13" t="str">
        <f t="shared" si="3"/>
        <v>3</v>
      </c>
      <c r="B107" s="13" t="s">
        <v>1262</v>
      </c>
      <c r="C107" s="13">
        <v>36000</v>
      </c>
      <c r="D107" s="13">
        <v>1.2</v>
      </c>
      <c r="F107" s="13" t="s">
        <v>1258</v>
      </c>
    </row>
    <row r="108" spans="1:6" x14ac:dyDescent="0.5">
      <c r="A108" s="13" t="str">
        <f t="shared" si="3"/>
        <v>3</v>
      </c>
      <c r="B108" s="13" t="s">
        <v>1281</v>
      </c>
      <c r="C108" s="13">
        <v>54000</v>
      </c>
      <c r="D108" s="13">
        <v>3</v>
      </c>
      <c r="F108" s="13" t="s">
        <v>1282</v>
      </c>
    </row>
    <row r="109" spans="1:6" x14ac:dyDescent="0.5">
      <c r="A109" s="13" t="str">
        <f t="shared" si="3"/>
        <v>3</v>
      </c>
      <c r="B109" s="13" t="s">
        <v>1283</v>
      </c>
      <c r="C109" s="13">
        <v>54000</v>
      </c>
      <c r="D109" s="13">
        <v>3</v>
      </c>
      <c r="F109" s="13" t="s">
        <v>1282</v>
      </c>
    </row>
    <row r="110" spans="1:6" x14ac:dyDescent="0.5">
      <c r="A110" s="13" t="str">
        <f t="shared" si="3"/>
        <v>3</v>
      </c>
      <c r="B110" s="13" t="s">
        <v>1284</v>
      </c>
      <c r="C110" s="13">
        <v>54000</v>
      </c>
      <c r="D110" s="13">
        <v>3</v>
      </c>
      <c r="F110" s="13" t="s">
        <v>1282</v>
      </c>
    </row>
    <row r="111" spans="1:6" x14ac:dyDescent="0.5">
      <c r="A111" s="13" t="str">
        <f t="shared" si="3"/>
        <v>3</v>
      </c>
      <c r="B111" s="13" t="s">
        <v>1285</v>
      </c>
      <c r="C111" s="13">
        <v>54000</v>
      </c>
      <c r="D111" s="13">
        <v>3</v>
      </c>
      <c r="F111" s="13" t="s">
        <v>1282</v>
      </c>
    </row>
    <row r="112" spans="1:6" x14ac:dyDescent="0.5">
      <c r="A112" s="13" t="str">
        <f t="shared" si="3"/>
        <v>3</v>
      </c>
      <c r="B112" s="13" t="s">
        <v>1286</v>
      </c>
      <c r="C112" s="13">
        <v>54000</v>
      </c>
      <c r="D112" s="13">
        <v>3</v>
      </c>
      <c r="F112" s="13" t="s">
        <v>1282</v>
      </c>
    </row>
    <row r="113" spans="1:6" x14ac:dyDescent="0.5">
      <c r="A113" s="13" t="str">
        <f t="shared" si="3"/>
        <v>3</v>
      </c>
      <c r="B113" s="13" t="s">
        <v>1305</v>
      </c>
      <c r="C113" s="13">
        <v>72000</v>
      </c>
      <c r="D113" s="13">
        <v>5</v>
      </c>
      <c r="F113" s="13" t="s">
        <v>1306</v>
      </c>
    </row>
    <row r="114" spans="1:6" x14ac:dyDescent="0.5">
      <c r="A114" s="13" t="str">
        <f t="shared" si="3"/>
        <v>3</v>
      </c>
      <c r="B114" s="13" t="s">
        <v>1307</v>
      </c>
      <c r="C114" s="13">
        <v>72000</v>
      </c>
      <c r="D114" s="13">
        <v>5</v>
      </c>
      <c r="F114" s="13" t="s">
        <v>1306</v>
      </c>
    </row>
    <row r="115" spans="1:6" x14ac:dyDescent="0.5">
      <c r="A115" s="13" t="str">
        <f t="shared" si="3"/>
        <v>3</v>
      </c>
      <c r="B115" s="13" t="s">
        <v>1308</v>
      </c>
      <c r="C115" s="13">
        <v>72000</v>
      </c>
      <c r="D115" s="13">
        <v>5</v>
      </c>
      <c r="F115" s="13" t="s">
        <v>1306</v>
      </c>
    </row>
    <row r="116" spans="1:6" x14ac:dyDescent="0.5">
      <c r="A116" s="13" t="str">
        <f t="shared" si="3"/>
        <v>3</v>
      </c>
      <c r="B116" s="13" t="s">
        <v>1309</v>
      </c>
      <c r="C116" s="13">
        <v>72000</v>
      </c>
      <c r="D116" s="13">
        <v>5</v>
      </c>
      <c r="F116" s="13" t="s">
        <v>1306</v>
      </c>
    </row>
    <row r="117" spans="1:6" x14ac:dyDescent="0.5">
      <c r="A117" s="13" t="str">
        <f t="shared" si="3"/>
        <v>3</v>
      </c>
      <c r="B117" s="13" t="s">
        <v>1310</v>
      </c>
      <c r="C117" s="13">
        <v>72000</v>
      </c>
      <c r="D117" s="13">
        <v>5</v>
      </c>
      <c r="F117" s="13" t="s">
        <v>1306</v>
      </c>
    </row>
    <row r="118" spans="1:6" x14ac:dyDescent="0.5">
      <c r="A118" s="13" t="str">
        <f t="shared" si="3"/>
        <v>3</v>
      </c>
      <c r="B118" s="13" t="s">
        <v>1329</v>
      </c>
      <c r="C118" s="13">
        <v>36000</v>
      </c>
      <c r="D118" s="13">
        <v>1</v>
      </c>
      <c r="F118" s="13" t="s">
        <v>1330</v>
      </c>
    </row>
    <row r="119" spans="1:6" x14ac:dyDescent="0.5">
      <c r="A119" s="13" t="str">
        <f t="shared" si="3"/>
        <v>3</v>
      </c>
      <c r="B119" s="13" t="s">
        <v>1331</v>
      </c>
      <c r="C119" s="13">
        <v>54000</v>
      </c>
      <c r="D119" s="13">
        <v>3</v>
      </c>
      <c r="F119" s="13" t="s">
        <v>1332</v>
      </c>
    </row>
    <row r="120" spans="1:6" x14ac:dyDescent="0.5">
      <c r="A120" s="13" t="str">
        <f t="shared" si="3"/>
        <v>3</v>
      </c>
      <c r="B120" s="13" t="s">
        <v>1333</v>
      </c>
      <c r="C120" s="13">
        <v>72000</v>
      </c>
      <c r="D120" s="13">
        <v>8</v>
      </c>
      <c r="F120" s="13" t="s">
        <v>1334</v>
      </c>
    </row>
    <row r="121" spans="1:6" x14ac:dyDescent="0.5">
      <c r="A121" s="13" t="str">
        <f t="shared" si="3"/>
        <v>4</v>
      </c>
      <c r="B121" s="13" t="s">
        <v>1153</v>
      </c>
      <c r="C121" s="13">
        <v>300000</v>
      </c>
      <c r="D121" s="13">
        <v>1</v>
      </c>
      <c r="F121" s="13" t="s">
        <v>1154</v>
      </c>
    </row>
    <row r="122" spans="1:6" x14ac:dyDescent="0.5">
      <c r="A122" s="13" t="str">
        <f t="shared" si="3"/>
        <v>4</v>
      </c>
      <c r="B122" s="13" t="s">
        <v>1155</v>
      </c>
      <c r="C122" s="13">
        <v>300000</v>
      </c>
      <c r="D122" s="13">
        <v>2</v>
      </c>
      <c r="F122" s="13" t="s">
        <v>1156</v>
      </c>
    </row>
    <row r="123" spans="1:6" x14ac:dyDescent="0.5">
      <c r="A123" s="13" t="str">
        <f t="shared" si="3"/>
        <v>4</v>
      </c>
      <c r="B123" s="13" t="s">
        <v>1157</v>
      </c>
      <c r="C123" s="13">
        <v>750000</v>
      </c>
      <c r="D123" s="13">
        <v>5</v>
      </c>
      <c r="F123" s="13" t="s">
        <v>1158</v>
      </c>
    </row>
    <row r="124" spans="1:6" x14ac:dyDescent="0.5">
      <c r="A124" s="13" t="str">
        <f t="shared" si="3"/>
        <v>4</v>
      </c>
      <c r="B124" s="13" t="s">
        <v>1159</v>
      </c>
      <c r="C124" s="13">
        <v>210000</v>
      </c>
      <c r="D124" s="13">
        <v>0.5</v>
      </c>
      <c r="F124" s="13" t="s">
        <v>1160</v>
      </c>
    </row>
    <row r="125" spans="1:6" x14ac:dyDescent="0.5">
      <c r="A125" s="13" t="str">
        <f t="shared" si="3"/>
        <v>4</v>
      </c>
      <c r="B125" s="13" t="s">
        <v>1205</v>
      </c>
      <c r="C125" s="10">
        <v>300000</v>
      </c>
      <c r="D125" s="10">
        <v>1</v>
      </c>
      <c r="F125" s="13" t="s">
        <v>1206</v>
      </c>
    </row>
    <row r="126" spans="1:6" x14ac:dyDescent="0.5">
      <c r="A126" s="13" t="str">
        <f t="shared" si="3"/>
        <v>4</v>
      </c>
      <c r="B126" s="13" t="s">
        <v>1207</v>
      </c>
      <c r="C126" s="10">
        <v>300000</v>
      </c>
      <c r="D126" s="10">
        <v>2</v>
      </c>
      <c r="F126" s="13" t="s">
        <v>1208</v>
      </c>
    </row>
    <row r="127" spans="1:6" x14ac:dyDescent="0.5">
      <c r="A127" s="13" t="str">
        <f t="shared" si="3"/>
        <v>4</v>
      </c>
      <c r="B127" s="13" t="s">
        <v>1209</v>
      </c>
      <c r="C127" s="10">
        <v>300000</v>
      </c>
      <c r="D127" s="10">
        <v>3</v>
      </c>
      <c r="F127" s="13" t="s">
        <v>1210</v>
      </c>
    </row>
    <row r="128" spans="1:6" x14ac:dyDescent="0.5">
      <c r="A128" s="13" t="str">
        <f t="shared" si="3"/>
        <v>4</v>
      </c>
      <c r="B128" s="13" t="s">
        <v>1211</v>
      </c>
      <c r="C128" s="10">
        <v>120000</v>
      </c>
      <c r="D128" s="10">
        <v>0.5</v>
      </c>
      <c r="F128" s="13" t="s">
        <v>1212</v>
      </c>
    </row>
    <row r="129" spans="1:6" x14ac:dyDescent="0.5">
      <c r="A129" s="13" t="str">
        <f t="shared" si="3"/>
        <v>4</v>
      </c>
      <c r="B129" s="13" t="s">
        <v>1213</v>
      </c>
      <c r="C129" s="10">
        <v>150000</v>
      </c>
      <c r="D129" s="10">
        <v>1</v>
      </c>
      <c r="F129" s="13" t="s">
        <v>1214</v>
      </c>
    </row>
    <row r="130" spans="1:6" x14ac:dyDescent="0.5">
      <c r="A130" s="13" t="str">
        <f t="shared" ref="A130:A156" si="4">RIGHT(B130, 1)</f>
        <v>4</v>
      </c>
      <c r="B130" s="13" t="s">
        <v>1215</v>
      </c>
      <c r="C130" s="10">
        <v>390000</v>
      </c>
      <c r="D130" s="10">
        <v>3</v>
      </c>
      <c r="F130" s="13" t="s">
        <v>1216</v>
      </c>
    </row>
    <row r="131" spans="1:6" x14ac:dyDescent="0.5">
      <c r="A131" s="13" t="str">
        <f t="shared" si="4"/>
        <v>4</v>
      </c>
      <c r="B131" s="13" t="s">
        <v>1217</v>
      </c>
      <c r="C131" s="10">
        <v>390000</v>
      </c>
      <c r="D131" s="10">
        <v>5</v>
      </c>
      <c r="F131" s="13" t="s">
        <v>1218</v>
      </c>
    </row>
    <row r="132" spans="1:6" x14ac:dyDescent="0.5">
      <c r="A132" s="13" t="str">
        <f t="shared" si="4"/>
        <v>4</v>
      </c>
      <c r="B132" s="13" t="s">
        <v>1219</v>
      </c>
      <c r="C132" s="10">
        <v>390000</v>
      </c>
      <c r="D132" s="10">
        <v>8</v>
      </c>
      <c r="F132" s="13" t="s">
        <v>1220</v>
      </c>
    </row>
    <row r="133" spans="1:6" x14ac:dyDescent="0.5">
      <c r="A133" s="13" t="str">
        <f t="shared" si="4"/>
        <v>4</v>
      </c>
      <c r="B133" s="13" t="s">
        <v>1221</v>
      </c>
      <c r="C133" s="13">
        <v>240000</v>
      </c>
      <c r="D133" s="13">
        <v>3</v>
      </c>
      <c r="F133" s="13" t="s">
        <v>1222</v>
      </c>
    </row>
    <row r="134" spans="1:6" x14ac:dyDescent="0.5">
      <c r="A134" s="13" t="str">
        <f t="shared" si="4"/>
        <v>4</v>
      </c>
      <c r="B134" s="13" t="s">
        <v>1223</v>
      </c>
      <c r="C134" s="13">
        <v>180000</v>
      </c>
      <c r="D134" s="13">
        <v>5</v>
      </c>
      <c r="F134" s="13" t="s">
        <v>1224</v>
      </c>
    </row>
    <row r="135" spans="1:6" x14ac:dyDescent="0.5">
      <c r="A135" s="13" t="str">
        <f t="shared" si="4"/>
        <v>4</v>
      </c>
      <c r="B135" s="13" t="s">
        <v>1225</v>
      </c>
      <c r="C135" s="13">
        <v>420000</v>
      </c>
      <c r="D135" s="13">
        <v>7</v>
      </c>
      <c r="F135" s="13" t="s">
        <v>1226</v>
      </c>
    </row>
    <row r="136" spans="1:6" x14ac:dyDescent="0.5">
      <c r="A136" s="13" t="str">
        <f t="shared" si="4"/>
        <v>4</v>
      </c>
      <c r="B136" s="13" t="s">
        <v>1239</v>
      </c>
      <c r="C136" s="13">
        <v>120000</v>
      </c>
      <c r="D136" s="13">
        <v>0.2</v>
      </c>
      <c r="F136" s="13" t="s">
        <v>1240</v>
      </c>
    </row>
    <row r="137" spans="1:6" x14ac:dyDescent="0.5">
      <c r="A137" s="13" t="str">
        <f t="shared" si="4"/>
        <v>4</v>
      </c>
      <c r="B137" s="13" t="s">
        <v>1241</v>
      </c>
      <c r="C137" s="13">
        <v>240000</v>
      </c>
      <c r="D137" s="13">
        <v>0.5</v>
      </c>
      <c r="F137" s="13" t="s">
        <v>1242</v>
      </c>
    </row>
    <row r="138" spans="1:6" x14ac:dyDescent="0.5">
      <c r="A138" s="13" t="str">
        <f t="shared" si="4"/>
        <v>4</v>
      </c>
      <c r="B138" s="13" t="s">
        <v>1243</v>
      </c>
      <c r="C138" s="13">
        <v>390000</v>
      </c>
      <c r="D138" s="13">
        <v>1</v>
      </c>
      <c r="F138" s="13" t="s">
        <v>1244</v>
      </c>
    </row>
    <row r="139" spans="1:6" x14ac:dyDescent="0.5">
      <c r="A139" s="13" t="str">
        <f t="shared" si="4"/>
        <v>4</v>
      </c>
      <c r="B139" s="13" t="s">
        <v>1263</v>
      </c>
      <c r="C139" s="13">
        <v>120000</v>
      </c>
      <c r="D139" s="13">
        <v>1.2</v>
      </c>
      <c r="F139" s="13" t="s">
        <v>1264</v>
      </c>
    </row>
    <row r="140" spans="1:6" x14ac:dyDescent="0.5">
      <c r="A140" s="13" t="str">
        <f t="shared" si="4"/>
        <v>4</v>
      </c>
      <c r="B140" s="13" t="s">
        <v>1265</v>
      </c>
      <c r="C140" s="13">
        <v>120000</v>
      </c>
      <c r="D140" s="13">
        <v>1.2</v>
      </c>
      <c r="F140" s="13" t="s">
        <v>1264</v>
      </c>
    </row>
    <row r="141" spans="1:6" x14ac:dyDescent="0.5">
      <c r="A141" s="13" t="str">
        <f t="shared" si="4"/>
        <v>4</v>
      </c>
      <c r="B141" s="13" t="s">
        <v>1266</v>
      </c>
      <c r="C141" s="13">
        <v>120000</v>
      </c>
      <c r="D141" s="13">
        <v>1.2</v>
      </c>
      <c r="F141" s="13" t="s">
        <v>1264</v>
      </c>
    </row>
    <row r="142" spans="1:6" x14ac:dyDescent="0.5">
      <c r="A142" s="13" t="str">
        <f t="shared" si="4"/>
        <v>4</v>
      </c>
      <c r="B142" s="13" t="s">
        <v>1267</v>
      </c>
      <c r="C142" s="13">
        <v>120000</v>
      </c>
      <c r="D142" s="13">
        <v>1.2</v>
      </c>
      <c r="F142" s="13" t="s">
        <v>1264</v>
      </c>
    </row>
    <row r="143" spans="1:6" x14ac:dyDescent="0.5">
      <c r="A143" s="13" t="str">
        <f t="shared" si="4"/>
        <v>4</v>
      </c>
      <c r="B143" s="13" t="s">
        <v>1268</v>
      </c>
      <c r="C143" s="13">
        <v>120000</v>
      </c>
      <c r="D143" s="13">
        <v>1.2</v>
      </c>
      <c r="F143" s="13" t="s">
        <v>1264</v>
      </c>
    </row>
    <row r="144" spans="1:6" x14ac:dyDescent="0.5">
      <c r="A144" s="13" t="str">
        <f t="shared" si="4"/>
        <v>4</v>
      </c>
      <c r="B144" s="13" t="s">
        <v>1287</v>
      </c>
      <c r="C144" s="13">
        <v>180000</v>
      </c>
      <c r="D144" s="13">
        <v>3</v>
      </c>
      <c r="F144" s="13" t="s">
        <v>1288</v>
      </c>
    </row>
    <row r="145" spans="1:6" x14ac:dyDescent="0.5">
      <c r="A145" s="13" t="str">
        <f t="shared" si="4"/>
        <v>4</v>
      </c>
      <c r="B145" s="13" t="s">
        <v>1289</v>
      </c>
      <c r="C145" s="13">
        <v>180000</v>
      </c>
      <c r="D145" s="13">
        <v>3</v>
      </c>
      <c r="F145" s="13" t="s">
        <v>1288</v>
      </c>
    </row>
    <row r="146" spans="1:6" x14ac:dyDescent="0.5">
      <c r="A146" s="13" t="str">
        <f t="shared" si="4"/>
        <v>4</v>
      </c>
      <c r="B146" s="13" t="s">
        <v>1290</v>
      </c>
      <c r="C146" s="13">
        <v>180000</v>
      </c>
      <c r="D146" s="13">
        <v>3</v>
      </c>
      <c r="F146" s="13" t="s">
        <v>1288</v>
      </c>
    </row>
    <row r="147" spans="1:6" x14ac:dyDescent="0.5">
      <c r="A147" s="13" t="str">
        <f t="shared" si="4"/>
        <v>4</v>
      </c>
      <c r="B147" s="13" t="s">
        <v>1291</v>
      </c>
      <c r="C147" s="13">
        <v>180000</v>
      </c>
      <c r="D147" s="13">
        <v>3</v>
      </c>
      <c r="F147" s="13" t="s">
        <v>1288</v>
      </c>
    </row>
    <row r="148" spans="1:6" x14ac:dyDescent="0.5">
      <c r="A148" s="13" t="str">
        <f t="shared" si="4"/>
        <v>4</v>
      </c>
      <c r="B148" s="13" t="s">
        <v>1292</v>
      </c>
      <c r="C148" s="13">
        <v>180000</v>
      </c>
      <c r="D148" s="13">
        <v>3</v>
      </c>
      <c r="F148" s="13" t="s">
        <v>1288</v>
      </c>
    </row>
    <row r="149" spans="1:6" x14ac:dyDescent="0.5">
      <c r="A149" s="13" t="str">
        <f t="shared" si="4"/>
        <v>4</v>
      </c>
      <c r="B149" s="13" t="s">
        <v>1311</v>
      </c>
      <c r="C149" s="13">
        <v>240000</v>
      </c>
      <c r="D149" s="13">
        <v>5</v>
      </c>
      <c r="F149" s="13" t="s">
        <v>1312</v>
      </c>
    </row>
    <row r="150" spans="1:6" x14ac:dyDescent="0.5">
      <c r="A150" s="13" t="str">
        <f t="shared" si="4"/>
        <v>4</v>
      </c>
      <c r="B150" s="13" t="s">
        <v>1313</v>
      </c>
      <c r="C150" s="13">
        <v>240000</v>
      </c>
      <c r="D150" s="13">
        <v>5</v>
      </c>
      <c r="F150" s="13" t="s">
        <v>1312</v>
      </c>
    </row>
    <row r="151" spans="1:6" x14ac:dyDescent="0.5">
      <c r="A151" s="13" t="str">
        <f t="shared" si="4"/>
        <v>4</v>
      </c>
      <c r="B151" s="13" t="s">
        <v>1314</v>
      </c>
      <c r="C151" s="13">
        <v>240000</v>
      </c>
      <c r="D151" s="13">
        <v>5</v>
      </c>
      <c r="F151" s="13" t="s">
        <v>1312</v>
      </c>
    </row>
    <row r="152" spans="1:6" x14ac:dyDescent="0.5">
      <c r="A152" s="13" t="str">
        <f t="shared" si="4"/>
        <v>4</v>
      </c>
      <c r="B152" s="13" t="s">
        <v>1315</v>
      </c>
      <c r="C152" s="13">
        <v>240000</v>
      </c>
      <c r="D152" s="13">
        <v>5</v>
      </c>
      <c r="F152" s="13" t="s">
        <v>1312</v>
      </c>
    </row>
    <row r="153" spans="1:6" x14ac:dyDescent="0.5">
      <c r="A153" s="13" t="str">
        <f t="shared" si="4"/>
        <v>4</v>
      </c>
      <c r="B153" s="13" t="s">
        <v>1316</v>
      </c>
      <c r="C153" s="13">
        <v>240000</v>
      </c>
      <c r="D153" s="13">
        <v>5</v>
      </c>
      <c r="F153" s="13" t="s">
        <v>1312</v>
      </c>
    </row>
    <row r="154" spans="1:6" x14ac:dyDescent="0.5">
      <c r="A154" s="13" t="str">
        <f t="shared" si="4"/>
        <v>4</v>
      </c>
      <c r="B154" s="13" t="s">
        <v>1335</v>
      </c>
      <c r="C154" s="13">
        <v>120000</v>
      </c>
      <c r="D154" s="13">
        <v>1</v>
      </c>
      <c r="F154" s="13" t="s">
        <v>1336</v>
      </c>
    </row>
    <row r="155" spans="1:6" x14ac:dyDescent="0.5">
      <c r="A155" s="13" t="str">
        <f t="shared" si="4"/>
        <v>4</v>
      </c>
      <c r="B155" s="13" t="s">
        <v>1337</v>
      </c>
      <c r="C155" s="13">
        <v>180000</v>
      </c>
      <c r="D155" s="13">
        <v>3</v>
      </c>
      <c r="F155" s="13" t="s">
        <v>1338</v>
      </c>
    </row>
    <row r="156" spans="1:6" x14ac:dyDescent="0.5">
      <c r="A156" s="13" t="str">
        <f t="shared" si="4"/>
        <v>4</v>
      </c>
      <c r="B156" s="13" t="s">
        <v>1339</v>
      </c>
      <c r="C156" s="13">
        <v>240000</v>
      </c>
      <c r="D156" s="13">
        <v>8</v>
      </c>
      <c r="F156" s="13" t="s">
        <v>1340</v>
      </c>
    </row>
  </sheetData>
  <sortState xmlns:xlrd2="http://schemas.microsoft.com/office/spreadsheetml/2017/richdata2" ref="A2:G156">
    <sortCondition ref="A2:A156"/>
  </sortState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825AC-4AE6-43CB-8FF3-6D206866FEB5}">
  <sheetPr codeName="Tabelle7"/>
  <dimension ref="A1:W156"/>
  <sheetViews>
    <sheetView zoomScaleNormal="100" workbookViewId="0">
      <selection activeCell="G1" activeCellId="5" sqref="E1:E1048576 A1:A1048576 B1:B1048576 C1:C1048576 D1:D1048576 G1:G1048576"/>
    </sheetView>
  </sheetViews>
  <sheetFormatPr baseColWidth="10" defaultColWidth="11.41015625" defaultRowHeight="14.35" x14ac:dyDescent="0.5"/>
  <cols>
    <col min="1" max="1" width="28.52734375" style="13" customWidth="1"/>
    <col min="2" max="2" width="20.87890625" style="13" customWidth="1"/>
    <col min="3" max="3" width="18.3515625" style="13" customWidth="1"/>
    <col min="4" max="6" width="15.64453125" style="13" customWidth="1"/>
    <col min="7" max="7" width="11.41015625" style="13"/>
    <col min="8" max="8" width="94.64453125" style="13" customWidth="1"/>
    <col min="9" max="9" width="127.87890625" style="13" customWidth="1"/>
    <col min="10" max="10" width="34.3515625" style="13" customWidth="1"/>
    <col min="11" max="11" width="18.64453125" style="13" customWidth="1"/>
    <col min="12" max="12" width="25.52734375" style="13" customWidth="1"/>
    <col min="13" max="14" width="10.87890625"/>
    <col min="15" max="15" width="16.52734375" style="13" customWidth="1"/>
    <col min="16" max="16" width="16.87890625" style="13" customWidth="1"/>
    <col min="17" max="17" width="26" style="13" customWidth="1"/>
    <col min="18" max="18" width="12.87890625" style="13" customWidth="1"/>
    <col min="19" max="19" width="18.3515625" style="13" customWidth="1"/>
    <col min="20" max="20" width="16.3515625" style="13" customWidth="1"/>
    <col min="21" max="16384" width="11.41015625" style="13"/>
  </cols>
  <sheetData>
    <row r="1" spans="1:23" x14ac:dyDescent="0.5">
      <c r="A1" s="13" t="s">
        <v>1084</v>
      </c>
      <c r="B1" s="13" t="s">
        <v>71</v>
      </c>
      <c r="C1" s="13" t="s">
        <v>590</v>
      </c>
      <c r="D1" s="13" t="s">
        <v>13</v>
      </c>
      <c r="E1" s="18" t="s">
        <v>1450</v>
      </c>
      <c r="G1" s="13" t="s">
        <v>12</v>
      </c>
      <c r="H1" s="13" t="s">
        <v>79</v>
      </c>
      <c r="J1" s="13" t="s">
        <v>72</v>
      </c>
      <c r="K1" s="13" t="s">
        <v>70</v>
      </c>
      <c r="L1" s="13" t="s">
        <v>73</v>
      </c>
      <c r="Q1" s="13" t="s">
        <v>74</v>
      </c>
      <c r="R1" s="13" t="s">
        <v>75</v>
      </c>
      <c r="S1" s="13" t="s">
        <v>76</v>
      </c>
      <c r="T1" s="13" t="s">
        <v>77</v>
      </c>
      <c r="U1" s="13" t="s">
        <v>78</v>
      </c>
      <c r="V1" s="13" t="s">
        <v>5</v>
      </c>
      <c r="W1" s="13" t="s">
        <v>214</v>
      </c>
    </row>
    <row r="2" spans="1:23" x14ac:dyDescent="0.5">
      <c r="A2" s="13" t="str">
        <f t="shared" ref="A2:A33" si="0">B2&amp;"  T"&amp;J2</f>
        <v>Bogen  T1</v>
      </c>
      <c r="B2" s="13" t="s">
        <v>80</v>
      </c>
      <c r="C2" s="13" t="s">
        <v>591</v>
      </c>
      <c r="D2" s="13">
        <f>5000*1</f>
        <v>5000</v>
      </c>
      <c r="E2" s="13">
        <v>1</v>
      </c>
      <c r="G2" s="13">
        <v>1</v>
      </c>
      <c r="H2" s="13" t="s">
        <v>84</v>
      </c>
      <c r="I2" s="13" t="str">
        <f>H2&amp;", Schaden: "&amp;K2</f>
        <v>Keine, Schaden: 23</v>
      </c>
      <c r="J2" s="13">
        <v>1</v>
      </c>
      <c r="K2" s="13">
        <f>T2</f>
        <v>23</v>
      </c>
      <c r="L2" s="13">
        <v>7</v>
      </c>
      <c r="R2" s="13">
        <v>1</v>
      </c>
      <c r="S2" s="13">
        <v>30</v>
      </c>
      <c r="T2" s="13">
        <v>23</v>
      </c>
      <c r="U2" s="13">
        <v>40</v>
      </c>
      <c r="V2" s="13">
        <v>5000</v>
      </c>
      <c r="W2" s="13">
        <v>7</v>
      </c>
    </row>
    <row r="3" spans="1:23" x14ac:dyDescent="0.5">
      <c r="A3" s="13" t="str">
        <f t="shared" si="0"/>
        <v>Armbrust  T1</v>
      </c>
      <c r="B3" s="13" t="s">
        <v>81</v>
      </c>
      <c r="C3" s="13" t="s">
        <v>591</v>
      </c>
      <c r="D3" s="13">
        <f>5000*1</f>
        <v>5000</v>
      </c>
      <c r="E3" s="13">
        <v>1</v>
      </c>
      <c r="G3" s="13">
        <v>2</v>
      </c>
      <c r="H3" s="13" t="s">
        <v>587</v>
      </c>
      <c r="I3" s="13" t="str">
        <f t="shared" ref="I3:I66" si="1">H3&amp;", Schaden: "&amp;K3</f>
        <v>Schleichvorteil 4; Nachladen 50% Wahrscheinlichkeit mit Nebenaktion, Schaden: 29,9</v>
      </c>
      <c r="J3" s="13">
        <v>1</v>
      </c>
      <c r="K3" s="13">
        <f>T2*1.3</f>
        <v>29.900000000000002</v>
      </c>
      <c r="L3" s="13">
        <v>7</v>
      </c>
      <c r="R3" s="13">
        <v>2</v>
      </c>
      <c r="S3" s="13">
        <v>42</v>
      </c>
      <c r="T3" s="13">
        <v>35</v>
      </c>
      <c r="U3" s="13">
        <v>52</v>
      </c>
      <c r="V3" s="13">
        <v>22500</v>
      </c>
      <c r="W3" s="13">
        <v>10</v>
      </c>
    </row>
    <row r="4" spans="1:23" x14ac:dyDescent="0.5">
      <c r="A4" s="13" t="str">
        <f t="shared" si="0"/>
        <v>Muskete  T1</v>
      </c>
      <c r="B4" s="13" t="s">
        <v>82</v>
      </c>
      <c r="C4" s="13" t="s">
        <v>591</v>
      </c>
      <c r="D4" s="13">
        <f>5000*2.5</f>
        <v>12500</v>
      </c>
      <c r="E4" s="13" t="s">
        <v>1451</v>
      </c>
      <c r="G4" s="13">
        <v>5</v>
      </c>
      <c r="H4" s="13" t="s">
        <v>588</v>
      </c>
      <c r="I4" s="13" t="str">
        <f t="shared" si="1"/>
        <v>Schleichvorteil 4; Nachladen 1 Runde; negiert Deckung Stufe 1, Schaden: 69</v>
      </c>
      <c r="J4" s="13">
        <v>1</v>
      </c>
      <c r="K4" s="13">
        <f>T2*3</f>
        <v>69</v>
      </c>
      <c r="L4" s="13">
        <v>7</v>
      </c>
      <c r="R4" s="13">
        <v>3</v>
      </c>
      <c r="S4" s="13">
        <v>48</v>
      </c>
      <c r="T4" s="13">
        <v>41</v>
      </c>
      <c r="U4" s="13">
        <v>58</v>
      </c>
      <c r="V4" s="13">
        <v>90000</v>
      </c>
      <c r="W4" s="13">
        <v>14</v>
      </c>
    </row>
    <row r="5" spans="1:23" x14ac:dyDescent="0.5">
      <c r="A5" s="13" t="str">
        <f t="shared" si="0"/>
        <v>Schleuder  T1</v>
      </c>
      <c r="B5" s="13" t="s">
        <v>83</v>
      </c>
      <c r="C5" s="13" t="s">
        <v>591</v>
      </c>
      <c r="D5" s="13">
        <f>5000*0.7</f>
        <v>3500</v>
      </c>
      <c r="E5" s="13" t="s">
        <v>1452</v>
      </c>
      <c r="G5" s="13">
        <v>0.5</v>
      </c>
      <c r="H5" s="13" t="s">
        <v>589</v>
      </c>
      <c r="I5" s="13" t="str">
        <f t="shared" si="1"/>
        <v>40% Betäubungsschance; Nebenaktion zum Wirbeln/"Nachladen", Schaden: 18,4</v>
      </c>
      <c r="J5" s="13">
        <v>1</v>
      </c>
      <c r="K5" s="13">
        <f>T2*0.8</f>
        <v>18.400000000000002</v>
      </c>
      <c r="L5" s="13">
        <v>7</v>
      </c>
      <c r="R5" s="13">
        <v>4</v>
      </c>
      <c r="S5" s="13">
        <v>53</v>
      </c>
      <c r="T5" s="13">
        <v>46</v>
      </c>
      <c r="U5" s="13">
        <v>63</v>
      </c>
      <c r="V5" s="13">
        <v>300000</v>
      </c>
      <c r="W5" s="13">
        <v>20</v>
      </c>
    </row>
    <row r="6" spans="1:23" x14ac:dyDescent="0.5">
      <c r="A6" s="13" t="str">
        <f t="shared" si="0"/>
        <v>Schwert  T1</v>
      </c>
      <c r="B6" s="10" t="s">
        <v>104</v>
      </c>
      <c r="C6" s="10" t="s">
        <v>595</v>
      </c>
      <c r="D6" s="13">
        <f>5000*1</f>
        <v>5000</v>
      </c>
      <c r="E6" s="13">
        <v>1</v>
      </c>
      <c r="F6" s="10"/>
      <c r="G6" s="10">
        <v>1</v>
      </c>
      <c r="H6" s="13" t="s">
        <v>189</v>
      </c>
      <c r="I6" s="13" t="str">
        <f t="shared" si="1"/>
        <v>Parierfaktor 0,4 ;  Wurfwert 0,2  , Schaden: 30</v>
      </c>
      <c r="J6" s="13">
        <v>1</v>
      </c>
      <c r="K6" s="10">
        <f>$S$2</f>
        <v>30</v>
      </c>
      <c r="L6" s="10">
        <v>7</v>
      </c>
    </row>
    <row r="7" spans="1:23" x14ac:dyDescent="0.5">
      <c r="A7" s="13" t="str">
        <f t="shared" si="0"/>
        <v>Axt  T1</v>
      </c>
      <c r="B7" s="10" t="s">
        <v>105</v>
      </c>
      <c r="C7" s="10" t="s">
        <v>595</v>
      </c>
      <c r="D7" s="10">
        <f>$V$2</f>
        <v>5000</v>
      </c>
      <c r="E7" s="13">
        <v>1</v>
      </c>
      <c r="F7" s="10"/>
      <c r="G7" s="10">
        <v>2</v>
      </c>
      <c r="H7" s="13" t="s">
        <v>190</v>
      </c>
      <c r="I7" s="13" t="str">
        <f t="shared" si="1"/>
        <v>Parierfaktor 0,3 ;   Wurfwert 0,7 ;   20% Rüstungsdurchdringung, Schaden: 24</v>
      </c>
      <c r="J7" s="13">
        <v>1</v>
      </c>
      <c r="K7" s="10">
        <f>$S$2*0.8</f>
        <v>24</v>
      </c>
      <c r="L7" s="10">
        <v>7</v>
      </c>
    </row>
    <row r="8" spans="1:23" x14ac:dyDescent="0.5">
      <c r="A8" s="13" t="str">
        <f t="shared" si="0"/>
        <v>Streitkolben  T1</v>
      </c>
      <c r="B8" s="10" t="s">
        <v>106</v>
      </c>
      <c r="C8" s="10" t="s">
        <v>595</v>
      </c>
      <c r="D8" s="10">
        <f>$V$2</f>
        <v>5000</v>
      </c>
      <c r="E8" s="13">
        <v>1</v>
      </c>
      <c r="F8" s="10"/>
      <c r="G8" s="10">
        <v>3</v>
      </c>
      <c r="H8" s="13" t="s">
        <v>191</v>
      </c>
      <c r="I8" s="13" t="str">
        <f t="shared" si="1"/>
        <v>Parierfaktor 0,15 ;  Wurfwert 0,3 ;  30% Betäubungschance ;   60% Rüstungsdurchdringung, Schaden: 21</v>
      </c>
      <c r="J8" s="13">
        <v>1</v>
      </c>
      <c r="K8" s="10">
        <f>$S$2*0.7</f>
        <v>21</v>
      </c>
      <c r="L8" s="10">
        <v>7</v>
      </c>
    </row>
    <row r="9" spans="1:23" x14ac:dyDescent="0.5">
      <c r="A9" s="13" t="str">
        <f t="shared" si="0"/>
        <v>Dolch  T1</v>
      </c>
      <c r="B9" s="10" t="s">
        <v>107</v>
      </c>
      <c r="C9" s="10" t="s">
        <v>595</v>
      </c>
      <c r="D9" s="10">
        <f>$V$2*0.4</f>
        <v>2000</v>
      </c>
      <c r="E9" s="13" t="s">
        <v>1453</v>
      </c>
      <c r="F9" s="10"/>
      <c r="G9" s="10">
        <v>0.5</v>
      </c>
      <c r="H9" s="13" t="s">
        <v>192</v>
      </c>
      <c r="I9" s="13" t="str">
        <f t="shared" si="1"/>
        <v>Parierfaktor 0,4 ;  Wurfwert 0,5 ;  Rüstungsdurchdringung nur wenn Ziel Immobilisiert ;  100% Rüstungsdurchdringung, Schaden: 15</v>
      </c>
      <c r="J9" s="13">
        <v>1</v>
      </c>
      <c r="K9" s="10">
        <f>$S$2*0.5</f>
        <v>15</v>
      </c>
      <c r="L9" s="10">
        <v>7</v>
      </c>
      <c r="P9" s="10"/>
    </row>
    <row r="10" spans="1:23" x14ac:dyDescent="0.5">
      <c r="A10" s="13" t="str">
        <f t="shared" si="0"/>
        <v>Knüppel  T1</v>
      </c>
      <c r="B10" s="10" t="s">
        <v>108</v>
      </c>
      <c r="C10" s="10" t="s">
        <v>595</v>
      </c>
      <c r="D10" s="10">
        <f>$V$2*0.5</f>
        <v>2500</v>
      </c>
      <c r="E10" s="13" t="s">
        <v>1454</v>
      </c>
      <c r="F10" s="10"/>
      <c r="G10" s="10">
        <v>1</v>
      </c>
      <c r="H10" s="13" t="s">
        <v>193</v>
      </c>
      <c r="I10" s="13" t="str">
        <f t="shared" si="1"/>
        <v>Parierfaktor 0,15 ;  Wurfwert 0,3 ;  80% Betäubungschance , Schaden: 18</v>
      </c>
      <c r="J10" s="13">
        <v>1</v>
      </c>
      <c r="K10" s="10">
        <f>$S$2*0.6</f>
        <v>18</v>
      </c>
      <c r="L10" s="10">
        <v>7</v>
      </c>
      <c r="P10" s="14"/>
    </row>
    <row r="11" spans="1:23" x14ac:dyDescent="0.5">
      <c r="A11" s="13" t="str">
        <f t="shared" si="0"/>
        <v>Großschwert  T1</v>
      </c>
      <c r="B11" s="10" t="s">
        <v>109</v>
      </c>
      <c r="C11" s="10" t="s">
        <v>594</v>
      </c>
      <c r="D11" s="10">
        <f>$V$2*1.3</f>
        <v>6500</v>
      </c>
      <c r="E11" s="13" t="s">
        <v>1455</v>
      </c>
      <c r="F11" s="10"/>
      <c r="G11" s="10">
        <v>3</v>
      </c>
      <c r="H11" s="13" t="s">
        <v>584</v>
      </c>
      <c r="I11" s="13" t="str">
        <f t="shared" si="1"/>
        <v>Parierfaktor 0,4  ;  Wurfwert 0,2, Schaden: 40</v>
      </c>
      <c r="J11" s="11">
        <v>1</v>
      </c>
      <c r="K11" s="10">
        <f>$U$2</f>
        <v>40</v>
      </c>
      <c r="L11" s="10">
        <v>7</v>
      </c>
      <c r="P11" s="14"/>
    </row>
    <row r="12" spans="1:23" x14ac:dyDescent="0.5">
      <c r="A12" s="13" t="str">
        <f t="shared" si="0"/>
        <v>Großaxt  T1</v>
      </c>
      <c r="B12" s="10" t="s">
        <v>110</v>
      </c>
      <c r="C12" s="10" t="s">
        <v>594</v>
      </c>
      <c r="D12" s="10">
        <f>$V$2*1.3</f>
        <v>6500</v>
      </c>
      <c r="E12" s="13" t="s">
        <v>1455</v>
      </c>
      <c r="F12" s="10"/>
      <c r="G12" s="10">
        <v>5</v>
      </c>
      <c r="H12" s="13" t="s">
        <v>585</v>
      </c>
      <c r="I12" s="13" t="str">
        <f t="shared" si="1"/>
        <v>Parierfaktor 0,3  ;  Wurfwert 0,3 ;  30% Rüstungsdurchdringung, Schaden: 32</v>
      </c>
      <c r="J12" s="11">
        <v>1</v>
      </c>
      <c r="K12" s="10">
        <f>$U$2*0.8</f>
        <v>32</v>
      </c>
      <c r="L12" s="10">
        <v>7</v>
      </c>
      <c r="P12" s="14"/>
    </row>
    <row r="13" spans="1:23" x14ac:dyDescent="0.5">
      <c r="A13" s="13" t="str">
        <f t="shared" si="0"/>
        <v>Kriegshammer  T1</v>
      </c>
      <c r="B13" s="10" t="s">
        <v>111</v>
      </c>
      <c r="C13" s="10" t="s">
        <v>594</v>
      </c>
      <c r="D13" s="10">
        <f>$V$2*1.3</f>
        <v>6500</v>
      </c>
      <c r="E13" s="13" t="s">
        <v>1455</v>
      </c>
      <c r="F13" s="10"/>
      <c r="G13" s="10">
        <v>8</v>
      </c>
      <c r="H13" s="13" t="s">
        <v>586</v>
      </c>
      <c r="I13" s="13" t="str">
        <f t="shared" si="1"/>
        <v>Parierfaktor 0,1  ;  Wurfwert 0,3 ;  60% Betäubungschance ;  60% Rüstungsdurchdringung, Schaden: 28</v>
      </c>
      <c r="J13" s="11">
        <v>1</v>
      </c>
      <c r="K13" s="10">
        <f>$U$2*0.7</f>
        <v>28</v>
      </c>
      <c r="L13" s="10">
        <v>7</v>
      </c>
      <c r="P13" s="10"/>
    </row>
    <row r="14" spans="1:23" x14ac:dyDescent="0.5">
      <c r="A14" s="13" t="str">
        <f t="shared" si="0"/>
        <v>Speer  T1</v>
      </c>
      <c r="B14" s="13" t="s">
        <v>112</v>
      </c>
      <c r="C14" s="10" t="s">
        <v>592</v>
      </c>
      <c r="D14" s="13">
        <f>$V$2*0.8</f>
        <v>4000</v>
      </c>
      <c r="E14" s="13" t="s">
        <v>1456</v>
      </c>
      <c r="G14" s="13">
        <v>3</v>
      </c>
      <c r="H14" s="15" t="s">
        <v>197</v>
      </c>
      <c r="I14" s="13" t="str">
        <f t="shared" si="1"/>
        <v>Rüstungspenetration 10% ;  Parierfaktor 0,1 ;  Wurfwert 1,3, Schaden: 32</v>
      </c>
      <c r="J14" s="13">
        <v>1</v>
      </c>
      <c r="K14" s="13">
        <f>40*0.8</f>
        <v>32</v>
      </c>
      <c r="L14" s="13">
        <v>7</v>
      </c>
      <c r="P14" s="10"/>
    </row>
    <row r="15" spans="1:23" x14ac:dyDescent="0.5">
      <c r="A15" s="13" t="str">
        <f t="shared" si="0"/>
        <v>Großspeer/ Pike  T1</v>
      </c>
      <c r="B15" s="13" t="s">
        <v>131</v>
      </c>
      <c r="C15" s="10" t="s">
        <v>592</v>
      </c>
      <c r="D15" s="13">
        <f>$V$2*0.6</f>
        <v>3000</v>
      </c>
      <c r="E15" s="13" t="s">
        <v>1457</v>
      </c>
      <c r="G15" s="13">
        <v>5</v>
      </c>
      <c r="H15" s="15" t="s">
        <v>198</v>
      </c>
      <c r="I15" s="13" t="str">
        <f t="shared" si="1"/>
        <v>Rüstungspenetration 30% ;  Parierfaktor 0,25 ;  Wurfwert 0,7, Schaden: 44</v>
      </c>
      <c r="J15" s="13">
        <v>1</v>
      </c>
      <c r="K15" s="13">
        <f>40*1.1</f>
        <v>44</v>
      </c>
      <c r="L15" s="13">
        <v>7</v>
      </c>
      <c r="P15" s="10"/>
    </row>
    <row r="16" spans="1:23" x14ac:dyDescent="0.5">
      <c r="A16" s="13" t="str">
        <f t="shared" si="0"/>
        <v>Hellebarde  T1</v>
      </c>
      <c r="B16" s="13" t="s">
        <v>113</v>
      </c>
      <c r="C16" s="10" t="s">
        <v>592</v>
      </c>
      <c r="D16" s="13">
        <f>$V$2*1.4</f>
        <v>7000</v>
      </c>
      <c r="E16" s="13" t="s">
        <v>1458</v>
      </c>
      <c r="G16" s="13">
        <v>7</v>
      </c>
      <c r="H16" s="15" t="s">
        <v>199</v>
      </c>
      <c r="I16" s="13" t="str">
        <f t="shared" si="1"/>
        <v>Rüstungspenetration 25% ;  Parierfaktor 0,3 ;  Wurfwert 0,5, Schaden: 52</v>
      </c>
      <c r="J16" s="13">
        <v>1</v>
      </c>
      <c r="K16" s="13">
        <f>40*1.3</f>
        <v>52</v>
      </c>
      <c r="L16" s="13">
        <v>7</v>
      </c>
      <c r="P16" s="10"/>
    </row>
    <row r="17" spans="1:17" x14ac:dyDescent="0.5">
      <c r="A17" s="13" t="str">
        <f t="shared" si="0"/>
        <v>Bola  T1</v>
      </c>
      <c r="B17" s="13" t="s">
        <v>114</v>
      </c>
      <c r="C17" s="10" t="s">
        <v>596</v>
      </c>
      <c r="D17" s="13">
        <v>300</v>
      </c>
      <c r="E17" s="13">
        <v>0</v>
      </c>
      <c r="G17" s="13">
        <v>0.5</v>
      </c>
      <c r="H17" s="15" t="s">
        <v>200</v>
      </c>
      <c r="I17" s="13" t="str">
        <f t="shared" si="1"/>
        <v>100% Unterbrechungschance ;   Wurfwert 2,5 ;  Parierfaktor 0 ;  Zerstörungschance 100% ;  Anzahl im Holster: 1, Schaden: 1</v>
      </c>
      <c r="J17" s="13">
        <v>1</v>
      </c>
      <c r="K17" s="13">
        <v>1</v>
      </c>
      <c r="L17" s="13">
        <v>7</v>
      </c>
    </row>
    <row r="18" spans="1:17" x14ac:dyDescent="0.5">
      <c r="A18" s="13" t="str">
        <f t="shared" si="0"/>
        <v>Schwere Bola  T1</v>
      </c>
      <c r="B18" s="13" t="s">
        <v>115</v>
      </c>
      <c r="C18" s="10" t="s">
        <v>596</v>
      </c>
      <c r="D18" s="13">
        <v>2000</v>
      </c>
      <c r="E18" s="13">
        <v>0</v>
      </c>
      <c r="G18" s="13">
        <v>2</v>
      </c>
      <c r="H18" s="15" t="s">
        <v>201</v>
      </c>
      <c r="I18" s="13" t="str">
        <f t="shared" si="1"/>
        <v>100% Unterbrechungschance ;   Wurfwert 2,5 ;  Parierfaktor 0 ;  Zerstörungschance 30% ;  Anzahl im Holster: 1, Schaden: 1</v>
      </c>
      <c r="J18" s="13">
        <v>1</v>
      </c>
      <c r="K18" s="13">
        <v>1</v>
      </c>
      <c r="L18" s="13">
        <v>7</v>
      </c>
    </row>
    <row r="19" spans="1:17" x14ac:dyDescent="0.5">
      <c r="A19" s="13" t="str">
        <f t="shared" si="0"/>
        <v>Wurfmesser  T1</v>
      </c>
      <c r="B19" s="13" t="s">
        <v>116</v>
      </c>
      <c r="C19" s="10" t="s">
        <v>596</v>
      </c>
      <c r="D19" s="13">
        <v>500</v>
      </c>
      <c r="E19" s="13">
        <v>0</v>
      </c>
      <c r="G19" s="13">
        <v>3</v>
      </c>
      <c r="H19" s="15" t="s">
        <v>202</v>
      </c>
      <c r="I19" s="13" t="str">
        <f t="shared" si="1"/>
        <v>15% Unterbrechungschance ;  30% Rüstungsdurchdringung ;  Wurfwert 2,5 ;  Parierfaktor 0,2 ;  Zerstörungschance 70% ;  Anzahl im Holster: 5, Schaden: 8</v>
      </c>
      <c r="J19" s="13">
        <v>1</v>
      </c>
      <c r="K19" s="13">
        <v>8</v>
      </c>
      <c r="L19" s="13">
        <v>7</v>
      </c>
    </row>
    <row r="20" spans="1:17" x14ac:dyDescent="0.5">
      <c r="A20" s="13" t="str">
        <f t="shared" si="0"/>
        <v>Wurfaxt  T1</v>
      </c>
      <c r="B20" s="13" t="s">
        <v>117</v>
      </c>
      <c r="C20" s="10" t="s">
        <v>596</v>
      </c>
      <c r="D20" s="13">
        <v>1000</v>
      </c>
      <c r="E20" s="13">
        <v>0</v>
      </c>
      <c r="G20" s="13">
        <v>0.5</v>
      </c>
      <c r="H20" s="15" t="s">
        <v>203</v>
      </c>
      <c r="I20" s="13" t="str">
        <f t="shared" si="1"/>
        <v>35% Unterbrechungschance ;  40% Rüstungsdurchdringung ;  Wurfwert 2,5 ;  Parierfaktor 0,3 ;  Zerstörungschance 40% ;  Anzahl im Holster: 2, Schaden: 17</v>
      </c>
      <c r="J20" s="13">
        <v>1</v>
      </c>
      <c r="K20" s="13">
        <v>17</v>
      </c>
      <c r="L20" s="13">
        <v>7</v>
      </c>
      <c r="Q20" s="12"/>
    </row>
    <row r="21" spans="1:17" x14ac:dyDescent="0.5">
      <c r="A21" s="13" t="str">
        <f t="shared" si="0"/>
        <v>Pilum  T1</v>
      </c>
      <c r="B21" s="13" t="s">
        <v>118</v>
      </c>
      <c r="C21" s="10" t="s">
        <v>596</v>
      </c>
      <c r="D21" s="13">
        <v>1500</v>
      </c>
      <c r="E21" s="13">
        <v>0</v>
      </c>
      <c r="G21" s="13">
        <v>1</v>
      </c>
      <c r="H21" s="15" t="s">
        <v>204</v>
      </c>
      <c r="I21" s="13" t="str">
        <f t="shared" si="1"/>
        <v>30% Unterbrechungschance ;  70% Rüstungsdurchdringung ;  Wurfwert 2,5 ;  Parierfaktor 0,2 ;  Zerstörungschance 60% ;  Anzahl im Holster: 1, Schaden: 22</v>
      </c>
      <c r="J21" s="13">
        <v>1</v>
      </c>
      <c r="K21" s="13">
        <v>22</v>
      </c>
      <c r="L21" s="13">
        <v>7</v>
      </c>
      <c r="Q21" s="12"/>
    </row>
    <row r="22" spans="1:17" x14ac:dyDescent="0.5">
      <c r="A22" s="13" t="str">
        <f t="shared" si="0"/>
        <v>Handsand  T1</v>
      </c>
      <c r="B22" s="13" t="s">
        <v>119</v>
      </c>
      <c r="C22" s="10" t="s">
        <v>596</v>
      </c>
      <c r="D22" s="13">
        <v>0</v>
      </c>
      <c r="E22" s="13" t="s">
        <v>1459</v>
      </c>
      <c r="G22" s="13">
        <v>0</v>
      </c>
      <c r="H22" s="15" t="s">
        <v>205</v>
      </c>
      <c r="I22" s="13" t="str">
        <f t="shared" si="1"/>
        <v>70% Unterbrechungschance ;   Wurfwert 2,5 ;  Parierfaktor 0 ;  Zerstörungschance 100% ;  Anzahl im Holster: 20, Schaden: 1</v>
      </c>
      <c r="J22" s="13">
        <v>1</v>
      </c>
      <c r="K22" s="13">
        <v>1</v>
      </c>
      <c r="L22" s="13">
        <v>7</v>
      </c>
      <c r="Q22" s="12"/>
    </row>
    <row r="23" spans="1:17" x14ac:dyDescent="0.5">
      <c r="A23" s="13" t="str">
        <f t="shared" si="0"/>
        <v>Stein  T1</v>
      </c>
      <c r="B23" s="13" t="s">
        <v>120</v>
      </c>
      <c r="C23" s="10" t="s">
        <v>596</v>
      </c>
      <c r="D23" s="13">
        <v>0</v>
      </c>
      <c r="E23" s="13" t="s">
        <v>1459</v>
      </c>
      <c r="G23" s="13">
        <v>0</v>
      </c>
      <c r="H23" s="15" t="s">
        <v>206</v>
      </c>
      <c r="I23" s="13" t="str">
        <f t="shared" si="1"/>
        <v>10% Unterbrechungschance ;  40% Betäubungschance ;  Wurfwert 2,5 ;  Parierfaktor 0 ;  Zerstörungschance 100% ;  Anzahl im Holster: 0, Schaden: 3</v>
      </c>
      <c r="J23" s="13">
        <v>1</v>
      </c>
      <c r="K23" s="13">
        <v>3</v>
      </c>
      <c r="L23" s="13">
        <v>7</v>
      </c>
      <c r="Q23" s="12"/>
    </row>
    <row r="24" spans="1:17" x14ac:dyDescent="0.5">
      <c r="A24" s="13" t="str">
        <f t="shared" si="0"/>
        <v>Faust  T1</v>
      </c>
      <c r="B24" s="13" t="s">
        <v>121</v>
      </c>
      <c r="C24" s="10" t="s">
        <v>593</v>
      </c>
      <c r="D24" s="13">
        <v>0</v>
      </c>
      <c r="E24" s="13" t="s">
        <v>1459</v>
      </c>
      <c r="G24" s="13">
        <v>0</v>
      </c>
      <c r="H24" s="13" t="s">
        <v>597</v>
      </c>
      <c r="I24" s="13" t="str">
        <f t="shared" si="1"/>
        <v>50% Betäubungschance; Wurfwert 0,1, Schaden: 5</v>
      </c>
      <c r="J24" s="13">
        <v>1</v>
      </c>
      <c r="K24" s="13">
        <v>5</v>
      </c>
      <c r="L24" s="13">
        <v>7</v>
      </c>
      <c r="Q24" s="12"/>
    </row>
    <row r="25" spans="1:17" x14ac:dyDescent="0.5">
      <c r="A25" s="13" t="str">
        <f t="shared" si="0"/>
        <v>Schlagring  T1</v>
      </c>
      <c r="B25" s="13" t="s">
        <v>122</v>
      </c>
      <c r="C25" s="10" t="s">
        <v>593</v>
      </c>
      <c r="D25" s="13">
        <f>5000*0.4</f>
        <v>2000</v>
      </c>
      <c r="E25" s="13" t="s">
        <v>1453</v>
      </c>
      <c r="G25" s="13">
        <v>0.2</v>
      </c>
      <c r="H25" s="13" t="s">
        <v>207</v>
      </c>
      <c r="I25" s="13" t="str">
        <f t="shared" si="1"/>
        <v>90% versteckbar ;  75% Betäubungschance ;  50% Rüstungsdurchdringung ;  Wurfwert 0,1, Schaden: 15</v>
      </c>
      <c r="J25" s="13">
        <v>1</v>
      </c>
      <c r="K25" s="13">
        <f>30*0.5</f>
        <v>15</v>
      </c>
      <c r="L25" s="13">
        <v>7</v>
      </c>
      <c r="Q25" s="12"/>
    </row>
    <row r="26" spans="1:17" x14ac:dyDescent="0.5">
      <c r="A26" s="13" t="str">
        <f t="shared" si="0"/>
        <v>Faustmesser  T1</v>
      </c>
      <c r="B26" s="13" t="s">
        <v>123</v>
      </c>
      <c r="C26" s="10" t="s">
        <v>593</v>
      </c>
      <c r="D26" s="13">
        <f>5000*0.8</f>
        <v>4000</v>
      </c>
      <c r="E26" s="13" t="s">
        <v>1456</v>
      </c>
      <c r="G26" s="13">
        <v>0.5</v>
      </c>
      <c r="H26" s="13" t="s">
        <v>208</v>
      </c>
      <c r="I26" s="13" t="str">
        <f t="shared" si="1"/>
        <v>50% versteckbar ;  Wurfwert 0,1, Schaden: 18</v>
      </c>
      <c r="J26" s="13">
        <v>1</v>
      </c>
      <c r="K26" s="13">
        <f>30*0.6</f>
        <v>18</v>
      </c>
      <c r="L26" s="13">
        <v>7</v>
      </c>
      <c r="Q26" s="12"/>
    </row>
    <row r="27" spans="1:17" x14ac:dyDescent="0.5">
      <c r="A27" s="13" t="str">
        <f t="shared" si="0"/>
        <v>Metallkrallen  T1</v>
      </c>
      <c r="B27" s="13" t="s">
        <v>124</v>
      </c>
      <c r="C27" s="10" t="s">
        <v>593</v>
      </c>
      <c r="D27" s="13">
        <f>5000*1.3</f>
        <v>6500</v>
      </c>
      <c r="E27" s="13" t="s">
        <v>1455</v>
      </c>
      <c r="G27" s="13">
        <v>1</v>
      </c>
      <c r="H27" s="13" t="s">
        <v>209</v>
      </c>
      <c r="I27" s="13" t="str">
        <f t="shared" si="1"/>
        <v>Nicht versteckbar ;  Parierfaktor 0,3 ;  Wurfwert 0,1, Schaden: 24</v>
      </c>
      <c r="J27" s="13">
        <v>1</v>
      </c>
      <c r="K27" s="13">
        <f>30*0.8</f>
        <v>24</v>
      </c>
      <c r="L27" s="13">
        <v>7</v>
      </c>
    </row>
    <row r="28" spans="1:17" x14ac:dyDescent="0.5">
      <c r="A28" s="13" t="str">
        <f t="shared" si="0"/>
        <v>Bogen  T2</v>
      </c>
      <c r="B28" s="13" t="s">
        <v>80</v>
      </c>
      <c r="C28" s="13" t="s">
        <v>591</v>
      </c>
      <c r="D28" s="13">
        <f>V3</f>
        <v>22500</v>
      </c>
      <c r="E28" s="13">
        <v>1</v>
      </c>
      <c r="G28" s="13">
        <v>1</v>
      </c>
      <c r="H28" s="13" t="s">
        <v>84</v>
      </c>
      <c r="I28" s="13" t="str">
        <f t="shared" si="1"/>
        <v>Keine, Schaden: 35</v>
      </c>
      <c r="J28" s="13">
        <v>2</v>
      </c>
      <c r="K28" s="13">
        <f>T3</f>
        <v>35</v>
      </c>
      <c r="L28" s="13">
        <v>10</v>
      </c>
    </row>
    <row r="29" spans="1:17" x14ac:dyDescent="0.5">
      <c r="A29" s="13" t="str">
        <f t="shared" si="0"/>
        <v>Armbrust  T2</v>
      </c>
      <c r="B29" s="13" t="s">
        <v>81</v>
      </c>
      <c r="C29" s="13" t="s">
        <v>591</v>
      </c>
      <c r="D29" s="13">
        <f>V3</f>
        <v>22500</v>
      </c>
      <c r="E29" s="13">
        <v>1</v>
      </c>
      <c r="G29" s="13">
        <v>2</v>
      </c>
      <c r="H29" s="13" t="s">
        <v>587</v>
      </c>
      <c r="I29" s="13" t="str">
        <f t="shared" si="1"/>
        <v>Schleichvorteil 4; Nachladen 50% Wahrscheinlichkeit mit Nebenaktion, Schaden: 45,5</v>
      </c>
      <c r="J29" s="13">
        <v>2</v>
      </c>
      <c r="K29" s="13">
        <f>T3*1.3</f>
        <v>45.5</v>
      </c>
      <c r="L29" s="13">
        <v>10</v>
      </c>
    </row>
    <row r="30" spans="1:17" x14ac:dyDescent="0.5">
      <c r="A30" s="13" t="str">
        <f t="shared" si="0"/>
        <v>Muskete  T2</v>
      </c>
      <c r="B30" s="13" t="s">
        <v>82</v>
      </c>
      <c r="C30" s="13" t="s">
        <v>591</v>
      </c>
      <c r="D30" s="13">
        <f>V3*2.5</f>
        <v>56250</v>
      </c>
      <c r="E30" s="13" t="s">
        <v>1451</v>
      </c>
      <c r="G30" s="13">
        <v>5</v>
      </c>
      <c r="H30" s="13" t="s">
        <v>588</v>
      </c>
      <c r="I30" s="13" t="str">
        <f t="shared" si="1"/>
        <v>Schleichvorteil 4; Nachladen 1 Runde; negiert Deckung Stufe 1, Schaden: 105</v>
      </c>
      <c r="J30" s="13">
        <v>2</v>
      </c>
      <c r="K30" s="13">
        <f>T3*3</f>
        <v>105</v>
      </c>
      <c r="L30" s="13">
        <v>10</v>
      </c>
    </row>
    <row r="31" spans="1:17" x14ac:dyDescent="0.5">
      <c r="A31" s="13" t="str">
        <f t="shared" si="0"/>
        <v>Schleuder  T2</v>
      </c>
      <c r="B31" s="13" t="s">
        <v>83</v>
      </c>
      <c r="C31" s="13" t="s">
        <v>591</v>
      </c>
      <c r="D31" s="13">
        <f>V3*0.7</f>
        <v>15749.999999999998</v>
      </c>
      <c r="E31" s="13" t="s">
        <v>1452</v>
      </c>
      <c r="G31" s="13">
        <v>0.5</v>
      </c>
      <c r="H31" s="13" t="s">
        <v>589</v>
      </c>
      <c r="I31" s="13" t="str">
        <f t="shared" si="1"/>
        <v>40% Betäubungsschance; Nebenaktion zum Wirbeln/"Nachladen", Schaden: 28</v>
      </c>
      <c r="J31" s="13">
        <v>2</v>
      </c>
      <c r="K31" s="13">
        <f>T3*0.8</f>
        <v>28</v>
      </c>
      <c r="L31" s="13">
        <v>10</v>
      </c>
    </row>
    <row r="32" spans="1:17" x14ac:dyDescent="0.5">
      <c r="A32" s="13" t="str">
        <f t="shared" si="0"/>
        <v>Bogen  T3</v>
      </c>
      <c r="B32" s="13" t="s">
        <v>80</v>
      </c>
      <c r="C32" s="13" t="s">
        <v>591</v>
      </c>
      <c r="D32" s="13">
        <f>V4</f>
        <v>90000</v>
      </c>
      <c r="E32" s="13">
        <v>1</v>
      </c>
      <c r="G32" s="13">
        <v>1</v>
      </c>
      <c r="H32" s="13" t="s">
        <v>84</v>
      </c>
      <c r="I32" s="13" t="str">
        <f t="shared" si="1"/>
        <v>Keine, Schaden: 41</v>
      </c>
      <c r="J32" s="13">
        <v>3</v>
      </c>
      <c r="K32" s="13">
        <f>T4</f>
        <v>41</v>
      </c>
      <c r="L32" s="13">
        <v>14</v>
      </c>
    </row>
    <row r="33" spans="1:12" x14ac:dyDescent="0.5">
      <c r="A33" s="13" t="str">
        <f t="shared" si="0"/>
        <v>Armbrust  T3</v>
      </c>
      <c r="B33" s="13" t="s">
        <v>81</v>
      </c>
      <c r="C33" s="13" t="s">
        <v>591</v>
      </c>
      <c r="D33" s="13">
        <f>V4</f>
        <v>90000</v>
      </c>
      <c r="E33" s="13">
        <v>1</v>
      </c>
      <c r="G33" s="13">
        <v>2</v>
      </c>
      <c r="H33" s="13" t="s">
        <v>587</v>
      </c>
      <c r="I33" s="13" t="str">
        <f t="shared" si="1"/>
        <v>Schleichvorteil 4; Nachladen 50% Wahrscheinlichkeit mit Nebenaktion, Schaden: 53,3</v>
      </c>
      <c r="J33" s="13">
        <v>3</v>
      </c>
      <c r="K33" s="13">
        <f>T4*1.3</f>
        <v>53.300000000000004</v>
      </c>
      <c r="L33" s="13">
        <v>14</v>
      </c>
    </row>
    <row r="34" spans="1:12" x14ac:dyDescent="0.5">
      <c r="A34" s="13" t="str">
        <f t="shared" ref="A34:A65" si="2">B34&amp;"  T"&amp;J34</f>
        <v>Muskete  T3</v>
      </c>
      <c r="B34" s="13" t="s">
        <v>82</v>
      </c>
      <c r="C34" s="13" t="s">
        <v>591</v>
      </c>
      <c r="D34" s="13">
        <f>V4*2.5</f>
        <v>225000</v>
      </c>
      <c r="E34" s="13" t="s">
        <v>1451</v>
      </c>
      <c r="G34" s="13">
        <v>5</v>
      </c>
      <c r="H34" s="13" t="s">
        <v>588</v>
      </c>
      <c r="I34" s="13" t="str">
        <f t="shared" si="1"/>
        <v>Schleichvorteil 4; Nachladen 1 Runde; negiert Deckung Stufe 1, Schaden: 123</v>
      </c>
      <c r="J34" s="13">
        <v>3</v>
      </c>
      <c r="K34" s="13">
        <f>T4*3</f>
        <v>123</v>
      </c>
      <c r="L34" s="13">
        <v>14</v>
      </c>
    </row>
    <row r="35" spans="1:12" x14ac:dyDescent="0.5">
      <c r="A35" s="13" t="str">
        <f t="shared" si="2"/>
        <v>Schleuder  T3</v>
      </c>
      <c r="B35" s="13" t="s">
        <v>83</v>
      </c>
      <c r="C35" s="13" t="s">
        <v>591</v>
      </c>
      <c r="D35" s="13">
        <f>V4*0.7</f>
        <v>62999.999999999993</v>
      </c>
      <c r="E35" s="13" t="s">
        <v>1452</v>
      </c>
      <c r="G35" s="13">
        <v>0.5</v>
      </c>
      <c r="H35" s="13" t="s">
        <v>589</v>
      </c>
      <c r="I35" s="13" t="str">
        <f t="shared" si="1"/>
        <v>40% Betäubungsschance; Nebenaktion zum Wirbeln/"Nachladen", Schaden: 32,8</v>
      </c>
      <c r="J35" s="13">
        <v>3</v>
      </c>
      <c r="K35" s="13">
        <f>T4*0.8</f>
        <v>32.800000000000004</v>
      </c>
      <c r="L35" s="13">
        <v>14</v>
      </c>
    </row>
    <row r="36" spans="1:12" x14ac:dyDescent="0.5">
      <c r="A36" s="13" t="str">
        <f t="shared" si="2"/>
        <v>Bogen  T4</v>
      </c>
      <c r="B36" s="13" t="s">
        <v>80</v>
      </c>
      <c r="C36" s="13" t="s">
        <v>591</v>
      </c>
      <c r="D36" s="13">
        <f>V5</f>
        <v>300000</v>
      </c>
      <c r="E36" s="13">
        <v>1</v>
      </c>
      <c r="G36" s="13">
        <v>1</v>
      </c>
      <c r="H36" s="13" t="s">
        <v>84</v>
      </c>
      <c r="I36" s="13" t="str">
        <f t="shared" si="1"/>
        <v>Keine, Schaden: 46</v>
      </c>
      <c r="J36" s="13">
        <v>4</v>
      </c>
      <c r="K36" s="13">
        <f>T5</f>
        <v>46</v>
      </c>
      <c r="L36" s="13">
        <v>20</v>
      </c>
    </row>
    <row r="37" spans="1:12" x14ac:dyDescent="0.5">
      <c r="A37" s="13" t="str">
        <f t="shared" si="2"/>
        <v>Armbrust  T4</v>
      </c>
      <c r="B37" s="13" t="s">
        <v>81</v>
      </c>
      <c r="C37" s="13" t="s">
        <v>591</v>
      </c>
      <c r="D37" s="13">
        <f>V5</f>
        <v>300000</v>
      </c>
      <c r="E37" s="13">
        <v>1</v>
      </c>
      <c r="G37" s="13">
        <v>2</v>
      </c>
      <c r="H37" s="13" t="s">
        <v>587</v>
      </c>
      <c r="I37" s="13" t="str">
        <f t="shared" si="1"/>
        <v>Schleichvorteil 4; Nachladen 50% Wahrscheinlichkeit mit Nebenaktion, Schaden: 59,8</v>
      </c>
      <c r="J37" s="13">
        <v>4</v>
      </c>
      <c r="K37" s="13">
        <f>T5*1.3</f>
        <v>59.800000000000004</v>
      </c>
      <c r="L37" s="13">
        <v>20</v>
      </c>
    </row>
    <row r="38" spans="1:12" x14ac:dyDescent="0.5">
      <c r="A38" s="13" t="str">
        <f t="shared" si="2"/>
        <v>Muskete  T4</v>
      </c>
      <c r="B38" s="13" t="s">
        <v>82</v>
      </c>
      <c r="C38" s="13" t="s">
        <v>591</v>
      </c>
      <c r="D38" s="13">
        <f>V5*2.5</f>
        <v>750000</v>
      </c>
      <c r="E38" s="13" t="s">
        <v>1451</v>
      </c>
      <c r="G38" s="13">
        <v>5</v>
      </c>
      <c r="H38" s="13" t="s">
        <v>588</v>
      </c>
      <c r="I38" s="13" t="str">
        <f t="shared" si="1"/>
        <v>Schleichvorteil 4; Nachladen 1 Runde; negiert Deckung Stufe 1, Schaden: 138</v>
      </c>
      <c r="J38" s="13">
        <v>4</v>
      </c>
      <c r="K38" s="13">
        <f>T5*3</f>
        <v>138</v>
      </c>
      <c r="L38" s="13">
        <v>20</v>
      </c>
    </row>
    <row r="39" spans="1:12" x14ac:dyDescent="0.5">
      <c r="A39" s="13" t="str">
        <f t="shared" si="2"/>
        <v>Schleuder  T4</v>
      </c>
      <c r="B39" s="13" t="s">
        <v>83</v>
      </c>
      <c r="C39" s="13" t="s">
        <v>591</v>
      </c>
      <c r="D39" s="13">
        <f>V5*0.7</f>
        <v>210000</v>
      </c>
      <c r="E39" s="13" t="s">
        <v>1452</v>
      </c>
      <c r="G39" s="13">
        <v>0.5</v>
      </c>
      <c r="H39" s="13" t="s">
        <v>589</v>
      </c>
      <c r="I39" s="13" t="str">
        <f t="shared" si="1"/>
        <v>40% Betäubungsschance; Nebenaktion zum Wirbeln/"Nachladen", Schaden: 36,8</v>
      </c>
      <c r="J39" s="13">
        <v>4</v>
      </c>
      <c r="K39" s="13">
        <f>T5*0.8</f>
        <v>36.800000000000004</v>
      </c>
      <c r="L39" s="13">
        <v>20</v>
      </c>
    </row>
    <row r="40" spans="1:12" x14ac:dyDescent="0.5">
      <c r="A40" s="13" t="str">
        <f t="shared" si="2"/>
        <v>Schwert  T2</v>
      </c>
      <c r="B40" s="10" t="s">
        <v>104</v>
      </c>
      <c r="C40" s="10" t="s">
        <v>595</v>
      </c>
      <c r="D40" s="10">
        <f>$V$3</f>
        <v>22500</v>
      </c>
      <c r="E40" s="13">
        <v>1</v>
      </c>
      <c r="F40" s="10"/>
      <c r="G40" s="10">
        <v>1</v>
      </c>
      <c r="H40" s="13" t="s">
        <v>189</v>
      </c>
      <c r="I40" s="13" t="str">
        <f t="shared" si="1"/>
        <v>Parierfaktor 0,4 ;  Wurfwert 0,2  , Schaden: 42</v>
      </c>
      <c r="J40" s="13">
        <v>2</v>
      </c>
      <c r="K40" s="10">
        <f>$S$3</f>
        <v>42</v>
      </c>
      <c r="L40" s="10">
        <v>10</v>
      </c>
    </row>
    <row r="41" spans="1:12" x14ac:dyDescent="0.5">
      <c r="A41" s="13" t="str">
        <f t="shared" si="2"/>
        <v>Axt  T2</v>
      </c>
      <c r="B41" s="10" t="s">
        <v>105</v>
      </c>
      <c r="C41" s="10" t="s">
        <v>595</v>
      </c>
      <c r="D41" s="10">
        <f>$V$3</f>
        <v>22500</v>
      </c>
      <c r="E41" s="13">
        <v>1</v>
      </c>
      <c r="F41" s="10"/>
      <c r="G41" s="10">
        <v>2</v>
      </c>
      <c r="H41" s="13" t="s">
        <v>190</v>
      </c>
      <c r="I41" s="13" t="str">
        <f t="shared" si="1"/>
        <v>Parierfaktor 0,3 ;   Wurfwert 0,7 ;   20% Rüstungsdurchdringung, Schaden: 33,6</v>
      </c>
      <c r="J41" s="13">
        <v>2</v>
      </c>
      <c r="K41" s="10">
        <f>$S$3*0.8</f>
        <v>33.6</v>
      </c>
      <c r="L41" s="10">
        <v>10</v>
      </c>
    </row>
    <row r="42" spans="1:12" x14ac:dyDescent="0.5">
      <c r="A42" s="13" t="str">
        <f t="shared" si="2"/>
        <v>Streitkolben  T2</v>
      </c>
      <c r="B42" s="10" t="s">
        <v>106</v>
      </c>
      <c r="C42" s="10" t="s">
        <v>595</v>
      </c>
      <c r="D42" s="10">
        <f>$V$3</f>
        <v>22500</v>
      </c>
      <c r="E42" s="13">
        <v>1</v>
      </c>
      <c r="F42" s="10"/>
      <c r="G42" s="10">
        <v>3</v>
      </c>
      <c r="H42" s="13" t="s">
        <v>191</v>
      </c>
      <c r="I42" s="13" t="str">
        <f t="shared" si="1"/>
        <v>Parierfaktor 0,15 ;  Wurfwert 0,3 ;  30% Betäubungschance ;   60% Rüstungsdurchdringung, Schaden: 29,4</v>
      </c>
      <c r="J42" s="13">
        <v>2</v>
      </c>
      <c r="K42" s="10">
        <f>$S$3*0.7</f>
        <v>29.4</v>
      </c>
      <c r="L42" s="10">
        <v>10</v>
      </c>
    </row>
    <row r="43" spans="1:12" x14ac:dyDescent="0.5">
      <c r="A43" s="13" t="str">
        <f t="shared" si="2"/>
        <v>Dolch  T2</v>
      </c>
      <c r="B43" s="10" t="s">
        <v>107</v>
      </c>
      <c r="C43" s="10" t="s">
        <v>595</v>
      </c>
      <c r="D43" s="10">
        <f>$V$3*0.4</f>
        <v>9000</v>
      </c>
      <c r="E43" s="13" t="s">
        <v>1453</v>
      </c>
      <c r="F43" s="10"/>
      <c r="G43" s="10">
        <v>0.5</v>
      </c>
      <c r="H43" s="13" t="s">
        <v>192</v>
      </c>
      <c r="I43" s="13" t="str">
        <f t="shared" si="1"/>
        <v>Parierfaktor 0,4 ;  Wurfwert 0,5 ;  Rüstungsdurchdringung nur wenn Ziel Immobilisiert ;  100% Rüstungsdurchdringung, Schaden: 21</v>
      </c>
      <c r="J43" s="13">
        <v>2</v>
      </c>
      <c r="K43" s="10">
        <f>$S$3*0.5</f>
        <v>21</v>
      </c>
      <c r="L43" s="10">
        <v>10</v>
      </c>
    </row>
    <row r="44" spans="1:12" x14ac:dyDescent="0.5">
      <c r="A44" s="13" t="str">
        <f t="shared" si="2"/>
        <v>Knüppel  T2</v>
      </c>
      <c r="B44" s="10" t="s">
        <v>108</v>
      </c>
      <c r="C44" s="10" t="s">
        <v>595</v>
      </c>
      <c r="D44" s="10">
        <f>$V$3*0.5</f>
        <v>11250</v>
      </c>
      <c r="E44" s="13" t="s">
        <v>1454</v>
      </c>
      <c r="F44" s="10"/>
      <c r="G44" s="10">
        <v>1</v>
      </c>
      <c r="H44" s="13" t="s">
        <v>193</v>
      </c>
      <c r="I44" s="13" t="str">
        <f t="shared" si="1"/>
        <v>Parierfaktor 0,15 ;  Wurfwert 0,3 ;  80% Betäubungschance , Schaden: 25,2</v>
      </c>
      <c r="J44" s="13">
        <v>2</v>
      </c>
      <c r="K44" s="10">
        <f>$S$3*0.6</f>
        <v>25.2</v>
      </c>
      <c r="L44" s="10">
        <v>10</v>
      </c>
    </row>
    <row r="45" spans="1:12" x14ac:dyDescent="0.5">
      <c r="A45" s="13" t="str">
        <f t="shared" si="2"/>
        <v>Großschwert  T2</v>
      </c>
      <c r="B45" s="10" t="s">
        <v>109</v>
      </c>
      <c r="C45" s="10" t="s">
        <v>594</v>
      </c>
      <c r="D45" s="10">
        <f>$V$3*1.3</f>
        <v>29250</v>
      </c>
      <c r="E45" s="13" t="s">
        <v>1455</v>
      </c>
      <c r="F45" s="10"/>
      <c r="G45" s="10">
        <v>3</v>
      </c>
      <c r="H45" s="13" t="s">
        <v>194</v>
      </c>
      <c r="I45" s="13" t="str">
        <f t="shared" si="1"/>
        <v>Parierfaktor 0.4  ;  Wurfwert 0,2, Schaden: 52</v>
      </c>
      <c r="J45" s="11">
        <v>2</v>
      </c>
      <c r="K45" s="10">
        <f>$U$3</f>
        <v>52</v>
      </c>
      <c r="L45" s="10">
        <v>10</v>
      </c>
    </row>
    <row r="46" spans="1:12" x14ac:dyDescent="0.5">
      <c r="A46" s="13" t="str">
        <f t="shared" si="2"/>
        <v>Großaxt  T2</v>
      </c>
      <c r="B46" s="10" t="s">
        <v>110</v>
      </c>
      <c r="C46" s="10" t="s">
        <v>594</v>
      </c>
      <c r="D46" s="10">
        <f>$V$3*1.3</f>
        <v>29250</v>
      </c>
      <c r="E46" s="13" t="s">
        <v>1455</v>
      </c>
      <c r="F46" s="10"/>
      <c r="G46" s="10">
        <v>5</v>
      </c>
      <c r="H46" s="13" t="s">
        <v>195</v>
      </c>
      <c r="I46" s="13" t="str">
        <f t="shared" si="1"/>
        <v>Parierfaktor 0.3  ;  Wurfwert 0,3 ;  30% Rüstungsdurchdringung, Schaden: 41,6</v>
      </c>
      <c r="J46" s="11">
        <v>2</v>
      </c>
      <c r="K46" s="10">
        <f>$U$3*0.8</f>
        <v>41.6</v>
      </c>
      <c r="L46" s="10">
        <v>10</v>
      </c>
    </row>
    <row r="47" spans="1:12" x14ac:dyDescent="0.5">
      <c r="A47" s="13" t="str">
        <f t="shared" si="2"/>
        <v>Kriegshammer  T2</v>
      </c>
      <c r="B47" s="10" t="s">
        <v>111</v>
      </c>
      <c r="C47" s="10" t="s">
        <v>594</v>
      </c>
      <c r="D47" s="10">
        <f>$V$3*1.3</f>
        <v>29250</v>
      </c>
      <c r="E47" s="13" t="s">
        <v>1455</v>
      </c>
      <c r="F47" s="10"/>
      <c r="G47" s="10">
        <v>8</v>
      </c>
      <c r="H47" s="13" t="s">
        <v>196</v>
      </c>
      <c r="I47" s="13" t="str">
        <f t="shared" si="1"/>
        <v>Parierfaktor 0.1  ;  Wurfwert 0,3 ;  60% Betäubungschance ;  60% Rüstungsdurchdringung, Schaden: 36,4</v>
      </c>
      <c r="J47" s="11">
        <v>2</v>
      </c>
      <c r="K47" s="10">
        <f>$U$3*0.7</f>
        <v>36.4</v>
      </c>
      <c r="L47" s="10">
        <v>10</v>
      </c>
    </row>
    <row r="48" spans="1:12" x14ac:dyDescent="0.5">
      <c r="A48" s="13" t="str">
        <f t="shared" si="2"/>
        <v>Speer  T2</v>
      </c>
      <c r="B48" s="13" t="s">
        <v>112</v>
      </c>
      <c r="C48" s="13" t="s">
        <v>592</v>
      </c>
      <c r="D48" s="13">
        <f>$V$3*0.8</f>
        <v>18000</v>
      </c>
      <c r="E48" s="13" t="s">
        <v>1456</v>
      </c>
      <c r="G48" s="13">
        <v>3</v>
      </c>
      <c r="H48" s="15" t="s">
        <v>197</v>
      </c>
      <c r="I48" s="13" t="str">
        <f t="shared" si="1"/>
        <v>Rüstungspenetration 10% ;  Parierfaktor 0,1 ;  Wurfwert 1,3, Schaden: 33,6</v>
      </c>
      <c r="J48" s="13">
        <v>2</v>
      </c>
      <c r="K48" s="10">
        <f>$S$3*0.8</f>
        <v>33.6</v>
      </c>
      <c r="L48" s="10">
        <v>10</v>
      </c>
    </row>
    <row r="49" spans="1:12" x14ac:dyDescent="0.5">
      <c r="A49" s="13" t="str">
        <f t="shared" si="2"/>
        <v>Großspeer/ Pike  T2</v>
      </c>
      <c r="B49" s="13" t="s">
        <v>131</v>
      </c>
      <c r="C49" s="13" t="s">
        <v>592</v>
      </c>
      <c r="D49" s="13">
        <f>$V$3*0.6</f>
        <v>13500</v>
      </c>
      <c r="E49" s="13" t="s">
        <v>1457</v>
      </c>
      <c r="G49" s="13">
        <v>5</v>
      </c>
      <c r="H49" s="15" t="s">
        <v>198</v>
      </c>
      <c r="I49" s="13" t="str">
        <f t="shared" si="1"/>
        <v>Rüstungspenetration 30% ;  Parierfaktor 0,25 ;  Wurfwert 0,7, Schaden: 46,2</v>
      </c>
      <c r="J49" s="13">
        <v>2</v>
      </c>
      <c r="K49" s="10">
        <f>$S$3*1.1</f>
        <v>46.2</v>
      </c>
      <c r="L49" s="10">
        <v>10</v>
      </c>
    </row>
    <row r="50" spans="1:12" x14ac:dyDescent="0.5">
      <c r="A50" s="13" t="str">
        <f t="shared" si="2"/>
        <v>Hellebarde  T2</v>
      </c>
      <c r="B50" s="13" t="s">
        <v>113</v>
      </c>
      <c r="C50" s="13" t="s">
        <v>592</v>
      </c>
      <c r="D50" s="13">
        <f>$V$3*1.4</f>
        <v>31499.999999999996</v>
      </c>
      <c r="E50" s="13" t="s">
        <v>1458</v>
      </c>
      <c r="G50" s="13">
        <v>7</v>
      </c>
      <c r="H50" s="15" t="s">
        <v>199</v>
      </c>
      <c r="I50" s="13" t="str">
        <f t="shared" si="1"/>
        <v>Rüstungspenetration 25% ;  Parierfaktor 0,3 ;  Wurfwert 0,5, Schaden: 54,6</v>
      </c>
      <c r="J50" s="13">
        <v>2</v>
      </c>
      <c r="K50" s="10">
        <f>$S$3*1.3</f>
        <v>54.6</v>
      </c>
      <c r="L50" s="10">
        <v>10</v>
      </c>
    </row>
    <row r="51" spans="1:12" x14ac:dyDescent="0.5">
      <c r="A51" s="13" t="str">
        <f t="shared" si="2"/>
        <v>Schwert  T3</v>
      </c>
      <c r="B51" s="10" t="s">
        <v>104</v>
      </c>
      <c r="C51" s="10" t="s">
        <v>595</v>
      </c>
      <c r="D51" s="10">
        <f>$V$4</f>
        <v>90000</v>
      </c>
      <c r="E51" s="13">
        <v>1</v>
      </c>
      <c r="F51" s="10"/>
      <c r="G51" s="10">
        <v>1</v>
      </c>
      <c r="H51" s="13" t="s">
        <v>189</v>
      </c>
      <c r="I51" s="13" t="str">
        <f t="shared" si="1"/>
        <v>Parierfaktor 0,4 ;  Wurfwert 0,2  , Schaden: 48</v>
      </c>
      <c r="J51" s="13">
        <v>3</v>
      </c>
      <c r="K51" s="10">
        <f>$S$4</f>
        <v>48</v>
      </c>
      <c r="L51" s="10">
        <v>14</v>
      </c>
    </row>
    <row r="52" spans="1:12" x14ac:dyDescent="0.5">
      <c r="A52" s="13" t="str">
        <f t="shared" si="2"/>
        <v>Axt  T3</v>
      </c>
      <c r="B52" s="10" t="s">
        <v>105</v>
      </c>
      <c r="C52" s="10" t="s">
        <v>595</v>
      </c>
      <c r="D52" s="10">
        <f>$V$4</f>
        <v>90000</v>
      </c>
      <c r="E52" s="13">
        <v>1</v>
      </c>
      <c r="F52" s="10"/>
      <c r="G52" s="10">
        <v>2</v>
      </c>
      <c r="H52" s="13" t="s">
        <v>190</v>
      </c>
      <c r="I52" s="13" t="str">
        <f t="shared" si="1"/>
        <v>Parierfaktor 0,3 ;   Wurfwert 0,7 ;   20% Rüstungsdurchdringung, Schaden: 38,4</v>
      </c>
      <c r="J52" s="13">
        <v>3</v>
      </c>
      <c r="K52" s="10">
        <f>$S$4*0.8</f>
        <v>38.400000000000006</v>
      </c>
      <c r="L52" s="10">
        <v>14</v>
      </c>
    </row>
    <row r="53" spans="1:12" x14ac:dyDescent="0.5">
      <c r="A53" s="13" t="str">
        <f t="shared" si="2"/>
        <v>Streitkolben  T3</v>
      </c>
      <c r="B53" s="10" t="s">
        <v>106</v>
      </c>
      <c r="C53" s="10" t="s">
        <v>595</v>
      </c>
      <c r="D53" s="10">
        <f>$V$4</f>
        <v>90000</v>
      </c>
      <c r="E53" s="13">
        <v>1</v>
      </c>
      <c r="F53" s="10"/>
      <c r="G53" s="10">
        <v>3</v>
      </c>
      <c r="H53" s="13" t="s">
        <v>191</v>
      </c>
      <c r="I53" s="13" t="str">
        <f t="shared" si="1"/>
        <v>Parierfaktor 0,15 ;  Wurfwert 0,3 ;  30% Betäubungschance ;   60% Rüstungsdurchdringung, Schaden: 33,6</v>
      </c>
      <c r="J53" s="13">
        <v>3</v>
      </c>
      <c r="K53" s="10">
        <f>$S$4*0.7</f>
        <v>33.599999999999994</v>
      </c>
      <c r="L53" s="10">
        <v>14</v>
      </c>
    </row>
    <row r="54" spans="1:12" x14ac:dyDescent="0.5">
      <c r="A54" s="13" t="str">
        <f t="shared" si="2"/>
        <v>Dolch  T3</v>
      </c>
      <c r="B54" s="10" t="s">
        <v>107</v>
      </c>
      <c r="C54" s="10" t="s">
        <v>595</v>
      </c>
      <c r="D54" s="10">
        <f>$V$4*0.4</f>
        <v>36000</v>
      </c>
      <c r="E54" s="13" t="s">
        <v>1453</v>
      </c>
      <c r="F54" s="10"/>
      <c r="G54" s="10">
        <v>0.5</v>
      </c>
      <c r="H54" s="13" t="s">
        <v>192</v>
      </c>
      <c r="I54" s="13" t="str">
        <f t="shared" si="1"/>
        <v>Parierfaktor 0,4 ;  Wurfwert 0,5 ;  Rüstungsdurchdringung nur wenn Ziel Immobilisiert ;  100% Rüstungsdurchdringung, Schaden: 24</v>
      </c>
      <c r="J54" s="13">
        <v>3</v>
      </c>
      <c r="K54" s="10">
        <f>$S$4*0.5</f>
        <v>24</v>
      </c>
      <c r="L54" s="10">
        <v>14</v>
      </c>
    </row>
    <row r="55" spans="1:12" x14ac:dyDescent="0.5">
      <c r="A55" s="13" t="str">
        <f t="shared" si="2"/>
        <v>Knüppel  T3</v>
      </c>
      <c r="B55" s="10" t="s">
        <v>108</v>
      </c>
      <c r="C55" s="10" t="s">
        <v>595</v>
      </c>
      <c r="D55" s="10">
        <f>$V$4*0.5</f>
        <v>45000</v>
      </c>
      <c r="E55" s="13" t="s">
        <v>1454</v>
      </c>
      <c r="F55" s="10"/>
      <c r="G55" s="10">
        <v>1</v>
      </c>
      <c r="H55" s="13" t="s">
        <v>193</v>
      </c>
      <c r="I55" s="13" t="str">
        <f t="shared" si="1"/>
        <v>Parierfaktor 0,15 ;  Wurfwert 0,3 ;  80% Betäubungschance , Schaden: 28,8</v>
      </c>
      <c r="J55" s="13">
        <v>3</v>
      </c>
      <c r="K55" s="10">
        <f>$S$4*0.6</f>
        <v>28.799999999999997</v>
      </c>
      <c r="L55" s="10">
        <v>14</v>
      </c>
    </row>
    <row r="56" spans="1:12" x14ac:dyDescent="0.5">
      <c r="A56" s="13" t="str">
        <f t="shared" si="2"/>
        <v>Großschwert  T3</v>
      </c>
      <c r="B56" s="10" t="s">
        <v>109</v>
      </c>
      <c r="C56" s="10" t="s">
        <v>594</v>
      </c>
      <c r="D56" s="10">
        <f>$V$4*1.3</f>
        <v>117000</v>
      </c>
      <c r="E56" s="13" t="s">
        <v>1455</v>
      </c>
      <c r="F56" s="10"/>
      <c r="G56" s="10">
        <v>3</v>
      </c>
      <c r="H56" s="13" t="s">
        <v>584</v>
      </c>
      <c r="I56" s="13" t="str">
        <f t="shared" si="1"/>
        <v>Parierfaktor 0,4  ;  Wurfwert 0,2, Schaden: 58</v>
      </c>
      <c r="J56" s="11">
        <v>3</v>
      </c>
      <c r="K56" s="10">
        <f>$U$4</f>
        <v>58</v>
      </c>
      <c r="L56" s="10">
        <v>14</v>
      </c>
    </row>
    <row r="57" spans="1:12" x14ac:dyDescent="0.5">
      <c r="A57" s="13" t="str">
        <f t="shared" si="2"/>
        <v>Großaxt  T3</v>
      </c>
      <c r="B57" s="10" t="s">
        <v>110</v>
      </c>
      <c r="C57" s="10" t="s">
        <v>594</v>
      </c>
      <c r="D57" s="10">
        <f>$V$4*1.3</f>
        <v>117000</v>
      </c>
      <c r="E57" s="13" t="s">
        <v>1455</v>
      </c>
      <c r="F57" s="10"/>
      <c r="G57" s="10">
        <v>5</v>
      </c>
      <c r="H57" s="13" t="s">
        <v>585</v>
      </c>
      <c r="I57" s="13" t="str">
        <f t="shared" si="1"/>
        <v>Parierfaktor 0,3  ;  Wurfwert 0,3 ;  30% Rüstungsdurchdringung, Schaden: 46,4</v>
      </c>
      <c r="J57" s="11">
        <v>3</v>
      </c>
      <c r="K57" s="10">
        <f>$U$4*0.8</f>
        <v>46.400000000000006</v>
      </c>
      <c r="L57" s="10">
        <v>14</v>
      </c>
    </row>
    <row r="58" spans="1:12" x14ac:dyDescent="0.5">
      <c r="A58" s="13" t="str">
        <f t="shared" si="2"/>
        <v>Kriegshammer  T3</v>
      </c>
      <c r="B58" s="10" t="s">
        <v>111</v>
      </c>
      <c r="C58" s="10" t="s">
        <v>594</v>
      </c>
      <c r="D58" s="10">
        <f>$V$4*1.3</f>
        <v>117000</v>
      </c>
      <c r="E58" s="13" t="s">
        <v>1455</v>
      </c>
      <c r="F58" s="10"/>
      <c r="G58" s="10">
        <v>8</v>
      </c>
      <c r="H58" s="13" t="s">
        <v>586</v>
      </c>
      <c r="I58" s="13" t="str">
        <f t="shared" si="1"/>
        <v>Parierfaktor 0,1  ;  Wurfwert 0,3 ;  60% Betäubungschance ;  60% Rüstungsdurchdringung, Schaden: 40,6</v>
      </c>
      <c r="J58" s="11">
        <v>3</v>
      </c>
      <c r="K58" s="10">
        <f>$U$4*0.7</f>
        <v>40.599999999999994</v>
      </c>
      <c r="L58" s="10">
        <v>14</v>
      </c>
    </row>
    <row r="59" spans="1:12" x14ac:dyDescent="0.5">
      <c r="A59" s="13" t="str">
        <f t="shared" si="2"/>
        <v>Speer  T3</v>
      </c>
      <c r="B59" s="13" t="s">
        <v>112</v>
      </c>
      <c r="C59" s="13" t="s">
        <v>592</v>
      </c>
      <c r="D59" s="13">
        <f>$V$4*0.8</f>
        <v>72000</v>
      </c>
      <c r="E59" s="13" t="s">
        <v>1456</v>
      </c>
      <c r="G59" s="13">
        <v>3</v>
      </c>
      <c r="H59" s="15" t="s">
        <v>197</v>
      </c>
      <c r="I59" s="13" t="str">
        <f t="shared" si="1"/>
        <v>Rüstungspenetration 10% ;  Parierfaktor 0,1 ;  Wurfwert 1,3, Schaden: 38,4</v>
      </c>
      <c r="J59" s="13">
        <v>3</v>
      </c>
      <c r="K59" s="10">
        <f>$S$4*0.8</f>
        <v>38.400000000000006</v>
      </c>
      <c r="L59" s="10">
        <v>14</v>
      </c>
    </row>
    <row r="60" spans="1:12" x14ac:dyDescent="0.5">
      <c r="A60" s="13" t="str">
        <f t="shared" si="2"/>
        <v>Großspeer/ Pike  T3</v>
      </c>
      <c r="B60" s="13" t="s">
        <v>131</v>
      </c>
      <c r="C60" s="13" t="s">
        <v>592</v>
      </c>
      <c r="D60" s="13">
        <f>$V$4*0.6</f>
        <v>54000</v>
      </c>
      <c r="E60" s="13" t="s">
        <v>1457</v>
      </c>
      <c r="G60" s="13">
        <v>5</v>
      </c>
      <c r="H60" s="15" t="s">
        <v>198</v>
      </c>
      <c r="I60" s="13" t="str">
        <f t="shared" si="1"/>
        <v>Rüstungspenetration 30% ;  Parierfaktor 0,25 ;  Wurfwert 0,7, Schaden: 52,8</v>
      </c>
      <c r="J60" s="13">
        <v>3</v>
      </c>
      <c r="K60" s="10">
        <f>$S$4*1.1</f>
        <v>52.800000000000004</v>
      </c>
      <c r="L60" s="10">
        <v>14</v>
      </c>
    </row>
    <row r="61" spans="1:12" x14ac:dyDescent="0.5">
      <c r="A61" s="13" t="str">
        <f t="shared" si="2"/>
        <v>Hellebarde  T3</v>
      </c>
      <c r="B61" s="13" t="s">
        <v>113</v>
      </c>
      <c r="C61" s="13" t="s">
        <v>592</v>
      </c>
      <c r="D61" s="13">
        <f>$V$4*1.4</f>
        <v>125999.99999999999</v>
      </c>
      <c r="E61" s="13" t="s">
        <v>1458</v>
      </c>
      <c r="G61" s="13">
        <v>7</v>
      </c>
      <c r="H61" s="15" t="s">
        <v>199</v>
      </c>
      <c r="I61" s="13" t="str">
        <f t="shared" si="1"/>
        <v>Rüstungspenetration 25% ;  Parierfaktor 0,3 ;  Wurfwert 0,5, Schaden: 62,4</v>
      </c>
      <c r="J61" s="13">
        <v>3</v>
      </c>
      <c r="K61" s="10">
        <f>$S$4*1.3</f>
        <v>62.400000000000006</v>
      </c>
      <c r="L61" s="10">
        <v>14</v>
      </c>
    </row>
    <row r="62" spans="1:12" x14ac:dyDescent="0.5">
      <c r="A62" s="13" t="str">
        <f t="shared" si="2"/>
        <v>Schwert  T4</v>
      </c>
      <c r="B62" s="10" t="s">
        <v>104</v>
      </c>
      <c r="C62" s="13" t="s">
        <v>595</v>
      </c>
      <c r="D62" s="10">
        <f>$V$5</f>
        <v>300000</v>
      </c>
      <c r="E62" s="13">
        <v>1</v>
      </c>
      <c r="F62" s="10"/>
      <c r="G62" s="10">
        <v>1</v>
      </c>
      <c r="H62" s="13" t="s">
        <v>189</v>
      </c>
      <c r="I62" s="13" t="str">
        <f t="shared" si="1"/>
        <v>Parierfaktor 0,4 ;  Wurfwert 0,2  , Schaden: 53</v>
      </c>
      <c r="J62" s="13">
        <v>4</v>
      </c>
      <c r="K62" s="10">
        <f>$S$5</f>
        <v>53</v>
      </c>
      <c r="L62" s="10">
        <v>20</v>
      </c>
    </row>
    <row r="63" spans="1:12" x14ac:dyDescent="0.5">
      <c r="A63" s="13" t="str">
        <f t="shared" si="2"/>
        <v>Axt  T4</v>
      </c>
      <c r="B63" s="10" t="s">
        <v>105</v>
      </c>
      <c r="C63" s="13" t="s">
        <v>595</v>
      </c>
      <c r="D63" s="10">
        <f>$V$5</f>
        <v>300000</v>
      </c>
      <c r="E63" s="13">
        <v>1</v>
      </c>
      <c r="F63" s="10"/>
      <c r="G63" s="10">
        <v>2</v>
      </c>
      <c r="H63" s="13" t="s">
        <v>190</v>
      </c>
      <c r="I63" s="13" t="str">
        <f t="shared" si="1"/>
        <v>Parierfaktor 0,3 ;   Wurfwert 0,7 ;   20% Rüstungsdurchdringung, Schaden: 42,4</v>
      </c>
      <c r="J63" s="13">
        <v>4</v>
      </c>
      <c r="K63" s="10">
        <f>$S$5*0.8</f>
        <v>42.400000000000006</v>
      </c>
      <c r="L63" s="10">
        <v>20</v>
      </c>
    </row>
    <row r="64" spans="1:12" x14ac:dyDescent="0.5">
      <c r="A64" s="13" t="str">
        <f t="shared" si="2"/>
        <v>Streitkolben  T4</v>
      </c>
      <c r="B64" s="10" t="s">
        <v>106</v>
      </c>
      <c r="C64" s="13" t="s">
        <v>595</v>
      </c>
      <c r="D64" s="10">
        <f>$V$5</f>
        <v>300000</v>
      </c>
      <c r="E64" s="13">
        <v>1</v>
      </c>
      <c r="F64" s="10"/>
      <c r="G64" s="10">
        <v>3</v>
      </c>
      <c r="H64" s="13" t="s">
        <v>191</v>
      </c>
      <c r="I64" s="13" t="str">
        <f t="shared" si="1"/>
        <v>Parierfaktor 0,15 ;  Wurfwert 0,3 ;  30% Betäubungschance ;   60% Rüstungsdurchdringung, Schaden: 37,1</v>
      </c>
      <c r="J64" s="13">
        <v>4</v>
      </c>
      <c r="K64" s="10">
        <f>$S$5*0.7</f>
        <v>37.099999999999994</v>
      </c>
      <c r="L64" s="10">
        <v>20</v>
      </c>
    </row>
    <row r="65" spans="1:12" x14ac:dyDescent="0.5">
      <c r="A65" s="13" t="str">
        <f t="shared" si="2"/>
        <v>Dolch  T4</v>
      </c>
      <c r="B65" s="10" t="s">
        <v>107</v>
      </c>
      <c r="C65" s="13" t="s">
        <v>595</v>
      </c>
      <c r="D65" s="10">
        <f>$V$5*0.4</f>
        <v>120000</v>
      </c>
      <c r="E65" s="13" t="s">
        <v>1453</v>
      </c>
      <c r="F65" s="10"/>
      <c r="G65" s="10">
        <v>0.5</v>
      </c>
      <c r="H65" s="13" t="s">
        <v>192</v>
      </c>
      <c r="I65" s="13" t="str">
        <f t="shared" si="1"/>
        <v>Parierfaktor 0,4 ;  Wurfwert 0,5 ;  Rüstungsdurchdringung nur wenn Ziel Immobilisiert ;  100% Rüstungsdurchdringung, Schaden: 26,5</v>
      </c>
      <c r="J65" s="13">
        <v>4</v>
      </c>
      <c r="K65" s="10">
        <f>$S$5*0.5</f>
        <v>26.5</v>
      </c>
      <c r="L65" s="10">
        <v>20</v>
      </c>
    </row>
    <row r="66" spans="1:12" x14ac:dyDescent="0.5">
      <c r="A66" s="13" t="str">
        <f t="shared" ref="A66:A97" si="3">B66&amp;"  T"&amp;J66</f>
        <v>Knüppel  T4</v>
      </c>
      <c r="B66" s="10" t="s">
        <v>108</v>
      </c>
      <c r="C66" s="13" t="s">
        <v>595</v>
      </c>
      <c r="D66" s="10">
        <f>$V$5*0.5</f>
        <v>150000</v>
      </c>
      <c r="E66" s="13" t="s">
        <v>1454</v>
      </c>
      <c r="F66" s="10"/>
      <c r="G66" s="10">
        <v>1</v>
      </c>
      <c r="H66" s="13" t="s">
        <v>193</v>
      </c>
      <c r="I66" s="13" t="str">
        <f t="shared" si="1"/>
        <v>Parierfaktor 0,15 ;  Wurfwert 0,3 ;  80% Betäubungschance , Schaden: 31,8</v>
      </c>
      <c r="J66" s="13">
        <v>4</v>
      </c>
      <c r="K66" s="10">
        <f>$S$5*0.6</f>
        <v>31.799999999999997</v>
      </c>
      <c r="L66" s="10">
        <v>20</v>
      </c>
    </row>
    <row r="67" spans="1:12" x14ac:dyDescent="0.5">
      <c r="A67" s="13" t="str">
        <f t="shared" si="3"/>
        <v>Großschwert  T4</v>
      </c>
      <c r="B67" s="10" t="s">
        <v>109</v>
      </c>
      <c r="C67" s="10" t="s">
        <v>594</v>
      </c>
      <c r="D67" s="10">
        <f>$V$5*1.3</f>
        <v>390000</v>
      </c>
      <c r="E67" s="13" t="s">
        <v>1455</v>
      </c>
      <c r="F67" s="10"/>
      <c r="G67" s="10">
        <v>3</v>
      </c>
      <c r="H67" s="13" t="s">
        <v>584</v>
      </c>
      <c r="I67" s="13" t="str">
        <f t="shared" ref="I67:I84" si="4">H67&amp;", Schaden: "&amp;K67</f>
        <v>Parierfaktor 0,4  ;  Wurfwert 0,2, Schaden: 63</v>
      </c>
      <c r="J67" s="13">
        <v>4</v>
      </c>
      <c r="K67" s="10">
        <f>$U$5</f>
        <v>63</v>
      </c>
      <c r="L67" s="10">
        <v>20</v>
      </c>
    </row>
    <row r="68" spans="1:12" x14ac:dyDescent="0.5">
      <c r="A68" s="13" t="str">
        <f t="shared" si="3"/>
        <v>Großaxt  T4</v>
      </c>
      <c r="B68" s="10" t="s">
        <v>110</v>
      </c>
      <c r="C68" s="10" t="s">
        <v>594</v>
      </c>
      <c r="D68" s="10">
        <f>$V$5*1.3</f>
        <v>390000</v>
      </c>
      <c r="E68" s="13" t="s">
        <v>1455</v>
      </c>
      <c r="F68" s="10"/>
      <c r="G68" s="10">
        <v>5</v>
      </c>
      <c r="H68" s="13" t="s">
        <v>585</v>
      </c>
      <c r="I68" s="13" t="str">
        <f t="shared" si="4"/>
        <v>Parierfaktor 0,3  ;  Wurfwert 0,3 ;  30% Rüstungsdurchdringung, Schaden: 50,4</v>
      </c>
      <c r="J68" s="13">
        <v>4</v>
      </c>
      <c r="K68" s="10">
        <f>$U$5*0.8</f>
        <v>50.400000000000006</v>
      </c>
      <c r="L68" s="10">
        <v>20</v>
      </c>
    </row>
    <row r="69" spans="1:12" x14ac:dyDescent="0.5">
      <c r="A69" s="13" t="str">
        <f t="shared" si="3"/>
        <v>Kriegshammer  T4</v>
      </c>
      <c r="B69" s="10" t="s">
        <v>111</v>
      </c>
      <c r="C69" s="10" t="s">
        <v>594</v>
      </c>
      <c r="D69" s="10">
        <f>$V$5*1.3</f>
        <v>390000</v>
      </c>
      <c r="E69" s="13" t="s">
        <v>1455</v>
      </c>
      <c r="F69" s="10"/>
      <c r="G69" s="10">
        <v>8</v>
      </c>
      <c r="H69" s="13" t="s">
        <v>586</v>
      </c>
      <c r="I69" s="13" t="str">
        <f t="shared" si="4"/>
        <v>Parierfaktor 0,1  ;  Wurfwert 0,3 ;  60% Betäubungschance ;  60% Rüstungsdurchdringung, Schaden: 44,1</v>
      </c>
      <c r="J69" s="13">
        <v>4</v>
      </c>
      <c r="K69" s="10">
        <f>$U$5*0.7</f>
        <v>44.099999999999994</v>
      </c>
      <c r="L69" s="10">
        <v>20</v>
      </c>
    </row>
    <row r="70" spans="1:12" x14ac:dyDescent="0.5">
      <c r="A70" s="13" t="str">
        <f t="shared" si="3"/>
        <v>Speer  T4</v>
      </c>
      <c r="B70" s="13" t="s">
        <v>112</v>
      </c>
      <c r="C70" s="13" t="s">
        <v>592</v>
      </c>
      <c r="D70" s="13">
        <f>$V$5*0.8</f>
        <v>240000</v>
      </c>
      <c r="E70" s="13" t="s">
        <v>1456</v>
      </c>
      <c r="G70" s="13">
        <v>3</v>
      </c>
      <c r="H70" s="15" t="s">
        <v>197</v>
      </c>
      <c r="I70" s="13" t="str">
        <f t="shared" si="4"/>
        <v>Rüstungspenetration 10% ;  Parierfaktor 0,1 ;  Wurfwert 1,3, Schaden: 42,4</v>
      </c>
      <c r="J70" s="13">
        <v>4</v>
      </c>
      <c r="K70" s="10">
        <f>$S$5*0.8</f>
        <v>42.400000000000006</v>
      </c>
      <c r="L70" s="10">
        <v>20</v>
      </c>
    </row>
    <row r="71" spans="1:12" x14ac:dyDescent="0.5">
      <c r="A71" s="13" t="str">
        <f t="shared" si="3"/>
        <v>Großspeer/ Pike  T4</v>
      </c>
      <c r="B71" s="13" t="s">
        <v>131</v>
      </c>
      <c r="C71" s="13" t="s">
        <v>592</v>
      </c>
      <c r="D71" s="13">
        <f>$V$5*0.6</f>
        <v>180000</v>
      </c>
      <c r="E71" s="13" t="s">
        <v>1457</v>
      </c>
      <c r="G71" s="13">
        <v>5</v>
      </c>
      <c r="H71" s="15" t="s">
        <v>198</v>
      </c>
      <c r="I71" s="13" t="str">
        <f t="shared" si="4"/>
        <v>Rüstungspenetration 30% ;  Parierfaktor 0,25 ;  Wurfwert 0,7, Schaden: 58,3</v>
      </c>
      <c r="J71" s="13">
        <v>4</v>
      </c>
      <c r="K71" s="10">
        <f>$S$5*1.1</f>
        <v>58.300000000000004</v>
      </c>
      <c r="L71" s="10">
        <v>20</v>
      </c>
    </row>
    <row r="72" spans="1:12" x14ac:dyDescent="0.5">
      <c r="A72" s="13" t="str">
        <f t="shared" si="3"/>
        <v>Hellebarde  T4</v>
      </c>
      <c r="B72" s="13" t="s">
        <v>113</v>
      </c>
      <c r="C72" s="13" t="s">
        <v>592</v>
      </c>
      <c r="D72" s="13">
        <f>$V$5*1.4</f>
        <v>420000</v>
      </c>
      <c r="E72" s="13" t="s">
        <v>1458</v>
      </c>
      <c r="G72" s="13">
        <v>7</v>
      </c>
      <c r="H72" s="15" t="s">
        <v>199</v>
      </c>
      <c r="I72" s="13" t="str">
        <f t="shared" si="4"/>
        <v>Rüstungspenetration 25% ;  Parierfaktor 0,3 ;  Wurfwert 0,5, Schaden: 68,9</v>
      </c>
      <c r="J72" s="13">
        <v>4</v>
      </c>
      <c r="K72" s="10">
        <f>$S$5*1.3</f>
        <v>68.900000000000006</v>
      </c>
      <c r="L72" s="10">
        <v>20</v>
      </c>
    </row>
    <row r="73" spans="1:12" x14ac:dyDescent="0.5">
      <c r="A73" s="13" t="str">
        <f t="shared" si="3"/>
        <v>Schlagring  T1</v>
      </c>
      <c r="B73" s="13" t="s">
        <v>122</v>
      </c>
      <c r="C73" s="13" t="s">
        <v>593</v>
      </c>
      <c r="D73" s="13">
        <f>$V$2*0.4</f>
        <v>2000</v>
      </c>
      <c r="E73" s="13" t="s">
        <v>1453</v>
      </c>
      <c r="G73" s="13">
        <v>0.2</v>
      </c>
      <c r="H73" s="13" t="s">
        <v>207</v>
      </c>
      <c r="I73" s="13" t="str">
        <f t="shared" si="4"/>
        <v>90% versteckbar ;  75% Betäubungschance ;  50% Rüstungsdurchdringung ;  Wurfwert 0,1, Schaden: 15</v>
      </c>
      <c r="J73" s="13">
        <v>1</v>
      </c>
      <c r="K73" s="13">
        <f>$S$2*0.5</f>
        <v>15</v>
      </c>
      <c r="L73" s="13">
        <v>7</v>
      </c>
    </row>
    <row r="74" spans="1:12" x14ac:dyDescent="0.5">
      <c r="A74" s="13" t="str">
        <f t="shared" si="3"/>
        <v>Faustmesser  T1</v>
      </c>
      <c r="B74" s="13" t="s">
        <v>123</v>
      </c>
      <c r="C74" s="13" t="s">
        <v>593</v>
      </c>
      <c r="D74" s="13">
        <f>$V$2*0.8</f>
        <v>4000</v>
      </c>
      <c r="E74" s="13" t="s">
        <v>1456</v>
      </c>
      <c r="G74" s="13">
        <v>0.5</v>
      </c>
      <c r="H74" s="13" t="s">
        <v>208</v>
      </c>
      <c r="I74" s="13" t="str">
        <f t="shared" si="4"/>
        <v>50% versteckbar ;  Wurfwert 0,1, Schaden: 18</v>
      </c>
      <c r="J74" s="13">
        <v>1</v>
      </c>
      <c r="K74" s="13">
        <f>$S$2*0.6</f>
        <v>18</v>
      </c>
      <c r="L74" s="13">
        <v>7</v>
      </c>
    </row>
    <row r="75" spans="1:12" x14ac:dyDescent="0.5">
      <c r="A75" s="13" t="str">
        <f t="shared" si="3"/>
        <v>Metallkrallen  T1</v>
      </c>
      <c r="B75" s="13" t="s">
        <v>124</v>
      </c>
      <c r="C75" s="13" t="s">
        <v>593</v>
      </c>
      <c r="D75" s="13">
        <f>$V$2*1.3</f>
        <v>6500</v>
      </c>
      <c r="E75" s="13" t="s">
        <v>1455</v>
      </c>
      <c r="G75" s="13">
        <v>1</v>
      </c>
      <c r="H75" s="13" t="s">
        <v>209</v>
      </c>
      <c r="I75" s="13" t="str">
        <f t="shared" si="4"/>
        <v>Nicht versteckbar ;  Parierfaktor 0,3 ;  Wurfwert 0,1, Schaden: 24</v>
      </c>
      <c r="J75" s="13">
        <v>1</v>
      </c>
      <c r="K75" s="13">
        <f>$S$2*0.8</f>
        <v>24</v>
      </c>
      <c r="L75" s="13">
        <v>7</v>
      </c>
    </row>
    <row r="76" spans="1:12" x14ac:dyDescent="0.5">
      <c r="A76" s="13" t="str">
        <f t="shared" si="3"/>
        <v>Schlagring  T2</v>
      </c>
      <c r="B76" s="13" t="s">
        <v>122</v>
      </c>
      <c r="C76" s="13" t="s">
        <v>593</v>
      </c>
      <c r="D76" s="13">
        <f>$V$3*0.4</f>
        <v>9000</v>
      </c>
      <c r="E76" s="13" t="s">
        <v>1453</v>
      </c>
      <c r="G76" s="13">
        <v>0.2</v>
      </c>
      <c r="H76" s="13" t="s">
        <v>207</v>
      </c>
      <c r="I76" s="13" t="str">
        <f t="shared" si="4"/>
        <v>90% versteckbar ;  75% Betäubungschance ;  50% Rüstungsdurchdringung ;  Wurfwert 0,1, Schaden: 21</v>
      </c>
      <c r="J76" s="13">
        <v>2</v>
      </c>
      <c r="K76" s="13">
        <f>$S$3*0.5</f>
        <v>21</v>
      </c>
      <c r="L76" s="13">
        <v>10</v>
      </c>
    </row>
    <row r="77" spans="1:12" x14ac:dyDescent="0.5">
      <c r="A77" s="13" t="str">
        <f t="shared" si="3"/>
        <v>Faustmesser  T2</v>
      </c>
      <c r="B77" s="13" t="s">
        <v>123</v>
      </c>
      <c r="C77" s="13" t="s">
        <v>593</v>
      </c>
      <c r="D77" s="13">
        <f>$V$3*0.8</f>
        <v>18000</v>
      </c>
      <c r="E77" s="13" t="s">
        <v>1456</v>
      </c>
      <c r="G77" s="13">
        <v>0.5</v>
      </c>
      <c r="H77" s="13" t="s">
        <v>208</v>
      </c>
      <c r="I77" s="13" t="str">
        <f t="shared" si="4"/>
        <v>50% versteckbar ;  Wurfwert 0,1, Schaden: 25,2</v>
      </c>
      <c r="J77" s="13">
        <v>2</v>
      </c>
      <c r="K77" s="13">
        <f>$S$3*0.6</f>
        <v>25.2</v>
      </c>
      <c r="L77" s="13">
        <v>10</v>
      </c>
    </row>
    <row r="78" spans="1:12" x14ac:dyDescent="0.5">
      <c r="A78" s="13" t="str">
        <f t="shared" si="3"/>
        <v>Metallkrallen  T2</v>
      </c>
      <c r="B78" s="13" t="s">
        <v>124</v>
      </c>
      <c r="C78" s="13" t="s">
        <v>593</v>
      </c>
      <c r="D78" s="13">
        <f>$V$3*1.3</f>
        <v>29250</v>
      </c>
      <c r="E78" s="13" t="s">
        <v>1455</v>
      </c>
      <c r="G78" s="13">
        <v>1</v>
      </c>
      <c r="H78" s="13" t="s">
        <v>209</v>
      </c>
      <c r="I78" s="13" t="str">
        <f t="shared" si="4"/>
        <v>Nicht versteckbar ;  Parierfaktor 0,3 ;  Wurfwert 0,1, Schaden: 33,6</v>
      </c>
      <c r="J78" s="13">
        <v>2</v>
      </c>
      <c r="K78" s="13">
        <f>$S$3*0.8</f>
        <v>33.6</v>
      </c>
      <c r="L78" s="13">
        <v>10</v>
      </c>
    </row>
    <row r="79" spans="1:12" x14ac:dyDescent="0.5">
      <c r="A79" s="13" t="str">
        <f t="shared" si="3"/>
        <v>Schlagring  T3</v>
      </c>
      <c r="B79" s="13" t="s">
        <v>122</v>
      </c>
      <c r="C79" s="13" t="s">
        <v>593</v>
      </c>
      <c r="D79" s="13">
        <f>$V$4*0.4</f>
        <v>36000</v>
      </c>
      <c r="E79" s="13" t="s">
        <v>1453</v>
      </c>
      <c r="G79" s="13">
        <v>0.2</v>
      </c>
      <c r="H79" s="13" t="s">
        <v>207</v>
      </c>
      <c r="I79" s="13" t="str">
        <f t="shared" si="4"/>
        <v>90% versteckbar ;  75% Betäubungschance ;  50% Rüstungsdurchdringung ;  Wurfwert 0,1, Schaden: 24</v>
      </c>
      <c r="J79" s="13">
        <v>3</v>
      </c>
      <c r="K79" s="13">
        <f>$S$4*0.5</f>
        <v>24</v>
      </c>
      <c r="L79" s="13">
        <v>14</v>
      </c>
    </row>
    <row r="80" spans="1:12" x14ac:dyDescent="0.5">
      <c r="A80" s="13" t="str">
        <f t="shared" si="3"/>
        <v>Faustmesser  T3</v>
      </c>
      <c r="B80" s="13" t="s">
        <v>123</v>
      </c>
      <c r="C80" s="13" t="s">
        <v>593</v>
      </c>
      <c r="D80" s="13">
        <f>$V$4*0.8</f>
        <v>72000</v>
      </c>
      <c r="E80" s="13" t="s">
        <v>1456</v>
      </c>
      <c r="G80" s="13">
        <v>0.5</v>
      </c>
      <c r="H80" s="13" t="s">
        <v>208</v>
      </c>
      <c r="I80" s="13" t="str">
        <f t="shared" si="4"/>
        <v>50% versteckbar ;  Wurfwert 0,1, Schaden: 28,8</v>
      </c>
      <c r="J80" s="13">
        <v>3</v>
      </c>
      <c r="K80" s="13">
        <f>$S$4*0.6</f>
        <v>28.799999999999997</v>
      </c>
      <c r="L80" s="13">
        <v>14</v>
      </c>
    </row>
    <row r="81" spans="1:12" x14ac:dyDescent="0.5">
      <c r="A81" s="13" t="str">
        <f t="shared" si="3"/>
        <v>Metallkrallen  T3</v>
      </c>
      <c r="B81" s="13" t="s">
        <v>124</v>
      </c>
      <c r="C81" s="13" t="s">
        <v>593</v>
      </c>
      <c r="D81" s="13">
        <f>$V$4*1.3</f>
        <v>117000</v>
      </c>
      <c r="E81" s="13" t="s">
        <v>1455</v>
      </c>
      <c r="G81" s="13">
        <v>1</v>
      </c>
      <c r="H81" s="13" t="s">
        <v>209</v>
      </c>
      <c r="I81" s="13" t="str">
        <f t="shared" si="4"/>
        <v>Nicht versteckbar ;  Parierfaktor 0,3 ;  Wurfwert 0,1, Schaden: 38,4</v>
      </c>
      <c r="J81" s="13">
        <v>3</v>
      </c>
      <c r="K81" s="13">
        <f>$S$4*0.8</f>
        <v>38.400000000000006</v>
      </c>
      <c r="L81" s="13">
        <v>14</v>
      </c>
    </row>
    <row r="82" spans="1:12" x14ac:dyDescent="0.5">
      <c r="A82" s="13" t="str">
        <f t="shared" si="3"/>
        <v>Schlagring  T4</v>
      </c>
      <c r="B82" s="13" t="s">
        <v>122</v>
      </c>
      <c r="C82" s="13" t="s">
        <v>593</v>
      </c>
      <c r="D82" s="13">
        <f>$V$5*0.4</f>
        <v>120000</v>
      </c>
      <c r="E82" s="13" t="s">
        <v>1453</v>
      </c>
      <c r="G82" s="13">
        <v>0.2</v>
      </c>
      <c r="H82" s="13" t="s">
        <v>207</v>
      </c>
      <c r="I82" s="13" t="str">
        <f t="shared" si="4"/>
        <v>90% versteckbar ;  75% Betäubungschance ;  50% Rüstungsdurchdringung ;  Wurfwert 0,1, Schaden: 26,5</v>
      </c>
      <c r="J82" s="13">
        <v>4</v>
      </c>
      <c r="K82" s="13">
        <f>$S$5*0.5</f>
        <v>26.5</v>
      </c>
      <c r="L82" s="13">
        <v>20</v>
      </c>
    </row>
    <row r="83" spans="1:12" x14ac:dyDescent="0.5">
      <c r="A83" s="13" t="str">
        <f t="shared" si="3"/>
        <v>Faustmesser  T4</v>
      </c>
      <c r="B83" s="13" t="s">
        <v>123</v>
      </c>
      <c r="C83" s="13" t="s">
        <v>593</v>
      </c>
      <c r="D83" s="13">
        <f>$V$5*0.8</f>
        <v>240000</v>
      </c>
      <c r="E83" s="13" t="s">
        <v>1456</v>
      </c>
      <c r="G83" s="13">
        <v>0.5</v>
      </c>
      <c r="H83" s="13" t="s">
        <v>208</v>
      </c>
      <c r="I83" s="13" t="str">
        <f t="shared" si="4"/>
        <v>50% versteckbar ;  Wurfwert 0,1, Schaden: 31,8</v>
      </c>
      <c r="J83" s="13">
        <v>4</v>
      </c>
      <c r="K83" s="13">
        <f>$S$5*0.6</f>
        <v>31.799999999999997</v>
      </c>
      <c r="L83" s="13">
        <v>20</v>
      </c>
    </row>
    <row r="84" spans="1:12" x14ac:dyDescent="0.5">
      <c r="A84" s="13" t="str">
        <f t="shared" si="3"/>
        <v>Metallkrallen  T4</v>
      </c>
      <c r="B84" s="13" t="s">
        <v>124</v>
      </c>
      <c r="C84" s="13" t="s">
        <v>593</v>
      </c>
      <c r="D84" s="13">
        <f>$V$5*1.3</f>
        <v>390000</v>
      </c>
      <c r="E84" s="13" t="s">
        <v>1455</v>
      </c>
      <c r="G84" s="13">
        <v>1</v>
      </c>
      <c r="H84" s="13" t="s">
        <v>209</v>
      </c>
      <c r="I84" s="13" t="str">
        <f t="shared" si="4"/>
        <v>Nicht versteckbar ;  Parierfaktor 0,3 ;  Wurfwert 0,1, Schaden: 42,4</v>
      </c>
      <c r="J84" s="13">
        <v>4</v>
      </c>
      <c r="K84" s="13">
        <f>$S$5*0.8</f>
        <v>42.400000000000006</v>
      </c>
      <c r="L84" s="13">
        <v>20</v>
      </c>
    </row>
    <row r="85" spans="1:12" x14ac:dyDescent="0.5">
      <c r="A85" s="13" t="str">
        <f t="shared" si="3"/>
        <v>Leichter Helm  T1</v>
      </c>
      <c r="B85" s="13" t="s">
        <v>1060</v>
      </c>
      <c r="D85" s="13">
        <f t="shared" ref="D85:D104" si="5">F85*0.4</f>
        <v>2000</v>
      </c>
      <c r="E85" s="13" t="s">
        <v>1453</v>
      </c>
      <c r="F85" s="13">
        <f>$V$2</f>
        <v>5000</v>
      </c>
      <c r="G85" s="13">
        <v>1.2</v>
      </c>
      <c r="H85" s="13" t="s">
        <v>1065</v>
      </c>
      <c r="I85" s="13" t="str">
        <f>H85&amp;", Rüstungswert: "&amp;K85</f>
        <v>Anziehen 1 Minute, Ausziehen 1 Minute, Rüstungswert: 6</v>
      </c>
      <c r="J85" s="13">
        <v>1</v>
      </c>
      <c r="K85" s="13">
        <f>0.2*$S$2</f>
        <v>6</v>
      </c>
      <c r="L85" s="13">
        <v>7</v>
      </c>
    </row>
    <row r="86" spans="1:12" x14ac:dyDescent="0.5">
      <c r="A86" s="13" t="str">
        <f t="shared" si="3"/>
        <v>Leichter Brustpanzer  T1</v>
      </c>
      <c r="B86" s="13" t="s">
        <v>1061</v>
      </c>
      <c r="D86" s="13">
        <f t="shared" si="5"/>
        <v>2000</v>
      </c>
      <c r="E86" s="13" t="s">
        <v>1453</v>
      </c>
      <c r="F86" s="13">
        <f>$V$2</f>
        <v>5000</v>
      </c>
      <c r="G86" s="13">
        <v>1.2</v>
      </c>
      <c r="H86" s="13" t="s">
        <v>1065</v>
      </c>
      <c r="I86" s="13" t="str">
        <f t="shared" ref="I86:I149" si="6">H86&amp;", Rüstungswert: "&amp;K86</f>
        <v>Anziehen 1 Minute, Ausziehen 1 Minute, Rüstungswert: 6</v>
      </c>
      <c r="J86" s="13">
        <v>1</v>
      </c>
      <c r="K86" s="13">
        <f t="shared" ref="K86:K89" si="7">0.2*$S$2</f>
        <v>6</v>
      </c>
      <c r="L86" s="13">
        <v>7</v>
      </c>
    </row>
    <row r="87" spans="1:12" x14ac:dyDescent="0.5">
      <c r="A87" s="13" t="str">
        <f t="shared" si="3"/>
        <v>Leichter Waffenrock  T1</v>
      </c>
      <c r="B87" s="13" t="s">
        <v>1062</v>
      </c>
      <c r="D87" s="13">
        <f t="shared" si="5"/>
        <v>2000</v>
      </c>
      <c r="E87" s="13" t="s">
        <v>1453</v>
      </c>
      <c r="F87" s="13">
        <f>$V$2</f>
        <v>5000</v>
      </c>
      <c r="G87" s="13">
        <v>1.2</v>
      </c>
      <c r="H87" s="13" t="s">
        <v>1065</v>
      </c>
      <c r="I87" s="13" t="str">
        <f t="shared" si="6"/>
        <v>Anziehen 1 Minute, Ausziehen 1 Minute, Rüstungswert: 6</v>
      </c>
      <c r="J87" s="13">
        <v>1</v>
      </c>
      <c r="K87" s="13">
        <f t="shared" si="7"/>
        <v>6</v>
      </c>
      <c r="L87" s="13">
        <v>7</v>
      </c>
    </row>
    <row r="88" spans="1:12" x14ac:dyDescent="0.5">
      <c r="A88" s="13" t="str">
        <f t="shared" si="3"/>
        <v>Leichte Armschienen  T1</v>
      </c>
      <c r="B88" s="13" t="s">
        <v>1063</v>
      </c>
      <c r="D88" s="13">
        <f t="shared" si="5"/>
        <v>2000</v>
      </c>
      <c r="E88" s="13" t="s">
        <v>1453</v>
      </c>
      <c r="F88" s="13">
        <f>$V$2</f>
        <v>5000</v>
      </c>
      <c r="G88" s="13">
        <v>1.2</v>
      </c>
      <c r="H88" s="13" t="s">
        <v>1065</v>
      </c>
      <c r="I88" s="13" t="str">
        <f t="shared" si="6"/>
        <v>Anziehen 1 Minute, Ausziehen 1 Minute, Rüstungswert: 6</v>
      </c>
      <c r="J88" s="13">
        <v>1</v>
      </c>
      <c r="K88" s="13">
        <f t="shared" si="7"/>
        <v>6</v>
      </c>
      <c r="L88" s="13">
        <v>7</v>
      </c>
    </row>
    <row r="89" spans="1:12" x14ac:dyDescent="0.5">
      <c r="A89" s="13" t="str">
        <f t="shared" si="3"/>
        <v>Leichte Beinschienen  T1</v>
      </c>
      <c r="B89" s="13" t="s">
        <v>1064</v>
      </c>
      <c r="D89" s="13">
        <f t="shared" si="5"/>
        <v>2000</v>
      </c>
      <c r="E89" s="13" t="s">
        <v>1453</v>
      </c>
      <c r="F89" s="13">
        <f>$V$2</f>
        <v>5000</v>
      </c>
      <c r="G89" s="13">
        <v>1.2</v>
      </c>
      <c r="H89" s="13" t="s">
        <v>1065</v>
      </c>
      <c r="I89" s="13" t="str">
        <f t="shared" si="6"/>
        <v>Anziehen 1 Minute, Ausziehen 1 Minute, Rüstungswert: 6</v>
      </c>
      <c r="J89" s="13">
        <v>1</v>
      </c>
      <c r="K89" s="13">
        <f t="shared" si="7"/>
        <v>6</v>
      </c>
      <c r="L89" s="13">
        <v>7</v>
      </c>
    </row>
    <row r="90" spans="1:12" x14ac:dyDescent="0.5">
      <c r="A90" s="13" t="str">
        <f t="shared" si="3"/>
        <v>Leichter Helm  T2</v>
      </c>
      <c r="B90" s="13" t="s">
        <v>1060</v>
      </c>
      <c r="D90" s="13">
        <f t="shared" si="5"/>
        <v>9000</v>
      </c>
      <c r="E90" s="13" t="s">
        <v>1453</v>
      </c>
      <c r="F90" s="13">
        <f>$V$3</f>
        <v>22500</v>
      </c>
      <c r="G90" s="13">
        <v>1.2</v>
      </c>
      <c r="H90" s="13" t="s">
        <v>1065</v>
      </c>
      <c r="I90" s="13" t="str">
        <f t="shared" si="6"/>
        <v>Anziehen 1 Minute, Ausziehen 1 Minute, Rüstungswert: 8,4</v>
      </c>
      <c r="J90" s="13">
        <v>2</v>
      </c>
      <c r="K90" s="13">
        <f>0.2*$S$3</f>
        <v>8.4</v>
      </c>
      <c r="L90" s="13">
        <v>10</v>
      </c>
    </row>
    <row r="91" spans="1:12" x14ac:dyDescent="0.5">
      <c r="A91" s="13" t="str">
        <f t="shared" si="3"/>
        <v>Leichter Brustpanzer  T2</v>
      </c>
      <c r="B91" s="13" t="s">
        <v>1061</v>
      </c>
      <c r="D91" s="13">
        <f t="shared" si="5"/>
        <v>9000</v>
      </c>
      <c r="E91" s="13" t="s">
        <v>1453</v>
      </c>
      <c r="F91" s="13">
        <f>$V$3</f>
        <v>22500</v>
      </c>
      <c r="G91" s="13">
        <v>1.2</v>
      </c>
      <c r="H91" s="13" t="s">
        <v>1065</v>
      </c>
      <c r="I91" s="13" t="str">
        <f t="shared" si="6"/>
        <v>Anziehen 1 Minute, Ausziehen 1 Minute, Rüstungswert: 8,4</v>
      </c>
      <c r="J91" s="13">
        <v>2</v>
      </c>
      <c r="K91" s="13">
        <f t="shared" ref="K91:K94" si="8">0.2*$S$3</f>
        <v>8.4</v>
      </c>
      <c r="L91" s="13">
        <v>10</v>
      </c>
    </row>
    <row r="92" spans="1:12" x14ac:dyDescent="0.5">
      <c r="A92" s="13" t="str">
        <f t="shared" si="3"/>
        <v>Leichter Waffenrock  T2</v>
      </c>
      <c r="B92" s="13" t="s">
        <v>1062</v>
      </c>
      <c r="D92" s="13">
        <f t="shared" si="5"/>
        <v>9000</v>
      </c>
      <c r="E92" s="13" t="s">
        <v>1453</v>
      </c>
      <c r="F92" s="13">
        <f>$V$3</f>
        <v>22500</v>
      </c>
      <c r="G92" s="13">
        <v>1.2</v>
      </c>
      <c r="H92" s="13" t="s">
        <v>1065</v>
      </c>
      <c r="I92" s="13" t="str">
        <f t="shared" si="6"/>
        <v>Anziehen 1 Minute, Ausziehen 1 Minute, Rüstungswert: 8,4</v>
      </c>
      <c r="J92" s="13">
        <v>2</v>
      </c>
      <c r="K92" s="13">
        <f t="shared" si="8"/>
        <v>8.4</v>
      </c>
      <c r="L92" s="13">
        <v>10</v>
      </c>
    </row>
    <row r="93" spans="1:12" x14ac:dyDescent="0.5">
      <c r="A93" s="13" t="str">
        <f t="shared" si="3"/>
        <v>Leichte Armschienen  T2</v>
      </c>
      <c r="B93" s="13" t="s">
        <v>1063</v>
      </c>
      <c r="D93" s="13">
        <f t="shared" si="5"/>
        <v>9000</v>
      </c>
      <c r="E93" s="13" t="s">
        <v>1453</v>
      </c>
      <c r="F93" s="13">
        <f>$V$3</f>
        <v>22500</v>
      </c>
      <c r="G93" s="13">
        <v>1.2</v>
      </c>
      <c r="H93" s="13" t="s">
        <v>1065</v>
      </c>
      <c r="I93" s="13" t="str">
        <f t="shared" si="6"/>
        <v>Anziehen 1 Minute, Ausziehen 1 Minute, Rüstungswert: 8,4</v>
      </c>
      <c r="J93" s="13">
        <v>2</v>
      </c>
      <c r="K93" s="13">
        <f t="shared" si="8"/>
        <v>8.4</v>
      </c>
      <c r="L93" s="13">
        <v>10</v>
      </c>
    </row>
    <row r="94" spans="1:12" x14ac:dyDescent="0.5">
      <c r="A94" s="13" t="str">
        <f t="shared" si="3"/>
        <v>Leichte Beinschienen  T2</v>
      </c>
      <c r="B94" s="13" t="s">
        <v>1064</v>
      </c>
      <c r="D94" s="13">
        <f t="shared" si="5"/>
        <v>9000</v>
      </c>
      <c r="E94" s="13" t="s">
        <v>1453</v>
      </c>
      <c r="F94" s="13">
        <f>$V$3</f>
        <v>22500</v>
      </c>
      <c r="G94" s="13">
        <v>1.2</v>
      </c>
      <c r="H94" s="13" t="s">
        <v>1065</v>
      </c>
      <c r="I94" s="13" t="str">
        <f t="shared" si="6"/>
        <v>Anziehen 1 Minute, Ausziehen 1 Minute, Rüstungswert: 8,4</v>
      </c>
      <c r="J94" s="13">
        <v>2</v>
      </c>
      <c r="K94" s="13">
        <f t="shared" si="8"/>
        <v>8.4</v>
      </c>
      <c r="L94" s="13">
        <v>10</v>
      </c>
    </row>
    <row r="95" spans="1:12" x14ac:dyDescent="0.5">
      <c r="A95" s="13" t="str">
        <f t="shared" si="3"/>
        <v>Leichter Helm  T3</v>
      </c>
      <c r="B95" s="13" t="s">
        <v>1060</v>
      </c>
      <c r="D95" s="13">
        <f t="shared" si="5"/>
        <v>36000</v>
      </c>
      <c r="E95" s="13" t="s">
        <v>1453</v>
      </c>
      <c r="F95" s="13">
        <f>$V$4</f>
        <v>90000</v>
      </c>
      <c r="G95" s="13">
        <v>1.2</v>
      </c>
      <c r="H95" s="13" t="s">
        <v>1065</v>
      </c>
      <c r="I95" s="13" t="str">
        <f t="shared" si="6"/>
        <v>Anziehen 1 Minute, Ausziehen 1 Minute, Rüstungswert: 9,6</v>
      </c>
      <c r="J95" s="13">
        <v>3</v>
      </c>
      <c r="K95" s="13">
        <f>0.2*$S$4</f>
        <v>9.6000000000000014</v>
      </c>
      <c r="L95" s="13">
        <v>14</v>
      </c>
    </row>
    <row r="96" spans="1:12" x14ac:dyDescent="0.5">
      <c r="A96" s="13" t="str">
        <f t="shared" si="3"/>
        <v>Leichter Brustpanzer  T3</v>
      </c>
      <c r="B96" s="13" t="s">
        <v>1061</v>
      </c>
      <c r="D96" s="13">
        <f t="shared" si="5"/>
        <v>36000</v>
      </c>
      <c r="E96" s="13" t="s">
        <v>1453</v>
      </c>
      <c r="F96" s="13">
        <f>$V$4</f>
        <v>90000</v>
      </c>
      <c r="G96" s="13">
        <v>1.2</v>
      </c>
      <c r="H96" s="13" t="s">
        <v>1065</v>
      </c>
      <c r="I96" s="13" t="str">
        <f t="shared" si="6"/>
        <v>Anziehen 1 Minute, Ausziehen 1 Minute, Rüstungswert: 9,6</v>
      </c>
      <c r="J96" s="13">
        <v>3</v>
      </c>
      <c r="K96" s="13">
        <f t="shared" ref="K96:K99" si="9">0.2*$S$4</f>
        <v>9.6000000000000014</v>
      </c>
      <c r="L96" s="13">
        <v>14</v>
      </c>
    </row>
    <row r="97" spans="1:12" x14ac:dyDescent="0.5">
      <c r="A97" s="13" t="str">
        <f t="shared" si="3"/>
        <v>Leichter Waffenrock  T3</v>
      </c>
      <c r="B97" s="13" t="s">
        <v>1062</v>
      </c>
      <c r="D97" s="13">
        <f t="shared" si="5"/>
        <v>36000</v>
      </c>
      <c r="E97" s="13" t="s">
        <v>1453</v>
      </c>
      <c r="F97" s="13">
        <f>$V$4</f>
        <v>90000</v>
      </c>
      <c r="G97" s="13">
        <v>1.2</v>
      </c>
      <c r="H97" s="13" t="s">
        <v>1065</v>
      </c>
      <c r="I97" s="13" t="str">
        <f t="shared" si="6"/>
        <v>Anziehen 1 Minute, Ausziehen 1 Minute, Rüstungswert: 9,6</v>
      </c>
      <c r="J97" s="13">
        <v>3</v>
      </c>
      <c r="K97" s="13">
        <f t="shared" si="9"/>
        <v>9.6000000000000014</v>
      </c>
      <c r="L97" s="13">
        <v>14</v>
      </c>
    </row>
    <row r="98" spans="1:12" x14ac:dyDescent="0.5">
      <c r="A98" s="13" t="str">
        <f t="shared" ref="A98:A129" si="10">B98&amp;"  T"&amp;J98</f>
        <v>Leichte Armschienen  T3</v>
      </c>
      <c r="B98" s="13" t="s">
        <v>1063</v>
      </c>
      <c r="D98" s="13">
        <f t="shared" si="5"/>
        <v>36000</v>
      </c>
      <c r="E98" s="13" t="s">
        <v>1453</v>
      </c>
      <c r="F98" s="13">
        <f>$V$4</f>
        <v>90000</v>
      </c>
      <c r="G98" s="13">
        <v>1.2</v>
      </c>
      <c r="H98" s="13" t="s">
        <v>1065</v>
      </c>
      <c r="I98" s="13" t="str">
        <f t="shared" si="6"/>
        <v>Anziehen 1 Minute, Ausziehen 1 Minute, Rüstungswert: 9,6</v>
      </c>
      <c r="J98" s="13">
        <v>3</v>
      </c>
      <c r="K98" s="13">
        <f t="shared" si="9"/>
        <v>9.6000000000000014</v>
      </c>
      <c r="L98" s="13">
        <v>14</v>
      </c>
    </row>
    <row r="99" spans="1:12" x14ac:dyDescent="0.5">
      <c r="A99" s="13" t="str">
        <f t="shared" si="10"/>
        <v>Leichte Beinschienen  T3</v>
      </c>
      <c r="B99" s="13" t="s">
        <v>1064</v>
      </c>
      <c r="D99" s="13">
        <f t="shared" si="5"/>
        <v>36000</v>
      </c>
      <c r="E99" s="13" t="s">
        <v>1453</v>
      </c>
      <c r="F99" s="13">
        <f>$V$4</f>
        <v>90000</v>
      </c>
      <c r="G99" s="13">
        <v>1.2</v>
      </c>
      <c r="H99" s="13" t="s">
        <v>1065</v>
      </c>
      <c r="I99" s="13" t="str">
        <f t="shared" si="6"/>
        <v>Anziehen 1 Minute, Ausziehen 1 Minute, Rüstungswert: 9,6</v>
      </c>
      <c r="J99" s="13">
        <v>3</v>
      </c>
      <c r="K99" s="13">
        <f t="shared" si="9"/>
        <v>9.6000000000000014</v>
      </c>
      <c r="L99" s="13">
        <v>14</v>
      </c>
    </row>
    <row r="100" spans="1:12" x14ac:dyDescent="0.5">
      <c r="A100" s="13" t="str">
        <f t="shared" si="10"/>
        <v>Leichter Helm  T4</v>
      </c>
      <c r="B100" s="13" t="s">
        <v>1060</v>
      </c>
      <c r="D100" s="13">
        <f t="shared" si="5"/>
        <v>120000</v>
      </c>
      <c r="E100" s="13" t="s">
        <v>1453</v>
      </c>
      <c r="F100" s="13">
        <f>$V$5</f>
        <v>300000</v>
      </c>
      <c r="G100" s="13">
        <v>1.2</v>
      </c>
      <c r="H100" s="13" t="s">
        <v>1065</v>
      </c>
      <c r="I100" s="13" t="str">
        <f t="shared" si="6"/>
        <v>Anziehen 1 Minute, Ausziehen 1 Minute, Rüstungswert: 10,6</v>
      </c>
      <c r="J100" s="13">
        <v>4</v>
      </c>
      <c r="K100" s="13">
        <f>0.2*$S$5</f>
        <v>10.600000000000001</v>
      </c>
      <c r="L100" s="13">
        <v>20</v>
      </c>
    </row>
    <row r="101" spans="1:12" x14ac:dyDescent="0.5">
      <c r="A101" s="13" t="str">
        <f t="shared" si="10"/>
        <v>Leichter Brustpanzer  T4</v>
      </c>
      <c r="B101" s="13" t="s">
        <v>1061</v>
      </c>
      <c r="D101" s="13">
        <f t="shared" si="5"/>
        <v>120000</v>
      </c>
      <c r="E101" s="13" t="s">
        <v>1453</v>
      </c>
      <c r="F101" s="13">
        <f>$V$5</f>
        <v>300000</v>
      </c>
      <c r="G101" s="13">
        <v>1.2</v>
      </c>
      <c r="H101" s="13" t="s">
        <v>1065</v>
      </c>
      <c r="I101" s="13" t="str">
        <f t="shared" si="6"/>
        <v>Anziehen 1 Minute, Ausziehen 1 Minute, Rüstungswert: 10,6</v>
      </c>
      <c r="J101" s="13">
        <v>4</v>
      </c>
      <c r="K101" s="13">
        <f t="shared" ref="K101:K104" si="11">0.2*$S$5</f>
        <v>10.600000000000001</v>
      </c>
      <c r="L101" s="13">
        <v>20</v>
      </c>
    </row>
    <row r="102" spans="1:12" x14ac:dyDescent="0.5">
      <c r="A102" s="13" t="str">
        <f t="shared" si="10"/>
        <v>Leichter Waffenrock  T4</v>
      </c>
      <c r="B102" s="13" t="s">
        <v>1062</v>
      </c>
      <c r="D102" s="13">
        <f t="shared" si="5"/>
        <v>120000</v>
      </c>
      <c r="E102" s="13" t="s">
        <v>1453</v>
      </c>
      <c r="F102" s="13">
        <f>$V$5</f>
        <v>300000</v>
      </c>
      <c r="G102" s="13">
        <v>1.2</v>
      </c>
      <c r="H102" s="13" t="s">
        <v>1065</v>
      </c>
      <c r="I102" s="13" t="str">
        <f t="shared" si="6"/>
        <v>Anziehen 1 Minute, Ausziehen 1 Minute, Rüstungswert: 10,6</v>
      </c>
      <c r="J102" s="13">
        <v>4</v>
      </c>
      <c r="K102" s="13">
        <f t="shared" si="11"/>
        <v>10.600000000000001</v>
      </c>
      <c r="L102" s="13">
        <v>20</v>
      </c>
    </row>
    <row r="103" spans="1:12" x14ac:dyDescent="0.5">
      <c r="A103" s="13" t="str">
        <f t="shared" si="10"/>
        <v>Leichte Armschienen  T4</v>
      </c>
      <c r="B103" s="13" t="s">
        <v>1063</v>
      </c>
      <c r="D103" s="13">
        <f t="shared" si="5"/>
        <v>120000</v>
      </c>
      <c r="E103" s="13" t="s">
        <v>1453</v>
      </c>
      <c r="F103" s="13">
        <f>$V$5</f>
        <v>300000</v>
      </c>
      <c r="G103" s="13">
        <v>1.2</v>
      </c>
      <c r="H103" s="13" t="s">
        <v>1065</v>
      </c>
      <c r="I103" s="13" t="str">
        <f t="shared" si="6"/>
        <v>Anziehen 1 Minute, Ausziehen 1 Minute, Rüstungswert: 10,6</v>
      </c>
      <c r="J103" s="13">
        <v>4</v>
      </c>
      <c r="K103" s="13">
        <f t="shared" si="11"/>
        <v>10.600000000000001</v>
      </c>
      <c r="L103" s="13">
        <v>20</v>
      </c>
    </row>
    <row r="104" spans="1:12" x14ac:dyDescent="0.5">
      <c r="A104" s="13" t="str">
        <f t="shared" si="10"/>
        <v>Leichte Beinschienen  T4</v>
      </c>
      <c r="B104" s="13" t="s">
        <v>1064</v>
      </c>
      <c r="D104" s="13">
        <f t="shared" si="5"/>
        <v>120000</v>
      </c>
      <c r="E104" s="13" t="s">
        <v>1453</v>
      </c>
      <c r="F104" s="13">
        <f>$V$5</f>
        <v>300000</v>
      </c>
      <c r="G104" s="13">
        <v>1.2</v>
      </c>
      <c r="H104" s="13" t="s">
        <v>1065</v>
      </c>
      <c r="I104" s="13" t="str">
        <f t="shared" si="6"/>
        <v>Anziehen 1 Minute, Ausziehen 1 Minute, Rüstungswert: 10,6</v>
      </c>
      <c r="J104" s="13">
        <v>4</v>
      </c>
      <c r="K104" s="13">
        <f t="shared" si="11"/>
        <v>10.600000000000001</v>
      </c>
      <c r="L104" s="13">
        <v>20</v>
      </c>
    </row>
    <row r="105" spans="1:12" x14ac:dyDescent="0.5">
      <c r="A105" s="13" t="str">
        <f t="shared" si="10"/>
        <v>Mittlerer Helm  T1</v>
      </c>
      <c r="B105" s="13" t="s">
        <v>1066</v>
      </c>
      <c r="D105" s="13">
        <f t="shared" ref="D105:D124" si="12">F105*0.6</f>
        <v>3000</v>
      </c>
      <c r="E105" s="13" t="s">
        <v>1457</v>
      </c>
      <c r="F105" s="13">
        <f>$V$2</f>
        <v>5000</v>
      </c>
      <c r="G105" s="13">
        <v>3</v>
      </c>
      <c r="H105" s="13" t="s">
        <v>1071</v>
      </c>
      <c r="I105" s="13" t="str">
        <f t="shared" si="6"/>
        <v>Anziehen 5 Minute, Ausziehen 1 Minute, Rüstungswert: 10,5</v>
      </c>
      <c r="J105" s="13">
        <v>1</v>
      </c>
      <c r="K105" s="13">
        <f>0.35*$S$2</f>
        <v>10.5</v>
      </c>
      <c r="L105" s="13">
        <v>7</v>
      </c>
    </row>
    <row r="106" spans="1:12" x14ac:dyDescent="0.5">
      <c r="A106" s="13" t="str">
        <f t="shared" si="10"/>
        <v>Mittlerer Brustpanzer  T1</v>
      </c>
      <c r="B106" s="13" t="s">
        <v>1067</v>
      </c>
      <c r="D106" s="13">
        <f t="shared" si="12"/>
        <v>3000</v>
      </c>
      <c r="E106" s="13" t="s">
        <v>1457</v>
      </c>
      <c r="F106" s="13">
        <f>$V$2</f>
        <v>5000</v>
      </c>
      <c r="G106" s="13">
        <v>3</v>
      </c>
      <c r="H106" s="13" t="s">
        <v>1071</v>
      </c>
      <c r="I106" s="13" t="str">
        <f t="shared" si="6"/>
        <v>Anziehen 5 Minute, Ausziehen 1 Minute, Rüstungswert: 10,5</v>
      </c>
      <c r="J106" s="13">
        <v>1</v>
      </c>
      <c r="K106" s="13">
        <f>0.35*$S$2</f>
        <v>10.5</v>
      </c>
      <c r="L106" s="13">
        <v>7</v>
      </c>
    </row>
    <row r="107" spans="1:12" x14ac:dyDescent="0.5">
      <c r="A107" s="13" t="str">
        <f t="shared" si="10"/>
        <v>Mittlerer Waffenrock  T1</v>
      </c>
      <c r="B107" s="13" t="s">
        <v>1068</v>
      </c>
      <c r="D107" s="13">
        <f t="shared" si="12"/>
        <v>3000</v>
      </c>
      <c r="E107" s="13" t="s">
        <v>1457</v>
      </c>
      <c r="F107" s="13">
        <f>$V$2</f>
        <v>5000</v>
      </c>
      <c r="G107" s="13">
        <v>3</v>
      </c>
      <c r="H107" s="13" t="s">
        <v>1071</v>
      </c>
      <c r="I107" s="13" t="str">
        <f t="shared" si="6"/>
        <v>Anziehen 5 Minute, Ausziehen 1 Minute, Rüstungswert: 10,5</v>
      </c>
      <c r="J107" s="13">
        <v>1</v>
      </c>
      <c r="K107" s="13">
        <f>0.35*$S$2</f>
        <v>10.5</v>
      </c>
      <c r="L107" s="13">
        <v>7</v>
      </c>
    </row>
    <row r="108" spans="1:12" x14ac:dyDescent="0.5">
      <c r="A108" s="13" t="str">
        <f t="shared" si="10"/>
        <v>Mittlere Armschienen  T1</v>
      </c>
      <c r="B108" s="13" t="s">
        <v>1069</v>
      </c>
      <c r="D108" s="13">
        <f t="shared" si="12"/>
        <v>3000</v>
      </c>
      <c r="E108" s="13" t="s">
        <v>1457</v>
      </c>
      <c r="F108" s="13">
        <f>$V$2</f>
        <v>5000</v>
      </c>
      <c r="G108" s="13">
        <v>3</v>
      </c>
      <c r="H108" s="13" t="s">
        <v>1071</v>
      </c>
      <c r="I108" s="13" t="str">
        <f t="shared" si="6"/>
        <v>Anziehen 5 Minute, Ausziehen 1 Minute, Rüstungswert: 10,5</v>
      </c>
      <c r="J108" s="13">
        <v>1</v>
      </c>
      <c r="K108" s="13">
        <f>0.35*$S$2</f>
        <v>10.5</v>
      </c>
      <c r="L108" s="13">
        <v>7</v>
      </c>
    </row>
    <row r="109" spans="1:12" x14ac:dyDescent="0.5">
      <c r="A109" s="13" t="str">
        <f t="shared" si="10"/>
        <v>Mittlere Beinschienen  T1</v>
      </c>
      <c r="B109" s="13" t="s">
        <v>1070</v>
      </c>
      <c r="D109" s="13">
        <f t="shared" si="12"/>
        <v>3000</v>
      </c>
      <c r="E109" s="13" t="s">
        <v>1457</v>
      </c>
      <c r="F109" s="13">
        <f>$V$2</f>
        <v>5000</v>
      </c>
      <c r="G109" s="13">
        <v>3</v>
      </c>
      <c r="H109" s="13" t="s">
        <v>1071</v>
      </c>
      <c r="I109" s="13" t="str">
        <f t="shared" si="6"/>
        <v>Anziehen 5 Minute, Ausziehen 1 Minute, Rüstungswert: 10,5</v>
      </c>
      <c r="J109" s="13">
        <v>1</v>
      </c>
      <c r="K109" s="13">
        <f>0.35*$S$2</f>
        <v>10.5</v>
      </c>
      <c r="L109" s="13">
        <v>7</v>
      </c>
    </row>
    <row r="110" spans="1:12" x14ac:dyDescent="0.5">
      <c r="A110" s="13" t="str">
        <f t="shared" si="10"/>
        <v>Mittlerer Helm  T2</v>
      </c>
      <c r="B110" s="13" t="s">
        <v>1066</v>
      </c>
      <c r="D110" s="13">
        <f t="shared" si="12"/>
        <v>13500</v>
      </c>
      <c r="E110" s="13" t="s">
        <v>1457</v>
      </c>
      <c r="F110" s="13">
        <f>$V$3</f>
        <v>22500</v>
      </c>
      <c r="G110" s="13">
        <v>3</v>
      </c>
      <c r="H110" s="13" t="s">
        <v>1071</v>
      </c>
      <c r="I110" s="13" t="str">
        <f t="shared" si="6"/>
        <v>Anziehen 5 Minute, Ausziehen 1 Minute, Rüstungswert: 14,7</v>
      </c>
      <c r="J110" s="13">
        <v>2</v>
      </c>
      <c r="K110" s="13">
        <f>0.35*$S$3</f>
        <v>14.7</v>
      </c>
      <c r="L110" s="13">
        <v>10</v>
      </c>
    </row>
    <row r="111" spans="1:12" x14ac:dyDescent="0.5">
      <c r="A111" s="13" t="str">
        <f t="shared" si="10"/>
        <v>Mittlerer Brustpanzer  T2</v>
      </c>
      <c r="B111" s="13" t="s">
        <v>1067</v>
      </c>
      <c r="D111" s="13">
        <f t="shared" si="12"/>
        <v>13500</v>
      </c>
      <c r="E111" s="13" t="s">
        <v>1457</v>
      </c>
      <c r="F111" s="13">
        <f>$V$3</f>
        <v>22500</v>
      </c>
      <c r="G111" s="13">
        <v>3</v>
      </c>
      <c r="H111" s="13" t="s">
        <v>1071</v>
      </c>
      <c r="I111" s="13" t="str">
        <f t="shared" si="6"/>
        <v>Anziehen 5 Minute, Ausziehen 1 Minute, Rüstungswert: 14,7</v>
      </c>
      <c r="J111" s="13">
        <v>2</v>
      </c>
      <c r="K111" s="13">
        <f>0.35*$S$3</f>
        <v>14.7</v>
      </c>
      <c r="L111" s="13">
        <v>10</v>
      </c>
    </row>
    <row r="112" spans="1:12" x14ac:dyDescent="0.5">
      <c r="A112" s="13" t="str">
        <f t="shared" si="10"/>
        <v>Mittlerer Waffenrock  T2</v>
      </c>
      <c r="B112" s="13" t="s">
        <v>1068</v>
      </c>
      <c r="D112" s="13">
        <f t="shared" si="12"/>
        <v>13500</v>
      </c>
      <c r="E112" s="13" t="s">
        <v>1457</v>
      </c>
      <c r="F112" s="13">
        <f>$V$3</f>
        <v>22500</v>
      </c>
      <c r="G112" s="13">
        <v>3</v>
      </c>
      <c r="H112" s="13" t="s">
        <v>1071</v>
      </c>
      <c r="I112" s="13" t="str">
        <f t="shared" si="6"/>
        <v>Anziehen 5 Minute, Ausziehen 1 Minute, Rüstungswert: 14,7</v>
      </c>
      <c r="J112" s="13">
        <v>2</v>
      </c>
      <c r="K112" s="13">
        <f>0.35*$S$3</f>
        <v>14.7</v>
      </c>
      <c r="L112" s="13">
        <v>10</v>
      </c>
    </row>
    <row r="113" spans="1:12" x14ac:dyDescent="0.5">
      <c r="A113" s="13" t="str">
        <f t="shared" si="10"/>
        <v>Mittlere Armschienen  T2</v>
      </c>
      <c r="B113" s="13" t="s">
        <v>1069</v>
      </c>
      <c r="D113" s="13">
        <f t="shared" si="12"/>
        <v>13500</v>
      </c>
      <c r="E113" s="13" t="s">
        <v>1457</v>
      </c>
      <c r="F113" s="13">
        <f>$V$3</f>
        <v>22500</v>
      </c>
      <c r="G113" s="13">
        <v>3</v>
      </c>
      <c r="H113" s="13" t="s">
        <v>1071</v>
      </c>
      <c r="I113" s="13" t="str">
        <f t="shared" si="6"/>
        <v>Anziehen 5 Minute, Ausziehen 1 Minute, Rüstungswert: 14,7</v>
      </c>
      <c r="J113" s="13">
        <v>2</v>
      </c>
      <c r="K113" s="13">
        <f>0.35*$S$3</f>
        <v>14.7</v>
      </c>
      <c r="L113" s="13">
        <v>10</v>
      </c>
    </row>
    <row r="114" spans="1:12" x14ac:dyDescent="0.5">
      <c r="A114" s="13" t="str">
        <f t="shared" si="10"/>
        <v>Mittlere Beinschienen  T2</v>
      </c>
      <c r="B114" s="13" t="s">
        <v>1070</v>
      </c>
      <c r="D114" s="13">
        <f t="shared" si="12"/>
        <v>13500</v>
      </c>
      <c r="E114" s="13" t="s">
        <v>1457</v>
      </c>
      <c r="F114" s="13">
        <f>$V$3</f>
        <v>22500</v>
      </c>
      <c r="G114" s="13">
        <v>3</v>
      </c>
      <c r="H114" s="13" t="s">
        <v>1071</v>
      </c>
      <c r="I114" s="13" t="str">
        <f t="shared" si="6"/>
        <v>Anziehen 5 Minute, Ausziehen 1 Minute, Rüstungswert: 14,7</v>
      </c>
      <c r="J114" s="13">
        <v>2</v>
      </c>
      <c r="K114" s="13">
        <f>0.35*$S$3</f>
        <v>14.7</v>
      </c>
      <c r="L114" s="13">
        <v>10</v>
      </c>
    </row>
    <row r="115" spans="1:12" x14ac:dyDescent="0.5">
      <c r="A115" s="13" t="str">
        <f t="shared" si="10"/>
        <v>Mittlerer Helm  T3</v>
      </c>
      <c r="B115" s="13" t="s">
        <v>1066</v>
      </c>
      <c r="D115" s="13">
        <f t="shared" si="12"/>
        <v>54000</v>
      </c>
      <c r="E115" s="13" t="s">
        <v>1457</v>
      </c>
      <c r="F115" s="13">
        <f>$V$4</f>
        <v>90000</v>
      </c>
      <c r="G115" s="13">
        <v>3</v>
      </c>
      <c r="H115" s="13" t="s">
        <v>1071</v>
      </c>
      <c r="I115" s="13" t="str">
        <f t="shared" si="6"/>
        <v>Anziehen 5 Minute, Ausziehen 1 Minute, Rüstungswert: 16,8</v>
      </c>
      <c r="J115" s="13">
        <v>3</v>
      </c>
      <c r="K115" s="13">
        <f>0.35*$S$4</f>
        <v>16.799999999999997</v>
      </c>
      <c r="L115" s="13">
        <v>14</v>
      </c>
    </row>
    <row r="116" spans="1:12" x14ac:dyDescent="0.5">
      <c r="A116" s="13" t="str">
        <f t="shared" si="10"/>
        <v>Mittlerer Brustpanzer  T3</v>
      </c>
      <c r="B116" s="13" t="s">
        <v>1067</v>
      </c>
      <c r="D116" s="13">
        <f t="shared" si="12"/>
        <v>54000</v>
      </c>
      <c r="E116" s="13" t="s">
        <v>1457</v>
      </c>
      <c r="F116" s="13">
        <f>$V$4</f>
        <v>90000</v>
      </c>
      <c r="G116" s="13">
        <v>3</v>
      </c>
      <c r="H116" s="13" t="s">
        <v>1071</v>
      </c>
      <c r="I116" s="13" t="str">
        <f t="shared" si="6"/>
        <v>Anziehen 5 Minute, Ausziehen 1 Minute, Rüstungswert: 16,8</v>
      </c>
      <c r="J116" s="13">
        <v>3</v>
      </c>
      <c r="K116" s="13">
        <f>0.35*$S$4</f>
        <v>16.799999999999997</v>
      </c>
      <c r="L116" s="13">
        <v>14</v>
      </c>
    </row>
    <row r="117" spans="1:12" x14ac:dyDescent="0.5">
      <c r="A117" s="13" t="str">
        <f t="shared" si="10"/>
        <v>Mittlerer Waffenrock  T3</v>
      </c>
      <c r="B117" s="13" t="s">
        <v>1068</v>
      </c>
      <c r="D117" s="13">
        <f t="shared" si="12"/>
        <v>54000</v>
      </c>
      <c r="E117" s="13" t="s">
        <v>1457</v>
      </c>
      <c r="F117" s="13">
        <f>$V$4</f>
        <v>90000</v>
      </c>
      <c r="G117" s="13">
        <v>3</v>
      </c>
      <c r="H117" s="13" t="s">
        <v>1071</v>
      </c>
      <c r="I117" s="13" t="str">
        <f t="shared" si="6"/>
        <v>Anziehen 5 Minute, Ausziehen 1 Minute, Rüstungswert: 16,8</v>
      </c>
      <c r="J117" s="13">
        <v>3</v>
      </c>
      <c r="K117" s="13">
        <f>0.35*$S$4</f>
        <v>16.799999999999997</v>
      </c>
      <c r="L117" s="13">
        <v>14</v>
      </c>
    </row>
    <row r="118" spans="1:12" x14ac:dyDescent="0.5">
      <c r="A118" s="13" t="str">
        <f t="shared" si="10"/>
        <v>Mittlere Armschienen  T3</v>
      </c>
      <c r="B118" s="13" t="s">
        <v>1069</v>
      </c>
      <c r="D118" s="13">
        <f t="shared" si="12"/>
        <v>54000</v>
      </c>
      <c r="E118" s="13" t="s">
        <v>1457</v>
      </c>
      <c r="F118" s="13">
        <f>$V$4</f>
        <v>90000</v>
      </c>
      <c r="G118" s="13">
        <v>3</v>
      </c>
      <c r="H118" s="13" t="s">
        <v>1071</v>
      </c>
      <c r="I118" s="13" t="str">
        <f t="shared" si="6"/>
        <v>Anziehen 5 Minute, Ausziehen 1 Minute, Rüstungswert: 16,8</v>
      </c>
      <c r="J118" s="13">
        <v>3</v>
      </c>
      <c r="K118" s="13">
        <f>0.35*$S$4</f>
        <v>16.799999999999997</v>
      </c>
      <c r="L118" s="13">
        <v>14</v>
      </c>
    </row>
    <row r="119" spans="1:12" x14ac:dyDescent="0.5">
      <c r="A119" s="13" t="str">
        <f t="shared" si="10"/>
        <v>Mittlere Beinschienen  T3</v>
      </c>
      <c r="B119" s="13" t="s">
        <v>1070</v>
      </c>
      <c r="D119" s="13">
        <f t="shared" si="12"/>
        <v>54000</v>
      </c>
      <c r="E119" s="13" t="s">
        <v>1457</v>
      </c>
      <c r="F119" s="13">
        <f>$V$4</f>
        <v>90000</v>
      </c>
      <c r="G119" s="13">
        <v>3</v>
      </c>
      <c r="H119" s="13" t="s">
        <v>1071</v>
      </c>
      <c r="I119" s="13" t="str">
        <f t="shared" si="6"/>
        <v>Anziehen 5 Minute, Ausziehen 1 Minute, Rüstungswert: 16,8</v>
      </c>
      <c r="J119" s="13">
        <v>3</v>
      </c>
      <c r="K119" s="13">
        <f>0.35*$S$4</f>
        <v>16.799999999999997</v>
      </c>
      <c r="L119" s="13">
        <v>14</v>
      </c>
    </row>
    <row r="120" spans="1:12" x14ac:dyDescent="0.5">
      <c r="A120" s="13" t="str">
        <f t="shared" si="10"/>
        <v>Mittlerer Helm  T4</v>
      </c>
      <c r="B120" s="13" t="s">
        <v>1066</v>
      </c>
      <c r="D120" s="13">
        <f t="shared" si="12"/>
        <v>180000</v>
      </c>
      <c r="E120" s="13" t="s">
        <v>1457</v>
      </c>
      <c r="F120" s="13">
        <f>$V$5</f>
        <v>300000</v>
      </c>
      <c r="G120" s="13">
        <v>3</v>
      </c>
      <c r="H120" s="13" t="s">
        <v>1071</v>
      </c>
      <c r="I120" s="13" t="str">
        <f t="shared" si="6"/>
        <v>Anziehen 5 Minute, Ausziehen 1 Minute, Rüstungswert: 18,55</v>
      </c>
      <c r="J120" s="13">
        <v>4</v>
      </c>
      <c r="K120" s="13">
        <f>0.35*$S$5</f>
        <v>18.549999999999997</v>
      </c>
      <c r="L120" s="13">
        <v>20</v>
      </c>
    </row>
    <row r="121" spans="1:12" x14ac:dyDescent="0.5">
      <c r="A121" s="13" t="str">
        <f t="shared" si="10"/>
        <v>Mittlerer Brustpanzer  T4</v>
      </c>
      <c r="B121" s="13" t="s">
        <v>1067</v>
      </c>
      <c r="D121" s="13">
        <f t="shared" si="12"/>
        <v>180000</v>
      </c>
      <c r="E121" s="13" t="s">
        <v>1457</v>
      </c>
      <c r="F121" s="13">
        <f>$V$5</f>
        <v>300000</v>
      </c>
      <c r="G121" s="13">
        <v>3</v>
      </c>
      <c r="H121" s="13" t="s">
        <v>1071</v>
      </c>
      <c r="I121" s="13" t="str">
        <f t="shared" si="6"/>
        <v>Anziehen 5 Minute, Ausziehen 1 Minute, Rüstungswert: 18,55</v>
      </c>
      <c r="J121" s="13">
        <v>4</v>
      </c>
      <c r="K121" s="13">
        <f>0.35*$S$5</f>
        <v>18.549999999999997</v>
      </c>
      <c r="L121" s="13">
        <v>20</v>
      </c>
    </row>
    <row r="122" spans="1:12" x14ac:dyDescent="0.5">
      <c r="A122" s="13" t="str">
        <f t="shared" si="10"/>
        <v>Mittlerer Waffenrock  T4</v>
      </c>
      <c r="B122" s="13" t="s">
        <v>1068</v>
      </c>
      <c r="D122" s="13">
        <f t="shared" si="12"/>
        <v>180000</v>
      </c>
      <c r="E122" s="13" t="s">
        <v>1457</v>
      </c>
      <c r="F122" s="13">
        <f>$V$5</f>
        <v>300000</v>
      </c>
      <c r="G122" s="13">
        <v>3</v>
      </c>
      <c r="H122" s="13" t="s">
        <v>1071</v>
      </c>
      <c r="I122" s="13" t="str">
        <f t="shared" si="6"/>
        <v>Anziehen 5 Minute, Ausziehen 1 Minute, Rüstungswert: 18,55</v>
      </c>
      <c r="J122" s="13">
        <v>4</v>
      </c>
      <c r="K122" s="13">
        <f>0.35*$S$5</f>
        <v>18.549999999999997</v>
      </c>
      <c r="L122" s="13">
        <v>20</v>
      </c>
    </row>
    <row r="123" spans="1:12" x14ac:dyDescent="0.5">
      <c r="A123" s="13" t="str">
        <f t="shared" si="10"/>
        <v>Mittlere Armschienen  T4</v>
      </c>
      <c r="B123" s="13" t="s">
        <v>1069</v>
      </c>
      <c r="D123" s="13">
        <f t="shared" si="12"/>
        <v>180000</v>
      </c>
      <c r="E123" s="13" t="s">
        <v>1457</v>
      </c>
      <c r="F123" s="13">
        <f>$V$5</f>
        <v>300000</v>
      </c>
      <c r="G123" s="13">
        <v>3</v>
      </c>
      <c r="H123" s="13" t="s">
        <v>1071</v>
      </c>
      <c r="I123" s="13" t="str">
        <f t="shared" si="6"/>
        <v>Anziehen 5 Minute, Ausziehen 1 Minute, Rüstungswert: 18,55</v>
      </c>
      <c r="J123" s="13">
        <v>4</v>
      </c>
      <c r="K123" s="13">
        <f>0.35*$S$5</f>
        <v>18.549999999999997</v>
      </c>
      <c r="L123" s="13">
        <v>20</v>
      </c>
    </row>
    <row r="124" spans="1:12" x14ac:dyDescent="0.5">
      <c r="A124" s="13" t="str">
        <f t="shared" si="10"/>
        <v>Mittlere Beinschienen  T4</v>
      </c>
      <c r="B124" s="13" t="s">
        <v>1070</v>
      </c>
      <c r="D124" s="13">
        <f t="shared" si="12"/>
        <v>180000</v>
      </c>
      <c r="E124" s="13" t="s">
        <v>1457</v>
      </c>
      <c r="F124" s="13">
        <f>$V$5</f>
        <v>300000</v>
      </c>
      <c r="G124" s="13">
        <v>3</v>
      </c>
      <c r="H124" s="13" t="s">
        <v>1071</v>
      </c>
      <c r="I124" s="13" t="str">
        <f t="shared" si="6"/>
        <v>Anziehen 5 Minute, Ausziehen 1 Minute, Rüstungswert: 18,55</v>
      </c>
      <c r="J124" s="13">
        <v>4</v>
      </c>
      <c r="K124" s="13">
        <f>0.35*$S$5</f>
        <v>18.549999999999997</v>
      </c>
      <c r="L124" s="13">
        <v>20</v>
      </c>
    </row>
    <row r="125" spans="1:12" x14ac:dyDescent="0.5">
      <c r="A125" s="13" t="str">
        <f t="shared" si="10"/>
        <v>Schwerer Helm  T1</v>
      </c>
      <c r="B125" s="13" t="s">
        <v>1072</v>
      </c>
      <c r="D125" s="13">
        <f t="shared" ref="D125:D144" si="13">F125*0.8</f>
        <v>4000</v>
      </c>
      <c r="E125" s="13" t="s">
        <v>1456</v>
      </c>
      <c r="F125" s="13">
        <f>$V$2</f>
        <v>5000</v>
      </c>
      <c r="G125" s="13">
        <v>5</v>
      </c>
      <c r="H125" s="13" t="s">
        <v>1077</v>
      </c>
      <c r="I125" s="13" t="str">
        <f t="shared" si="6"/>
        <v>Anziehen 10 Minute, Ausziehen 5 Minute, Rüstungswert: 15</v>
      </c>
      <c r="J125" s="13">
        <v>1</v>
      </c>
      <c r="K125" s="13">
        <f>0.5*$S$2</f>
        <v>15</v>
      </c>
      <c r="L125" s="13">
        <v>7</v>
      </c>
    </row>
    <row r="126" spans="1:12" x14ac:dyDescent="0.5">
      <c r="A126" s="13" t="str">
        <f t="shared" si="10"/>
        <v>Schwerer Brustpanzer  T1</v>
      </c>
      <c r="B126" s="13" t="s">
        <v>1073</v>
      </c>
      <c r="D126" s="13">
        <f t="shared" si="13"/>
        <v>4000</v>
      </c>
      <c r="E126" s="13" t="s">
        <v>1456</v>
      </c>
      <c r="F126" s="13">
        <f>$V$2</f>
        <v>5000</v>
      </c>
      <c r="G126" s="13">
        <v>5</v>
      </c>
      <c r="H126" s="13" t="s">
        <v>1077</v>
      </c>
      <c r="I126" s="13" t="str">
        <f t="shared" si="6"/>
        <v>Anziehen 10 Minute, Ausziehen 5 Minute, Rüstungswert: 15</v>
      </c>
      <c r="J126" s="13">
        <v>1</v>
      </c>
      <c r="K126" s="13">
        <f>0.5*$S$2</f>
        <v>15</v>
      </c>
      <c r="L126" s="13">
        <v>7</v>
      </c>
    </row>
    <row r="127" spans="1:12" x14ac:dyDescent="0.5">
      <c r="A127" s="13" t="str">
        <f t="shared" si="10"/>
        <v>Schwerer Waffenrock  T1</v>
      </c>
      <c r="B127" s="13" t="s">
        <v>1074</v>
      </c>
      <c r="D127" s="13">
        <f t="shared" si="13"/>
        <v>4000</v>
      </c>
      <c r="E127" s="13" t="s">
        <v>1456</v>
      </c>
      <c r="F127" s="13">
        <f>$V$2</f>
        <v>5000</v>
      </c>
      <c r="G127" s="13">
        <v>5</v>
      </c>
      <c r="H127" s="13" t="s">
        <v>1077</v>
      </c>
      <c r="I127" s="13" t="str">
        <f t="shared" si="6"/>
        <v>Anziehen 10 Minute, Ausziehen 5 Minute, Rüstungswert: 15</v>
      </c>
      <c r="J127" s="13">
        <v>1</v>
      </c>
      <c r="K127" s="13">
        <f>0.5*$S$2</f>
        <v>15</v>
      </c>
      <c r="L127" s="13">
        <v>7</v>
      </c>
    </row>
    <row r="128" spans="1:12" x14ac:dyDescent="0.5">
      <c r="A128" s="13" t="str">
        <f t="shared" si="10"/>
        <v>Schwere Armschienen  T1</v>
      </c>
      <c r="B128" s="13" t="s">
        <v>1075</v>
      </c>
      <c r="D128" s="13">
        <f t="shared" si="13"/>
        <v>4000</v>
      </c>
      <c r="E128" s="13" t="s">
        <v>1456</v>
      </c>
      <c r="F128" s="13">
        <f>$V$2</f>
        <v>5000</v>
      </c>
      <c r="G128" s="13">
        <v>5</v>
      </c>
      <c r="H128" s="13" t="s">
        <v>1077</v>
      </c>
      <c r="I128" s="13" t="str">
        <f t="shared" si="6"/>
        <v>Anziehen 10 Minute, Ausziehen 5 Minute, Rüstungswert: 15</v>
      </c>
      <c r="J128" s="13">
        <v>1</v>
      </c>
      <c r="K128" s="13">
        <f>0.5*$S$2</f>
        <v>15</v>
      </c>
      <c r="L128" s="13">
        <v>7</v>
      </c>
    </row>
    <row r="129" spans="1:12" x14ac:dyDescent="0.5">
      <c r="A129" s="13" t="str">
        <f t="shared" si="10"/>
        <v>Schwere Beinschienen  T1</v>
      </c>
      <c r="B129" s="13" t="s">
        <v>1076</v>
      </c>
      <c r="D129" s="13">
        <f t="shared" si="13"/>
        <v>4000</v>
      </c>
      <c r="E129" s="13" t="s">
        <v>1456</v>
      </c>
      <c r="F129" s="13">
        <f>$V$2</f>
        <v>5000</v>
      </c>
      <c r="G129" s="13">
        <v>5</v>
      </c>
      <c r="H129" s="13" t="s">
        <v>1077</v>
      </c>
      <c r="I129" s="13" t="str">
        <f t="shared" si="6"/>
        <v>Anziehen 10 Minute, Ausziehen 5 Minute, Rüstungswert: 15</v>
      </c>
      <c r="J129" s="13">
        <v>1</v>
      </c>
      <c r="K129" s="13">
        <f>0.5*$S$2</f>
        <v>15</v>
      </c>
      <c r="L129" s="13">
        <v>7</v>
      </c>
    </row>
    <row r="130" spans="1:12" x14ac:dyDescent="0.5">
      <c r="A130" s="13" t="str">
        <f t="shared" ref="A130:A156" si="14">B130&amp;"  T"&amp;J130</f>
        <v>Schwerer Helm  T2</v>
      </c>
      <c r="B130" s="13" t="s">
        <v>1072</v>
      </c>
      <c r="D130" s="13">
        <f t="shared" si="13"/>
        <v>18000</v>
      </c>
      <c r="E130" s="13" t="s">
        <v>1456</v>
      </c>
      <c r="F130" s="13">
        <f>$V$3</f>
        <v>22500</v>
      </c>
      <c r="G130" s="13">
        <v>5</v>
      </c>
      <c r="H130" s="13" t="s">
        <v>1077</v>
      </c>
      <c r="I130" s="13" t="str">
        <f t="shared" si="6"/>
        <v>Anziehen 10 Minute, Ausziehen 5 Minute, Rüstungswert: 21</v>
      </c>
      <c r="J130" s="13">
        <v>2</v>
      </c>
      <c r="K130" s="13">
        <f>0.5*$S$3</f>
        <v>21</v>
      </c>
      <c r="L130" s="13">
        <v>10</v>
      </c>
    </row>
    <row r="131" spans="1:12" x14ac:dyDescent="0.5">
      <c r="A131" s="13" t="str">
        <f t="shared" si="14"/>
        <v>Schwerer Brustpanzer  T2</v>
      </c>
      <c r="B131" s="13" t="s">
        <v>1073</v>
      </c>
      <c r="D131" s="13">
        <f t="shared" si="13"/>
        <v>18000</v>
      </c>
      <c r="E131" s="13" t="s">
        <v>1456</v>
      </c>
      <c r="F131" s="13">
        <f>$V$3</f>
        <v>22500</v>
      </c>
      <c r="G131" s="13">
        <v>5</v>
      </c>
      <c r="H131" s="13" t="s">
        <v>1077</v>
      </c>
      <c r="I131" s="13" t="str">
        <f t="shared" si="6"/>
        <v>Anziehen 10 Minute, Ausziehen 5 Minute, Rüstungswert: 21</v>
      </c>
      <c r="J131" s="13">
        <v>2</v>
      </c>
      <c r="K131" s="13">
        <f>0.5*$S$3</f>
        <v>21</v>
      </c>
      <c r="L131" s="13">
        <v>10</v>
      </c>
    </row>
    <row r="132" spans="1:12" x14ac:dyDescent="0.5">
      <c r="A132" s="13" t="str">
        <f t="shared" si="14"/>
        <v>Schwerer Waffenrock  T2</v>
      </c>
      <c r="B132" s="13" t="s">
        <v>1074</v>
      </c>
      <c r="D132" s="13">
        <f t="shared" si="13"/>
        <v>18000</v>
      </c>
      <c r="E132" s="13" t="s">
        <v>1456</v>
      </c>
      <c r="F132" s="13">
        <f>$V$3</f>
        <v>22500</v>
      </c>
      <c r="G132" s="13">
        <v>5</v>
      </c>
      <c r="H132" s="13" t="s">
        <v>1077</v>
      </c>
      <c r="I132" s="13" t="str">
        <f t="shared" si="6"/>
        <v>Anziehen 10 Minute, Ausziehen 5 Minute, Rüstungswert: 21</v>
      </c>
      <c r="J132" s="13">
        <v>2</v>
      </c>
      <c r="K132" s="13">
        <f>0.5*$S$3</f>
        <v>21</v>
      </c>
      <c r="L132" s="13">
        <v>10</v>
      </c>
    </row>
    <row r="133" spans="1:12" x14ac:dyDescent="0.5">
      <c r="A133" s="13" t="str">
        <f t="shared" si="14"/>
        <v>Schwere Armschienen  T2</v>
      </c>
      <c r="B133" s="13" t="s">
        <v>1075</v>
      </c>
      <c r="D133" s="13">
        <f t="shared" si="13"/>
        <v>18000</v>
      </c>
      <c r="E133" s="13" t="s">
        <v>1456</v>
      </c>
      <c r="F133" s="13">
        <f>$V$3</f>
        <v>22500</v>
      </c>
      <c r="G133" s="13">
        <v>5</v>
      </c>
      <c r="H133" s="13" t="s">
        <v>1077</v>
      </c>
      <c r="I133" s="13" t="str">
        <f t="shared" si="6"/>
        <v>Anziehen 10 Minute, Ausziehen 5 Minute, Rüstungswert: 21</v>
      </c>
      <c r="J133" s="13">
        <v>2</v>
      </c>
      <c r="K133" s="13">
        <f>0.5*$S$3</f>
        <v>21</v>
      </c>
      <c r="L133" s="13">
        <v>10</v>
      </c>
    </row>
    <row r="134" spans="1:12" x14ac:dyDescent="0.5">
      <c r="A134" s="13" t="str">
        <f t="shared" si="14"/>
        <v>Schwere Beinschienen  T2</v>
      </c>
      <c r="B134" s="13" t="s">
        <v>1076</v>
      </c>
      <c r="D134" s="13">
        <f t="shared" si="13"/>
        <v>18000</v>
      </c>
      <c r="E134" s="13" t="s">
        <v>1456</v>
      </c>
      <c r="F134" s="13">
        <f>$V$3</f>
        <v>22500</v>
      </c>
      <c r="G134" s="13">
        <v>5</v>
      </c>
      <c r="H134" s="13" t="s">
        <v>1077</v>
      </c>
      <c r="I134" s="13" t="str">
        <f t="shared" si="6"/>
        <v>Anziehen 10 Minute, Ausziehen 5 Minute, Rüstungswert: 21</v>
      </c>
      <c r="J134" s="13">
        <v>2</v>
      </c>
      <c r="K134" s="13">
        <f>0.5*$S$3</f>
        <v>21</v>
      </c>
      <c r="L134" s="13">
        <v>10</v>
      </c>
    </row>
    <row r="135" spans="1:12" x14ac:dyDescent="0.5">
      <c r="A135" s="13" t="str">
        <f t="shared" si="14"/>
        <v>Schwerer Helm  T3</v>
      </c>
      <c r="B135" s="13" t="s">
        <v>1072</v>
      </c>
      <c r="D135" s="13">
        <f t="shared" si="13"/>
        <v>72000</v>
      </c>
      <c r="E135" s="13" t="s">
        <v>1456</v>
      </c>
      <c r="F135" s="13">
        <f>$V$4</f>
        <v>90000</v>
      </c>
      <c r="G135" s="13">
        <v>5</v>
      </c>
      <c r="H135" s="13" t="s">
        <v>1077</v>
      </c>
      <c r="I135" s="13" t="str">
        <f t="shared" si="6"/>
        <v>Anziehen 10 Minute, Ausziehen 5 Minute, Rüstungswert: 24</v>
      </c>
      <c r="J135" s="13">
        <v>3</v>
      </c>
      <c r="K135" s="13">
        <f>0.5*$S$4</f>
        <v>24</v>
      </c>
      <c r="L135" s="13">
        <v>14</v>
      </c>
    </row>
    <row r="136" spans="1:12" x14ac:dyDescent="0.5">
      <c r="A136" s="13" t="str">
        <f t="shared" si="14"/>
        <v>Schwerer Brustpanzer  T3</v>
      </c>
      <c r="B136" s="13" t="s">
        <v>1073</v>
      </c>
      <c r="D136" s="13">
        <f t="shared" si="13"/>
        <v>72000</v>
      </c>
      <c r="E136" s="13" t="s">
        <v>1456</v>
      </c>
      <c r="F136" s="13">
        <f>$V$4</f>
        <v>90000</v>
      </c>
      <c r="G136" s="13">
        <v>5</v>
      </c>
      <c r="H136" s="13" t="s">
        <v>1077</v>
      </c>
      <c r="I136" s="13" t="str">
        <f t="shared" si="6"/>
        <v>Anziehen 10 Minute, Ausziehen 5 Minute, Rüstungswert: 24</v>
      </c>
      <c r="J136" s="13">
        <v>3</v>
      </c>
      <c r="K136" s="13">
        <f>0.5*$S$4</f>
        <v>24</v>
      </c>
      <c r="L136" s="13">
        <v>14</v>
      </c>
    </row>
    <row r="137" spans="1:12" x14ac:dyDescent="0.5">
      <c r="A137" s="13" t="str">
        <f t="shared" si="14"/>
        <v>Schwerer Waffenrock  T3</v>
      </c>
      <c r="B137" s="13" t="s">
        <v>1074</v>
      </c>
      <c r="D137" s="13">
        <f t="shared" si="13"/>
        <v>72000</v>
      </c>
      <c r="E137" s="13" t="s">
        <v>1456</v>
      </c>
      <c r="F137" s="13">
        <f>$V$4</f>
        <v>90000</v>
      </c>
      <c r="G137" s="13">
        <v>5</v>
      </c>
      <c r="H137" s="13" t="s">
        <v>1077</v>
      </c>
      <c r="I137" s="13" t="str">
        <f t="shared" si="6"/>
        <v>Anziehen 10 Minute, Ausziehen 5 Minute, Rüstungswert: 24</v>
      </c>
      <c r="J137" s="13">
        <v>3</v>
      </c>
      <c r="K137" s="13">
        <f>0.5*$S$4</f>
        <v>24</v>
      </c>
      <c r="L137" s="13">
        <v>14</v>
      </c>
    </row>
    <row r="138" spans="1:12" x14ac:dyDescent="0.5">
      <c r="A138" s="13" t="str">
        <f t="shared" si="14"/>
        <v>Schwere Armschienen  T3</v>
      </c>
      <c r="B138" s="13" t="s">
        <v>1075</v>
      </c>
      <c r="D138" s="13">
        <f t="shared" si="13"/>
        <v>72000</v>
      </c>
      <c r="E138" s="13" t="s">
        <v>1456</v>
      </c>
      <c r="F138" s="13">
        <f>$V$4</f>
        <v>90000</v>
      </c>
      <c r="G138" s="13">
        <v>5</v>
      </c>
      <c r="H138" s="13" t="s">
        <v>1077</v>
      </c>
      <c r="I138" s="13" t="str">
        <f t="shared" si="6"/>
        <v>Anziehen 10 Minute, Ausziehen 5 Minute, Rüstungswert: 24</v>
      </c>
      <c r="J138" s="13">
        <v>3</v>
      </c>
      <c r="K138" s="13">
        <f>0.5*$S$4</f>
        <v>24</v>
      </c>
      <c r="L138" s="13">
        <v>14</v>
      </c>
    </row>
    <row r="139" spans="1:12" x14ac:dyDescent="0.5">
      <c r="A139" s="13" t="str">
        <f t="shared" si="14"/>
        <v>Schwere Beinschienen  T3</v>
      </c>
      <c r="B139" s="13" t="s">
        <v>1076</v>
      </c>
      <c r="D139" s="13">
        <f t="shared" si="13"/>
        <v>72000</v>
      </c>
      <c r="E139" s="13" t="s">
        <v>1456</v>
      </c>
      <c r="F139" s="13">
        <f>$V$4</f>
        <v>90000</v>
      </c>
      <c r="G139" s="13">
        <v>5</v>
      </c>
      <c r="H139" s="13" t="s">
        <v>1077</v>
      </c>
      <c r="I139" s="13" t="str">
        <f t="shared" si="6"/>
        <v>Anziehen 10 Minute, Ausziehen 5 Minute, Rüstungswert: 24</v>
      </c>
      <c r="J139" s="13">
        <v>3</v>
      </c>
      <c r="K139" s="13">
        <f>0.5*$S$4</f>
        <v>24</v>
      </c>
      <c r="L139" s="13">
        <v>14</v>
      </c>
    </row>
    <row r="140" spans="1:12" x14ac:dyDescent="0.5">
      <c r="A140" s="13" t="str">
        <f t="shared" si="14"/>
        <v>Schwerer Helm  T4</v>
      </c>
      <c r="B140" s="13" t="s">
        <v>1072</v>
      </c>
      <c r="D140" s="13">
        <f t="shared" si="13"/>
        <v>240000</v>
      </c>
      <c r="E140" s="13" t="s">
        <v>1456</v>
      </c>
      <c r="F140" s="13">
        <f>$V$5</f>
        <v>300000</v>
      </c>
      <c r="G140" s="13">
        <v>5</v>
      </c>
      <c r="H140" s="13" t="s">
        <v>1077</v>
      </c>
      <c r="I140" s="13" t="str">
        <f t="shared" si="6"/>
        <v>Anziehen 10 Minute, Ausziehen 5 Minute, Rüstungswert: 26,5</v>
      </c>
      <c r="J140" s="13">
        <v>4</v>
      </c>
      <c r="K140" s="13">
        <f>0.5*$S$5</f>
        <v>26.5</v>
      </c>
      <c r="L140" s="13">
        <v>20</v>
      </c>
    </row>
    <row r="141" spans="1:12" x14ac:dyDescent="0.5">
      <c r="A141" s="13" t="str">
        <f t="shared" si="14"/>
        <v>Schwerer Brustpanzer  T4</v>
      </c>
      <c r="B141" s="13" t="s">
        <v>1073</v>
      </c>
      <c r="D141" s="13">
        <f t="shared" si="13"/>
        <v>240000</v>
      </c>
      <c r="E141" s="13" t="s">
        <v>1456</v>
      </c>
      <c r="F141" s="13">
        <f>$V$5</f>
        <v>300000</v>
      </c>
      <c r="G141" s="13">
        <v>5</v>
      </c>
      <c r="H141" s="13" t="s">
        <v>1077</v>
      </c>
      <c r="I141" s="13" t="str">
        <f t="shared" si="6"/>
        <v>Anziehen 10 Minute, Ausziehen 5 Minute, Rüstungswert: 26,5</v>
      </c>
      <c r="J141" s="13">
        <v>4</v>
      </c>
      <c r="K141" s="13">
        <f>0.5*$S$5</f>
        <v>26.5</v>
      </c>
      <c r="L141" s="13">
        <v>20</v>
      </c>
    </row>
    <row r="142" spans="1:12" x14ac:dyDescent="0.5">
      <c r="A142" s="13" t="str">
        <f t="shared" si="14"/>
        <v>Schwerer Waffenrock  T4</v>
      </c>
      <c r="B142" s="13" t="s">
        <v>1074</v>
      </c>
      <c r="D142" s="13">
        <f t="shared" si="13"/>
        <v>240000</v>
      </c>
      <c r="E142" s="13" t="s">
        <v>1456</v>
      </c>
      <c r="F142" s="13">
        <f>$V$5</f>
        <v>300000</v>
      </c>
      <c r="G142" s="13">
        <v>5</v>
      </c>
      <c r="H142" s="13" t="s">
        <v>1077</v>
      </c>
      <c r="I142" s="13" t="str">
        <f t="shared" si="6"/>
        <v>Anziehen 10 Minute, Ausziehen 5 Minute, Rüstungswert: 26,5</v>
      </c>
      <c r="J142" s="13">
        <v>4</v>
      </c>
      <c r="K142" s="13">
        <f>0.5*$S$5</f>
        <v>26.5</v>
      </c>
      <c r="L142" s="13">
        <v>20</v>
      </c>
    </row>
    <row r="143" spans="1:12" x14ac:dyDescent="0.5">
      <c r="A143" s="13" t="str">
        <f t="shared" si="14"/>
        <v>Schwere Armschienen  T4</v>
      </c>
      <c r="B143" s="13" t="s">
        <v>1075</v>
      </c>
      <c r="D143" s="13">
        <f t="shared" si="13"/>
        <v>240000</v>
      </c>
      <c r="E143" s="13" t="s">
        <v>1456</v>
      </c>
      <c r="F143" s="13">
        <f>$V$5</f>
        <v>300000</v>
      </c>
      <c r="G143" s="13">
        <v>5</v>
      </c>
      <c r="H143" s="13" t="s">
        <v>1077</v>
      </c>
      <c r="I143" s="13" t="str">
        <f t="shared" si="6"/>
        <v>Anziehen 10 Minute, Ausziehen 5 Minute, Rüstungswert: 26,5</v>
      </c>
      <c r="J143" s="13">
        <v>4</v>
      </c>
      <c r="K143" s="13">
        <f>0.5*$S$5</f>
        <v>26.5</v>
      </c>
      <c r="L143" s="13">
        <v>20</v>
      </c>
    </row>
    <row r="144" spans="1:12" x14ac:dyDescent="0.5">
      <c r="A144" s="13" t="str">
        <f t="shared" si="14"/>
        <v>Schwere Beinschienen  T4</v>
      </c>
      <c r="B144" s="13" t="s">
        <v>1076</v>
      </c>
      <c r="D144" s="13">
        <f t="shared" si="13"/>
        <v>240000</v>
      </c>
      <c r="E144" s="13" t="s">
        <v>1456</v>
      </c>
      <c r="F144" s="13">
        <f>$V$5</f>
        <v>300000</v>
      </c>
      <c r="G144" s="13">
        <v>5</v>
      </c>
      <c r="H144" s="13" t="s">
        <v>1077</v>
      </c>
      <c r="I144" s="13" t="str">
        <f t="shared" si="6"/>
        <v>Anziehen 10 Minute, Ausziehen 5 Minute, Rüstungswert: 26,5</v>
      </c>
      <c r="J144" s="13">
        <v>4</v>
      </c>
      <c r="K144" s="13">
        <f>0.5*$S$5</f>
        <v>26.5</v>
      </c>
      <c r="L144" s="13">
        <v>20</v>
      </c>
    </row>
    <row r="145" spans="1:12" x14ac:dyDescent="0.5">
      <c r="A145" s="13" t="str">
        <f t="shared" si="14"/>
        <v>Kleines Schild  T1</v>
      </c>
      <c r="B145" s="13" t="s">
        <v>1078</v>
      </c>
      <c r="D145" s="13">
        <f>0.4*F145</f>
        <v>2000</v>
      </c>
      <c r="E145" s="13" t="s">
        <v>1453</v>
      </c>
      <c r="F145" s="13">
        <f>$V$2</f>
        <v>5000</v>
      </c>
      <c r="G145" s="13">
        <v>1</v>
      </c>
      <c r="H145" s="13" t="s">
        <v>1081</v>
      </c>
      <c r="I145" s="13" t="str">
        <f t="shared" si="6"/>
        <v>Entwaffnungschance 15, Rüstungswert: 10,5</v>
      </c>
      <c r="J145" s="13">
        <v>1</v>
      </c>
      <c r="K145" s="13">
        <f>0.35*$S$2</f>
        <v>10.5</v>
      </c>
      <c r="L145" s="13">
        <v>7</v>
      </c>
    </row>
    <row r="146" spans="1:12" x14ac:dyDescent="0.5">
      <c r="A146" s="13" t="str">
        <f t="shared" si="14"/>
        <v>Schild  T1</v>
      </c>
      <c r="B146" s="13" t="s">
        <v>1079</v>
      </c>
      <c r="D146" s="13">
        <f>0.6*F146</f>
        <v>3000</v>
      </c>
      <c r="E146" s="13" t="s">
        <v>1457</v>
      </c>
      <c r="F146" s="13">
        <f>$V$2</f>
        <v>5000</v>
      </c>
      <c r="G146" s="13">
        <v>3</v>
      </c>
      <c r="H146" s="13" t="s">
        <v>1082</v>
      </c>
      <c r="I146" s="13" t="str">
        <f t="shared" si="6"/>
        <v>Entwaffnungschance 8, Rüstungswert: 16,5</v>
      </c>
      <c r="J146" s="13">
        <v>1</v>
      </c>
      <c r="K146" s="13">
        <f>0.55*$S$2</f>
        <v>16.5</v>
      </c>
      <c r="L146" s="13">
        <v>7</v>
      </c>
    </row>
    <row r="147" spans="1:12" x14ac:dyDescent="0.5">
      <c r="A147" s="13" t="str">
        <f t="shared" si="14"/>
        <v>Turmschild  T1</v>
      </c>
      <c r="B147" s="13" t="s">
        <v>1080</v>
      </c>
      <c r="D147" s="13">
        <f>0.8*F147</f>
        <v>4000</v>
      </c>
      <c r="E147" s="13" t="s">
        <v>1456</v>
      </c>
      <c r="F147" s="13">
        <f>$V$2</f>
        <v>5000</v>
      </c>
      <c r="G147" s="13">
        <v>8</v>
      </c>
      <c r="H147" s="13" t="s">
        <v>1083</v>
      </c>
      <c r="I147" s="13" t="str">
        <f t="shared" si="6"/>
        <v>Entwaffnungschance 1, Rüstungswert: 22,5</v>
      </c>
      <c r="J147" s="13">
        <v>1</v>
      </c>
      <c r="K147" s="13">
        <f>0.75*$S$2</f>
        <v>22.5</v>
      </c>
      <c r="L147" s="13">
        <v>7</v>
      </c>
    </row>
    <row r="148" spans="1:12" x14ac:dyDescent="0.5">
      <c r="A148" s="13" t="str">
        <f t="shared" si="14"/>
        <v>Kleines Schild  T2</v>
      </c>
      <c r="B148" s="13" t="s">
        <v>1078</v>
      </c>
      <c r="D148" s="13">
        <f>0.4*F148</f>
        <v>9000</v>
      </c>
      <c r="E148" s="13" t="s">
        <v>1453</v>
      </c>
      <c r="F148" s="13">
        <f>$V$3</f>
        <v>22500</v>
      </c>
      <c r="G148" s="13">
        <v>1</v>
      </c>
      <c r="H148" s="13" t="s">
        <v>1081</v>
      </c>
      <c r="I148" s="13" t="str">
        <f t="shared" si="6"/>
        <v>Entwaffnungschance 15, Rüstungswert: 14,7</v>
      </c>
      <c r="J148" s="13">
        <v>2</v>
      </c>
      <c r="K148" s="13">
        <f>0.35*$S$3</f>
        <v>14.7</v>
      </c>
      <c r="L148" s="13">
        <v>10</v>
      </c>
    </row>
    <row r="149" spans="1:12" x14ac:dyDescent="0.5">
      <c r="A149" s="13" t="str">
        <f t="shared" si="14"/>
        <v>Schild  T2</v>
      </c>
      <c r="B149" s="13" t="s">
        <v>1079</v>
      </c>
      <c r="D149" s="13">
        <f>0.6*F149</f>
        <v>13500</v>
      </c>
      <c r="E149" s="13" t="s">
        <v>1457</v>
      </c>
      <c r="F149" s="13">
        <f>$V$3</f>
        <v>22500</v>
      </c>
      <c r="G149" s="13">
        <v>3</v>
      </c>
      <c r="H149" s="13" t="s">
        <v>1082</v>
      </c>
      <c r="I149" s="13" t="str">
        <f t="shared" si="6"/>
        <v>Entwaffnungschance 8, Rüstungswert: 23,1</v>
      </c>
      <c r="J149" s="13">
        <v>2</v>
      </c>
      <c r="K149" s="13">
        <f>0.55*$S$3</f>
        <v>23.1</v>
      </c>
      <c r="L149" s="13">
        <v>10</v>
      </c>
    </row>
    <row r="150" spans="1:12" x14ac:dyDescent="0.5">
      <c r="A150" s="13" t="str">
        <f t="shared" si="14"/>
        <v>Turmschild  T2</v>
      </c>
      <c r="B150" s="13" t="s">
        <v>1080</v>
      </c>
      <c r="D150" s="13">
        <f>0.8*F150</f>
        <v>18000</v>
      </c>
      <c r="E150" s="13" t="s">
        <v>1456</v>
      </c>
      <c r="F150" s="13">
        <f>$V$3</f>
        <v>22500</v>
      </c>
      <c r="G150" s="13">
        <v>8</v>
      </c>
      <c r="H150" s="13" t="s">
        <v>1083</v>
      </c>
      <c r="I150" s="13" t="str">
        <f t="shared" ref="I150:I156" si="15">H150&amp;", Rüstungswert: "&amp;K150</f>
        <v>Entwaffnungschance 1, Rüstungswert: 31,5</v>
      </c>
      <c r="J150" s="13">
        <v>2</v>
      </c>
      <c r="K150" s="13">
        <f>0.75*$S$3</f>
        <v>31.5</v>
      </c>
      <c r="L150" s="13">
        <v>10</v>
      </c>
    </row>
    <row r="151" spans="1:12" x14ac:dyDescent="0.5">
      <c r="A151" s="13" t="str">
        <f t="shared" si="14"/>
        <v>Kleines Schild  T3</v>
      </c>
      <c r="B151" s="13" t="s">
        <v>1078</v>
      </c>
      <c r="D151" s="13">
        <f>0.4*F151</f>
        <v>36000</v>
      </c>
      <c r="E151" s="13" t="s">
        <v>1453</v>
      </c>
      <c r="F151" s="13">
        <f>$V$4</f>
        <v>90000</v>
      </c>
      <c r="G151" s="13">
        <v>1</v>
      </c>
      <c r="H151" s="13" t="s">
        <v>1081</v>
      </c>
      <c r="I151" s="13" t="str">
        <f t="shared" si="15"/>
        <v>Entwaffnungschance 15, Rüstungswert: 16,8</v>
      </c>
      <c r="J151" s="13">
        <v>3</v>
      </c>
      <c r="K151" s="13">
        <f>0.35*$S$4</f>
        <v>16.799999999999997</v>
      </c>
      <c r="L151" s="13">
        <v>14</v>
      </c>
    </row>
    <row r="152" spans="1:12" x14ac:dyDescent="0.5">
      <c r="A152" s="13" t="str">
        <f t="shared" si="14"/>
        <v>Schild  T3</v>
      </c>
      <c r="B152" s="13" t="s">
        <v>1079</v>
      </c>
      <c r="D152" s="13">
        <f>0.6*F152</f>
        <v>54000</v>
      </c>
      <c r="E152" s="13" t="s">
        <v>1457</v>
      </c>
      <c r="F152" s="13">
        <f>$V$4</f>
        <v>90000</v>
      </c>
      <c r="G152" s="13">
        <v>3</v>
      </c>
      <c r="H152" s="13" t="s">
        <v>1082</v>
      </c>
      <c r="I152" s="13" t="str">
        <f t="shared" si="15"/>
        <v>Entwaffnungschance 8, Rüstungswert: 26,4</v>
      </c>
      <c r="J152" s="13">
        <v>3</v>
      </c>
      <c r="K152" s="13">
        <f>0.55*$S$4</f>
        <v>26.400000000000002</v>
      </c>
      <c r="L152" s="13">
        <v>14</v>
      </c>
    </row>
    <row r="153" spans="1:12" x14ac:dyDescent="0.5">
      <c r="A153" s="13" t="str">
        <f t="shared" si="14"/>
        <v>Turmschild  T3</v>
      </c>
      <c r="B153" s="13" t="s">
        <v>1080</v>
      </c>
      <c r="D153" s="13">
        <f>0.8*F153</f>
        <v>72000</v>
      </c>
      <c r="E153" s="13" t="s">
        <v>1456</v>
      </c>
      <c r="F153" s="13">
        <f>$V$4</f>
        <v>90000</v>
      </c>
      <c r="G153" s="13">
        <v>8</v>
      </c>
      <c r="H153" s="13" t="s">
        <v>1083</v>
      </c>
      <c r="I153" s="13" t="str">
        <f t="shared" si="15"/>
        <v>Entwaffnungschance 1, Rüstungswert: 36</v>
      </c>
      <c r="J153" s="13">
        <v>3</v>
      </c>
      <c r="K153" s="13">
        <f>0.75*$S$4</f>
        <v>36</v>
      </c>
      <c r="L153" s="13">
        <v>14</v>
      </c>
    </row>
    <row r="154" spans="1:12" x14ac:dyDescent="0.5">
      <c r="A154" s="13" t="str">
        <f t="shared" si="14"/>
        <v>Kleines Schild  T4</v>
      </c>
      <c r="B154" s="13" t="s">
        <v>1078</v>
      </c>
      <c r="D154" s="13">
        <f>0.4*F154</f>
        <v>120000</v>
      </c>
      <c r="E154" s="13" t="s">
        <v>1453</v>
      </c>
      <c r="F154" s="13">
        <f>$V$5</f>
        <v>300000</v>
      </c>
      <c r="G154" s="13">
        <v>1</v>
      </c>
      <c r="H154" s="13" t="s">
        <v>1081</v>
      </c>
      <c r="I154" s="13" t="str">
        <f t="shared" si="15"/>
        <v>Entwaffnungschance 15, Rüstungswert: 18,55</v>
      </c>
      <c r="J154" s="13">
        <v>4</v>
      </c>
      <c r="K154" s="13">
        <f>0.35*$S$5</f>
        <v>18.549999999999997</v>
      </c>
      <c r="L154" s="13">
        <v>20</v>
      </c>
    </row>
    <row r="155" spans="1:12" x14ac:dyDescent="0.5">
      <c r="A155" s="13" t="str">
        <f t="shared" si="14"/>
        <v>Schild  T4</v>
      </c>
      <c r="B155" s="13" t="s">
        <v>1079</v>
      </c>
      <c r="D155" s="13">
        <f>0.6*F155</f>
        <v>180000</v>
      </c>
      <c r="E155" s="13" t="s">
        <v>1457</v>
      </c>
      <c r="F155" s="13">
        <f>$V$5</f>
        <v>300000</v>
      </c>
      <c r="G155" s="13">
        <v>3</v>
      </c>
      <c r="H155" s="13" t="s">
        <v>1082</v>
      </c>
      <c r="I155" s="13" t="str">
        <f t="shared" si="15"/>
        <v>Entwaffnungschance 8, Rüstungswert: 29,15</v>
      </c>
      <c r="J155" s="13">
        <v>4</v>
      </c>
      <c r="K155" s="13">
        <f>0.55*$S$5</f>
        <v>29.150000000000002</v>
      </c>
      <c r="L155" s="13">
        <v>20</v>
      </c>
    </row>
    <row r="156" spans="1:12" x14ac:dyDescent="0.5">
      <c r="A156" s="13" t="str">
        <f t="shared" si="14"/>
        <v>Turmschild  T4</v>
      </c>
      <c r="B156" s="13" t="s">
        <v>1080</v>
      </c>
      <c r="D156" s="13">
        <f>0.8*F156</f>
        <v>240000</v>
      </c>
      <c r="E156" s="13" t="s">
        <v>1456</v>
      </c>
      <c r="F156" s="13">
        <f>$V$5</f>
        <v>300000</v>
      </c>
      <c r="G156" s="13">
        <v>8</v>
      </c>
      <c r="H156" s="13" t="s">
        <v>1083</v>
      </c>
      <c r="I156" s="13" t="str">
        <f t="shared" si="15"/>
        <v>Entwaffnungschance 1, Rüstungswert: 39,75</v>
      </c>
      <c r="J156" s="13">
        <v>4</v>
      </c>
      <c r="K156" s="13">
        <f>0.75*$S$5</f>
        <v>39.75</v>
      </c>
      <c r="L156" s="13">
        <v>20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C4932-25E7-42E2-87D7-4D1A49E3E167}">
  <dimension ref="A1:L163"/>
  <sheetViews>
    <sheetView zoomScale="90" zoomScaleNormal="90" workbookViewId="0">
      <selection activeCell="E9" sqref="E9"/>
    </sheetView>
  </sheetViews>
  <sheetFormatPr baseColWidth="10" defaultRowHeight="14.35" x14ac:dyDescent="0.5"/>
  <cols>
    <col min="1" max="1" width="49.41015625" customWidth="1"/>
    <col min="4" max="4" width="31.64453125" style="13" customWidth="1"/>
  </cols>
  <sheetData>
    <row r="1" spans="1:12" x14ac:dyDescent="0.5">
      <c r="A1" t="s">
        <v>825</v>
      </c>
      <c r="B1" t="s">
        <v>5</v>
      </c>
      <c r="C1" t="s">
        <v>12</v>
      </c>
      <c r="D1" s="13" t="s">
        <v>6</v>
      </c>
    </row>
    <row r="2" spans="1:12" x14ac:dyDescent="0.5">
      <c r="A2" t="s">
        <v>826</v>
      </c>
      <c r="B2" s="13">
        <v>0</v>
      </c>
      <c r="C2" s="13">
        <v>15</v>
      </c>
      <c r="I2" s="13"/>
      <c r="J2" s="13"/>
      <c r="L2" s="13"/>
    </row>
    <row r="3" spans="1:12" x14ac:dyDescent="0.5">
      <c r="A3" t="s">
        <v>827</v>
      </c>
      <c r="B3" s="13">
        <v>0</v>
      </c>
      <c r="C3" s="13">
        <v>6</v>
      </c>
      <c r="D3" s="13" t="s">
        <v>1400</v>
      </c>
      <c r="I3" s="13"/>
      <c r="J3" s="13"/>
      <c r="L3" s="13"/>
    </row>
    <row r="4" spans="1:12" x14ac:dyDescent="0.5">
      <c r="A4" t="s">
        <v>828</v>
      </c>
      <c r="B4" s="13">
        <v>0</v>
      </c>
      <c r="C4" s="13">
        <v>2</v>
      </c>
      <c r="I4" s="13"/>
      <c r="J4" s="13"/>
      <c r="L4" s="13"/>
    </row>
    <row r="5" spans="1:12" x14ac:dyDescent="0.5">
      <c r="A5" t="s">
        <v>829</v>
      </c>
      <c r="B5" s="13">
        <v>0</v>
      </c>
      <c r="C5" s="13">
        <v>0.5</v>
      </c>
      <c r="I5" s="13"/>
      <c r="J5" s="13"/>
      <c r="L5" s="13"/>
    </row>
    <row r="6" spans="1:12" x14ac:dyDescent="0.5">
      <c r="A6" t="s">
        <v>830</v>
      </c>
      <c r="B6" s="13">
        <v>0</v>
      </c>
      <c r="C6" s="13">
        <v>7</v>
      </c>
      <c r="D6" s="13" t="s">
        <v>1412</v>
      </c>
      <c r="I6" s="13"/>
      <c r="J6" s="13"/>
      <c r="L6" s="13"/>
    </row>
    <row r="7" spans="1:12" x14ac:dyDescent="0.5">
      <c r="A7" t="s">
        <v>831</v>
      </c>
      <c r="B7" s="13">
        <v>0</v>
      </c>
      <c r="C7" s="13">
        <v>0.5</v>
      </c>
      <c r="D7" s="13" t="s">
        <v>1416</v>
      </c>
      <c r="I7" s="13"/>
      <c r="J7" s="13"/>
      <c r="L7" s="13"/>
    </row>
    <row r="8" spans="1:12" x14ac:dyDescent="0.5">
      <c r="A8" t="s">
        <v>833</v>
      </c>
      <c r="B8" s="13">
        <v>0</v>
      </c>
      <c r="C8" s="13">
        <v>1</v>
      </c>
      <c r="I8" s="13"/>
      <c r="J8" s="13"/>
      <c r="L8" s="13"/>
    </row>
    <row r="9" spans="1:12" x14ac:dyDescent="0.5">
      <c r="A9" t="s">
        <v>834</v>
      </c>
      <c r="B9" s="13">
        <v>0</v>
      </c>
      <c r="C9" s="13">
        <v>3</v>
      </c>
      <c r="I9" s="13"/>
      <c r="J9" s="13"/>
      <c r="L9" s="13"/>
    </row>
    <row r="10" spans="1:12" x14ac:dyDescent="0.5">
      <c r="A10" t="s">
        <v>835</v>
      </c>
      <c r="B10" s="13">
        <v>0</v>
      </c>
      <c r="C10" s="13">
        <v>2</v>
      </c>
      <c r="I10" s="13"/>
      <c r="J10" s="13"/>
      <c r="L10" s="13"/>
    </row>
    <row r="11" spans="1:12" x14ac:dyDescent="0.5">
      <c r="A11" t="s">
        <v>836</v>
      </c>
      <c r="B11" s="13">
        <v>0</v>
      </c>
      <c r="C11" s="13">
        <v>7</v>
      </c>
      <c r="D11" s="13" t="s">
        <v>1409</v>
      </c>
      <c r="I11" s="13"/>
      <c r="J11" s="13"/>
      <c r="L11" s="13"/>
    </row>
    <row r="12" spans="1:12" x14ac:dyDescent="0.5">
      <c r="A12" t="s">
        <v>837</v>
      </c>
      <c r="B12" s="13">
        <v>0</v>
      </c>
      <c r="C12" s="13">
        <v>15</v>
      </c>
      <c r="I12" s="13"/>
      <c r="J12" s="13"/>
      <c r="L12" s="13"/>
    </row>
    <row r="13" spans="1:12" x14ac:dyDescent="0.5">
      <c r="A13" t="s">
        <v>838</v>
      </c>
      <c r="B13" s="13">
        <v>0</v>
      </c>
      <c r="C13" s="13">
        <v>55</v>
      </c>
      <c r="I13" s="13"/>
      <c r="J13" s="13"/>
      <c r="L13" s="13"/>
    </row>
    <row r="14" spans="1:12" x14ac:dyDescent="0.5">
      <c r="A14" t="s">
        <v>839</v>
      </c>
      <c r="B14" s="13">
        <v>0</v>
      </c>
      <c r="C14" s="13">
        <v>7</v>
      </c>
      <c r="I14" s="13"/>
      <c r="J14" s="13"/>
      <c r="L14" s="13"/>
    </row>
    <row r="15" spans="1:12" x14ac:dyDescent="0.5">
      <c r="A15" t="s">
        <v>840</v>
      </c>
      <c r="B15" s="13">
        <v>0</v>
      </c>
      <c r="C15" s="13">
        <v>8</v>
      </c>
      <c r="I15" s="13"/>
      <c r="J15" s="13"/>
      <c r="L15" s="13"/>
    </row>
    <row r="16" spans="1:12" x14ac:dyDescent="0.5">
      <c r="A16" t="s">
        <v>841</v>
      </c>
      <c r="B16" s="13">
        <v>0</v>
      </c>
      <c r="C16" s="13">
        <v>20</v>
      </c>
      <c r="I16" s="13"/>
      <c r="J16" s="13"/>
      <c r="L16" s="13"/>
    </row>
    <row r="17" spans="1:12" x14ac:dyDescent="0.5">
      <c r="A17" t="s">
        <v>842</v>
      </c>
      <c r="B17" s="13">
        <v>0</v>
      </c>
      <c r="C17" s="13">
        <v>2</v>
      </c>
      <c r="I17" s="13"/>
      <c r="J17" s="13"/>
      <c r="L17" s="13"/>
    </row>
    <row r="18" spans="1:12" x14ac:dyDescent="0.5">
      <c r="A18" t="s">
        <v>843</v>
      </c>
      <c r="B18" s="13">
        <v>0</v>
      </c>
      <c r="C18" s="13">
        <v>0.5</v>
      </c>
      <c r="I18" s="13"/>
      <c r="J18" s="13"/>
      <c r="L18" s="13"/>
    </row>
    <row r="19" spans="1:12" x14ac:dyDescent="0.5">
      <c r="A19" t="s">
        <v>844</v>
      </c>
      <c r="B19" s="13">
        <v>0</v>
      </c>
      <c r="C19" s="13">
        <v>4</v>
      </c>
      <c r="I19" s="13"/>
      <c r="J19" s="13"/>
      <c r="L19" s="13"/>
    </row>
    <row r="20" spans="1:12" x14ac:dyDescent="0.5">
      <c r="A20" t="s">
        <v>845</v>
      </c>
      <c r="B20" s="13">
        <v>0</v>
      </c>
      <c r="C20" s="13">
        <v>1</v>
      </c>
      <c r="I20" s="13"/>
      <c r="J20" s="13"/>
      <c r="L20" s="13"/>
    </row>
    <row r="21" spans="1:12" x14ac:dyDescent="0.5">
      <c r="A21" t="s">
        <v>846</v>
      </c>
      <c r="B21" s="13">
        <v>0</v>
      </c>
      <c r="C21" s="13">
        <v>5</v>
      </c>
      <c r="D21" s="13" t="s">
        <v>1412</v>
      </c>
      <c r="I21" s="13"/>
      <c r="J21" s="13"/>
      <c r="L21" s="13"/>
    </row>
    <row r="22" spans="1:12" x14ac:dyDescent="0.5">
      <c r="A22" t="s">
        <v>847</v>
      </c>
      <c r="B22" s="13">
        <v>0</v>
      </c>
      <c r="C22" s="13">
        <v>5</v>
      </c>
      <c r="I22" s="13"/>
      <c r="J22" s="13"/>
      <c r="L22" s="13"/>
    </row>
    <row r="23" spans="1:12" x14ac:dyDescent="0.5">
      <c r="A23" t="s">
        <v>848</v>
      </c>
      <c r="B23" s="13">
        <v>0</v>
      </c>
      <c r="C23" s="13">
        <v>5</v>
      </c>
      <c r="I23" s="13"/>
      <c r="J23" s="13"/>
      <c r="L23" s="13"/>
    </row>
    <row r="24" spans="1:12" x14ac:dyDescent="0.5">
      <c r="A24" t="s">
        <v>849</v>
      </c>
      <c r="B24" s="13">
        <v>0</v>
      </c>
      <c r="C24" s="13">
        <v>1</v>
      </c>
      <c r="I24" s="13"/>
      <c r="J24" s="13"/>
      <c r="L24" s="13"/>
    </row>
    <row r="25" spans="1:12" x14ac:dyDescent="0.5">
      <c r="A25" t="s">
        <v>850</v>
      </c>
      <c r="B25" s="13">
        <v>0</v>
      </c>
      <c r="C25" s="13">
        <v>1</v>
      </c>
      <c r="I25" s="13"/>
      <c r="J25" s="13"/>
      <c r="L25" s="13"/>
    </row>
    <row r="26" spans="1:12" x14ac:dyDescent="0.5">
      <c r="A26" t="s">
        <v>851</v>
      </c>
      <c r="B26" s="13">
        <v>0</v>
      </c>
      <c r="C26" s="13">
        <v>5</v>
      </c>
      <c r="D26" s="13" t="s">
        <v>1409</v>
      </c>
      <c r="I26" s="13"/>
      <c r="J26" s="13"/>
      <c r="L26" s="13"/>
    </row>
    <row r="27" spans="1:12" x14ac:dyDescent="0.5">
      <c r="A27" t="s">
        <v>852</v>
      </c>
      <c r="B27" s="13">
        <v>0</v>
      </c>
      <c r="C27" s="13">
        <v>5</v>
      </c>
      <c r="I27" s="13"/>
      <c r="J27" s="13"/>
      <c r="L27" s="13"/>
    </row>
    <row r="28" spans="1:12" x14ac:dyDescent="0.5">
      <c r="A28" t="s">
        <v>853</v>
      </c>
      <c r="B28" s="13">
        <v>0</v>
      </c>
      <c r="C28" s="13">
        <v>6</v>
      </c>
      <c r="I28" s="13"/>
      <c r="J28" s="13"/>
      <c r="L28" s="13"/>
    </row>
    <row r="29" spans="1:12" x14ac:dyDescent="0.5">
      <c r="A29" t="s">
        <v>854</v>
      </c>
      <c r="B29" s="13">
        <v>0</v>
      </c>
      <c r="C29" s="13">
        <v>2</v>
      </c>
      <c r="I29" s="13"/>
      <c r="J29" s="13"/>
      <c r="L29" s="13"/>
    </row>
    <row r="30" spans="1:12" x14ac:dyDescent="0.5">
      <c r="A30" t="s">
        <v>855</v>
      </c>
      <c r="B30" s="13">
        <v>0</v>
      </c>
      <c r="C30" s="13">
        <v>6</v>
      </c>
      <c r="D30" s="13" t="s">
        <v>1402</v>
      </c>
      <c r="I30" s="13"/>
      <c r="J30" s="13"/>
      <c r="L30" s="13"/>
    </row>
    <row r="31" spans="1:12" x14ac:dyDescent="0.5">
      <c r="A31" t="s">
        <v>857</v>
      </c>
      <c r="B31" s="13">
        <v>0</v>
      </c>
      <c r="C31" s="13">
        <v>2</v>
      </c>
      <c r="I31" s="13"/>
      <c r="J31" s="13"/>
      <c r="L31" s="13"/>
    </row>
    <row r="32" spans="1:12" x14ac:dyDescent="0.5">
      <c r="A32" t="s">
        <v>858</v>
      </c>
      <c r="B32" s="13">
        <v>0</v>
      </c>
      <c r="C32" s="13">
        <v>0.3</v>
      </c>
      <c r="I32" s="13"/>
      <c r="J32" s="13"/>
      <c r="L32" s="13"/>
    </row>
    <row r="33" spans="1:12" x14ac:dyDescent="0.5">
      <c r="A33" t="s">
        <v>859</v>
      </c>
      <c r="B33" s="13">
        <v>0</v>
      </c>
      <c r="C33" s="13">
        <v>10</v>
      </c>
      <c r="I33" s="13"/>
      <c r="J33" s="13"/>
      <c r="L33" s="13"/>
    </row>
    <row r="34" spans="1:12" x14ac:dyDescent="0.5">
      <c r="A34" t="s">
        <v>860</v>
      </c>
      <c r="B34" s="13">
        <v>0</v>
      </c>
      <c r="C34" s="13">
        <v>8</v>
      </c>
      <c r="D34" s="13" t="s">
        <v>1402</v>
      </c>
      <c r="I34" s="13"/>
      <c r="J34" s="13"/>
      <c r="L34" s="13"/>
    </row>
    <row r="35" spans="1:12" x14ac:dyDescent="0.5">
      <c r="A35" t="s">
        <v>861</v>
      </c>
      <c r="B35" s="13">
        <v>0</v>
      </c>
      <c r="C35" s="13">
        <v>5</v>
      </c>
      <c r="I35" s="13"/>
      <c r="J35" s="13"/>
      <c r="L35" s="13"/>
    </row>
    <row r="36" spans="1:12" x14ac:dyDescent="0.5">
      <c r="A36" t="s">
        <v>862</v>
      </c>
      <c r="B36" s="13">
        <v>0</v>
      </c>
      <c r="C36" s="13">
        <v>0.5</v>
      </c>
      <c r="I36" s="13"/>
      <c r="J36" s="13"/>
      <c r="L36" s="13"/>
    </row>
    <row r="37" spans="1:12" x14ac:dyDescent="0.5">
      <c r="A37" t="s">
        <v>863</v>
      </c>
      <c r="B37" s="13">
        <v>0</v>
      </c>
      <c r="C37" s="13">
        <v>15</v>
      </c>
      <c r="D37" s="13" t="s">
        <v>1400</v>
      </c>
      <c r="I37" s="13"/>
      <c r="J37" s="13"/>
      <c r="L37" s="13"/>
    </row>
    <row r="38" spans="1:12" x14ac:dyDescent="0.5">
      <c r="A38" t="s">
        <v>865</v>
      </c>
      <c r="B38" s="13">
        <v>0</v>
      </c>
      <c r="C38" s="13">
        <v>12</v>
      </c>
      <c r="D38" s="13" t="s">
        <v>1411</v>
      </c>
      <c r="I38" s="13"/>
      <c r="J38" s="13"/>
      <c r="L38" s="13"/>
    </row>
    <row r="39" spans="1:12" x14ac:dyDescent="0.5">
      <c r="A39" t="s">
        <v>866</v>
      </c>
      <c r="B39" s="13">
        <v>0</v>
      </c>
      <c r="C39" s="13">
        <v>15</v>
      </c>
      <c r="I39" s="13"/>
      <c r="J39" s="13"/>
      <c r="L39" s="13"/>
    </row>
    <row r="40" spans="1:12" x14ac:dyDescent="0.5">
      <c r="A40" t="s">
        <v>867</v>
      </c>
      <c r="B40" s="13">
        <v>0</v>
      </c>
      <c r="C40" s="13">
        <v>15</v>
      </c>
      <c r="I40" s="13"/>
      <c r="J40" s="13"/>
      <c r="L40" s="13"/>
    </row>
    <row r="41" spans="1:12" x14ac:dyDescent="0.5">
      <c r="A41" t="s">
        <v>868</v>
      </c>
      <c r="B41" s="13">
        <v>0</v>
      </c>
      <c r="C41" s="13">
        <v>7</v>
      </c>
      <c r="I41" s="13"/>
      <c r="J41" s="13"/>
      <c r="L41" s="13"/>
    </row>
    <row r="42" spans="1:12" x14ac:dyDescent="0.5">
      <c r="A42" t="s">
        <v>869</v>
      </c>
      <c r="B42" s="13">
        <v>0</v>
      </c>
      <c r="C42" s="13">
        <v>15</v>
      </c>
      <c r="D42" s="13" t="s">
        <v>1411</v>
      </c>
      <c r="I42" s="13"/>
      <c r="J42" s="13"/>
      <c r="L42" s="13"/>
    </row>
    <row r="43" spans="1:12" x14ac:dyDescent="0.5">
      <c r="A43" t="s">
        <v>870</v>
      </c>
      <c r="B43" s="13">
        <v>0</v>
      </c>
      <c r="C43" s="13">
        <v>145</v>
      </c>
      <c r="I43" s="13"/>
      <c r="J43" s="13"/>
      <c r="L43" s="13"/>
    </row>
    <row r="44" spans="1:12" x14ac:dyDescent="0.5">
      <c r="A44" t="s">
        <v>871</v>
      </c>
      <c r="B44" s="13">
        <v>0</v>
      </c>
      <c r="C44" s="13">
        <v>5</v>
      </c>
      <c r="D44" s="13" t="s">
        <v>1402</v>
      </c>
      <c r="I44" s="13"/>
      <c r="J44" s="13"/>
      <c r="L44" s="13"/>
    </row>
    <row r="45" spans="1:12" x14ac:dyDescent="0.5">
      <c r="A45" t="s">
        <v>872</v>
      </c>
      <c r="B45" s="13">
        <v>0</v>
      </c>
      <c r="C45" s="13">
        <v>5</v>
      </c>
      <c r="I45" s="13"/>
      <c r="J45" s="13"/>
      <c r="L45" s="13"/>
    </row>
    <row r="46" spans="1:12" x14ac:dyDescent="0.5">
      <c r="A46" t="s">
        <v>873</v>
      </c>
      <c r="B46" s="13">
        <v>0</v>
      </c>
      <c r="C46" s="13">
        <v>2</v>
      </c>
      <c r="I46" s="13"/>
      <c r="J46" s="13"/>
      <c r="L46" s="13"/>
    </row>
    <row r="47" spans="1:12" x14ac:dyDescent="0.5">
      <c r="A47" t="s">
        <v>874</v>
      </c>
      <c r="B47" s="13">
        <v>0</v>
      </c>
      <c r="C47" s="13">
        <v>0.5</v>
      </c>
      <c r="I47" s="13"/>
      <c r="J47" s="13"/>
      <c r="L47" s="13"/>
    </row>
    <row r="48" spans="1:12" x14ac:dyDescent="0.5">
      <c r="A48" t="s">
        <v>875</v>
      </c>
      <c r="B48" s="13">
        <v>0</v>
      </c>
      <c r="C48" s="13">
        <v>2</v>
      </c>
      <c r="D48" s="13" t="s">
        <v>1410</v>
      </c>
      <c r="I48" s="13"/>
      <c r="J48" s="13"/>
      <c r="L48" s="13"/>
    </row>
    <row r="49" spans="1:12" x14ac:dyDescent="0.5">
      <c r="A49" t="s">
        <v>876</v>
      </c>
      <c r="B49" s="13">
        <v>0</v>
      </c>
      <c r="C49" s="13">
        <v>6</v>
      </c>
      <c r="D49" s="13" t="s">
        <v>1409</v>
      </c>
      <c r="I49" s="13"/>
      <c r="J49" s="13"/>
      <c r="L49" s="13"/>
    </row>
    <row r="50" spans="1:12" x14ac:dyDescent="0.5">
      <c r="A50" t="s">
        <v>877</v>
      </c>
      <c r="B50" s="13">
        <v>0</v>
      </c>
      <c r="C50" s="13">
        <v>0.1</v>
      </c>
      <c r="I50" s="13"/>
      <c r="J50" s="13"/>
      <c r="L50" s="13"/>
    </row>
    <row r="51" spans="1:12" x14ac:dyDescent="0.5">
      <c r="A51" t="s">
        <v>878</v>
      </c>
      <c r="B51" s="13">
        <v>0</v>
      </c>
      <c r="C51" s="13">
        <v>15</v>
      </c>
      <c r="I51" s="13"/>
      <c r="J51" s="13"/>
      <c r="L51" s="13"/>
    </row>
    <row r="52" spans="1:12" x14ac:dyDescent="0.5">
      <c r="A52" t="s">
        <v>879</v>
      </c>
      <c r="B52" s="13">
        <v>0</v>
      </c>
      <c r="C52" s="13">
        <v>2</v>
      </c>
      <c r="I52" s="13"/>
      <c r="J52" s="13"/>
      <c r="L52" s="13"/>
    </row>
    <row r="53" spans="1:12" x14ac:dyDescent="0.5">
      <c r="A53" t="s">
        <v>880</v>
      </c>
      <c r="B53" s="13">
        <v>0</v>
      </c>
      <c r="C53" s="13">
        <v>4</v>
      </c>
      <c r="I53" s="13"/>
      <c r="J53" s="13"/>
      <c r="L53" s="13"/>
    </row>
    <row r="54" spans="1:12" x14ac:dyDescent="0.5">
      <c r="A54" t="s">
        <v>881</v>
      </c>
      <c r="B54" s="13">
        <v>0</v>
      </c>
      <c r="C54" s="13">
        <v>4</v>
      </c>
      <c r="D54" s="13" t="s">
        <v>1402</v>
      </c>
      <c r="I54" s="13"/>
      <c r="J54" s="13"/>
      <c r="L54" s="13"/>
    </row>
    <row r="55" spans="1:12" x14ac:dyDescent="0.5">
      <c r="A55" t="s">
        <v>882</v>
      </c>
      <c r="B55" s="13">
        <v>0</v>
      </c>
      <c r="C55" s="13">
        <v>2</v>
      </c>
      <c r="I55" s="13"/>
      <c r="J55" s="13"/>
      <c r="L55" s="13"/>
    </row>
    <row r="56" spans="1:12" x14ac:dyDescent="0.5">
      <c r="A56" t="s">
        <v>883</v>
      </c>
      <c r="B56" s="13">
        <v>0</v>
      </c>
      <c r="C56" s="13">
        <v>0.5</v>
      </c>
      <c r="I56" s="13"/>
      <c r="J56" s="13"/>
      <c r="L56" s="13"/>
    </row>
    <row r="57" spans="1:12" x14ac:dyDescent="0.5">
      <c r="A57" t="s">
        <v>884</v>
      </c>
      <c r="B57" s="13">
        <v>0</v>
      </c>
      <c r="C57" s="13">
        <v>3</v>
      </c>
      <c r="D57" s="13" t="s">
        <v>1409</v>
      </c>
      <c r="I57" s="13"/>
      <c r="J57" s="13"/>
      <c r="L57" s="13"/>
    </row>
    <row r="58" spans="1:12" x14ac:dyDescent="0.5">
      <c r="A58" t="s">
        <v>885</v>
      </c>
      <c r="B58" s="13">
        <v>0</v>
      </c>
      <c r="C58" s="13">
        <v>1</v>
      </c>
      <c r="D58" s="13" t="s">
        <v>1402</v>
      </c>
      <c r="I58" s="13"/>
      <c r="J58" s="13"/>
      <c r="L58" s="13"/>
    </row>
    <row r="59" spans="1:12" x14ac:dyDescent="0.5">
      <c r="A59" t="s">
        <v>886</v>
      </c>
      <c r="B59" s="13">
        <v>0</v>
      </c>
      <c r="C59" s="13">
        <v>6</v>
      </c>
      <c r="I59" s="13"/>
      <c r="J59" s="13"/>
      <c r="L59" s="13"/>
    </row>
    <row r="60" spans="1:12" x14ac:dyDescent="0.5">
      <c r="A60" t="s">
        <v>887</v>
      </c>
      <c r="B60" s="13">
        <v>0</v>
      </c>
      <c r="C60" s="13">
        <v>2</v>
      </c>
      <c r="I60" s="13"/>
      <c r="J60" s="13"/>
      <c r="L60" s="13"/>
    </row>
    <row r="61" spans="1:12" x14ac:dyDescent="0.5">
      <c r="A61" t="s">
        <v>888</v>
      </c>
      <c r="B61" s="13">
        <v>0</v>
      </c>
      <c r="C61" s="13">
        <v>0.2</v>
      </c>
      <c r="I61" s="13"/>
      <c r="J61" s="13"/>
      <c r="L61" s="13"/>
    </row>
    <row r="62" spans="1:12" x14ac:dyDescent="0.5">
      <c r="A62" t="s">
        <v>889</v>
      </c>
      <c r="B62" s="13">
        <v>0</v>
      </c>
      <c r="C62" s="13">
        <v>3</v>
      </c>
      <c r="D62" s="13" t="s">
        <v>1412</v>
      </c>
      <c r="I62" s="13"/>
      <c r="J62" s="13"/>
      <c r="L62" s="13"/>
    </row>
    <row r="63" spans="1:12" x14ac:dyDescent="0.5">
      <c r="A63" t="s">
        <v>890</v>
      </c>
      <c r="B63" s="13">
        <v>0</v>
      </c>
      <c r="C63" s="13">
        <v>8</v>
      </c>
      <c r="D63" s="13" t="s">
        <v>1409</v>
      </c>
      <c r="I63" s="13"/>
      <c r="J63" s="13"/>
      <c r="L63" s="13"/>
    </row>
    <row r="64" spans="1:12" x14ac:dyDescent="0.5">
      <c r="A64" t="s">
        <v>891</v>
      </c>
      <c r="B64" s="13">
        <v>0</v>
      </c>
      <c r="C64" s="13">
        <v>5</v>
      </c>
      <c r="I64" s="13"/>
      <c r="J64" s="13"/>
      <c r="L64" s="13"/>
    </row>
    <row r="65" spans="1:12" x14ac:dyDescent="0.5">
      <c r="A65" t="s">
        <v>892</v>
      </c>
      <c r="B65" s="13">
        <v>0</v>
      </c>
      <c r="C65" s="13">
        <v>15</v>
      </c>
      <c r="I65" s="13"/>
      <c r="J65" s="13"/>
      <c r="L65" s="13"/>
    </row>
    <row r="66" spans="1:12" x14ac:dyDescent="0.5">
      <c r="A66" t="s">
        <v>893</v>
      </c>
      <c r="B66" s="13">
        <v>0</v>
      </c>
      <c r="C66" s="13">
        <v>12</v>
      </c>
      <c r="I66" s="13"/>
      <c r="J66" s="13"/>
      <c r="L66" s="13"/>
    </row>
    <row r="67" spans="1:12" x14ac:dyDescent="0.5">
      <c r="A67" t="s">
        <v>894</v>
      </c>
      <c r="B67" s="13">
        <v>0</v>
      </c>
      <c r="C67" s="13">
        <v>15</v>
      </c>
      <c r="D67" s="13" t="s">
        <v>1403</v>
      </c>
      <c r="I67" s="13"/>
      <c r="J67" s="13"/>
      <c r="L67" s="13"/>
    </row>
    <row r="68" spans="1:12" x14ac:dyDescent="0.5">
      <c r="A68" t="s">
        <v>895</v>
      </c>
      <c r="B68" s="13">
        <v>0</v>
      </c>
      <c r="C68" s="13">
        <v>4</v>
      </c>
      <c r="I68" s="13"/>
      <c r="J68" s="13"/>
      <c r="L68" s="13"/>
    </row>
    <row r="69" spans="1:12" x14ac:dyDescent="0.5">
      <c r="A69" t="s">
        <v>896</v>
      </c>
      <c r="B69" s="13">
        <v>0</v>
      </c>
      <c r="C69" s="13">
        <v>2</v>
      </c>
      <c r="I69" s="13"/>
      <c r="J69" s="13"/>
      <c r="L69" s="13"/>
    </row>
    <row r="70" spans="1:12" x14ac:dyDescent="0.5">
      <c r="A70" t="s">
        <v>897</v>
      </c>
      <c r="B70" s="13">
        <v>0</v>
      </c>
      <c r="C70" s="13">
        <v>15</v>
      </c>
      <c r="I70" s="13"/>
      <c r="J70" s="13"/>
      <c r="L70" s="13"/>
    </row>
    <row r="71" spans="1:12" x14ac:dyDescent="0.5">
      <c r="A71" t="s">
        <v>898</v>
      </c>
      <c r="B71" s="13">
        <v>0</v>
      </c>
      <c r="C71" s="13">
        <v>15</v>
      </c>
      <c r="D71" s="13" t="s">
        <v>1400</v>
      </c>
      <c r="I71" s="13"/>
      <c r="J71" s="13"/>
      <c r="L71" s="13"/>
    </row>
    <row r="72" spans="1:12" x14ac:dyDescent="0.5">
      <c r="A72" t="s">
        <v>899</v>
      </c>
      <c r="B72" s="13">
        <v>0</v>
      </c>
      <c r="C72" s="13">
        <v>11</v>
      </c>
      <c r="I72" s="13"/>
      <c r="J72" s="13"/>
      <c r="L72" s="13"/>
    </row>
    <row r="73" spans="1:12" x14ac:dyDescent="0.5">
      <c r="A73" t="s">
        <v>900</v>
      </c>
      <c r="B73" s="13">
        <v>0</v>
      </c>
      <c r="C73" s="13">
        <v>1</v>
      </c>
      <c r="I73" s="13"/>
      <c r="J73" s="13"/>
      <c r="L73" s="13"/>
    </row>
    <row r="74" spans="1:12" x14ac:dyDescent="0.5">
      <c r="A74" t="s">
        <v>901</v>
      </c>
      <c r="B74" s="13">
        <v>0</v>
      </c>
      <c r="C74" s="13">
        <v>15</v>
      </c>
      <c r="D74" s="13" t="s">
        <v>1403</v>
      </c>
      <c r="I74" s="13"/>
      <c r="J74" s="13"/>
      <c r="L74" s="13"/>
    </row>
    <row r="75" spans="1:12" x14ac:dyDescent="0.5">
      <c r="A75" t="s">
        <v>902</v>
      </c>
      <c r="B75" s="13">
        <v>0</v>
      </c>
      <c r="C75" s="13">
        <v>8</v>
      </c>
      <c r="D75" s="13" t="s">
        <v>1406</v>
      </c>
      <c r="I75" s="13"/>
      <c r="J75" s="13"/>
      <c r="L75" s="13"/>
    </row>
    <row r="76" spans="1:12" x14ac:dyDescent="0.5">
      <c r="A76" t="s">
        <v>903</v>
      </c>
      <c r="B76" s="13">
        <v>0</v>
      </c>
      <c r="C76" s="13">
        <v>8</v>
      </c>
      <c r="I76" s="13"/>
      <c r="J76" s="13"/>
      <c r="L76" s="13"/>
    </row>
    <row r="77" spans="1:12" x14ac:dyDescent="0.5">
      <c r="A77" t="s">
        <v>904</v>
      </c>
      <c r="B77" s="13">
        <v>0</v>
      </c>
      <c r="C77" s="13">
        <v>4</v>
      </c>
      <c r="I77" s="13"/>
      <c r="J77" s="13"/>
      <c r="L77" s="13"/>
    </row>
    <row r="78" spans="1:12" x14ac:dyDescent="0.5">
      <c r="A78" t="s">
        <v>905</v>
      </c>
      <c r="B78" s="13">
        <v>0</v>
      </c>
      <c r="C78" s="13">
        <v>1</v>
      </c>
      <c r="I78" s="13"/>
      <c r="J78" s="13"/>
      <c r="L78" s="13"/>
    </row>
    <row r="79" spans="1:12" x14ac:dyDescent="0.5">
      <c r="A79" t="s">
        <v>906</v>
      </c>
      <c r="B79" s="13">
        <v>0</v>
      </c>
      <c r="C79" s="13">
        <v>10</v>
      </c>
      <c r="D79" s="13" t="s">
        <v>1408</v>
      </c>
      <c r="I79" s="13"/>
      <c r="J79" s="13"/>
      <c r="L79" s="13"/>
    </row>
    <row r="80" spans="1:12" x14ac:dyDescent="0.5">
      <c r="A80" t="s">
        <v>907</v>
      </c>
      <c r="B80" s="13">
        <v>0</v>
      </c>
      <c r="C80" s="13">
        <v>1</v>
      </c>
      <c r="I80" s="13"/>
      <c r="J80" s="13"/>
      <c r="L80" s="13"/>
    </row>
    <row r="81" spans="1:12" x14ac:dyDescent="0.5">
      <c r="A81" t="s">
        <v>908</v>
      </c>
      <c r="B81" s="13">
        <v>0</v>
      </c>
      <c r="C81" s="13">
        <v>2</v>
      </c>
      <c r="D81" s="13" t="s">
        <v>1406</v>
      </c>
      <c r="I81" s="13"/>
      <c r="J81" s="13"/>
      <c r="L81" s="13"/>
    </row>
    <row r="82" spans="1:12" x14ac:dyDescent="0.5">
      <c r="A82" t="s">
        <v>909</v>
      </c>
      <c r="B82" s="13">
        <v>0</v>
      </c>
      <c r="C82" s="13">
        <v>5</v>
      </c>
      <c r="I82" s="13"/>
      <c r="J82" s="13"/>
      <c r="L82" s="13"/>
    </row>
    <row r="83" spans="1:12" x14ac:dyDescent="0.5">
      <c r="A83" t="s">
        <v>910</v>
      </c>
      <c r="B83" s="13">
        <v>0</v>
      </c>
      <c r="C83" s="13">
        <v>3</v>
      </c>
      <c r="D83" s="13" t="s">
        <v>1406</v>
      </c>
      <c r="I83" s="13"/>
      <c r="J83" s="13"/>
      <c r="L83" s="13"/>
    </row>
    <row r="84" spans="1:12" x14ac:dyDescent="0.5">
      <c r="A84" t="s">
        <v>911</v>
      </c>
      <c r="B84" s="13">
        <v>0</v>
      </c>
      <c r="C84" s="13">
        <v>2</v>
      </c>
      <c r="I84" s="13"/>
      <c r="J84" s="13"/>
      <c r="L84" s="13"/>
    </row>
    <row r="85" spans="1:12" x14ac:dyDescent="0.5">
      <c r="A85" t="s">
        <v>912</v>
      </c>
      <c r="B85" s="13">
        <v>0</v>
      </c>
      <c r="C85" s="13">
        <v>0.6</v>
      </c>
      <c r="I85" s="13"/>
      <c r="J85" s="13"/>
      <c r="L85" s="13"/>
    </row>
    <row r="86" spans="1:12" x14ac:dyDescent="0.5">
      <c r="A86" t="s">
        <v>913</v>
      </c>
      <c r="B86" s="13">
        <v>0</v>
      </c>
      <c r="C86" s="13">
        <v>6</v>
      </c>
      <c r="D86" s="13" t="s">
        <v>1410</v>
      </c>
      <c r="I86" s="13"/>
      <c r="J86" s="13"/>
      <c r="L86" s="13"/>
    </row>
    <row r="87" spans="1:12" x14ac:dyDescent="0.5">
      <c r="A87" t="s">
        <v>914</v>
      </c>
      <c r="B87" s="13">
        <v>0</v>
      </c>
      <c r="C87" s="13">
        <v>2</v>
      </c>
      <c r="I87" s="13"/>
      <c r="J87" s="13"/>
      <c r="L87" s="13"/>
    </row>
    <row r="88" spans="1:12" x14ac:dyDescent="0.5">
      <c r="A88" t="s">
        <v>915</v>
      </c>
      <c r="B88" s="13">
        <v>0</v>
      </c>
      <c r="C88" s="13">
        <v>8</v>
      </c>
      <c r="I88" s="13"/>
      <c r="J88" s="13"/>
      <c r="L88" s="13"/>
    </row>
    <row r="89" spans="1:12" x14ac:dyDescent="0.5">
      <c r="A89" t="s">
        <v>916</v>
      </c>
      <c r="B89" s="13">
        <v>0</v>
      </c>
      <c r="C89" s="13">
        <v>4</v>
      </c>
      <c r="I89" s="13"/>
      <c r="J89" s="13"/>
      <c r="L89" s="13"/>
    </row>
    <row r="90" spans="1:12" x14ac:dyDescent="0.5">
      <c r="A90" t="s">
        <v>917</v>
      </c>
      <c r="B90" s="13">
        <v>0</v>
      </c>
      <c r="C90" s="13">
        <v>15</v>
      </c>
      <c r="D90" s="13" t="s">
        <v>1412</v>
      </c>
      <c r="I90" s="13"/>
      <c r="J90" s="13"/>
      <c r="L90" s="13"/>
    </row>
    <row r="91" spans="1:12" x14ac:dyDescent="0.5">
      <c r="A91" t="s">
        <v>918</v>
      </c>
      <c r="B91" s="13">
        <v>0</v>
      </c>
      <c r="C91" s="13">
        <v>15</v>
      </c>
      <c r="I91" s="13"/>
      <c r="J91" s="13"/>
      <c r="L91" s="13"/>
    </row>
    <row r="92" spans="1:12" x14ac:dyDescent="0.5">
      <c r="A92" t="s">
        <v>919</v>
      </c>
      <c r="B92" s="13">
        <v>0</v>
      </c>
      <c r="C92" s="13">
        <v>15</v>
      </c>
      <c r="I92" s="13"/>
      <c r="J92" s="13"/>
      <c r="L92" s="13"/>
    </row>
    <row r="93" spans="1:12" x14ac:dyDescent="0.5">
      <c r="A93" t="s">
        <v>920</v>
      </c>
      <c r="B93" s="13">
        <v>0</v>
      </c>
      <c r="C93" s="13">
        <v>158</v>
      </c>
      <c r="I93" s="13"/>
      <c r="J93" s="13"/>
      <c r="L93" s="13"/>
    </row>
    <row r="94" spans="1:12" x14ac:dyDescent="0.5">
      <c r="A94" t="s">
        <v>921</v>
      </c>
      <c r="B94" s="13">
        <v>0</v>
      </c>
      <c r="C94" s="13">
        <v>1250</v>
      </c>
      <c r="D94" s="13" t="s">
        <v>1404</v>
      </c>
      <c r="I94" s="13"/>
      <c r="J94" s="13"/>
      <c r="L94" s="13"/>
    </row>
    <row r="95" spans="1:12" x14ac:dyDescent="0.5">
      <c r="A95" t="s">
        <v>922</v>
      </c>
      <c r="B95" s="13">
        <v>0</v>
      </c>
      <c r="C95" s="13">
        <v>2</v>
      </c>
      <c r="I95" s="13"/>
      <c r="J95" s="13"/>
      <c r="L95" s="13"/>
    </row>
    <row r="96" spans="1:12" x14ac:dyDescent="0.5">
      <c r="A96" t="s">
        <v>923</v>
      </c>
      <c r="B96" s="13">
        <v>0</v>
      </c>
      <c r="C96" s="13">
        <v>2</v>
      </c>
      <c r="I96" s="13"/>
      <c r="J96" s="13"/>
      <c r="L96" s="13"/>
    </row>
    <row r="97" spans="1:12" x14ac:dyDescent="0.5">
      <c r="A97" t="s">
        <v>971</v>
      </c>
      <c r="B97" s="13">
        <v>0</v>
      </c>
      <c r="C97" s="13">
        <v>15</v>
      </c>
      <c r="I97" s="13"/>
      <c r="J97" s="13"/>
      <c r="L97" s="13"/>
    </row>
    <row r="98" spans="1:12" x14ac:dyDescent="0.5">
      <c r="A98" t="s">
        <v>970</v>
      </c>
      <c r="B98" s="13">
        <v>0</v>
      </c>
      <c r="C98" s="13">
        <v>15</v>
      </c>
      <c r="D98" s="13" t="s">
        <v>1401</v>
      </c>
      <c r="I98" s="13"/>
      <c r="J98" s="13"/>
      <c r="L98" s="13"/>
    </row>
    <row r="99" spans="1:12" x14ac:dyDescent="0.5">
      <c r="A99" t="s">
        <v>969</v>
      </c>
      <c r="B99" s="13">
        <v>0</v>
      </c>
      <c r="C99" s="13">
        <v>250</v>
      </c>
      <c r="I99" s="13"/>
      <c r="J99" s="13"/>
      <c r="L99" s="13"/>
    </row>
    <row r="100" spans="1:12" x14ac:dyDescent="0.5">
      <c r="A100" t="s">
        <v>968</v>
      </c>
      <c r="B100" s="13">
        <v>0</v>
      </c>
      <c r="C100" s="13">
        <v>15</v>
      </c>
      <c r="D100" s="13" t="s">
        <v>1401</v>
      </c>
      <c r="I100" s="13"/>
      <c r="J100" s="13"/>
      <c r="L100" s="13"/>
    </row>
    <row r="101" spans="1:12" x14ac:dyDescent="0.5">
      <c r="A101" t="s">
        <v>967</v>
      </c>
      <c r="B101" s="13">
        <v>0</v>
      </c>
      <c r="C101" s="13">
        <v>5</v>
      </c>
      <c r="D101" s="13" t="s">
        <v>972</v>
      </c>
      <c r="I101" s="13"/>
      <c r="J101" s="13"/>
      <c r="L101" s="13"/>
    </row>
    <row r="102" spans="1:12" x14ac:dyDescent="0.5">
      <c r="A102" t="s">
        <v>966</v>
      </c>
      <c r="B102" s="13">
        <v>0</v>
      </c>
      <c r="C102" s="13">
        <v>5</v>
      </c>
      <c r="I102" s="13"/>
      <c r="J102" s="13"/>
      <c r="L102" s="13"/>
    </row>
    <row r="103" spans="1:12" x14ac:dyDescent="0.5">
      <c r="A103" t="s">
        <v>965</v>
      </c>
      <c r="B103" s="13">
        <v>0</v>
      </c>
      <c r="C103" s="13">
        <v>5</v>
      </c>
      <c r="D103" s="13" t="s">
        <v>1397</v>
      </c>
      <c r="I103" s="13"/>
      <c r="J103" s="13"/>
      <c r="L103" s="13"/>
    </row>
    <row r="104" spans="1:12" x14ac:dyDescent="0.5">
      <c r="A104" t="s">
        <v>964</v>
      </c>
      <c r="B104" s="13">
        <v>0</v>
      </c>
      <c r="C104" s="13">
        <v>3</v>
      </c>
      <c r="I104" s="13"/>
      <c r="J104" s="13"/>
      <c r="L104" s="13"/>
    </row>
    <row r="105" spans="1:12" x14ac:dyDescent="0.5">
      <c r="A105" t="s">
        <v>963</v>
      </c>
      <c r="B105" s="13">
        <v>0</v>
      </c>
      <c r="C105" s="13">
        <v>3</v>
      </c>
      <c r="D105" s="13" t="s">
        <v>1398</v>
      </c>
      <c r="I105" s="13"/>
      <c r="J105" s="13"/>
      <c r="L105" s="13"/>
    </row>
    <row r="106" spans="1:12" x14ac:dyDescent="0.5">
      <c r="A106" t="s">
        <v>962</v>
      </c>
      <c r="B106" s="13">
        <v>0</v>
      </c>
      <c r="C106" s="13">
        <v>4</v>
      </c>
      <c r="D106" s="13" t="s">
        <v>1393</v>
      </c>
      <c r="I106" s="13"/>
      <c r="J106" s="13"/>
      <c r="L106" s="13"/>
    </row>
    <row r="107" spans="1:12" x14ac:dyDescent="0.5">
      <c r="A107" t="s">
        <v>961</v>
      </c>
      <c r="B107" s="13">
        <v>0</v>
      </c>
      <c r="C107" s="13">
        <v>15</v>
      </c>
      <c r="D107" s="13" t="s">
        <v>1415</v>
      </c>
      <c r="I107" s="13"/>
      <c r="J107" s="13"/>
      <c r="L107" s="13"/>
    </row>
    <row r="108" spans="1:12" x14ac:dyDescent="0.5">
      <c r="A108" t="s">
        <v>154</v>
      </c>
      <c r="B108" s="13">
        <v>0</v>
      </c>
      <c r="C108" s="13">
        <v>0.25</v>
      </c>
      <c r="I108" s="13"/>
      <c r="J108" s="13"/>
      <c r="L108" s="13"/>
    </row>
    <row r="109" spans="1:12" x14ac:dyDescent="0.5">
      <c r="A109" t="s">
        <v>960</v>
      </c>
      <c r="B109" s="13">
        <v>0</v>
      </c>
      <c r="C109" s="13">
        <v>15</v>
      </c>
      <c r="I109" s="13"/>
      <c r="J109" s="13"/>
      <c r="L109" s="13"/>
    </row>
    <row r="110" spans="1:12" x14ac:dyDescent="0.5">
      <c r="A110" t="s">
        <v>959</v>
      </c>
      <c r="B110" s="13">
        <v>0</v>
      </c>
      <c r="C110" s="13">
        <v>10</v>
      </c>
      <c r="D110" s="13" t="s">
        <v>1402</v>
      </c>
      <c r="I110" s="13"/>
      <c r="J110" s="13"/>
      <c r="L110" s="13"/>
    </row>
    <row r="111" spans="1:12" x14ac:dyDescent="0.5">
      <c r="A111" t="s">
        <v>958</v>
      </c>
      <c r="B111" s="13">
        <v>0</v>
      </c>
      <c r="C111" s="13">
        <v>5</v>
      </c>
      <c r="I111" s="13"/>
      <c r="J111" s="13"/>
      <c r="L111" s="13"/>
    </row>
    <row r="112" spans="1:12" x14ac:dyDescent="0.5">
      <c r="A112" t="s">
        <v>957</v>
      </c>
      <c r="B112" s="13">
        <v>0</v>
      </c>
      <c r="C112" s="13">
        <v>15</v>
      </c>
      <c r="D112" s="13" t="s">
        <v>1402</v>
      </c>
      <c r="I112" s="13"/>
      <c r="J112" s="13"/>
      <c r="L112" s="13"/>
    </row>
    <row r="113" spans="1:12" x14ac:dyDescent="0.5">
      <c r="A113" t="s">
        <v>956</v>
      </c>
      <c r="B113" s="13">
        <v>0</v>
      </c>
      <c r="C113" s="13">
        <v>15</v>
      </c>
      <c r="I113" s="13"/>
      <c r="J113" s="13"/>
      <c r="L113" s="13"/>
    </row>
    <row r="114" spans="1:12" x14ac:dyDescent="0.5">
      <c r="A114" t="s">
        <v>955</v>
      </c>
      <c r="B114" s="13">
        <v>0</v>
      </c>
      <c r="C114" s="13">
        <v>12</v>
      </c>
      <c r="D114" s="13" t="s">
        <v>1414</v>
      </c>
      <c r="I114" s="13"/>
      <c r="J114" s="13"/>
      <c r="L114" s="13"/>
    </row>
    <row r="115" spans="1:12" x14ac:dyDescent="0.5">
      <c r="A115" t="s">
        <v>954</v>
      </c>
      <c r="B115" s="13">
        <v>0</v>
      </c>
      <c r="C115" s="13">
        <v>8</v>
      </c>
      <c r="I115" s="13"/>
      <c r="J115" s="13"/>
      <c r="L115" s="13"/>
    </row>
    <row r="116" spans="1:12" x14ac:dyDescent="0.5">
      <c r="A116" t="s">
        <v>953</v>
      </c>
      <c r="B116" s="13">
        <v>0</v>
      </c>
      <c r="C116" s="13">
        <v>12</v>
      </c>
      <c r="D116" s="13" t="s">
        <v>1412</v>
      </c>
      <c r="I116" s="13"/>
      <c r="J116" s="13"/>
      <c r="L116" s="13"/>
    </row>
    <row r="117" spans="1:12" x14ac:dyDescent="0.5">
      <c r="A117" t="s">
        <v>952</v>
      </c>
      <c r="B117" s="13">
        <v>0</v>
      </c>
      <c r="C117" s="13">
        <v>7</v>
      </c>
      <c r="D117" s="13" t="s">
        <v>1400</v>
      </c>
      <c r="I117" s="13"/>
      <c r="J117" s="13"/>
      <c r="L117" s="13"/>
    </row>
    <row r="118" spans="1:12" x14ac:dyDescent="0.5">
      <c r="A118" t="s">
        <v>951</v>
      </c>
      <c r="B118" s="13">
        <v>0</v>
      </c>
      <c r="C118" s="13">
        <v>8</v>
      </c>
      <c r="I118" s="13"/>
      <c r="J118" s="13"/>
      <c r="L118" s="13"/>
    </row>
    <row r="119" spans="1:12" x14ac:dyDescent="0.5">
      <c r="A119" t="s">
        <v>950</v>
      </c>
      <c r="B119" s="13">
        <v>0</v>
      </c>
      <c r="C119" s="13">
        <v>5</v>
      </c>
      <c r="I119" s="13"/>
      <c r="J119" s="13"/>
      <c r="L119" s="13"/>
    </row>
    <row r="120" spans="1:12" x14ac:dyDescent="0.5">
      <c r="A120" t="s">
        <v>949</v>
      </c>
      <c r="B120" s="13">
        <v>0</v>
      </c>
      <c r="C120" s="13">
        <v>4</v>
      </c>
      <c r="I120" s="13"/>
      <c r="J120" s="13"/>
      <c r="L120" s="13"/>
    </row>
    <row r="121" spans="1:12" x14ac:dyDescent="0.5">
      <c r="A121" t="s">
        <v>948</v>
      </c>
      <c r="B121" s="13">
        <v>0</v>
      </c>
      <c r="C121" s="13">
        <v>7</v>
      </c>
      <c r="I121" s="13"/>
      <c r="J121" s="13"/>
      <c r="L121" s="13"/>
    </row>
    <row r="122" spans="1:12" x14ac:dyDescent="0.5">
      <c r="A122" t="s">
        <v>947</v>
      </c>
      <c r="B122" s="13">
        <v>0</v>
      </c>
      <c r="C122" s="13">
        <v>8</v>
      </c>
      <c r="I122" s="13"/>
      <c r="J122" s="13"/>
      <c r="L122" s="13"/>
    </row>
    <row r="123" spans="1:12" x14ac:dyDescent="0.5">
      <c r="A123" t="s">
        <v>946</v>
      </c>
      <c r="B123" s="13">
        <v>0</v>
      </c>
      <c r="C123" s="13">
        <v>4</v>
      </c>
      <c r="D123" s="13" t="s">
        <v>1400</v>
      </c>
      <c r="I123" s="13"/>
      <c r="J123" s="13"/>
      <c r="L123" s="13"/>
    </row>
    <row r="124" spans="1:12" x14ac:dyDescent="0.5">
      <c r="A124" t="s">
        <v>945</v>
      </c>
      <c r="B124" s="13">
        <v>0</v>
      </c>
      <c r="C124" s="13">
        <v>5</v>
      </c>
      <c r="I124" s="13"/>
      <c r="J124" s="13"/>
      <c r="L124" s="13"/>
    </row>
    <row r="125" spans="1:12" x14ac:dyDescent="0.5">
      <c r="A125" t="s">
        <v>944</v>
      </c>
      <c r="B125" s="13">
        <v>0</v>
      </c>
      <c r="C125" s="13">
        <v>7</v>
      </c>
      <c r="D125" s="13" t="s">
        <v>1412</v>
      </c>
      <c r="I125" s="13"/>
      <c r="J125" s="13"/>
      <c r="L125" s="13"/>
    </row>
    <row r="126" spans="1:12" x14ac:dyDescent="0.5">
      <c r="A126" t="s">
        <v>943</v>
      </c>
      <c r="B126" s="13">
        <v>0</v>
      </c>
      <c r="C126" s="13">
        <v>1</v>
      </c>
      <c r="I126" s="13"/>
      <c r="J126" s="13"/>
      <c r="L126" s="13"/>
    </row>
    <row r="127" spans="1:12" x14ac:dyDescent="0.5">
      <c r="A127" t="s">
        <v>942</v>
      </c>
      <c r="B127" s="13">
        <v>0</v>
      </c>
      <c r="C127" s="13">
        <v>7</v>
      </c>
      <c r="I127" s="13"/>
      <c r="J127" s="13"/>
      <c r="L127" s="13"/>
    </row>
    <row r="128" spans="1:12" x14ac:dyDescent="0.5">
      <c r="A128" t="s">
        <v>941</v>
      </c>
      <c r="B128" s="13">
        <v>0</v>
      </c>
      <c r="C128" s="13">
        <v>5</v>
      </c>
      <c r="I128" s="13"/>
      <c r="J128" s="13"/>
      <c r="L128" s="13"/>
    </row>
    <row r="129" spans="1:12" x14ac:dyDescent="0.5">
      <c r="A129" t="s">
        <v>940</v>
      </c>
      <c r="B129" s="13">
        <v>0</v>
      </c>
      <c r="C129" s="13">
        <v>11</v>
      </c>
      <c r="D129" s="13" t="s">
        <v>1400</v>
      </c>
      <c r="I129" s="13"/>
      <c r="J129" s="13"/>
      <c r="L129" s="13"/>
    </row>
    <row r="130" spans="1:12" x14ac:dyDescent="0.5">
      <c r="A130" t="s">
        <v>939</v>
      </c>
      <c r="B130" s="13">
        <v>0</v>
      </c>
      <c r="C130" s="13">
        <v>2</v>
      </c>
      <c r="I130" s="13"/>
      <c r="J130" s="13"/>
      <c r="L130" s="13"/>
    </row>
    <row r="131" spans="1:12" x14ac:dyDescent="0.5">
      <c r="A131" t="s">
        <v>938</v>
      </c>
      <c r="B131" s="13">
        <v>0</v>
      </c>
      <c r="C131" s="13">
        <v>5</v>
      </c>
      <c r="D131" s="13" t="s">
        <v>1412</v>
      </c>
      <c r="I131" s="13"/>
      <c r="J131" s="13"/>
      <c r="L131" s="13"/>
    </row>
    <row r="132" spans="1:12" x14ac:dyDescent="0.5">
      <c r="A132" t="s">
        <v>937</v>
      </c>
      <c r="B132" s="13">
        <v>0</v>
      </c>
      <c r="C132" s="13">
        <v>2</v>
      </c>
      <c r="I132" s="13"/>
      <c r="J132" s="13"/>
      <c r="L132" s="13"/>
    </row>
    <row r="133" spans="1:12" x14ac:dyDescent="0.5">
      <c r="A133" t="s">
        <v>936</v>
      </c>
      <c r="B133" s="13">
        <v>0</v>
      </c>
      <c r="C133" s="13">
        <v>3</v>
      </c>
      <c r="I133" s="13"/>
      <c r="J133" s="13"/>
      <c r="L133" s="13"/>
    </row>
    <row r="134" spans="1:12" x14ac:dyDescent="0.5">
      <c r="A134" t="s">
        <v>935</v>
      </c>
      <c r="B134" s="13">
        <v>0</v>
      </c>
      <c r="C134" s="13">
        <v>2</v>
      </c>
      <c r="I134" s="13"/>
      <c r="J134" s="13"/>
      <c r="L134" s="13"/>
    </row>
    <row r="135" spans="1:12" x14ac:dyDescent="0.5">
      <c r="A135" t="s">
        <v>934</v>
      </c>
      <c r="B135" s="13">
        <v>0</v>
      </c>
      <c r="C135" s="13">
        <v>4</v>
      </c>
      <c r="I135" s="13"/>
      <c r="J135" s="13"/>
      <c r="L135" s="13"/>
    </row>
    <row r="136" spans="1:12" x14ac:dyDescent="0.5">
      <c r="A136" t="s">
        <v>933</v>
      </c>
      <c r="B136" s="13">
        <v>0</v>
      </c>
      <c r="C136" s="13">
        <v>15</v>
      </c>
      <c r="I136" s="13"/>
      <c r="J136" s="13"/>
      <c r="L136" s="13"/>
    </row>
    <row r="137" spans="1:12" x14ac:dyDescent="0.5">
      <c r="A137" t="s">
        <v>932</v>
      </c>
      <c r="B137" s="13">
        <v>0</v>
      </c>
      <c r="C137" s="13">
        <v>15</v>
      </c>
      <c r="D137" s="13" t="s">
        <v>1400</v>
      </c>
      <c r="I137" s="13"/>
      <c r="J137" s="13"/>
      <c r="L137" s="13"/>
    </row>
    <row r="138" spans="1:12" x14ac:dyDescent="0.5">
      <c r="A138" t="s">
        <v>931</v>
      </c>
      <c r="B138" s="13">
        <v>0</v>
      </c>
      <c r="C138" s="13">
        <v>9</v>
      </c>
      <c r="I138" s="13"/>
      <c r="J138" s="13"/>
      <c r="L138" s="13"/>
    </row>
    <row r="139" spans="1:12" x14ac:dyDescent="0.5">
      <c r="A139" t="s">
        <v>930</v>
      </c>
      <c r="B139" s="13">
        <v>0</v>
      </c>
      <c r="C139" s="13">
        <v>2</v>
      </c>
      <c r="I139" s="13"/>
      <c r="J139" s="13"/>
      <c r="L139" s="13"/>
    </row>
    <row r="140" spans="1:12" x14ac:dyDescent="0.5">
      <c r="A140" t="s">
        <v>973</v>
      </c>
      <c r="B140" s="13">
        <v>0</v>
      </c>
      <c r="C140" s="13">
        <v>12</v>
      </c>
      <c r="I140" s="13"/>
      <c r="J140" s="13"/>
      <c r="L140" s="13"/>
    </row>
    <row r="141" spans="1:12" x14ac:dyDescent="0.5">
      <c r="A141" t="s">
        <v>929</v>
      </c>
      <c r="B141" s="13">
        <v>0</v>
      </c>
      <c r="C141" s="13">
        <v>15</v>
      </c>
      <c r="I141" s="13"/>
      <c r="J141" s="13"/>
      <c r="L141" s="13"/>
    </row>
    <row r="142" spans="1:12" x14ac:dyDescent="0.5">
      <c r="A142" t="s">
        <v>928</v>
      </c>
      <c r="B142" s="13">
        <v>0</v>
      </c>
      <c r="C142" s="13">
        <v>15</v>
      </c>
      <c r="D142" s="13" t="s">
        <v>1405</v>
      </c>
      <c r="I142" s="13"/>
      <c r="J142" s="13"/>
      <c r="L142" s="13"/>
    </row>
    <row r="143" spans="1:12" x14ac:dyDescent="0.5">
      <c r="A143" t="s">
        <v>927</v>
      </c>
      <c r="B143" s="13">
        <v>0</v>
      </c>
      <c r="C143" s="13">
        <v>25000</v>
      </c>
      <c r="I143" s="13"/>
      <c r="J143" s="13"/>
      <c r="L143" s="13"/>
    </row>
    <row r="144" spans="1:12" x14ac:dyDescent="0.5">
      <c r="A144" t="s">
        <v>926</v>
      </c>
      <c r="B144" s="13">
        <v>0</v>
      </c>
      <c r="C144" s="13">
        <v>15</v>
      </c>
      <c r="D144" s="13" t="s">
        <v>1413</v>
      </c>
      <c r="I144" s="13"/>
      <c r="J144" s="13"/>
      <c r="L144" s="13"/>
    </row>
    <row r="145" spans="1:12" x14ac:dyDescent="0.5">
      <c r="A145" t="s">
        <v>925</v>
      </c>
      <c r="B145" s="13">
        <v>0</v>
      </c>
      <c r="C145" s="13">
        <v>357</v>
      </c>
      <c r="I145" s="13"/>
      <c r="J145" s="13"/>
      <c r="L145" s="13"/>
    </row>
    <row r="146" spans="1:12" x14ac:dyDescent="0.5">
      <c r="A146" t="s">
        <v>924</v>
      </c>
      <c r="B146" s="13">
        <v>0</v>
      </c>
      <c r="C146" s="13">
        <v>15</v>
      </c>
      <c r="D146" s="13" t="s">
        <v>1413</v>
      </c>
      <c r="I146" s="13"/>
      <c r="J146" s="13"/>
      <c r="L146" s="13"/>
    </row>
    <row r="148" spans="1:12" x14ac:dyDescent="0.5">
      <c r="A148" t="s">
        <v>1376</v>
      </c>
      <c r="C148" s="13">
        <v>1</v>
      </c>
      <c r="D148" s="13" t="s">
        <v>1407</v>
      </c>
    </row>
    <row r="149" spans="1:12" x14ac:dyDescent="0.5">
      <c r="A149" t="s">
        <v>1377</v>
      </c>
      <c r="C149" s="13">
        <v>1</v>
      </c>
      <c r="D149" s="13" t="s">
        <v>1407</v>
      </c>
    </row>
    <row r="150" spans="1:12" x14ac:dyDescent="0.5">
      <c r="A150" t="s">
        <v>1396</v>
      </c>
      <c r="C150" s="13">
        <v>1</v>
      </c>
      <c r="D150" s="13" t="s">
        <v>1407</v>
      </c>
    </row>
    <row r="151" spans="1:12" x14ac:dyDescent="0.5">
      <c r="A151" t="s">
        <v>1397</v>
      </c>
      <c r="C151" s="13">
        <v>1</v>
      </c>
      <c r="D151" s="13" t="s">
        <v>1407</v>
      </c>
    </row>
    <row r="152" spans="1:12" x14ac:dyDescent="0.5">
      <c r="A152" t="s">
        <v>1390</v>
      </c>
      <c r="C152" s="13">
        <v>1</v>
      </c>
      <c r="D152" s="13" t="s">
        <v>1399</v>
      </c>
    </row>
    <row r="153" spans="1:12" x14ac:dyDescent="0.5">
      <c r="A153" t="s">
        <v>1392</v>
      </c>
      <c r="C153" s="13">
        <v>1</v>
      </c>
      <c r="D153" s="13" t="s">
        <v>1399</v>
      </c>
    </row>
    <row r="154" spans="1:12" x14ac:dyDescent="0.5">
      <c r="A154" t="s">
        <v>1393</v>
      </c>
      <c r="C154" s="13">
        <v>1</v>
      </c>
      <c r="D154" s="13" t="s">
        <v>1399</v>
      </c>
    </row>
    <row r="155" spans="1:12" x14ac:dyDescent="0.5">
      <c r="A155" t="s">
        <v>1398</v>
      </c>
      <c r="C155" s="13">
        <v>1</v>
      </c>
      <c r="D155" s="13" t="s">
        <v>1399</v>
      </c>
    </row>
    <row r="156" spans="1:12" x14ac:dyDescent="0.5">
      <c r="A156" t="s">
        <v>1435</v>
      </c>
      <c r="C156" s="13">
        <v>0.5</v>
      </c>
    </row>
    <row r="157" spans="1:12" x14ac:dyDescent="0.5">
      <c r="A157" t="s">
        <v>1436</v>
      </c>
      <c r="C157" s="13">
        <v>0.5</v>
      </c>
    </row>
    <row r="158" spans="1:12" x14ac:dyDescent="0.5">
      <c r="A158" t="s">
        <v>1437</v>
      </c>
      <c r="C158" s="13">
        <v>0.5</v>
      </c>
    </row>
    <row r="159" spans="1:12" x14ac:dyDescent="0.5">
      <c r="A159" t="s">
        <v>1438</v>
      </c>
      <c r="C159" s="13">
        <v>0.5</v>
      </c>
    </row>
    <row r="160" spans="1:12" x14ac:dyDescent="0.5">
      <c r="A160" t="s">
        <v>1439</v>
      </c>
      <c r="C160" s="13">
        <v>0.5</v>
      </c>
    </row>
    <row r="161" spans="1:3" x14ac:dyDescent="0.5">
      <c r="A161" t="s">
        <v>1440</v>
      </c>
      <c r="C161" s="13">
        <v>0.5</v>
      </c>
    </row>
    <row r="162" spans="1:3" x14ac:dyDescent="0.5">
      <c r="A162" t="s">
        <v>1441</v>
      </c>
      <c r="C162" s="13">
        <v>0.5</v>
      </c>
    </row>
    <row r="163" spans="1:3" x14ac:dyDescent="0.5">
      <c r="A163" t="s">
        <v>1442</v>
      </c>
    </row>
  </sheetData>
  <phoneticPr fontId="3" type="noConversion"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96171-34EC-4320-BDB1-8D3EEF610A0A}">
  <dimension ref="A1:D146"/>
  <sheetViews>
    <sheetView topLeftCell="A55" workbookViewId="0">
      <selection activeCell="E76" sqref="E76"/>
    </sheetView>
  </sheetViews>
  <sheetFormatPr baseColWidth="10" defaultRowHeight="14.35" x14ac:dyDescent="0.5"/>
  <cols>
    <col min="1" max="1" width="49.41015625" customWidth="1"/>
    <col min="4" max="4" width="31.64453125" style="13" customWidth="1"/>
  </cols>
  <sheetData>
    <row r="1" spans="1:4" x14ac:dyDescent="0.5">
      <c r="A1" t="s">
        <v>825</v>
      </c>
      <c r="B1" t="s">
        <v>5</v>
      </c>
      <c r="C1" t="s">
        <v>12</v>
      </c>
      <c r="D1" s="13" t="s">
        <v>6</v>
      </c>
    </row>
    <row r="2" spans="1:4" x14ac:dyDescent="0.5">
      <c r="A2" t="s">
        <v>974</v>
      </c>
      <c r="B2" s="13">
        <v>5</v>
      </c>
      <c r="C2" s="13">
        <v>0.2</v>
      </c>
      <c r="D2" s="13" t="s">
        <v>1040</v>
      </c>
    </row>
    <row r="3" spans="1:4" x14ac:dyDescent="0.5">
      <c r="A3" t="s">
        <v>120</v>
      </c>
      <c r="B3" s="13">
        <v>0</v>
      </c>
      <c r="C3" s="13">
        <v>0.5</v>
      </c>
    </row>
    <row r="4" spans="1:4" x14ac:dyDescent="0.5">
      <c r="A4" t="s">
        <v>975</v>
      </c>
      <c r="B4" s="13">
        <v>0</v>
      </c>
      <c r="C4" s="13">
        <v>0.4</v>
      </c>
    </row>
    <row r="5" spans="1:4" x14ac:dyDescent="0.5">
      <c r="A5" t="s">
        <v>976</v>
      </c>
      <c r="B5" s="13">
        <v>0</v>
      </c>
      <c r="C5" s="13">
        <v>0.1</v>
      </c>
    </row>
    <row r="6" spans="1:4" x14ac:dyDescent="0.5">
      <c r="A6" t="s">
        <v>977</v>
      </c>
      <c r="B6" s="13">
        <v>300</v>
      </c>
      <c r="C6" s="13">
        <v>0.3</v>
      </c>
      <c r="D6" s="13" t="s">
        <v>1037</v>
      </c>
    </row>
    <row r="7" spans="1:4" x14ac:dyDescent="0.5">
      <c r="A7" t="s">
        <v>978</v>
      </c>
      <c r="B7" s="13">
        <v>80</v>
      </c>
      <c r="C7" s="13">
        <v>0.2</v>
      </c>
      <c r="D7" s="13" t="s">
        <v>1409</v>
      </c>
    </row>
    <row r="8" spans="1:4" x14ac:dyDescent="0.5">
      <c r="A8" t="s">
        <v>979</v>
      </c>
      <c r="B8" s="13">
        <v>50</v>
      </c>
      <c r="C8" s="13">
        <v>0.1</v>
      </c>
      <c r="D8" s="13" t="s">
        <v>1037</v>
      </c>
    </row>
    <row r="9" spans="1:4" x14ac:dyDescent="0.5">
      <c r="A9" t="s">
        <v>980</v>
      </c>
      <c r="B9" s="13">
        <v>250</v>
      </c>
      <c r="C9" s="13">
        <v>1</v>
      </c>
      <c r="D9" s="13" t="s">
        <v>1037</v>
      </c>
    </row>
    <row r="10" spans="1:4" x14ac:dyDescent="0.5">
      <c r="A10" t="s">
        <v>981</v>
      </c>
      <c r="B10" s="13">
        <v>150</v>
      </c>
      <c r="C10" s="13">
        <v>1</v>
      </c>
      <c r="D10" s="13" t="s">
        <v>1040</v>
      </c>
    </row>
    <row r="11" spans="1:4" x14ac:dyDescent="0.5">
      <c r="A11" t="s">
        <v>982</v>
      </c>
      <c r="B11" s="13">
        <v>50</v>
      </c>
      <c r="C11" s="13">
        <v>2</v>
      </c>
      <c r="D11" s="13" t="s">
        <v>1038</v>
      </c>
    </row>
    <row r="12" spans="1:4" x14ac:dyDescent="0.5">
      <c r="A12" t="s">
        <v>983</v>
      </c>
      <c r="B12" s="13">
        <v>50</v>
      </c>
      <c r="C12" s="13">
        <v>2</v>
      </c>
      <c r="D12" s="13" t="s">
        <v>1040</v>
      </c>
    </row>
    <row r="13" spans="1:4" x14ac:dyDescent="0.5">
      <c r="A13" t="s">
        <v>984</v>
      </c>
      <c r="B13" s="13">
        <v>150</v>
      </c>
      <c r="C13" s="13">
        <v>2</v>
      </c>
      <c r="D13" s="13" t="s">
        <v>1038</v>
      </c>
    </row>
    <row r="14" spans="1:4" x14ac:dyDescent="0.5">
      <c r="A14" t="s">
        <v>985</v>
      </c>
      <c r="B14" s="13">
        <v>70</v>
      </c>
      <c r="C14" s="13">
        <v>0.2</v>
      </c>
      <c r="D14" s="13" t="s">
        <v>1038</v>
      </c>
    </row>
    <row r="15" spans="1:4" x14ac:dyDescent="0.5">
      <c r="A15" t="s">
        <v>986</v>
      </c>
      <c r="B15" s="13">
        <v>150</v>
      </c>
      <c r="C15" s="13">
        <v>3</v>
      </c>
    </row>
    <row r="16" spans="1:4" x14ac:dyDescent="0.5">
      <c r="A16" t="s">
        <v>987</v>
      </c>
      <c r="B16" s="13">
        <v>100</v>
      </c>
      <c r="C16" s="13">
        <v>3</v>
      </c>
      <c r="D16" s="13" t="s">
        <v>1040</v>
      </c>
    </row>
    <row r="17" spans="1:4" x14ac:dyDescent="0.5">
      <c r="A17" t="s">
        <v>988</v>
      </c>
      <c r="B17" s="13">
        <v>600</v>
      </c>
      <c r="C17" s="13">
        <v>0.1</v>
      </c>
      <c r="D17" s="13" t="s">
        <v>1039</v>
      </c>
    </row>
    <row r="18" spans="1:4" x14ac:dyDescent="0.5">
      <c r="A18" t="s">
        <v>989</v>
      </c>
      <c r="B18" s="13">
        <v>50</v>
      </c>
      <c r="C18" s="13">
        <v>0.1</v>
      </c>
      <c r="D18" s="13" t="s">
        <v>1040</v>
      </c>
    </row>
    <row r="19" spans="1:4" x14ac:dyDescent="0.5">
      <c r="A19" t="s">
        <v>990</v>
      </c>
      <c r="B19" s="13">
        <v>40</v>
      </c>
      <c r="C19" s="13">
        <v>0.5</v>
      </c>
      <c r="D19" s="13" t="s">
        <v>1037</v>
      </c>
    </row>
    <row r="20" spans="1:4" x14ac:dyDescent="0.5">
      <c r="A20" t="s">
        <v>991</v>
      </c>
      <c r="B20" s="13">
        <v>40</v>
      </c>
      <c r="C20" s="13">
        <v>1</v>
      </c>
      <c r="D20" s="13" t="s">
        <v>1040</v>
      </c>
    </row>
    <row r="21" spans="1:4" x14ac:dyDescent="0.5">
      <c r="A21" t="s">
        <v>992</v>
      </c>
      <c r="B21" s="13">
        <v>400</v>
      </c>
      <c r="C21" s="13">
        <v>1.3</v>
      </c>
      <c r="D21" s="13" t="s">
        <v>1417</v>
      </c>
    </row>
    <row r="22" spans="1:4" x14ac:dyDescent="0.5">
      <c r="A22" t="s">
        <v>1418</v>
      </c>
      <c r="B22" s="13">
        <v>350</v>
      </c>
      <c r="C22" s="13">
        <v>0.2</v>
      </c>
      <c r="D22" s="13" t="s">
        <v>1419</v>
      </c>
    </row>
    <row r="23" spans="1:4" x14ac:dyDescent="0.5">
      <c r="A23" t="s">
        <v>993</v>
      </c>
      <c r="B23" s="13">
        <v>450</v>
      </c>
      <c r="C23" s="13">
        <v>1.2</v>
      </c>
      <c r="D23" s="13" t="s">
        <v>832</v>
      </c>
    </row>
    <row r="24" spans="1:4" x14ac:dyDescent="0.5">
      <c r="A24" t="s">
        <v>994</v>
      </c>
      <c r="B24" s="13">
        <v>350</v>
      </c>
      <c r="C24" s="13">
        <v>2</v>
      </c>
      <c r="D24" s="13" t="s">
        <v>864</v>
      </c>
    </row>
    <row r="25" spans="1:4" x14ac:dyDescent="0.5">
      <c r="A25" t="s">
        <v>995</v>
      </c>
      <c r="B25" s="13">
        <v>100</v>
      </c>
      <c r="C25" s="13">
        <v>2</v>
      </c>
      <c r="D25" s="13" t="s">
        <v>1038</v>
      </c>
    </row>
    <row r="26" spans="1:4" x14ac:dyDescent="0.5">
      <c r="A26" t="s">
        <v>996</v>
      </c>
      <c r="B26" s="13">
        <v>30</v>
      </c>
      <c r="C26" s="13">
        <v>0.3</v>
      </c>
      <c r="D26" s="13" t="s">
        <v>832</v>
      </c>
    </row>
    <row r="27" spans="1:4" x14ac:dyDescent="0.5">
      <c r="A27" s="21" t="s">
        <v>997</v>
      </c>
      <c r="B27" s="13">
        <v>150</v>
      </c>
      <c r="C27" s="13">
        <v>2</v>
      </c>
      <c r="D27" s="13" t="s">
        <v>1040</v>
      </c>
    </row>
    <row r="28" spans="1:4" x14ac:dyDescent="0.5">
      <c r="A28" t="s">
        <v>999</v>
      </c>
      <c r="B28" s="13">
        <v>50</v>
      </c>
      <c r="C28" s="13">
        <v>0.3</v>
      </c>
      <c r="D28" s="13" t="s">
        <v>1040</v>
      </c>
    </row>
    <row r="29" spans="1:4" x14ac:dyDescent="0.5">
      <c r="A29" t="s">
        <v>998</v>
      </c>
      <c r="B29" s="13">
        <v>450</v>
      </c>
      <c r="C29" s="13">
        <v>2</v>
      </c>
      <c r="D29" s="13" t="s">
        <v>1037</v>
      </c>
    </row>
    <row r="30" spans="1:4" x14ac:dyDescent="0.5">
      <c r="A30" t="s">
        <v>1000</v>
      </c>
      <c r="B30" s="13">
        <v>150</v>
      </c>
      <c r="C30" s="13">
        <v>0.2</v>
      </c>
      <c r="D30" s="13" t="s">
        <v>856</v>
      </c>
    </row>
    <row r="31" spans="1:4" x14ac:dyDescent="0.5">
      <c r="A31" t="s">
        <v>1001</v>
      </c>
      <c r="B31" s="13">
        <v>500</v>
      </c>
      <c r="C31" s="13">
        <v>0.1</v>
      </c>
      <c r="D31" s="13" t="s">
        <v>1041</v>
      </c>
    </row>
    <row r="32" spans="1:4" x14ac:dyDescent="0.5">
      <c r="A32" t="s">
        <v>1002</v>
      </c>
      <c r="B32" s="13">
        <v>400</v>
      </c>
      <c r="C32" s="13">
        <v>1.4</v>
      </c>
      <c r="D32" s="13" t="s">
        <v>1040</v>
      </c>
    </row>
    <row r="33" spans="1:4" x14ac:dyDescent="0.5">
      <c r="A33" t="s">
        <v>1003</v>
      </c>
      <c r="B33" s="13">
        <v>100</v>
      </c>
      <c r="C33" s="13">
        <v>2</v>
      </c>
      <c r="D33" s="13" t="s">
        <v>1038</v>
      </c>
    </row>
    <row r="34" spans="1:4" x14ac:dyDescent="0.5">
      <c r="A34" t="s">
        <v>1004</v>
      </c>
      <c r="B34" s="13">
        <v>150</v>
      </c>
      <c r="C34" s="13">
        <v>3</v>
      </c>
      <c r="D34" s="13" t="s">
        <v>1040</v>
      </c>
    </row>
    <row r="35" spans="1:4" x14ac:dyDescent="0.5">
      <c r="A35" t="s">
        <v>1005</v>
      </c>
      <c r="B35" s="13">
        <v>50</v>
      </c>
      <c r="C35" s="13">
        <v>0.3</v>
      </c>
    </row>
    <row r="36" spans="1:4" x14ac:dyDescent="0.5">
      <c r="A36" t="s">
        <v>1006</v>
      </c>
      <c r="B36" s="13">
        <v>350</v>
      </c>
      <c r="C36" s="13">
        <v>2.5</v>
      </c>
      <c r="D36" s="13" t="s">
        <v>1038</v>
      </c>
    </row>
    <row r="37" spans="1:4" x14ac:dyDescent="0.5">
      <c r="A37" t="s">
        <v>1007</v>
      </c>
      <c r="B37" s="13">
        <v>300</v>
      </c>
      <c r="C37" s="13">
        <v>3</v>
      </c>
      <c r="D37" s="13" t="s">
        <v>1040</v>
      </c>
    </row>
    <row r="38" spans="1:4" x14ac:dyDescent="0.5">
      <c r="A38" t="s">
        <v>1008</v>
      </c>
      <c r="B38" s="13">
        <v>90</v>
      </c>
      <c r="C38" s="13">
        <v>0.3</v>
      </c>
      <c r="D38" s="13" t="s">
        <v>832</v>
      </c>
    </row>
    <row r="39" spans="1:4" x14ac:dyDescent="0.5">
      <c r="A39" t="s">
        <v>1009</v>
      </c>
      <c r="B39" s="13">
        <v>180</v>
      </c>
      <c r="C39" s="13">
        <v>2</v>
      </c>
      <c r="D39" s="13" t="s">
        <v>1040</v>
      </c>
    </row>
    <row r="40" spans="1:4" x14ac:dyDescent="0.5">
      <c r="A40" t="s">
        <v>1010</v>
      </c>
      <c r="B40" s="13">
        <v>60</v>
      </c>
      <c r="C40" s="13">
        <v>0.1</v>
      </c>
      <c r="D40" s="13" t="s">
        <v>1038</v>
      </c>
    </row>
    <row r="41" spans="1:4" x14ac:dyDescent="0.5">
      <c r="A41" t="s">
        <v>1011</v>
      </c>
      <c r="B41" s="13">
        <v>100</v>
      </c>
      <c r="C41" s="13">
        <v>0.1</v>
      </c>
      <c r="D41" s="13" t="s">
        <v>832</v>
      </c>
    </row>
    <row r="42" spans="1:4" x14ac:dyDescent="0.5">
      <c r="A42" t="s">
        <v>1012</v>
      </c>
      <c r="B42" s="13">
        <v>190</v>
      </c>
      <c r="C42" s="13">
        <v>1.5</v>
      </c>
      <c r="D42" s="13" t="s">
        <v>1040</v>
      </c>
    </row>
    <row r="43" spans="1:4" x14ac:dyDescent="0.5">
      <c r="A43" t="s">
        <v>1013</v>
      </c>
      <c r="B43" s="13">
        <v>700</v>
      </c>
      <c r="C43" s="13">
        <v>6</v>
      </c>
      <c r="D43" s="13" t="s">
        <v>1039</v>
      </c>
    </row>
    <row r="44" spans="1:4" x14ac:dyDescent="0.5">
      <c r="A44" t="s">
        <v>1014</v>
      </c>
      <c r="B44" s="13">
        <v>640</v>
      </c>
      <c r="C44" s="13">
        <v>3</v>
      </c>
      <c r="D44" s="13" t="s">
        <v>1038</v>
      </c>
    </row>
    <row r="45" spans="1:4" x14ac:dyDescent="0.5">
      <c r="A45" t="s">
        <v>1015</v>
      </c>
      <c r="B45" s="13">
        <v>370</v>
      </c>
      <c r="C45" s="13">
        <v>0.2</v>
      </c>
    </row>
    <row r="46" spans="1:4" x14ac:dyDescent="0.5">
      <c r="A46" t="s">
        <v>1016</v>
      </c>
      <c r="B46" s="13">
        <v>360</v>
      </c>
      <c r="C46" s="13">
        <v>3</v>
      </c>
      <c r="D46" s="13" t="s">
        <v>1038</v>
      </c>
    </row>
    <row r="47" spans="1:4" x14ac:dyDescent="0.5">
      <c r="A47" t="s">
        <v>1017</v>
      </c>
      <c r="B47" s="13">
        <v>320</v>
      </c>
      <c r="C47" s="13">
        <v>0.2</v>
      </c>
    </row>
    <row r="48" spans="1:4" x14ac:dyDescent="0.5">
      <c r="A48" t="s">
        <v>1018</v>
      </c>
      <c r="B48" s="13">
        <v>50</v>
      </c>
      <c r="C48" s="13">
        <v>2</v>
      </c>
      <c r="D48" s="13" t="s">
        <v>1040</v>
      </c>
    </row>
    <row r="49" spans="1:4" x14ac:dyDescent="0.5">
      <c r="A49" t="s">
        <v>1019</v>
      </c>
      <c r="B49" s="13">
        <v>280</v>
      </c>
      <c r="C49" s="13">
        <v>2</v>
      </c>
    </row>
    <row r="50" spans="1:4" x14ac:dyDescent="0.5">
      <c r="A50" t="s">
        <v>1020</v>
      </c>
      <c r="B50" s="13">
        <v>220</v>
      </c>
      <c r="C50" s="13">
        <v>1.2</v>
      </c>
      <c r="D50" s="13" t="s">
        <v>1038</v>
      </c>
    </row>
    <row r="51" spans="1:4" x14ac:dyDescent="0.5">
      <c r="A51" t="s">
        <v>1021</v>
      </c>
      <c r="B51" s="13">
        <v>150</v>
      </c>
      <c r="C51" s="13">
        <v>1.5</v>
      </c>
      <c r="D51" s="13" t="s">
        <v>1040</v>
      </c>
    </row>
    <row r="52" spans="1:4" x14ac:dyDescent="0.5">
      <c r="A52" t="s">
        <v>1022</v>
      </c>
      <c r="B52" s="13">
        <v>200</v>
      </c>
      <c r="C52" s="13">
        <v>0.3</v>
      </c>
      <c r="D52" s="13" t="s">
        <v>1038</v>
      </c>
    </row>
    <row r="53" spans="1:4" x14ac:dyDescent="0.5">
      <c r="A53" t="s">
        <v>1023</v>
      </c>
      <c r="B53" s="13">
        <v>90</v>
      </c>
      <c r="C53" s="13">
        <v>0.2</v>
      </c>
      <c r="D53" s="13" t="s">
        <v>1037</v>
      </c>
    </row>
    <row r="54" spans="1:4" x14ac:dyDescent="0.5">
      <c r="A54" t="s">
        <v>1024</v>
      </c>
      <c r="B54" s="13">
        <v>390</v>
      </c>
      <c r="C54" s="13">
        <v>0.2</v>
      </c>
      <c r="D54" s="13" t="s">
        <v>1039</v>
      </c>
    </row>
    <row r="55" spans="1:4" x14ac:dyDescent="0.5">
      <c r="A55" t="s">
        <v>1025</v>
      </c>
      <c r="B55" s="13">
        <v>130</v>
      </c>
      <c r="C55" s="13">
        <v>1.5</v>
      </c>
      <c r="D55" s="13" t="s">
        <v>1040</v>
      </c>
    </row>
    <row r="56" spans="1:4" x14ac:dyDescent="0.5">
      <c r="A56" t="s">
        <v>1026</v>
      </c>
      <c r="B56" s="13">
        <v>200</v>
      </c>
      <c r="C56" s="13">
        <v>0.5</v>
      </c>
      <c r="D56" s="13" t="s">
        <v>1040</v>
      </c>
    </row>
    <row r="57" spans="1:4" x14ac:dyDescent="0.5">
      <c r="A57" t="s">
        <v>1027</v>
      </c>
      <c r="B57" s="13">
        <v>290</v>
      </c>
      <c r="C57" s="13">
        <v>2.5</v>
      </c>
    </row>
    <row r="58" spans="1:4" x14ac:dyDescent="0.5">
      <c r="A58" t="s">
        <v>1028</v>
      </c>
      <c r="B58" s="13">
        <v>250</v>
      </c>
      <c r="C58" s="13">
        <v>3</v>
      </c>
    </row>
    <row r="59" spans="1:4" x14ac:dyDescent="0.5">
      <c r="A59" t="s">
        <v>1029</v>
      </c>
      <c r="B59" s="13">
        <v>130</v>
      </c>
      <c r="C59" s="13">
        <v>0.3</v>
      </c>
    </row>
    <row r="60" spans="1:4" x14ac:dyDescent="0.5">
      <c r="A60" t="s">
        <v>1030</v>
      </c>
      <c r="B60" s="13">
        <v>230</v>
      </c>
      <c r="C60" s="13">
        <v>0.1</v>
      </c>
      <c r="D60" s="13" t="s">
        <v>1038</v>
      </c>
    </row>
    <row r="61" spans="1:4" x14ac:dyDescent="0.5">
      <c r="A61" t="s">
        <v>1031</v>
      </c>
      <c r="B61" s="13">
        <v>30</v>
      </c>
      <c r="C61" s="13">
        <v>0.2</v>
      </c>
      <c r="D61" s="13" t="s">
        <v>1040</v>
      </c>
    </row>
    <row r="62" spans="1:4" x14ac:dyDescent="0.5">
      <c r="A62" t="s">
        <v>1032</v>
      </c>
      <c r="B62" s="13">
        <v>100</v>
      </c>
      <c r="C62" s="13">
        <v>1</v>
      </c>
      <c r="D62" s="13" t="s">
        <v>1040</v>
      </c>
    </row>
    <row r="63" spans="1:4" x14ac:dyDescent="0.5">
      <c r="A63" t="s">
        <v>1033</v>
      </c>
      <c r="B63" s="13">
        <v>250</v>
      </c>
      <c r="C63" s="13">
        <v>2.5</v>
      </c>
      <c r="D63" s="13" t="s">
        <v>1040</v>
      </c>
    </row>
    <row r="64" spans="1:4" x14ac:dyDescent="0.5">
      <c r="A64" t="s">
        <v>1034</v>
      </c>
      <c r="B64" s="13">
        <v>130</v>
      </c>
      <c r="C64" s="13">
        <v>0.3</v>
      </c>
    </row>
    <row r="65" spans="1:4" x14ac:dyDescent="0.5">
      <c r="A65" t="s">
        <v>1035</v>
      </c>
      <c r="B65" s="13">
        <v>230</v>
      </c>
      <c r="C65" s="13">
        <v>1.5</v>
      </c>
    </row>
    <row r="66" spans="1:4" x14ac:dyDescent="0.5">
      <c r="A66" t="s">
        <v>1036</v>
      </c>
      <c r="B66" s="13">
        <v>290</v>
      </c>
      <c r="C66" s="13">
        <v>3</v>
      </c>
      <c r="D66" s="13" t="s">
        <v>1040</v>
      </c>
    </row>
    <row r="67" spans="1:4" x14ac:dyDescent="0.5">
      <c r="B67" s="13"/>
      <c r="C67" s="13"/>
    </row>
    <row r="68" spans="1:4" x14ac:dyDescent="0.5">
      <c r="B68" s="13"/>
      <c r="C68" s="13"/>
    </row>
    <row r="69" spans="1:4" x14ac:dyDescent="0.5">
      <c r="B69" s="13"/>
      <c r="C69" s="13"/>
    </row>
    <row r="70" spans="1:4" x14ac:dyDescent="0.5">
      <c r="B70" s="13"/>
      <c r="C70" s="13"/>
    </row>
    <row r="71" spans="1:4" x14ac:dyDescent="0.5">
      <c r="B71" s="13"/>
      <c r="C71" s="13"/>
    </row>
    <row r="72" spans="1:4" x14ac:dyDescent="0.5">
      <c r="B72" s="13"/>
      <c r="C72" s="13"/>
    </row>
    <row r="73" spans="1:4" x14ac:dyDescent="0.5">
      <c r="B73" s="13"/>
      <c r="C73" s="13"/>
    </row>
    <row r="74" spans="1:4" x14ac:dyDescent="0.5">
      <c r="B74" s="13"/>
      <c r="C74" s="13"/>
    </row>
    <row r="75" spans="1:4" x14ac:dyDescent="0.5">
      <c r="B75" s="13"/>
      <c r="C75" s="13"/>
    </row>
    <row r="76" spans="1:4" x14ac:dyDescent="0.5">
      <c r="B76" s="13"/>
      <c r="C76" s="13"/>
    </row>
    <row r="77" spans="1:4" x14ac:dyDescent="0.5">
      <c r="B77" s="13"/>
      <c r="C77" s="13"/>
    </row>
    <row r="78" spans="1:4" x14ac:dyDescent="0.5">
      <c r="B78" s="13"/>
      <c r="C78" s="13"/>
    </row>
    <row r="79" spans="1:4" x14ac:dyDescent="0.5">
      <c r="B79" s="13"/>
      <c r="C79" s="13"/>
    </row>
    <row r="80" spans="1:4" x14ac:dyDescent="0.5">
      <c r="B80" s="13"/>
      <c r="C80" s="13"/>
    </row>
    <row r="81" spans="2:3" x14ac:dyDescent="0.5">
      <c r="B81" s="13"/>
      <c r="C81" s="13"/>
    </row>
    <row r="82" spans="2:3" x14ac:dyDescent="0.5">
      <c r="B82" s="13"/>
      <c r="C82" s="13"/>
    </row>
    <row r="83" spans="2:3" x14ac:dyDescent="0.5">
      <c r="B83" s="13"/>
      <c r="C83" s="13"/>
    </row>
    <row r="84" spans="2:3" x14ac:dyDescent="0.5">
      <c r="B84" s="13"/>
      <c r="C84" s="13"/>
    </row>
    <row r="85" spans="2:3" x14ac:dyDescent="0.5">
      <c r="B85" s="13"/>
      <c r="C85" s="13"/>
    </row>
    <row r="86" spans="2:3" x14ac:dyDescent="0.5">
      <c r="B86" s="13"/>
      <c r="C86" s="13"/>
    </row>
    <row r="87" spans="2:3" x14ac:dyDescent="0.5">
      <c r="B87" s="13"/>
      <c r="C87" s="13"/>
    </row>
    <row r="88" spans="2:3" x14ac:dyDescent="0.5">
      <c r="B88" s="13"/>
      <c r="C88" s="13"/>
    </row>
    <row r="89" spans="2:3" x14ac:dyDescent="0.5">
      <c r="B89" s="13"/>
      <c r="C89" s="13"/>
    </row>
    <row r="90" spans="2:3" x14ac:dyDescent="0.5">
      <c r="B90" s="13"/>
      <c r="C90" s="13"/>
    </row>
    <row r="91" spans="2:3" x14ac:dyDescent="0.5">
      <c r="B91" s="13"/>
      <c r="C91" s="13"/>
    </row>
    <row r="92" spans="2:3" x14ac:dyDescent="0.5">
      <c r="B92" s="13"/>
      <c r="C92" s="13"/>
    </row>
    <row r="93" spans="2:3" x14ac:dyDescent="0.5">
      <c r="B93" s="13"/>
      <c r="C93" s="13"/>
    </row>
    <row r="94" spans="2:3" x14ac:dyDescent="0.5">
      <c r="B94" s="13"/>
      <c r="C94" s="13"/>
    </row>
    <row r="95" spans="2:3" x14ac:dyDescent="0.5">
      <c r="B95" s="13"/>
      <c r="C95" s="13"/>
    </row>
    <row r="96" spans="2:3" x14ac:dyDescent="0.5">
      <c r="B96" s="13"/>
      <c r="C96" s="13"/>
    </row>
    <row r="97" spans="2:3" x14ac:dyDescent="0.5">
      <c r="B97" s="13"/>
      <c r="C97" s="13"/>
    </row>
    <row r="98" spans="2:3" x14ac:dyDescent="0.5">
      <c r="B98" s="13"/>
      <c r="C98" s="13"/>
    </row>
    <row r="99" spans="2:3" x14ac:dyDescent="0.5">
      <c r="B99" s="13"/>
      <c r="C99" s="13"/>
    </row>
    <row r="100" spans="2:3" x14ac:dyDescent="0.5">
      <c r="B100" s="13"/>
      <c r="C100" s="13"/>
    </row>
    <row r="101" spans="2:3" x14ac:dyDescent="0.5">
      <c r="B101" s="13"/>
      <c r="C101" s="13"/>
    </row>
    <row r="102" spans="2:3" x14ac:dyDescent="0.5">
      <c r="B102" s="13"/>
      <c r="C102" s="13"/>
    </row>
    <row r="103" spans="2:3" x14ac:dyDescent="0.5">
      <c r="B103" s="13"/>
      <c r="C103" s="13"/>
    </row>
    <row r="104" spans="2:3" x14ac:dyDescent="0.5">
      <c r="B104" s="13"/>
      <c r="C104" s="13"/>
    </row>
    <row r="105" spans="2:3" x14ac:dyDescent="0.5">
      <c r="B105" s="13"/>
      <c r="C105" s="13"/>
    </row>
    <row r="106" spans="2:3" x14ac:dyDescent="0.5">
      <c r="B106" s="13"/>
      <c r="C106" s="13"/>
    </row>
    <row r="107" spans="2:3" x14ac:dyDescent="0.5">
      <c r="B107" s="13"/>
      <c r="C107" s="13"/>
    </row>
    <row r="108" spans="2:3" x14ac:dyDescent="0.5">
      <c r="B108" s="13"/>
      <c r="C108" s="13"/>
    </row>
    <row r="109" spans="2:3" x14ac:dyDescent="0.5">
      <c r="B109" s="13"/>
      <c r="C109" s="13"/>
    </row>
    <row r="110" spans="2:3" x14ac:dyDescent="0.5">
      <c r="B110" s="13"/>
      <c r="C110" s="13"/>
    </row>
    <row r="111" spans="2:3" x14ac:dyDescent="0.5">
      <c r="B111" s="13"/>
      <c r="C111" s="13"/>
    </row>
    <row r="112" spans="2:3" x14ac:dyDescent="0.5">
      <c r="B112" s="13"/>
      <c r="C112" s="13"/>
    </row>
    <row r="113" spans="2:3" x14ac:dyDescent="0.5">
      <c r="B113" s="13"/>
      <c r="C113" s="13"/>
    </row>
    <row r="114" spans="2:3" x14ac:dyDescent="0.5">
      <c r="B114" s="13"/>
      <c r="C114" s="13"/>
    </row>
    <row r="115" spans="2:3" x14ac:dyDescent="0.5">
      <c r="B115" s="13"/>
      <c r="C115" s="13"/>
    </row>
    <row r="116" spans="2:3" x14ac:dyDescent="0.5">
      <c r="B116" s="13"/>
      <c r="C116" s="13"/>
    </row>
    <row r="117" spans="2:3" x14ac:dyDescent="0.5">
      <c r="B117" s="13"/>
      <c r="C117" s="13"/>
    </row>
    <row r="118" spans="2:3" x14ac:dyDescent="0.5">
      <c r="B118" s="13"/>
      <c r="C118" s="13"/>
    </row>
    <row r="119" spans="2:3" x14ac:dyDescent="0.5">
      <c r="B119" s="13"/>
      <c r="C119" s="13"/>
    </row>
    <row r="120" spans="2:3" x14ac:dyDescent="0.5">
      <c r="B120" s="13"/>
      <c r="C120" s="13"/>
    </row>
    <row r="121" spans="2:3" x14ac:dyDescent="0.5">
      <c r="B121" s="13"/>
      <c r="C121" s="13"/>
    </row>
    <row r="122" spans="2:3" x14ac:dyDescent="0.5">
      <c r="B122" s="13"/>
      <c r="C122" s="13"/>
    </row>
    <row r="123" spans="2:3" x14ac:dyDescent="0.5">
      <c r="B123" s="13"/>
      <c r="C123" s="13"/>
    </row>
    <row r="124" spans="2:3" x14ac:dyDescent="0.5">
      <c r="B124" s="13"/>
      <c r="C124" s="13"/>
    </row>
    <row r="125" spans="2:3" x14ac:dyDescent="0.5">
      <c r="B125" s="13"/>
      <c r="C125" s="13"/>
    </row>
    <row r="126" spans="2:3" x14ac:dyDescent="0.5">
      <c r="B126" s="13"/>
      <c r="C126" s="13"/>
    </row>
    <row r="127" spans="2:3" x14ac:dyDescent="0.5">
      <c r="B127" s="13"/>
      <c r="C127" s="13"/>
    </row>
    <row r="128" spans="2:3" x14ac:dyDescent="0.5">
      <c r="B128" s="13"/>
      <c r="C128" s="13"/>
    </row>
    <row r="129" spans="2:3" x14ac:dyDescent="0.5">
      <c r="B129" s="13"/>
      <c r="C129" s="13"/>
    </row>
    <row r="130" spans="2:3" x14ac:dyDescent="0.5">
      <c r="B130" s="13"/>
      <c r="C130" s="13"/>
    </row>
    <row r="131" spans="2:3" x14ac:dyDescent="0.5">
      <c r="B131" s="13"/>
      <c r="C131" s="13"/>
    </row>
    <row r="132" spans="2:3" x14ac:dyDescent="0.5">
      <c r="B132" s="13"/>
      <c r="C132" s="13"/>
    </row>
    <row r="133" spans="2:3" x14ac:dyDescent="0.5">
      <c r="B133" s="13"/>
      <c r="C133" s="13"/>
    </row>
    <row r="134" spans="2:3" x14ac:dyDescent="0.5">
      <c r="B134" s="13"/>
      <c r="C134" s="13"/>
    </row>
    <row r="135" spans="2:3" x14ac:dyDescent="0.5">
      <c r="B135" s="13"/>
      <c r="C135" s="13"/>
    </row>
    <row r="136" spans="2:3" x14ac:dyDescent="0.5">
      <c r="B136" s="13"/>
      <c r="C136" s="13"/>
    </row>
    <row r="137" spans="2:3" x14ac:dyDescent="0.5">
      <c r="B137" s="13"/>
      <c r="C137" s="13"/>
    </row>
    <row r="138" spans="2:3" x14ac:dyDescent="0.5">
      <c r="B138" s="13"/>
      <c r="C138" s="13"/>
    </row>
    <row r="139" spans="2:3" x14ac:dyDescent="0.5">
      <c r="B139" s="13"/>
      <c r="C139" s="13"/>
    </row>
    <row r="140" spans="2:3" x14ac:dyDescent="0.5">
      <c r="B140" s="13"/>
      <c r="C140" s="13"/>
    </row>
    <row r="141" spans="2:3" x14ac:dyDescent="0.5">
      <c r="B141" s="13"/>
      <c r="C141" s="13"/>
    </row>
    <row r="142" spans="2:3" x14ac:dyDescent="0.5">
      <c r="B142" s="13"/>
      <c r="C142" s="13"/>
    </row>
    <row r="143" spans="2:3" x14ac:dyDescent="0.5">
      <c r="B143" s="13"/>
      <c r="C143" s="13"/>
    </row>
    <row r="144" spans="2:3" x14ac:dyDescent="0.5">
      <c r="B144" s="13"/>
      <c r="C144" s="13"/>
    </row>
    <row r="145" spans="2:3" x14ac:dyDescent="0.5">
      <c r="B145" s="13"/>
      <c r="C145" s="13"/>
    </row>
    <row r="146" spans="2:3" x14ac:dyDescent="0.5">
      <c r="B146" s="13"/>
      <c r="C146" s="13"/>
    </row>
  </sheetData>
  <pageMargins left="0.7" right="0.7" top="0.78740157499999996" bottom="0.78740157499999996" header="0.3" footer="0.3"/>
  <pageSetup paperSize="9"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2E401-FE93-4736-A1E8-E51B7B924334}">
  <sheetPr codeName="Tabelle2"/>
  <dimension ref="A1:O385"/>
  <sheetViews>
    <sheetView topLeftCell="A64" workbookViewId="0">
      <selection activeCell="C63" sqref="C63"/>
    </sheetView>
  </sheetViews>
  <sheetFormatPr baseColWidth="10" defaultRowHeight="14.35" x14ac:dyDescent="0.5"/>
  <cols>
    <col min="1" max="1" width="25.41015625" style="18" customWidth="1"/>
    <col min="4" max="4" width="24.52734375" customWidth="1"/>
    <col min="5" max="5" width="24.1171875" customWidth="1"/>
    <col min="6" max="6" width="19" customWidth="1"/>
    <col min="7" max="7" width="23.87890625" customWidth="1"/>
    <col min="8" max="8" width="20.1171875" customWidth="1"/>
    <col min="9" max="9" width="21" customWidth="1"/>
    <col min="10" max="10" width="19.52734375" customWidth="1"/>
    <col min="11" max="11" width="23.3515625" customWidth="1"/>
    <col min="12" max="12" width="20" customWidth="1"/>
    <col min="13" max="13" width="20.64453125" customWidth="1"/>
  </cols>
  <sheetData>
    <row r="1" spans="1:15" x14ac:dyDescent="0.5">
      <c r="A1" s="18" t="s">
        <v>652</v>
      </c>
      <c r="D1" t="s">
        <v>653</v>
      </c>
      <c r="E1" t="s">
        <v>654</v>
      </c>
      <c r="F1" t="s">
        <v>655</v>
      </c>
      <c r="G1" t="s">
        <v>656</v>
      </c>
      <c r="H1" t="s">
        <v>657</v>
      </c>
      <c r="I1" t="s">
        <v>658</v>
      </c>
      <c r="J1" t="s">
        <v>659</v>
      </c>
      <c r="K1" t="s">
        <v>660</v>
      </c>
      <c r="L1" t="s">
        <v>661</v>
      </c>
      <c r="M1" t="s">
        <v>662</v>
      </c>
      <c r="O1" t="s">
        <v>664</v>
      </c>
    </row>
    <row r="2" spans="1:15" x14ac:dyDescent="0.5">
      <c r="A2" s="18" t="s">
        <v>7</v>
      </c>
      <c r="C2" t="s">
        <v>663</v>
      </c>
      <c r="D2" t="s">
        <v>165</v>
      </c>
      <c r="E2" t="s">
        <v>8</v>
      </c>
      <c r="F2" t="s">
        <v>173</v>
      </c>
      <c r="G2" t="s">
        <v>58</v>
      </c>
      <c r="H2" t="s">
        <v>179</v>
      </c>
      <c r="I2" t="s">
        <v>63</v>
      </c>
      <c r="J2" t="s">
        <v>160</v>
      </c>
      <c r="K2" t="s">
        <v>27</v>
      </c>
      <c r="L2" t="s">
        <v>141</v>
      </c>
      <c r="M2" t="s">
        <v>608</v>
      </c>
      <c r="O2" s="20" t="str" cm="1">
        <f t="array" aca="1" ref="O2" ca="1">INDEX(A2:A128,RANDBETWEEN(1,127))</f>
        <v>Fächer</v>
      </c>
    </row>
    <row r="3" spans="1:15" x14ac:dyDescent="0.5">
      <c r="A3" s="18" t="s">
        <v>15</v>
      </c>
      <c r="C3" t="s">
        <v>663</v>
      </c>
      <c r="D3" t="s">
        <v>16</v>
      </c>
      <c r="E3" t="s">
        <v>610</v>
      </c>
      <c r="F3" t="s">
        <v>138</v>
      </c>
      <c r="G3" t="s">
        <v>34</v>
      </c>
      <c r="H3" t="s">
        <v>136</v>
      </c>
      <c r="I3" t="s">
        <v>154</v>
      </c>
      <c r="J3" t="s">
        <v>29</v>
      </c>
      <c r="K3" t="s">
        <v>160</v>
      </c>
      <c r="L3" t="s">
        <v>186</v>
      </c>
      <c r="M3" t="s">
        <v>28</v>
      </c>
      <c r="O3" s="20" t="str" cm="1">
        <f t="array" aca="1" ref="O3" ca="1">INDEX(A3:A129,RANDBETWEEN(1,127))</f>
        <v>Schwarzbrot</v>
      </c>
    </row>
    <row r="4" spans="1:15" x14ac:dyDescent="0.5">
      <c r="A4" s="18" t="s">
        <v>8</v>
      </c>
      <c r="C4" t="s">
        <v>663</v>
      </c>
      <c r="D4" t="s">
        <v>34</v>
      </c>
      <c r="E4" t="s">
        <v>31</v>
      </c>
      <c r="F4" t="s">
        <v>583</v>
      </c>
      <c r="G4" t="s">
        <v>173</v>
      </c>
      <c r="H4" t="s">
        <v>66</v>
      </c>
      <c r="I4" t="s">
        <v>54</v>
      </c>
      <c r="J4" t="s">
        <v>26</v>
      </c>
      <c r="K4" t="s">
        <v>38</v>
      </c>
      <c r="L4" t="s">
        <v>60</v>
      </c>
      <c r="M4" t="s">
        <v>146</v>
      </c>
      <c r="O4" s="20" t="str" cm="1">
        <f t="array" aca="1" ref="O4" ca="1">INDEX(A4:A130,RANDBETWEEN(1,127))</f>
        <v>Papier</v>
      </c>
    </row>
    <row r="5" spans="1:15" x14ac:dyDescent="0.5">
      <c r="A5" s="18" t="s">
        <v>9</v>
      </c>
      <c r="C5" t="s">
        <v>663</v>
      </c>
      <c r="D5" t="s">
        <v>602</v>
      </c>
      <c r="E5" t="s">
        <v>665</v>
      </c>
      <c r="F5" t="s">
        <v>25</v>
      </c>
      <c r="G5" t="s">
        <v>216</v>
      </c>
      <c r="H5" t="s">
        <v>10</v>
      </c>
      <c r="I5" t="s">
        <v>61</v>
      </c>
      <c r="J5" t="s">
        <v>176</v>
      </c>
      <c r="K5" t="s">
        <v>66</v>
      </c>
      <c r="L5" t="s">
        <v>53</v>
      </c>
      <c r="M5" t="s">
        <v>23</v>
      </c>
      <c r="O5" s="20" t="str" cm="1">
        <f t="array" aca="1" ref="O5" ca="1">INDEX(A5:A131,RANDBETWEEN(1,127))</f>
        <v>Holzspielpuppe</v>
      </c>
    </row>
    <row r="6" spans="1:15" x14ac:dyDescent="0.5">
      <c r="A6" s="18" t="s">
        <v>10</v>
      </c>
      <c r="C6" t="s">
        <v>663</v>
      </c>
      <c r="D6" t="s">
        <v>163</v>
      </c>
      <c r="E6" t="s">
        <v>173</v>
      </c>
      <c r="F6" t="s">
        <v>215</v>
      </c>
      <c r="G6" t="s">
        <v>600</v>
      </c>
      <c r="H6" t="s">
        <v>184</v>
      </c>
      <c r="I6" t="s">
        <v>148</v>
      </c>
      <c r="J6" t="s">
        <v>605</v>
      </c>
      <c r="K6" t="s">
        <v>174</v>
      </c>
      <c r="L6" t="s">
        <v>604</v>
      </c>
      <c r="M6" t="s">
        <v>19</v>
      </c>
      <c r="O6" s="20" t="str" cm="1">
        <f t="array" aca="1" ref="O6" ca="1">INDEX(A6:A132,RANDBETWEEN(1,127))</f>
        <v>Thoriusspalte</v>
      </c>
    </row>
    <row r="7" spans="1:15" x14ac:dyDescent="0.5">
      <c r="A7" s="18" t="s">
        <v>11</v>
      </c>
      <c r="C7" t="s">
        <v>663</v>
      </c>
      <c r="D7" t="s">
        <v>42</v>
      </c>
      <c r="E7" t="s">
        <v>43</v>
      </c>
      <c r="F7" t="s">
        <v>162</v>
      </c>
      <c r="G7" t="s">
        <v>168</v>
      </c>
      <c r="H7" t="s">
        <v>156</v>
      </c>
      <c r="I7" t="s">
        <v>34</v>
      </c>
      <c r="J7" t="s">
        <v>136</v>
      </c>
      <c r="K7" t="s">
        <v>182</v>
      </c>
      <c r="L7" t="s">
        <v>612</v>
      </c>
      <c r="M7" t="s">
        <v>169</v>
      </c>
      <c r="O7" s="20" t="str" cm="1">
        <f t="array" aca="1" ref="O7" ca="1">INDEX(A7:A133,RANDBETWEEN(1,127))</f>
        <v>Schmiedehammer</v>
      </c>
    </row>
    <row r="8" spans="1:15" x14ac:dyDescent="0.5">
      <c r="A8" s="18" t="s">
        <v>16</v>
      </c>
      <c r="C8" t="s">
        <v>663</v>
      </c>
      <c r="D8" t="s">
        <v>612</v>
      </c>
      <c r="E8" t="s">
        <v>164</v>
      </c>
      <c r="F8" t="s">
        <v>66</v>
      </c>
      <c r="G8" t="s">
        <v>153</v>
      </c>
      <c r="H8" t="s">
        <v>23</v>
      </c>
      <c r="I8" t="s">
        <v>583</v>
      </c>
      <c r="J8" t="s">
        <v>216</v>
      </c>
      <c r="K8" t="s">
        <v>65</v>
      </c>
      <c r="L8" t="s">
        <v>41</v>
      </c>
      <c r="M8" t="s">
        <v>26</v>
      </c>
      <c r="O8" s="20" t="str" cm="1">
        <f t="array" aca="1" ref="O8" ca="1">INDEX(A8:A134,RANDBETWEEN(1,127))</f>
        <v>Goldkette</v>
      </c>
    </row>
    <row r="9" spans="1:15" x14ac:dyDescent="0.5">
      <c r="A9" s="18" t="s">
        <v>17</v>
      </c>
      <c r="C9" t="s">
        <v>663</v>
      </c>
      <c r="D9" t="s">
        <v>41</v>
      </c>
      <c r="E9" t="s">
        <v>153</v>
      </c>
      <c r="F9" t="s">
        <v>64</v>
      </c>
      <c r="G9" t="s">
        <v>583</v>
      </c>
      <c r="H9" t="s">
        <v>128</v>
      </c>
      <c r="I9" t="s">
        <v>159</v>
      </c>
      <c r="J9" t="s">
        <v>168</v>
      </c>
      <c r="K9" t="s">
        <v>41</v>
      </c>
      <c r="L9" t="s">
        <v>602</v>
      </c>
      <c r="M9" t="s">
        <v>598</v>
      </c>
      <c r="O9" s="20" t="str" cm="1">
        <f t="array" aca="1" ref="O9" ca="1">INDEX(A9:A135,RANDBETWEEN(1,127))</f>
        <v>Silberlöffel</v>
      </c>
    </row>
    <row r="10" spans="1:15" x14ac:dyDescent="0.5">
      <c r="A10" s="18" t="s">
        <v>18</v>
      </c>
      <c r="C10" t="s">
        <v>663</v>
      </c>
      <c r="D10" t="s">
        <v>52</v>
      </c>
      <c r="E10" t="s">
        <v>138</v>
      </c>
      <c r="F10" t="s">
        <v>606</v>
      </c>
      <c r="G10" t="s">
        <v>62</v>
      </c>
      <c r="H10" t="s">
        <v>174</v>
      </c>
      <c r="I10" t="s">
        <v>604</v>
      </c>
      <c r="J10" t="s">
        <v>145</v>
      </c>
      <c r="K10" t="s">
        <v>146</v>
      </c>
      <c r="L10" t="s">
        <v>138</v>
      </c>
      <c r="M10" t="s">
        <v>221</v>
      </c>
      <c r="O10" s="20" t="str" cm="1">
        <f t="array" aca="1" ref="O10" ca="1">INDEX(A10:A136,RANDBETWEEN(1,127))</f>
        <v>Rubin</v>
      </c>
    </row>
    <row r="11" spans="1:15" x14ac:dyDescent="0.5">
      <c r="A11" s="18" t="s">
        <v>3</v>
      </c>
      <c r="C11" t="s">
        <v>663</v>
      </c>
      <c r="D11" t="s">
        <v>159</v>
      </c>
      <c r="E11" t="s">
        <v>137</v>
      </c>
      <c r="F11" t="s">
        <v>134</v>
      </c>
      <c r="G11" t="s">
        <v>63</v>
      </c>
      <c r="H11" t="s">
        <v>186</v>
      </c>
      <c r="I11" t="s">
        <v>219</v>
      </c>
      <c r="J11" t="s">
        <v>50</v>
      </c>
      <c r="K11" t="s">
        <v>32</v>
      </c>
      <c r="L11" t="s">
        <v>217</v>
      </c>
      <c r="M11" t="s">
        <v>603</v>
      </c>
      <c r="O11" s="20" t="str" cm="1">
        <f t="array" aca="1" ref="O11" ca="1">INDEX(A11:A137,RANDBETWEEN(1,127))</f>
        <v>Bohnen</v>
      </c>
    </row>
    <row r="12" spans="1:15" x14ac:dyDescent="0.5">
      <c r="A12" s="18" t="s">
        <v>19</v>
      </c>
      <c r="C12" t="s">
        <v>663</v>
      </c>
      <c r="D12" t="s">
        <v>179</v>
      </c>
      <c r="E12" t="s">
        <v>156</v>
      </c>
      <c r="F12" t="s">
        <v>160</v>
      </c>
      <c r="G12" t="s">
        <v>140</v>
      </c>
      <c r="H12" t="s">
        <v>144</v>
      </c>
      <c r="I12" t="s">
        <v>30</v>
      </c>
      <c r="J12" t="s">
        <v>609</v>
      </c>
      <c r="K12" t="s">
        <v>220</v>
      </c>
      <c r="L12" t="s">
        <v>158</v>
      </c>
      <c r="M12" t="s">
        <v>608</v>
      </c>
      <c r="O12" s="20" t="str" cm="1">
        <f t="array" aca="1" ref="O12" ca="1">INDEX(A12:A138,RANDBETWEEN(1,127))</f>
        <v>Trockenfleisch</v>
      </c>
    </row>
    <row r="13" spans="1:15" x14ac:dyDescent="0.5">
      <c r="A13" s="18" t="s">
        <v>20</v>
      </c>
      <c r="C13" t="s">
        <v>663</v>
      </c>
      <c r="D13" t="s">
        <v>164</v>
      </c>
      <c r="E13" t="s">
        <v>147</v>
      </c>
      <c r="F13" t="s">
        <v>164</v>
      </c>
      <c r="G13" t="s">
        <v>153</v>
      </c>
      <c r="H13" t="s">
        <v>58</v>
      </c>
      <c r="I13" t="s">
        <v>171</v>
      </c>
      <c r="J13" t="s">
        <v>140</v>
      </c>
      <c r="K13" t="s">
        <v>37</v>
      </c>
      <c r="L13" t="s">
        <v>165</v>
      </c>
      <c r="M13" t="s">
        <v>224</v>
      </c>
      <c r="O13" s="20" t="str" cm="1">
        <f t="array" aca="1" ref="O13" ca="1">INDEX(A13:A139,RANDBETWEEN(1,127))</f>
        <v>Laterne</v>
      </c>
    </row>
    <row r="14" spans="1:15" x14ac:dyDescent="0.5">
      <c r="A14" s="18" t="s">
        <v>21</v>
      </c>
      <c r="C14" t="s">
        <v>663</v>
      </c>
      <c r="D14" t="s">
        <v>35</v>
      </c>
      <c r="E14" t="s">
        <v>168</v>
      </c>
      <c r="F14" t="s">
        <v>38</v>
      </c>
      <c r="G14" t="s">
        <v>145</v>
      </c>
      <c r="H14" t="s">
        <v>26</v>
      </c>
      <c r="I14" t="s">
        <v>34</v>
      </c>
      <c r="J14" t="s">
        <v>138</v>
      </c>
      <c r="K14" t="s">
        <v>69</v>
      </c>
      <c r="L14" t="s">
        <v>215</v>
      </c>
      <c r="M14" t="s">
        <v>52</v>
      </c>
      <c r="O14" s="20" t="str" cm="1">
        <f t="array" aca="1" ref="O14" ca="1">INDEX(A14:A140,RANDBETWEEN(1,127))</f>
        <v>Trockenfleisch</v>
      </c>
    </row>
    <row r="15" spans="1:15" x14ac:dyDescent="0.5">
      <c r="A15" s="18" t="s">
        <v>23</v>
      </c>
      <c r="C15" t="s">
        <v>663</v>
      </c>
      <c r="D15" t="s">
        <v>606</v>
      </c>
      <c r="E15" t="s">
        <v>56</v>
      </c>
      <c r="F15" t="s">
        <v>56</v>
      </c>
      <c r="G15" t="s">
        <v>54</v>
      </c>
      <c r="H15" t="s">
        <v>35</v>
      </c>
      <c r="I15" t="s">
        <v>179</v>
      </c>
      <c r="J15" t="s">
        <v>159</v>
      </c>
      <c r="K15" t="s">
        <v>170</v>
      </c>
      <c r="L15" t="s">
        <v>162</v>
      </c>
      <c r="M15" t="s">
        <v>166</v>
      </c>
      <c r="O15" s="20" t="str" cm="1">
        <f t="array" aca="1" ref="O15" ca="1">INDEX(A15:A141,RANDBETWEEN(1,127))</f>
        <v>Blumenstrauß</v>
      </c>
    </row>
    <row r="16" spans="1:15" x14ac:dyDescent="0.5">
      <c r="A16" s="18" t="s">
        <v>22</v>
      </c>
      <c r="C16" t="s">
        <v>663</v>
      </c>
      <c r="D16" t="s">
        <v>22</v>
      </c>
      <c r="E16" t="s">
        <v>158</v>
      </c>
      <c r="F16" t="s">
        <v>38</v>
      </c>
      <c r="G16" t="s">
        <v>166</v>
      </c>
      <c r="H16" t="s">
        <v>145</v>
      </c>
      <c r="I16" t="s">
        <v>610</v>
      </c>
      <c r="J16" t="s">
        <v>173</v>
      </c>
      <c r="K16" t="s">
        <v>69</v>
      </c>
      <c r="L16" t="s">
        <v>138</v>
      </c>
      <c r="M16" t="s">
        <v>139</v>
      </c>
      <c r="O16" s="20" t="str" cm="1">
        <f t="array" aca="1" ref="O16" ca="1">INDEX(A16:A142,RANDBETWEEN(1,127))</f>
        <v>Schnaps</v>
      </c>
    </row>
    <row r="17" spans="1:15" x14ac:dyDescent="0.5">
      <c r="A17" s="18" t="s">
        <v>25</v>
      </c>
      <c r="C17" t="s">
        <v>663</v>
      </c>
      <c r="D17" t="s">
        <v>64</v>
      </c>
      <c r="E17" t="s">
        <v>613</v>
      </c>
      <c r="F17" t="s">
        <v>665</v>
      </c>
      <c r="G17" t="s">
        <v>150</v>
      </c>
      <c r="H17" t="s">
        <v>38</v>
      </c>
      <c r="I17" t="s">
        <v>161</v>
      </c>
      <c r="J17" t="s">
        <v>217</v>
      </c>
      <c r="K17" t="s">
        <v>149</v>
      </c>
      <c r="L17" t="s">
        <v>188</v>
      </c>
      <c r="M17" t="s">
        <v>168</v>
      </c>
      <c r="O17" s="20" t="str" cm="1">
        <f t="array" aca="1" ref="O17" ca="1">INDEX(A17:A143,RANDBETWEEN(1,127))</f>
        <v>Mittlere Tranktasche</v>
      </c>
    </row>
    <row r="18" spans="1:15" x14ac:dyDescent="0.5">
      <c r="A18" s="18" t="s">
        <v>26</v>
      </c>
      <c r="C18" t="s">
        <v>663</v>
      </c>
      <c r="D18" t="s">
        <v>609</v>
      </c>
      <c r="E18" t="s">
        <v>603</v>
      </c>
      <c r="F18" t="s">
        <v>132</v>
      </c>
      <c r="G18" t="s">
        <v>613</v>
      </c>
      <c r="H18" t="s">
        <v>600</v>
      </c>
      <c r="I18" t="s">
        <v>144</v>
      </c>
      <c r="J18" t="s">
        <v>171</v>
      </c>
      <c r="K18" t="s">
        <v>153</v>
      </c>
      <c r="L18" t="s">
        <v>67</v>
      </c>
      <c r="M18" t="s">
        <v>600</v>
      </c>
      <c r="O18" s="20" t="str" cm="1">
        <f t="array" aca="1" ref="O18" ca="1">INDEX(A18:A144,RANDBETWEEN(1,127))</f>
        <v>Silbergabel</v>
      </c>
    </row>
    <row r="19" spans="1:15" x14ac:dyDescent="0.5">
      <c r="A19" s="18" t="s">
        <v>27</v>
      </c>
      <c r="C19" t="s">
        <v>663</v>
      </c>
      <c r="D19" t="s">
        <v>186</v>
      </c>
      <c r="E19" t="s">
        <v>182</v>
      </c>
      <c r="F19" t="s">
        <v>215</v>
      </c>
      <c r="G19" t="s">
        <v>169</v>
      </c>
      <c r="H19" t="s">
        <v>146</v>
      </c>
      <c r="I19" t="s">
        <v>47</v>
      </c>
      <c r="J19" t="s">
        <v>58</v>
      </c>
      <c r="K19" t="s">
        <v>48</v>
      </c>
      <c r="L19" t="s">
        <v>607</v>
      </c>
      <c r="M19" t="s">
        <v>56</v>
      </c>
      <c r="O19" s="20" t="str" cm="1">
        <f t="array" aca="1" ref="O19" ca="1">INDEX(A19:A145,RANDBETWEEN(1,127))</f>
        <v>Rubin</v>
      </c>
    </row>
    <row r="20" spans="1:15" x14ac:dyDescent="0.5">
      <c r="A20" s="18" t="s">
        <v>50</v>
      </c>
      <c r="C20" t="s">
        <v>663</v>
      </c>
      <c r="D20" t="s">
        <v>56</v>
      </c>
      <c r="E20" t="s">
        <v>176</v>
      </c>
      <c r="F20" t="s">
        <v>139</v>
      </c>
      <c r="G20" t="s">
        <v>29</v>
      </c>
      <c r="H20" t="s">
        <v>181</v>
      </c>
      <c r="I20" t="s">
        <v>605</v>
      </c>
      <c r="J20" t="s">
        <v>174</v>
      </c>
      <c r="K20" t="s">
        <v>226</v>
      </c>
      <c r="L20" t="s">
        <v>47</v>
      </c>
      <c r="M20" t="s">
        <v>50</v>
      </c>
      <c r="O20" s="20" t="str" cm="1">
        <f t="array" aca="1" ref="O20" ca="1">INDEX(A20:A146,RANDBETWEEN(1,127))</f>
        <v>Holztisch Klein</v>
      </c>
    </row>
    <row r="21" spans="1:15" x14ac:dyDescent="0.5">
      <c r="A21" s="18" t="s">
        <v>51</v>
      </c>
      <c r="C21" t="s">
        <v>663</v>
      </c>
      <c r="D21" t="s">
        <v>177</v>
      </c>
      <c r="E21" t="s">
        <v>43</v>
      </c>
      <c r="F21" t="s">
        <v>164</v>
      </c>
      <c r="G21" t="s">
        <v>149</v>
      </c>
      <c r="H21" t="s">
        <v>180</v>
      </c>
      <c r="I21" t="s">
        <v>41</v>
      </c>
      <c r="J21" t="s">
        <v>612</v>
      </c>
      <c r="K21" t="s">
        <v>187</v>
      </c>
      <c r="L21" t="s">
        <v>605</v>
      </c>
      <c r="M21" t="s">
        <v>183</v>
      </c>
      <c r="O21" s="20" t="str" cm="1">
        <f t="array" aca="1" ref="O21" ca="1">INDEX(A21:A147,RANDBETWEEN(1,127))</f>
        <v>Papier</v>
      </c>
    </row>
    <row r="22" spans="1:15" x14ac:dyDescent="0.5">
      <c r="A22" s="18" t="s">
        <v>58</v>
      </c>
      <c r="C22" t="s">
        <v>663</v>
      </c>
      <c r="D22" t="s">
        <v>52</v>
      </c>
      <c r="E22" t="s">
        <v>226</v>
      </c>
      <c r="F22" t="s">
        <v>606</v>
      </c>
      <c r="G22" t="s">
        <v>164</v>
      </c>
      <c r="H22" t="s">
        <v>66</v>
      </c>
      <c r="I22" t="s">
        <v>157</v>
      </c>
      <c r="J22" t="s">
        <v>220</v>
      </c>
      <c r="K22" t="s">
        <v>157</v>
      </c>
      <c r="L22" t="s">
        <v>62</v>
      </c>
      <c r="M22" t="s">
        <v>605</v>
      </c>
      <c r="O22" s="20" t="str" cm="1">
        <f t="array" aca="1" ref="O22" ca="1">INDEX(A22:A148,RANDBETWEEN(1,127))</f>
        <v>Spielkarten</v>
      </c>
    </row>
    <row r="23" spans="1:15" x14ac:dyDescent="0.5">
      <c r="A23" s="18" t="s">
        <v>60</v>
      </c>
      <c r="C23" t="s">
        <v>663</v>
      </c>
      <c r="D23" t="s">
        <v>176</v>
      </c>
      <c r="E23" t="s">
        <v>217</v>
      </c>
      <c r="F23" t="s">
        <v>143</v>
      </c>
      <c r="G23" t="s">
        <v>605</v>
      </c>
      <c r="H23" t="s">
        <v>157</v>
      </c>
      <c r="I23" t="s">
        <v>153</v>
      </c>
      <c r="J23" t="s">
        <v>140</v>
      </c>
      <c r="K23" t="s">
        <v>222</v>
      </c>
      <c r="L23" t="s">
        <v>173</v>
      </c>
      <c r="M23" t="s">
        <v>128</v>
      </c>
      <c r="O23" s="20" t="str" cm="1">
        <f t="array" aca="1" ref="O23" ca="1">INDEX(A23:A149,RANDBETWEEN(1,127))</f>
        <v>Bärenfalle</v>
      </c>
    </row>
    <row r="24" spans="1:15" x14ac:dyDescent="0.5">
      <c r="A24" s="18" t="s">
        <v>2</v>
      </c>
      <c r="C24" t="s">
        <v>663</v>
      </c>
      <c r="D24" t="s">
        <v>598</v>
      </c>
      <c r="E24" t="s">
        <v>163</v>
      </c>
      <c r="F24" t="s">
        <v>602</v>
      </c>
      <c r="G24" t="s">
        <v>608</v>
      </c>
      <c r="H24" t="s">
        <v>170</v>
      </c>
      <c r="I24" t="s">
        <v>62</v>
      </c>
      <c r="J24" t="s">
        <v>36</v>
      </c>
      <c r="K24" t="s">
        <v>221</v>
      </c>
      <c r="L24" t="s">
        <v>161</v>
      </c>
      <c r="M24" t="s">
        <v>600</v>
      </c>
      <c r="O24" s="20" t="str" cm="1">
        <f t="array" aca="1" ref="O24" ca="1">INDEX(A24:A150,RANDBETWEEN(1,127))</f>
        <v>Fächer</v>
      </c>
    </row>
    <row r="25" spans="1:15" x14ac:dyDescent="0.5">
      <c r="A25" s="18" t="s">
        <v>61</v>
      </c>
      <c r="C25" t="s">
        <v>663</v>
      </c>
      <c r="D25" t="s">
        <v>603</v>
      </c>
      <c r="E25" t="s">
        <v>223</v>
      </c>
      <c r="F25" t="s">
        <v>144</v>
      </c>
      <c r="G25" t="s">
        <v>612</v>
      </c>
      <c r="H25" t="s">
        <v>62</v>
      </c>
      <c r="I25" t="s">
        <v>223</v>
      </c>
      <c r="J25" t="s">
        <v>47</v>
      </c>
      <c r="K25" t="s">
        <v>583</v>
      </c>
      <c r="L25" t="s">
        <v>132</v>
      </c>
      <c r="M25" t="s">
        <v>128</v>
      </c>
      <c r="O25" s="20" t="str" cm="1">
        <f t="array" aca="1" ref="O25" ca="1">INDEX(A25:A151,RANDBETWEEN(1,127))</f>
        <v>Gifttrank S4 M</v>
      </c>
    </row>
    <row r="26" spans="1:15" x14ac:dyDescent="0.5">
      <c r="A26" s="18" t="s">
        <v>62</v>
      </c>
      <c r="C26" t="s">
        <v>663</v>
      </c>
      <c r="D26" t="s">
        <v>48</v>
      </c>
      <c r="E26" t="s">
        <v>163</v>
      </c>
      <c r="F26" t="s">
        <v>148</v>
      </c>
      <c r="G26" t="s">
        <v>186</v>
      </c>
      <c r="H26" t="s">
        <v>155</v>
      </c>
      <c r="I26" t="s">
        <v>155</v>
      </c>
      <c r="J26" t="s">
        <v>222</v>
      </c>
      <c r="K26" t="s">
        <v>62</v>
      </c>
      <c r="L26" t="s">
        <v>187</v>
      </c>
      <c r="M26" t="s">
        <v>606</v>
      </c>
      <c r="O26" s="20" t="str" cm="1">
        <f t="array" aca="1" ref="O26" ca="1">INDEX(A26:A152,RANDBETWEEN(1,127))</f>
        <v>Kochttopf</v>
      </c>
    </row>
    <row r="27" spans="1:15" x14ac:dyDescent="0.5">
      <c r="A27" s="18" t="s">
        <v>63</v>
      </c>
      <c r="C27" t="s">
        <v>663</v>
      </c>
      <c r="D27" t="s">
        <v>133</v>
      </c>
      <c r="E27" t="s">
        <v>139</v>
      </c>
      <c r="F27" t="s">
        <v>68</v>
      </c>
      <c r="G27" t="s">
        <v>57</v>
      </c>
      <c r="H27" t="s">
        <v>616</v>
      </c>
      <c r="I27" t="s">
        <v>147</v>
      </c>
      <c r="J27" t="s">
        <v>162</v>
      </c>
      <c r="K27" t="s">
        <v>138</v>
      </c>
      <c r="L27" t="s">
        <v>145</v>
      </c>
      <c r="M27" t="s">
        <v>166</v>
      </c>
      <c r="O27" s="20" t="str" cm="1">
        <f t="array" aca="1" ref="O27" ca="1">INDEX(A27:A153,RANDBETWEEN(1,127))</f>
        <v>Paralysetrank S5 M</v>
      </c>
    </row>
    <row r="28" spans="1:15" x14ac:dyDescent="0.5">
      <c r="A28" s="18" t="s">
        <v>64</v>
      </c>
      <c r="C28" t="s">
        <v>663</v>
      </c>
      <c r="D28" t="s">
        <v>221</v>
      </c>
      <c r="E28" t="s">
        <v>139</v>
      </c>
      <c r="F28" t="s">
        <v>665</v>
      </c>
      <c r="G28" t="s">
        <v>42</v>
      </c>
      <c r="H28" t="s">
        <v>138</v>
      </c>
      <c r="I28" t="s">
        <v>150</v>
      </c>
      <c r="J28" t="s">
        <v>137</v>
      </c>
      <c r="K28" t="s">
        <v>170</v>
      </c>
      <c r="L28" t="s">
        <v>215</v>
      </c>
      <c r="M28" t="s">
        <v>65</v>
      </c>
      <c r="O28" s="20" t="str" cm="1">
        <f t="array" aca="1" ref="O28" ca="1">INDEX(A28:A154,RANDBETWEEN(1,127))</f>
        <v>Holzhammer</v>
      </c>
    </row>
    <row r="29" spans="1:15" x14ac:dyDescent="0.5">
      <c r="A29" s="18" t="s">
        <v>185</v>
      </c>
      <c r="C29" t="s">
        <v>663</v>
      </c>
      <c r="D29" t="s">
        <v>41</v>
      </c>
      <c r="E29" t="s">
        <v>225</v>
      </c>
      <c r="F29" t="s">
        <v>177</v>
      </c>
      <c r="G29" t="s">
        <v>608</v>
      </c>
      <c r="H29" t="s">
        <v>608</v>
      </c>
      <c r="I29" t="s">
        <v>228</v>
      </c>
      <c r="J29" t="s">
        <v>178</v>
      </c>
      <c r="K29" t="s">
        <v>216</v>
      </c>
      <c r="L29" t="s">
        <v>41</v>
      </c>
      <c r="M29" t="s">
        <v>28</v>
      </c>
      <c r="O29" s="20" t="str" cm="1">
        <f t="array" aca="1" ref="O29" ca="1">INDEX(A29:A155,RANDBETWEEN(1,127))</f>
        <v>Schweinekopf</v>
      </c>
    </row>
    <row r="30" spans="1:15" x14ac:dyDescent="0.5">
      <c r="A30" s="18" t="s">
        <v>186</v>
      </c>
      <c r="C30" t="s">
        <v>663</v>
      </c>
      <c r="D30" t="s">
        <v>161</v>
      </c>
      <c r="E30" t="s">
        <v>148</v>
      </c>
      <c r="F30" t="s">
        <v>158</v>
      </c>
      <c r="G30" t="s">
        <v>48</v>
      </c>
      <c r="H30" t="s">
        <v>142</v>
      </c>
      <c r="I30" t="s">
        <v>609</v>
      </c>
      <c r="J30" t="s">
        <v>140</v>
      </c>
      <c r="K30" t="s">
        <v>232</v>
      </c>
      <c r="L30" t="s">
        <v>57</v>
      </c>
      <c r="M30" t="s">
        <v>35</v>
      </c>
      <c r="O30" s="20" t="str" cm="1">
        <f t="array" aca="1" ref="O30" ca="1">INDEX(A30:A156,RANDBETWEEN(1,127))</f>
        <v>Seil 3 Meter</v>
      </c>
    </row>
    <row r="31" spans="1:15" x14ac:dyDescent="0.5">
      <c r="A31" s="18" t="s">
        <v>52</v>
      </c>
      <c r="C31" t="s">
        <v>663</v>
      </c>
      <c r="D31" t="s">
        <v>35</v>
      </c>
      <c r="E31" t="s">
        <v>600</v>
      </c>
      <c r="F31" t="s">
        <v>153</v>
      </c>
      <c r="G31" t="s">
        <v>227</v>
      </c>
      <c r="H31" t="s">
        <v>615</v>
      </c>
      <c r="I31" t="s">
        <v>617</v>
      </c>
      <c r="J31" t="s">
        <v>219</v>
      </c>
      <c r="K31" t="s">
        <v>170</v>
      </c>
      <c r="L31" t="s">
        <v>173</v>
      </c>
      <c r="M31" t="s">
        <v>171</v>
      </c>
      <c r="O31" s="20" t="str" cm="1">
        <f t="array" aca="1" ref="O31" ca="1">INDEX(A31:A157,RANDBETWEEN(1,127))</f>
        <v>Leder</v>
      </c>
    </row>
    <row r="32" spans="1:15" x14ac:dyDescent="0.5">
      <c r="A32" s="18" t="s">
        <v>53</v>
      </c>
      <c r="C32" t="s">
        <v>663</v>
      </c>
      <c r="D32" t="s">
        <v>598</v>
      </c>
      <c r="E32" t="s">
        <v>54</v>
      </c>
      <c r="F32" t="s">
        <v>148</v>
      </c>
      <c r="G32" t="s">
        <v>602</v>
      </c>
      <c r="H32" t="s">
        <v>220</v>
      </c>
      <c r="I32" t="s">
        <v>174</v>
      </c>
      <c r="J32" t="s">
        <v>607</v>
      </c>
      <c r="K32" t="s">
        <v>159</v>
      </c>
      <c r="L32" t="s">
        <v>224</v>
      </c>
      <c r="M32" t="s">
        <v>176</v>
      </c>
      <c r="O32" s="20" t="str" cm="1">
        <f t="array" aca="1" ref="O32" ca="1">INDEX(A32:A158,RANDBETWEEN(1,127))</f>
        <v>Feuerstahl</v>
      </c>
    </row>
    <row r="33" spans="1:15" x14ac:dyDescent="0.5">
      <c r="A33" s="18" t="s">
        <v>54</v>
      </c>
      <c r="C33" t="s">
        <v>663</v>
      </c>
      <c r="D33" t="s">
        <v>215</v>
      </c>
      <c r="E33" t="s">
        <v>232</v>
      </c>
      <c r="F33" t="s">
        <v>619</v>
      </c>
      <c r="G33" t="s">
        <v>43</v>
      </c>
      <c r="H33" t="s">
        <v>66</v>
      </c>
      <c r="I33" t="s">
        <v>618</v>
      </c>
      <c r="J33" t="s">
        <v>182</v>
      </c>
      <c r="K33" t="s">
        <v>150</v>
      </c>
      <c r="L33" t="s">
        <v>237</v>
      </c>
      <c r="M33" t="s">
        <v>188</v>
      </c>
      <c r="O33" s="20" t="str" cm="1">
        <f t="array" aca="1" ref="O33" ca="1">INDEX(A33:A159,RANDBETWEEN(1,127))</f>
        <v>Granatstein</v>
      </c>
    </row>
    <row r="34" spans="1:15" x14ac:dyDescent="0.5">
      <c r="A34" s="18" t="s">
        <v>55</v>
      </c>
      <c r="C34" t="s">
        <v>663</v>
      </c>
      <c r="D34" t="s">
        <v>614</v>
      </c>
      <c r="E34" t="s">
        <v>148</v>
      </c>
      <c r="F34" t="s">
        <v>141</v>
      </c>
      <c r="G34" t="s">
        <v>55</v>
      </c>
      <c r="H34" t="s">
        <v>129</v>
      </c>
      <c r="I34" t="s">
        <v>153</v>
      </c>
      <c r="J34" t="s">
        <v>217</v>
      </c>
      <c r="K34" t="s">
        <v>47</v>
      </c>
      <c r="L34" t="s">
        <v>606</v>
      </c>
      <c r="M34" t="s">
        <v>160</v>
      </c>
      <c r="O34" s="20" t="str" cm="1">
        <f t="array" aca="1" ref="O34" ca="1">INDEX(A34:A160,RANDBETWEEN(1,127))</f>
        <v>Gegengifttrank S5 M</v>
      </c>
    </row>
    <row r="35" spans="1:15" x14ac:dyDescent="0.5">
      <c r="A35" s="18" t="s">
        <v>56</v>
      </c>
      <c r="C35" t="s">
        <v>663</v>
      </c>
      <c r="D35" t="s">
        <v>183</v>
      </c>
      <c r="E35" t="s">
        <v>166</v>
      </c>
      <c r="F35" t="s">
        <v>665</v>
      </c>
      <c r="G35" t="s">
        <v>42</v>
      </c>
      <c r="H35" t="s">
        <v>215</v>
      </c>
      <c r="I35" t="s">
        <v>221</v>
      </c>
      <c r="J35" t="s">
        <v>154</v>
      </c>
      <c r="K35" t="s">
        <v>215</v>
      </c>
      <c r="L35" t="s">
        <v>147</v>
      </c>
      <c r="M35" t="s">
        <v>600</v>
      </c>
      <c r="O35" s="20" t="str" cm="1">
        <f t="array" aca="1" ref="O35" ca="1">INDEX(A35:A161,RANDBETWEEN(1,127))</f>
        <v>Rubin</v>
      </c>
    </row>
    <row r="36" spans="1:15" x14ac:dyDescent="0.5">
      <c r="A36" s="18" t="s">
        <v>57</v>
      </c>
      <c r="C36" t="s">
        <v>663</v>
      </c>
      <c r="D36" t="s">
        <v>153</v>
      </c>
      <c r="E36" t="s">
        <v>219</v>
      </c>
      <c r="F36" t="s">
        <v>604</v>
      </c>
      <c r="G36" t="s">
        <v>143</v>
      </c>
      <c r="H36" t="s">
        <v>35</v>
      </c>
      <c r="I36" t="s">
        <v>665</v>
      </c>
      <c r="J36" t="s">
        <v>66</v>
      </c>
      <c r="K36" t="s">
        <v>175</v>
      </c>
      <c r="L36" t="s">
        <v>139</v>
      </c>
      <c r="M36" t="s">
        <v>616</v>
      </c>
      <c r="O36" s="20" t="str" cm="1">
        <f t="array" aca="1" ref="O36" ca="1">INDEX(A36:A162,RANDBETWEEN(1,127))</f>
        <v>Adrenalinika S5 M</v>
      </c>
    </row>
    <row r="37" spans="1:15" x14ac:dyDescent="0.5">
      <c r="A37" s="18" t="s">
        <v>65</v>
      </c>
      <c r="C37" t="s">
        <v>663</v>
      </c>
      <c r="D37" t="s">
        <v>144</v>
      </c>
      <c r="E37" t="s">
        <v>611</v>
      </c>
      <c r="F37" t="s">
        <v>227</v>
      </c>
      <c r="G37" t="s">
        <v>240</v>
      </c>
      <c r="H37" t="s">
        <v>609</v>
      </c>
      <c r="I37" t="s">
        <v>238</v>
      </c>
      <c r="J37" t="s">
        <v>240</v>
      </c>
      <c r="K37" t="s">
        <v>236</v>
      </c>
      <c r="L37" t="s">
        <v>611</v>
      </c>
      <c r="M37" t="s">
        <v>35</v>
      </c>
      <c r="O37" s="20" t="str" cm="1">
        <f t="array" aca="1" ref="O37" ca="1">INDEX(A37:A163,RANDBETWEEN(1,127))</f>
        <v>Gegengifttrank S3 M</v>
      </c>
    </row>
    <row r="38" spans="1:15" x14ac:dyDescent="0.5">
      <c r="A38" s="18" t="s">
        <v>66</v>
      </c>
      <c r="C38" t="s">
        <v>663</v>
      </c>
      <c r="D38" t="s">
        <v>181</v>
      </c>
      <c r="E38" t="s">
        <v>143</v>
      </c>
      <c r="F38" t="s">
        <v>178</v>
      </c>
      <c r="G38" t="s">
        <v>599</v>
      </c>
      <c r="H38" t="s">
        <v>28</v>
      </c>
      <c r="I38" t="s">
        <v>142</v>
      </c>
      <c r="J38" t="s">
        <v>600</v>
      </c>
      <c r="K38" t="s">
        <v>615</v>
      </c>
      <c r="L38" t="s">
        <v>30</v>
      </c>
      <c r="M38" t="s">
        <v>43</v>
      </c>
      <c r="O38" s="20" t="str" cm="1">
        <f t="array" aca="1" ref="O38" ca="1">INDEX(A38:A164,RANDBETWEEN(1,127))</f>
        <v>Becher mit Würmern</v>
      </c>
    </row>
    <row r="39" spans="1:15" x14ac:dyDescent="0.5">
      <c r="A39" s="18" t="s">
        <v>28</v>
      </c>
      <c r="C39" t="s">
        <v>663</v>
      </c>
      <c r="D39" t="s">
        <v>139</v>
      </c>
      <c r="E39" t="s">
        <v>171</v>
      </c>
      <c r="F39" t="s">
        <v>143</v>
      </c>
      <c r="G39" t="s">
        <v>178</v>
      </c>
      <c r="H39" t="s">
        <v>133</v>
      </c>
      <c r="I39" t="s">
        <v>148</v>
      </c>
      <c r="J39" t="s">
        <v>145</v>
      </c>
      <c r="K39" t="s">
        <v>144</v>
      </c>
      <c r="L39" t="s">
        <v>235</v>
      </c>
      <c r="M39" t="s">
        <v>43</v>
      </c>
      <c r="O39" s="20" t="str" cm="1">
        <f t="array" aca="1" ref="O39" ca="1">INDEX(A39:A165,RANDBETWEEN(1,127))</f>
        <v>Gifttrank S1 M</v>
      </c>
    </row>
    <row r="40" spans="1:15" x14ac:dyDescent="0.5">
      <c r="A40" s="18" t="s">
        <v>29</v>
      </c>
      <c r="C40" t="s">
        <v>663</v>
      </c>
      <c r="D40" t="s">
        <v>175</v>
      </c>
      <c r="E40" t="s">
        <v>181</v>
      </c>
      <c r="F40" t="s">
        <v>232</v>
      </c>
      <c r="G40" t="s">
        <v>188</v>
      </c>
      <c r="H40" t="s">
        <v>150</v>
      </c>
      <c r="I40" t="s">
        <v>215</v>
      </c>
      <c r="J40" t="s">
        <v>144</v>
      </c>
      <c r="K40" t="s">
        <v>138</v>
      </c>
      <c r="L40" t="s">
        <v>171</v>
      </c>
      <c r="M40" t="s">
        <v>215</v>
      </c>
      <c r="O40" s="20" t="str" cm="1">
        <f t="array" aca="1" ref="O40" ca="1">INDEX(A40:A166,RANDBETWEEN(1,127))</f>
        <v>Zwergenstahlbarren</v>
      </c>
    </row>
    <row r="41" spans="1:15" x14ac:dyDescent="0.5">
      <c r="A41" s="18" t="s">
        <v>30</v>
      </c>
      <c r="C41" t="s">
        <v>663</v>
      </c>
      <c r="D41" t="s">
        <v>183</v>
      </c>
      <c r="E41" t="s">
        <v>68</v>
      </c>
      <c r="F41" t="s">
        <v>176</v>
      </c>
      <c r="G41" t="s">
        <v>178</v>
      </c>
      <c r="H41" t="s">
        <v>187</v>
      </c>
      <c r="I41" t="s">
        <v>138</v>
      </c>
      <c r="J41" t="s">
        <v>56</v>
      </c>
      <c r="K41" t="s">
        <v>168</v>
      </c>
      <c r="L41" t="s">
        <v>164</v>
      </c>
      <c r="M41" t="s">
        <v>598</v>
      </c>
      <c r="O41" s="20" t="str" cm="1">
        <f t="array" aca="1" ref="O41" ca="1">INDEX(A41:A167,RANDBETWEEN(1,127))</f>
        <v>Zeichung eines Kleinkindes</v>
      </c>
    </row>
    <row r="42" spans="1:15" x14ac:dyDescent="0.5">
      <c r="A42" s="18" t="s">
        <v>31</v>
      </c>
      <c r="C42" t="s">
        <v>663</v>
      </c>
      <c r="D42" t="s">
        <v>31</v>
      </c>
      <c r="E42" t="s">
        <v>153</v>
      </c>
      <c r="F42" t="s">
        <v>610</v>
      </c>
      <c r="G42" t="s">
        <v>227</v>
      </c>
      <c r="H42" t="s">
        <v>606</v>
      </c>
      <c r="I42" t="s">
        <v>611</v>
      </c>
      <c r="J42" t="s">
        <v>129</v>
      </c>
      <c r="K42" t="s">
        <v>67</v>
      </c>
      <c r="L42" t="s">
        <v>613</v>
      </c>
      <c r="M42" t="s">
        <v>616</v>
      </c>
      <c r="O42" s="20" t="str" cm="1">
        <f t="array" aca="1" ref="O42" ca="1">INDEX(A42:A168,RANDBETWEEN(1,127))</f>
        <v>Adrenalinika S5 M</v>
      </c>
    </row>
    <row r="43" spans="1:15" x14ac:dyDescent="0.5">
      <c r="A43" s="18" t="s">
        <v>32</v>
      </c>
      <c r="C43" t="s">
        <v>663</v>
      </c>
      <c r="D43" t="s">
        <v>228</v>
      </c>
      <c r="E43" t="s">
        <v>48</v>
      </c>
      <c r="F43" t="s">
        <v>600</v>
      </c>
      <c r="G43" t="s">
        <v>160</v>
      </c>
      <c r="H43" t="s">
        <v>156</v>
      </c>
      <c r="I43" t="s">
        <v>613</v>
      </c>
      <c r="J43" t="s">
        <v>154</v>
      </c>
      <c r="K43" t="s">
        <v>178</v>
      </c>
      <c r="L43" t="s">
        <v>609</v>
      </c>
      <c r="M43" t="s">
        <v>599</v>
      </c>
      <c r="O43" s="20" t="str" cm="1">
        <f t="array" aca="1" ref="O43" ca="1">INDEX(A43:A169,RANDBETWEEN(1,127))</f>
        <v>Blumenstrauß</v>
      </c>
    </row>
    <row r="44" spans="1:15" x14ac:dyDescent="0.5">
      <c r="A44" s="18" t="s">
        <v>33</v>
      </c>
      <c r="C44" t="s">
        <v>663</v>
      </c>
      <c r="D44" t="s">
        <v>35</v>
      </c>
      <c r="E44" t="s">
        <v>228</v>
      </c>
      <c r="F44" t="s">
        <v>183</v>
      </c>
      <c r="G44" t="s">
        <v>232</v>
      </c>
      <c r="H44" t="s">
        <v>160</v>
      </c>
      <c r="I44" t="s">
        <v>604</v>
      </c>
      <c r="J44" t="s">
        <v>139</v>
      </c>
      <c r="K44" t="s">
        <v>48</v>
      </c>
      <c r="L44" t="s">
        <v>139</v>
      </c>
      <c r="M44" t="s">
        <v>69</v>
      </c>
      <c r="O44" s="20" t="str" cm="1">
        <f t="array" aca="1" ref="O44" ca="1">INDEX(A44:A170,RANDBETWEEN(1,127))</f>
        <v>Angel</v>
      </c>
    </row>
    <row r="45" spans="1:15" x14ac:dyDescent="0.5">
      <c r="A45" s="18" t="s">
        <v>34</v>
      </c>
      <c r="C45" t="s">
        <v>663</v>
      </c>
      <c r="D45" t="s">
        <v>247</v>
      </c>
      <c r="E45" t="s">
        <v>225</v>
      </c>
      <c r="F45" t="s">
        <v>601</v>
      </c>
      <c r="G45" t="s">
        <v>158</v>
      </c>
      <c r="H45" t="s">
        <v>145</v>
      </c>
      <c r="I45" t="s">
        <v>609</v>
      </c>
      <c r="J45" t="s">
        <v>236</v>
      </c>
      <c r="K45" t="s">
        <v>41</v>
      </c>
      <c r="L45" t="s">
        <v>69</v>
      </c>
      <c r="M45" t="s">
        <v>607</v>
      </c>
      <c r="O45" s="20" t="str" cm="1">
        <f t="array" aca="1" ref="O45" ca="1">INDEX(A45:A171,RANDBETWEEN(1,127))</f>
        <v>Gifttrank S4 M</v>
      </c>
    </row>
    <row r="46" spans="1:15" x14ac:dyDescent="0.5">
      <c r="A46" s="18" t="s">
        <v>35</v>
      </c>
      <c r="C46" t="s">
        <v>663</v>
      </c>
      <c r="D46" t="s">
        <v>163</v>
      </c>
      <c r="E46" t="s">
        <v>174</v>
      </c>
      <c r="F46" t="s">
        <v>183</v>
      </c>
      <c r="G46" t="s">
        <v>154</v>
      </c>
      <c r="H46" t="s">
        <v>176</v>
      </c>
      <c r="I46" t="s">
        <v>617</v>
      </c>
      <c r="J46" t="s">
        <v>218</v>
      </c>
      <c r="K46" t="s">
        <v>230</v>
      </c>
      <c r="L46" t="s">
        <v>171</v>
      </c>
      <c r="M46" t="s">
        <v>601</v>
      </c>
      <c r="O46" s="20" t="str" cm="1">
        <f t="array" aca="1" ref="O46" ca="1">INDEX(A46:A172,RANDBETWEEN(1,127))</f>
        <v>Brennholz</v>
      </c>
    </row>
    <row r="47" spans="1:15" x14ac:dyDescent="0.5">
      <c r="A47" s="18" t="s">
        <v>36</v>
      </c>
      <c r="C47" t="s">
        <v>663</v>
      </c>
      <c r="D47" t="s">
        <v>148</v>
      </c>
      <c r="E47" t="s">
        <v>157</v>
      </c>
      <c r="F47" t="s">
        <v>610</v>
      </c>
      <c r="G47" t="s">
        <v>166</v>
      </c>
      <c r="H47" t="s">
        <v>609</v>
      </c>
      <c r="I47" t="s">
        <v>140</v>
      </c>
      <c r="J47" t="s">
        <v>218</v>
      </c>
      <c r="K47" t="s">
        <v>157</v>
      </c>
      <c r="L47" t="s">
        <v>153</v>
      </c>
      <c r="M47" t="s">
        <v>163</v>
      </c>
      <c r="O47" s="20" t="str" cm="1">
        <f t="array" aca="1" ref="O47" ca="1">INDEX(A47:A173,RANDBETWEEN(1,127))</f>
        <v>Euphorika S6 M</v>
      </c>
    </row>
    <row r="48" spans="1:15" x14ac:dyDescent="0.5">
      <c r="A48" s="18" t="s">
        <v>37</v>
      </c>
      <c r="C48" t="s">
        <v>663</v>
      </c>
      <c r="D48" t="s">
        <v>665</v>
      </c>
      <c r="E48" t="s">
        <v>249</v>
      </c>
      <c r="F48" t="s">
        <v>243</v>
      </c>
      <c r="G48" t="s">
        <v>162</v>
      </c>
      <c r="H48" t="s">
        <v>165</v>
      </c>
      <c r="I48" t="s">
        <v>244</v>
      </c>
      <c r="J48" t="s">
        <v>128</v>
      </c>
      <c r="K48" t="s">
        <v>173</v>
      </c>
      <c r="L48" t="s">
        <v>38</v>
      </c>
      <c r="M48" t="s">
        <v>180</v>
      </c>
      <c r="O48" s="20" t="str" cm="1">
        <f t="array" aca="1" ref="O48" ca="1">INDEX(A48:A174,RANDBETWEEN(1,127))</f>
        <v>Elfenknochen</v>
      </c>
    </row>
    <row r="49" spans="1:15" x14ac:dyDescent="0.5">
      <c r="A49" s="18" t="s">
        <v>38</v>
      </c>
      <c r="C49" t="s">
        <v>663</v>
      </c>
      <c r="D49" t="s">
        <v>161</v>
      </c>
      <c r="E49" t="s">
        <v>614</v>
      </c>
      <c r="F49" t="s">
        <v>168</v>
      </c>
      <c r="G49" t="s">
        <v>609</v>
      </c>
      <c r="H49" t="s">
        <v>181</v>
      </c>
      <c r="I49" t="s">
        <v>244</v>
      </c>
      <c r="J49" t="s">
        <v>246</v>
      </c>
      <c r="K49" t="s">
        <v>140</v>
      </c>
      <c r="L49" t="s">
        <v>225</v>
      </c>
      <c r="M49" t="s">
        <v>69</v>
      </c>
      <c r="O49" s="20" t="str" cm="1">
        <f t="array" aca="1" ref="O49" ca="1">INDEX(A49:A175,RANDBETWEEN(1,127))</f>
        <v>Adrenalinika S6 M</v>
      </c>
    </row>
    <row r="50" spans="1:15" x14ac:dyDescent="0.5">
      <c r="A50" s="18" t="s">
        <v>41</v>
      </c>
      <c r="C50" t="s">
        <v>663</v>
      </c>
      <c r="D50" t="s">
        <v>229</v>
      </c>
      <c r="E50" t="s">
        <v>229</v>
      </c>
      <c r="F50" t="s">
        <v>233</v>
      </c>
      <c r="G50" t="s">
        <v>241</v>
      </c>
      <c r="H50" t="s">
        <v>598</v>
      </c>
      <c r="I50" t="s">
        <v>173</v>
      </c>
      <c r="J50" t="s">
        <v>133</v>
      </c>
      <c r="K50" t="s">
        <v>227</v>
      </c>
      <c r="L50" t="s">
        <v>245</v>
      </c>
      <c r="M50" t="s">
        <v>228</v>
      </c>
      <c r="O50" s="20" t="str" cm="1">
        <f t="array" aca="1" ref="O50" ca="1">INDEX(A50:A176,RANDBETWEEN(1,127))</f>
        <v>Molotovika S2 B</v>
      </c>
    </row>
    <row r="51" spans="1:15" x14ac:dyDescent="0.5">
      <c r="A51" s="18" t="s">
        <v>42</v>
      </c>
      <c r="C51" t="s">
        <v>663</v>
      </c>
      <c r="D51" t="s">
        <v>616</v>
      </c>
      <c r="E51" t="s">
        <v>169</v>
      </c>
      <c r="F51" t="s">
        <v>182</v>
      </c>
      <c r="G51" t="s">
        <v>242</v>
      </c>
      <c r="H51" t="s">
        <v>141</v>
      </c>
      <c r="I51" t="s">
        <v>243</v>
      </c>
      <c r="J51" t="s">
        <v>180</v>
      </c>
      <c r="K51" t="s">
        <v>583</v>
      </c>
      <c r="L51" t="s">
        <v>42</v>
      </c>
      <c r="M51" t="s">
        <v>184</v>
      </c>
      <c r="O51" s="20" t="str" cm="1">
        <f t="array" aca="1" ref="O51" ca="1">INDEX(A51:A177,RANDBETWEEN(1,127))</f>
        <v>Krähenfüße</v>
      </c>
    </row>
    <row r="52" spans="1:15" x14ac:dyDescent="0.5">
      <c r="A52" s="18" t="s">
        <v>43</v>
      </c>
      <c r="C52" t="s">
        <v>663</v>
      </c>
      <c r="D52" t="s">
        <v>168</v>
      </c>
      <c r="E52" t="s">
        <v>601</v>
      </c>
      <c r="F52" t="s">
        <v>133</v>
      </c>
      <c r="G52" t="s">
        <v>253</v>
      </c>
      <c r="H52" t="s">
        <v>236</v>
      </c>
      <c r="I52" t="s">
        <v>182</v>
      </c>
      <c r="J52" t="s">
        <v>155</v>
      </c>
      <c r="K52" t="s">
        <v>173</v>
      </c>
      <c r="L52" t="s">
        <v>246</v>
      </c>
      <c r="M52" t="s">
        <v>154</v>
      </c>
      <c r="O52" s="20" t="str" cm="1">
        <f t="array" aca="1" ref="O52" ca="1">INDEX(A52:A178,RANDBETWEEN(1,127))</f>
        <v>Holzhammer</v>
      </c>
    </row>
    <row r="53" spans="1:15" x14ac:dyDescent="0.5">
      <c r="A53" s="18" t="s">
        <v>47</v>
      </c>
      <c r="C53" t="s">
        <v>663</v>
      </c>
      <c r="D53" t="s">
        <v>225</v>
      </c>
      <c r="E53" t="s">
        <v>253</v>
      </c>
      <c r="F53" t="s">
        <v>220</v>
      </c>
      <c r="G53" t="s">
        <v>215</v>
      </c>
      <c r="H53" t="s">
        <v>166</v>
      </c>
      <c r="I53" t="s">
        <v>241</v>
      </c>
      <c r="J53" t="s">
        <v>68</v>
      </c>
      <c r="K53" t="s">
        <v>181</v>
      </c>
      <c r="L53" t="s">
        <v>150</v>
      </c>
      <c r="M53" t="s">
        <v>229</v>
      </c>
      <c r="O53" s="20" t="str" cm="1">
        <f t="array" aca="1" ref="O53" ca="1">INDEX(A53:A179,RANDBETWEEN(1,127))</f>
        <v>Siegel eines Ruhehofbewahrer</v>
      </c>
    </row>
    <row r="54" spans="1:15" x14ac:dyDescent="0.5">
      <c r="A54" s="18" t="s">
        <v>48</v>
      </c>
      <c r="C54" t="s">
        <v>663</v>
      </c>
      <c r="D54" t="s">
        <v>233</v>
      </c>
      <c r="E54" t="s">
        <v>615</v>
      </c>
      <c r="F54" t="s">
        <v>254</v>
      </c>
      <c r="G54" t="s">
        <v>243</v>
      </c>
      <c r="H54" t="s">
        <v>244</v>
      </c>
      <c r="I54" t="s">
        <v>182</v>
      </c>
      <c r="J54" t="s">
        <v>150</v>
      </c>
      <c r="K54" t="s">
        <v>242</v>
      </c>
      <c r="L54" t="s">
        <v>249</v>
      </c>
      <c r="M54" t="s">
        <v>222</v>
      </c>
      <c r="O54" s="20" t="str" cm="1">
        <f t="array" aca="1" ref="O54" ca="1">INDEX(A54:A180,RANDBETWEEN(1,127))</f>
        <v>Feuerstahl</v>
      </c>
    </row>
    <row r="55" spans="1:15" x14ac:dyDescent="0.5">
      <c r="A55" s="18" t="s">
        <v>49</v>
      </c>
      <c r="C55" t="s">
        <v>663</v>
      </c>
      <c r="D55" t="s">
        <v>128</v>
      </c>
      <c r="E55" t="s">
        <v>235</v>
      </c>
      <c r="F55" t="s">
        <v>616</v>
      </c>
      <c r="G55" t="s">
        <v>583</v>
      </c>
      <c r="H55" t="s">
        <v>142</v>
      </c>
      <c r="I55" t="s">
        <v>162</v>
      </c>
      <c r="J55" t="s">
        <v>218</v>
      </c>
      <c r="K55" t="s">
        <v>246</v>
      </c>
      <c r="L55" t="s">
        <v>248</v>
      </c>
      <c r="M55" t="s">
        <v>221</v>
      </c>
      <c r="O55" s="20" t="str" cm="1">
        <f t="array" aca="1" ref="O55" ca="1">INDEX(A55:A181,RANDBETWEEN(1,127))</f>
        <v>Laute</v>
      </c>
    </row>
    <row r="56" spans="1:15" x14ac:dyDescent="0.5">
      <c r="A56" s="18" t="s">
        <v>67</v>
      </c>
      <c r="C56" t="s">
        <v>663</v>
      </c>
      <c r="D56" t="s">
        <v>134</v>
      </c>
      <c r="E56" t="s">
        <v>136</v>
      </c>
      <c r="F56" t="s">
        <v>607</v>
      </c>
      <c r="G56" t="s">
        <v>239</v>
      </c>
      <c r="H56" t="s">
        <v>136</v>
      </c>
      <c r="I56" t="s">
        <v>56</v>
      </c>
      <c r="J56" t="s">
        <v>142</v>
      </c>
      <c r="K56" t="s">
        <v>174</v>
      </c>
      <c r="L56" t="s">
        <v>225</v>
      </c>
      <c r="M56" t="s">
        <v>221</v>
      </c>
      <c r="O56" s="20" t="str" cm="1">
        <f t="array" aca="1" ref="O56" ca="1">INDEX(A56:A182,RANDBETWEEN(1,127))</f>
        <v>Dreckiges Fell</v>
      </c>
    </row>
    <row r="57" spans="1:15" x14ac:dyDescent="0.5">
      <c r="A57" s="18" t="s">
        <v>68</v>
      </c>
      <c r="C57" t="s">
        <v>663</v>
      </c>
      <c r="D57" t="s">
        <v>601</v>
      </c>
      <c r="E57" t="s">
        <v>228</v>
      </c>
      <c r="F57" t="s">
        <v>137</v>
      </c>
      <c r="G57" t="s">
        <v>149</v>
      </c>
      <c r="H57" t="s">
        <v>180</v>
      </c>
      <c r="I57" t="s">
        <v>56</v>
      </c>
      <c r="J57" t="s">
        <v>234</v>
      </c>
      <c r="K57" t="s">
        <v>178</v>
      </c>
      <c r="L57" t="s">
        <v>228</v>
      </c>
      <c r="M57" t="s">
        <v>223</v>
      </c>
      <c r="O57" s="20" t="str" cm="1">
        <f t="array" aca="1" ref="O57" ca="1">INDEX(A57:A183,RANDBETWEEN(1,127))</f>
        <v>Enterhaken</v>
      </c>
    </row>
    <row r="58" spans="1:15" x14ac:dyDescent="0.5">
      <c r="A58" s="18" t="s">
        <v>69</v>
      </c>
      <c r="C58" t="s">
        <v>663</v>
      </c>
      <c r="D58" t="s">
        <v>613</v>
      </c>
      <c r="E58" t="s">
        <v>665</v>
      </c>
      <c r="F58" t="s">
        <v>177</v>
      </c>
      <c r="G58" t="s">
        <v>222</v>
      </c>
      <c r="H58" t="s">
        <v>240</v>
      </c>
      <c r="I58" t="s">
        <v>138</v>
      </c>
      <c r="J58" t="s">
        <v>222</v>
      </c>
      <c r="K58" t="s">
        <v>223</v>
      </c>
      <c r="L58" t="s">
        <v>148</v>
      </c>
      <c r="M58" t="s">
        <v>609</v>
      </c>
      <c r="O58" s="20" t="str" cm="1">
        <f t="array" aca="1" ref="O58" ca="1">INDEX(A58:A184,RANDBETWEEN(1,127))</f>
        <v>Aphrodisika S4 M</v>
      </c>
    </row>
    <row r="59" spans="1:15" x14ac:dyDescent="0.5">
      <c r="A59" s="18" t="s">
        <v>128</v>
      </c>
      <c r="C59" t="s">
        <v>663</v>
      </c>
      <c r="D59" t="s">
        <v>616</v>
      </c>
      <c r="E59" t="s">
        <v>149</v>
      </c>
      <c r="F59" t="s">
        <v>619</v>
      </c>
      <c r="G59" t="s">
        <v>220</v>
      </c>
      <c r="H59" t="s">
        <v>247</v>
      </c>
      <c r="I59" t="s">
        <v>139</v>
      </c>
      <c r="J59" t="s">
        <v>178</v>
      </c>
      <c r="K59" t="s">
        <v>135</v>
      </c>
      <c r="L59" t="s">
        <v>149</v>
      </c>
      <c r="M59" t="s">
        <v>150</v>
      </c>
      <c r="O59" s="20" t="str" cm="1">
        <f t="array" aca="1" ref="O59" ca="1">INDEX(A59:A185,RANDBETWEEN(1,127))</f>
        <v>Gifttrank S1 M</v>
      </c>
    </row>
    <row r="60" spans="1:15" x14ac:dyDescent="0.5">
      <c r="A60" s="18" t="s">
        <v>129</v>
      </c>
    </row>
    <row r="61" spans="1:15" x14ac:dyDescent="0.5">
      <c r="A61" s="18" t="s">
        <v>132</v>
      </c>
    </row>
    <row r="62" spans="1:15" x14ac:dyDescent="0.5">
      <c r="A62" s="18" t="s">
        <v>133</v>
      </c>
    </row>
    <row r="63" spans="1:15" x14ac:dyDescent="0.5">
      <c r="A63" s="18" t="s">
        <v>134</v>
      </c>
    </row>
    <row r="64" spans="1:15" x14ac:dyDescent="0.5">
      <c r="A64" s="18" t="s">
        <v>135</v>
      </c>
    </row>
    <row r="65" spans="1:1" x14ac:dyDescent="0.5">
      <c r="A65" s="18" t="s">
        <v>136</v>
      </c>
    </row>
    <row r="66" spans="1:1" x14ac:dyDescent="0.5">
      <c r="A66" s="18" t="s">
        <v>137</v>
      </c>
    </row>
    <row r="67" spans="1:1" x14ac:dyDescent="0.5">
      <c r="A67" s="18" t="s">
        <v>145</v>
      </c>
    </row>
    <row r="68" spans="1:1" x14ac:dyDescent="0.5">
      <c r="A68" s="18" t="s">
        <v>138</v>
      </c>
    </row>
    <row r="69" spans="1:1" x14ac:dyDescent="0.5">
      <c r="A69" s="18" t="s">
        <v>139</v>
      </c>
    </row>
    <row r="70" spans="1:1" x14ac:dyDescent="0.5">
      <c r="A70" s="18" t="s">
        <v>140</v>
      </c>
    </row>
    <row r="71" spans="1:1" x14ac:dyDescent="0.5">
      <c r="A71" s="18" t="s">
        <v>141</v>
      </c>
    </row>
    <row r="72" spans="1:1" x14ac:dyDescent="0.5">
      <c r="A72" s="18" t="s">
        <v>142</v>
      </c>
    </row>
    <row r="73" spans="1:1" x14ac:dyDescent="0.5">
      <c r="A73" s="18" t="s">
        <v>143</v>
      </c>
    </row>
    <row r="74" spans="1:1" x14ac:dyDescent="0.5">
      <c r="A74" s="18" t="s">
        <v>144</v>
      </c>
    </row>
    <row r="75" spans="1:1" x14ac:dyDescent="0.5">
      <c r="A75" s="18" t="s">
        <v>146</v>
      </c>
    </row>
    <row r="76" spans="1:1" x14ac:dyDescent="0.5">
      <c r="A76" s="18" t="s">
        <v>147</v>
      </c>
    </row>
    <row r="77" spans="1:1" x14ac:dyDescent="0.5">
      <c r="A77" s="18" t="s">
        <v>56</v>
      </c>
    </row>
    <row r="78" spans="1:1" x14ac:dyDescent="0.5">
      <c r="A78" s="18" t="s">
        <v>148</v>
      </c>
    </row>
    <row r="79" spans="1:1" x14ac:dyDescent="0.5">
      <c r="A79" s="18" t="s">
        <v>149</v>
      </c>
    </row>
    <row r="80" spans="1:1" x14ac:dyDescent="0.5">
      <c r="A80" s="18" t="s">
        <v>150</v>
      </c>
    </row>
    <row r="81" spans="1:1" x14ac:dyDescent="0.5">
      <c r="A81" s="18" t="s">
        <v>151</v>
      </c>
    </row>
    <row r="82" spans="1:1" x14ac:dyDescent="0.5">
      <c r="A82" s="18" t="s">
        <v>583</v>
      </c>
    </row>
    <row r="83" spans="1:1" x14ac:dyDescent="0.5">
      <c r="A83" s="18" t="s">
        <v>153</v>
      </c>
    </row>
    <row r="84" spans="1:1" x14ac:dyDescent="0.5">
      <c r="A84" s="18" t="s">
        <v>154</v>
      </c>
    </row>
    <row r="85" spans="1:1" x14ac:dyDescent="0.5">
      <c r="A85" s="18" t="s">
        <v>155</v>
      </c>
    </row>
    <row r="86" spans="1:1" x14ac:dyDescent="0.5">
      <c r="A86" s="18" t="s">
        <v>156</v>
      </c>
    </row>
    <row r="87" spans="1:1" x14ac:dyDescent="0.5">
      <c r="A87" s="18" t="s">
        <v>157</v>
      </c>
    </row>
    <row r="88" spans="1:1" x14ac:dyDescent="0.5">
      <c r="A88" s="18" t="s">
        <v>158</v>
      </c>
    </row>
    <row r="89" spans="1:1" x14ac:dyDescent="0.5">
      <c r="A89" s="18" t="s">
        <v>159</v>
      </c>
    </row>
    <row r="90" spans="1:1" x14ac:dyDescent="0.5">
      <c r="A90" s="18" t="s">
        <v>160</v>
      </c>
    </row>
    <row r="91" spans="1:1" x14ac:dyDescent="0.5">
      <c r="A91" s="18" t="s">
        <v>161</v>
      </c>
    </row>
    <row r="92" spans="1:1" x14ac:dyDescent="0.5">
      <c r="A92" s="18" t="s">
        <v>162</v>
      </c>
    </row>
    <row r="93" spans="1:1" x14ac:dyDescent="0.5">
      <c r="A93" s="18" t="s">
        <v>163</v>
      </c>
    </row>
    <row r="94" spans="1:1" x14ac:dyDescent="0.5">
      <c r="A94" s="18" t="s">
        <v>164</v>
      </c>
    </row>
    <row r="95" spans="1:1" x14ac:dyDescent="0.5">
      <c r="A95" s="18" t="s">
        <v>165</v>
      </c>
    </row>
    <row r="96" spans="1:1" x14ac:dyDescent="0.5">
      <c r="A96" s="18" t="s">
        <v>166</v>
      </c>
    </row>
    <row r="97" spans="1:1" x14ac:dyDescent="0.5">
      <c r="A97" s="18" t="s">
        <v>167</v>
      </c>
    </row>
    <row r="98" spans="1:1" x14ac:dyDescent="0.5">
      <c r="A98" s="18" t="s">
        <v>168</v>
      </c>
    </row>
    <row r="99" spans="1:1" x14ac:dyDescent="0.5">
      <c r="A99" s="18" t="s">
        <v>169</v>
      </c>
    </row>
    <row r="100" spans="1:1" x14ac:dyDescent="0.5">
      <c r="A100" s="18" t="s">
        <v>170</v>
      </c>
    </row>
    <row r="101" spans="1:1" x14ac:dyDescent="0.5">
      <c r="A101" s="18" t="s">
        <v>171</v>
      </c>
    </row>
    <row r="102" spans="1:1" x14ac:dyDescent="0.5">
      <c r="A102" s="18" t="s">
        <v>173</v>
      </c>
    </row>
    <row r="103" spans="1:1" x14ac:dyDescent="0.5">
      <c r="A103" s="18" t="s">
        <v>174</v>
      </c>
    </row>
    <row r="104" spans="1:1" x14ac:dyDescent="0.5">
      <c r="A104" s="18" t="s">
        <v>175</v>
      </c>
    </row>
    <row r="105" spans="1:1" x14ac:dyDescent="0.5">
      <c r="A105" s="18" t="s">
        <v>176</v>
      </c>
    </row>
    <row r="106" spans="1:1" x14ac:dyDescent="0.5">
      <c r="A106" s="18" t="s">
        <v>177</v>
      </c>
    </row>
    <row r="107" spans="1:1" x14ac:dyDescent="0.5">
      <c r="A107" s="18" t="s">
        <v>178</v>
      </c>
    </row>
    <row r="108" spans="1:1" x14ac:dyDescent="0.5">
      <c r="A108" s="18" t="s">
        <v>179</v>
      </c>
    </row>
    <row r="109" spans="1:1" x14ac:dyDescent="0.5">
      <c r="A109" s="18" t="s">
        <v>180</v>
      </c>
    </row>
    <row r="110" spans="1:1" x14ac:dyDescent="0.5">
      <c r="A110" s="18" t="s">
        <v>181</v>
      </c>
    </row>
    <row r="111" spans="1:1" x14ac:dyDescent="0.5">
      <c r="A111" s="18" t="s">
        <v>182</v>
      </c>
    </row>
    <row r="112" spans="1:1" x14ac:dyDescent="0.5">
      <c r="A112" s="18" t="s">
        <v>183</v>
      </c>
    </row>
    <row r="113" spans="1:1" x14ac:dyDescent="0.5">
      <c r="A113" s="18" t="s">
        <v>184</v>
      </c>
    </row>
    <row r="114" spans="1:1" x14ac:dyDescent="0.5">
      <c r="A114" s="18" t="s">
        <v>187</v>
      </c>
    </row>
    <row r="115" spans="1:1" x14ac:dyDescent="0.5">
      <c r="A115" s="18" t="s">
        <v>188</v>
      </c>
    </row>
    <row r="116" spans="1:1" x14ac:dyDescent="0.5">
      <c r="A116" s="18" t="s">
        <v>598</v>
      </c>
    </row>
    <row r="117" spans="1:1" x14ac:dyDescent="0.5">
      <c r="A117" s="18" t="s">
        <v>599</v>
      </c>
    </row>
    <row r="118" spans="1:1" x14ac:dyDescent="0.5">
      <c r="A118" s="18" t="s">
        <v>600</v>
      </c>
    </row>
    <row r="119" spans="1:1" x14ac:dyDescent="0.5">
      <c r="A119" s="18" t="s">
        <v>601</v>
      </c>
    </row>
    <row r="120" spans="1:1" x14ac:dyDescent="0.5">
      <c r="A120" s="18" t="s">
        <v>602</v>
      </c>
    </row>
    <row r="121" spans="1:1" x14ac:dyDescent="0.5">
      <c r="A121" s="18" t="s">
        <v>603</v>
      </c>
    </row>
    <row r="122" spans="1:1" x14ac:dyDescent="0.5">
      <c r="A122" s="18" t="s">
        <v>604</v>
      </c>
    </row>
    <row r="123" spans="1:1" x14ac:dyDescent="0.5">
      <c r="A123" s="18" t="s">
        <v>605</v>
      </c>
    </row>
    <row r="124" spans="1:1" x14ac:dyDescent="0.5">
      <c r="A124" s="18" t="s">
        <v>606</v>
      </c>
    </row>
    <row r="125" spans="1:1" x14ac:dyDescent="0.5">
      <c r="A125" s="18" t="s">
        <v>607</v>
      </c>
    </row>
    <row r="126" spans="1:1" x14ac:dyDescent="0.5">
      <c r="A126" s="18" t="s">
        <v>608</v>
      </c>
    </row>
    <row r="127" spans="1:1" x14ac:dyDescent="0.5">
      <c r="A127" s="18" t="s">
        <v>609</v>
      </c>
    </row>
    <row r="128" spans="1:1" x14ac:dyDescent="0.5">
      <c r="A128" s="18" t="s">
        <v>610</v>
      </c>
    </row>
    <row r="129" spans="1:1" x14ac:dyDescent="0.5">
      <c r="A129" s="19" t="s">
        <v>215</v>
      </c>
    </row>
    <row r="130" spans="1:1" x14ac:dyDescent="0.5">
      <c r="A130" s="19" t="s">
        <v>216</v>
      </c>
    </row>
    <row r="131" spans="1:1" x14ac:dyDescent="0.5">
      <c r="A131" s="19" t="s">
        <v>217</v>
      </c>
    </row>
    <row r="132" spans="1:1" x14ac:dyDescent="0.5">
      <c r="A132" s="19" t="s">
        <v>612</v>
      </c>
    </row>
    <row r="133" spans="1:1" x14ac:dyDescent="0.5">
      <c r="A133" s="19" t="s">
        <v>219</v>
      </c>
    </row>
    <row r="134" spans="1:1" x14ac:dyDescent="0.5">
      <c r="A134" s="19" t="s">
        <v>220</v>
      </c>
    </row>
    <row r="135" spans="1:1" x14ac:dyDescent="0.5">
      <c r="A135" s="19" t="s">
        <v>221</v>
      </c>
    </row>
    <row r="136" spans="1:1" x14ac:dyDescent="0.5">
      <c r="A136" s="19" t="s">
        <v>218</v>
      </c>
    </row>
    <row r="137" spans="1:1" x14ac:dyDescent="0.5">
      <c r="A137" s="19" t="s">
        <v>223</v>
      </c>
    </row>
    <row r="138" spans="1:1" x14ac:dyDescent="0.5">
      <c r="A138" s="19" t="s">
        <v>224</v>
      </c>
    </row>
    <row r="139" spans="1:1" x14ac:dyDescent="0.5">
      <c r="A139" s="19" t="s">
        <v>222</v>
      </c>
    </row>
    <row r="140" spans="1:1" x14ac:dyDescent="0.5">
      <c r="A140" s="19" t="s">
        <v>613</v>
      </c>
    </row>
    <row r="141" spans="1:1" x14ac:dyDescent="0.5">
      <c r="A141" s="19" t="s">
        <v>226</v>
      </c>
    </row>
    <row r="142" spans="1:1" x14ac:dyDescent="0.5">
      <c r="A142" s="19" t="s">
        <v>227</v>
      </c>
    </row>
    <row r="143" spans="1:1" x14ac:dyDescent="0.5">
      <c r="A143" s="19" t="s">
        <v>225</v>
      </c>
    </row>
    <row r="144" spans="1:1" x14ac:dyDescent="0.5">
      <c r="A144" s="19" t="s">
        <v>614</v>
      </c>
    </row>
    <row r="145" spans="1:1" x14ac:dyDescent="0.5">
      <c r="A145" s="19" t="s">
        <v>228</v>
      </c>
    </row>
    <row r="146" spans="1:1" x14ac:dyDescent="0.5">
      <c r="A146" s="19" t="s">
        <v>229</v>
      </c>
    </row>
    <row r="147" spans="1:1" x14ac:dyDescent="0.5">
      <c r="A147" s="19" t="s">
        <v>230</v>
      </c>
    </row>
    <row r="148" spans="1:1" x14ac:dyDescent="0.5">
      <c r="A148" s="19" t="s">
        <v>615</v>
      </c>
    </row>
    <row r="149" spans="1:1" x14ac:dyDescent="0.5">
      <c r="A149" s="19" t="s">
        <v>232</v>
      </c>
    </row>
    <row r="150" spans="1:1" x14ac:dyDescent="0.5">
      <c r="A150" s="19" t="s">
        <v>231</v>
      </c>
    </row>
    <row r="151" spans="1:1" x14ac:dyDescent="0.5">
      <c r="A151" s="19" t="s">
        <v>233</v>
      </c>
    </row>
    <row r="152" spans="1:1" x14ac:dyDescent="0.5">
      <c r="A152" s="19" t="s">
        <v>616</v>
      </c>
    </row>
    <row r="153" spans="1:1" x14ac:dyDescent="0.5">
      <c r="A153" s="19" t="s">
        <v>617</v>
      </c>
    </row>
    <row r="154" spans="1:1" x14ac:dyDescent="0.5">
      <c r="A154" s="19" t="s">
        <v>234</v>
      </c>
    </row>
    <row r="155" spans="1:1" x14ac:dyDescent="0.5">
      <c r="A155" s="19" t="s">
        <v>235</v>
      </c>
    </row>
    <row r="156" spans="1:1" x14ac:dyDescent="0.5">
      <c r="A156" s="19" t="s">
        <v>236</v>
      </c>
    </row>
    <row r="157" spans="1:1" x14ac:dyDescent="0.5">
      <c r="A157" s="19" t="s">
        <v>618</v>
      </c>
    </row>
    <row r="158" spans="1:1" x14ac:dyDescent="0.5">
      <c r="A158" s="19" t="s">
        <v>237</v>
      </c>
    </row>
    <row r="159" spans="1:1" x14ac:dyDescent="0.5">
      <c r="A159" s="19" t="s">
        <v>619</v>
      </c>
    </row>
    <row r="160" spans="1:1" x14ac:dyDescent="0.5">
      <c r="A160" s="19" t="s">
        <v>239</v>
      </c>
    </row>
    <row r="161" spans="1:1" x14ac:dyDescent="0.5">
      <c r="A161" s="19" t="s">
        <v>240</v>
      </c>
    </row>
    <row r="162" spans="1:1" x14ac:dyDescent="0.5">
      <c r="A162" s="19" t="s">
        <v>238</v>
      </c>
    </row>
    <row r="163" spans="1:1" x14ac:dyDescent="0.5">
      <c r="A163" s="19" t="s">
        <v>611</v>
      </c>
    </row>
    <row r="164" spans="1:1" x14ac:dyDescent="0.5">
      <c r="A164" s="19" t="s">
        <v>242</v>
      </c>
    </row>
    <row r="165" spans="1:1" x14ac:dyDescent="0.5">
      <c r="A165" s="19" t="s">
        <v>243</v>
      </c>
    </row>
    <row r="166" spans="1:1" x14ac:dyDescent="0.5">
      <c r="A166" s="19" t="s">
        <v>244</v>
      </c>
    </row>
    <row r="167" spans="1:1" x14ac:dyDescent="0.5">
      <c r="A167" s="19" t="s">
        <v>245</v>
      </c>
    </row>
    <row r="168" spans="1:1" x14ac:dyDescent="0.5">
      <c r="A168" s="19" t="s">
        <v>241</v>
      </c>
    </row>
    <row r="169" spans="1:1" x14ac:dyDescent="0.5">
      <c r="A169" s="19" t="s">
        <v>620</v>
      </c>
    </row>
    <row r="170" spans="1:1" x14ac:dyDescent="0.5">
      <c r="A170" s="19" t="s">
        <v>247</v>
      </c>
    </row>
    <row r="171" spans="1:1" x14ac:dyDescent="0.5">
      <c r="A171" s="19" t="s">
        <v>248</v>
      </c>
    </row>
    <row r="172" spans="1:1" x14ac:dyDescent="0.5">
      <c r="A172" s="19" t="s">
        <v>249</v>
      </c>
    </row>
    <row r="173" spans="1:1" x14ac:dyDescent="0.5">
      <c r="A173" s="19" t="s">
        <v>246</v>
      </c>
    </row>
    <row r="174" spans="1:1" x14ac:dyDescent="0.5">
      <c r="A174" s="19" t="s">
        <v>250</v>
      </c>
    </row>
    <row r="175" spans="1:1" x14ac:dyDescent="0.5">
      <c r="A175" s="19" t="s">
        <v>621</v>
      </c>
    </row>
    <row r="176" spans="1:1" x14ac:dyDescent="0.5">
      <c r="A176" s="19" t="s">
        <v>252</v>
      </c>
    </row>
    <row r="177" spans="1:1" x14ac:dyDescent="0.5">
      <c r="A177" s="19" t="s">
        <v>253</v>
      </c>
    </row>
    <row r="178" spans="1:1" x14ac:dyDescent="0.5">
      <c r="A178" s="19" t="s">
        <v>254</v>
      </c>
    </row>
    <row r="179" spans="1:1" x14ac:dyDescent="0.5">
      <c r="A179" s="19" t="s">
        <v>251</v>
      </c>
    </row>
    <row r="180" spans="1:1" x14ac:dyDescent="0.5">
      <c r="A180" s="19" t="s">
        <v>255</v>
      </c>
    </row>
    <row r="181" spans="1:1" x14ac:dyDescent="0.5">
      <c r="A181" s="19" t="s">
        <v>622</v>
      </c>
    </row>
    <row r="182" spans="1:1" x14ac:dyDescent="0.5">
      <c r="A182" s="19" t="s">
        <v>256</v>
      </c>
    </row>
    <row r="183" spans="1:1" x14ac:dyDescent="0.5">
      <c r="A183" s="19" t="s">
        <v>257</v>
      </c>
    </row>
    <row r="184" spans="1:1" x14ac:dyDescent="0.5">
      <c r="A184" s="19" t="s">
        <v>623</v>
      </c>
    </row>
    <row r="185" spans="1:1" x14ac:dyDescent="0.5">
      <c r="A185" s="19" t="s">
        <v>259</v>
      </c>
    </row>
    <row r="186" spans="1:1" x14ac:dyDescent="0.5">
      <c r="A186" s="19" t="s">
        <v>260</v>
      </c>
    </row>
    <row r="187" spans="1:1" x14ac:dyDescent="0.5">
      <c r="A187" s="19" t="s">
        <v>261</v>
      </c>
    </row>
    <row r="188" spans="1:1" x14ac:dyDescent="0.5">
      <c r="A188" s="19" t="s">
        <v>258</v>
      </c>
    </row>
    <row r="189" spans="1:1" x14ac:dyDescent="0.5">
      <c r="A189" s="19" t="s">
        <v>262</v>
      </c>
    </row>
    <row r="190" spans="1:1" x14ac:dyDescent="0.5">
      <c r="A190" s="19" t="s">
        <v>624</v>
      </c>
    </row>
    <row r="191" spans="1:1" x14ac:dyDescent="0.5">
      <c r="A191" s="19" t="s">
        <v>625</v>
      </c>
    </row>
    <row r="192" spans="1:1" x14ac:dyDescent="0.5">
      <c r="A192" s="19" t="s">
        <v>626</v>
      </c>
    </row>
    <row r="193" spans="1:1" x14ac:dyDescent="0.5">
      <c r="A193" s="19" t="s">
        <v>627</v>
      </c>
    </row>
    <row r="194" spans="1:1" x14ac:dyDescent="0.5">
      <c r="A194" s="19" t="s">
        <v>264</v>
      </c>
    </row>
    <row r="195" spans="1:1" x14ac:dyDescent="0.5">
      <c r="A195" s="19" t="s">
        <v>263</v>
      </c>
    </row>
    <row r="196" spans="1:1" x14ac:dyDescent="0.5">
      <c r="A196" s="19" t="s">
        <v>628</v>
      </c>
    </row>
    <row r="197" spans="1:1" x14ac:dyDescent="0.5">
      <c r="A197" s="19" t="s">
        <v>265</v>
      </c>
    </row>
    <row r="198" spans="1:1" x14ac:dyDescent="0.5">
      <c r="A198" s="19" t="s">
        <v>629</v>
      </c>
    </row>
    <row r="199" spans="1:1" x14ac:dyDescent="0.5">
      <c r="A199" s="19" t="s">
        <v>630</v>
      </c>
    </row>
    <row r="200" spans="1:1" x14ac:dyDescent="0.5">
      <c r="A200" s="19" t="s">
        <v>267</v>
      </c>
    </row>
    <row r="201" spans="1:1" x14ac:dyDescent="0.5">
      <c r="A201" s="19" t="s">
        <v>266</v>
      </c>
    </row>
    <row r="202" spans="1:1" x14ac:dyDescent="0.5">
      <c r="A202" s="19" t="s">
        <v>269</v>
      </c>
    </row>
    <row r="203" spans="1:1" x14ac:dyDescent="0.5">
      <c r="A203" s="19" t="s">
        <v>268</v>
      </c>
    </row>
    <row r="204" spans="1:1" x14ac:dyDescent="0.5">
      <c r="A204" s="19" t="s">
        <v>631</v>
      </c>
    </row>
    <row r="205" spans="1:1" x14ac:dyDescent="0.5">
      <c r="A205" s="19" t="s">
        <v>270</v>
      </c>
    </row>
    <row r="206" spans="1:1" x14ac:dyDescent="0.5">
      <c r="A206" s="19" t="s">
        <v>271</v>
      </c>
    </row>
    <row r="207" spans="1:1" x14ac:dyDescent="0.5">
      <c r="A207" s="19" t="s">
        <v>272</v>
      </c>
    </row>
    <row r="208" spans="1:1" x14ac:dyDescent="0.5">
      <c r="A208" s="19" t="s">
        <v>632</v>
      </c>
    </row>
    <row r="209" spans="1:1" x14ac:dyDescent="0.5">
      <c r="A209" s="19" t="s">
        <v>274</v>
      </c>
    </row>
    <row r="210" spans="1:1" x14ac:dyDescent="0.5">
      <c r="A210" s="19" t="s">
        <v>275</v>
      </c>
    </row>
    <row r="211" spans="1:1" x14ac:dyDescent="0.5">
      <c r="A211" s="19" t="s">
        <v>276</v>
      </c>
    </row>
    <row r="212" spans="1:1" x14ac:dyDescent="0.5">
      <c r="A212" s="19" t="s">
        <v>273</v>
      </c>
    </row>
    <row r="213" spans="1:1" x14ac:dyDescent="0.5">
      <c r="A213" s="19" t="s">
        <v>278</v>
      </c>
    </row>
    <row r="214" spans="1:1" x14ac:dyDescent="0.5">
      <c r="A214" s="19" t="s">
        <v>279</v>
      </c>
    </row>
    <row r="215" spans="1:1" x14ac:dyDescent="0.5">
      <c r="A215" s="19" t="s">
        <v>277</v>
      </c>
    </row>
    <row r="216" spans="1:1" x14ac:dyDescent="0.5">
      <c r="A216" s="19" t="s">
        <v>633</v>
      </c>
    </row>
    <row r="217" spans="1:1" x14ac:dyDescent="0.5">
      <c r="A217" s="19" t="s">
        <v>281</v>
      </c>
    </row>
    <row r="218" spans="1:1" x14ac:dyDescent="0.5">
      <c r="A218" s="19" t="s">
        <v>282</v>
      </c>
    </row>
    <row r="219" spans="1:1" x14ac:dyDescent="0.5">
      <c r="A219" s="19" t="s">
        <v>280</v>
      </c>
    </row>
    <row r="220" spans="1:1" x14ac:dyDescent="0.5">
      <c r="A220" s="19" t="s">
        <v>634</v>
      </c>
    </row>
    <row r="221" spans="1:1" x14ac:dyDescent="0.5">
      <c r="A221" s="19" t="s">
        <v>283</v>
      </c>
    </row>
    <row r="222" spans="1:1" x14ac:dyDescent="0.5">
      <c r="A222" s="19" t="s">
        <v>284</v>
      </c>
    </row>
    <row r="223" spans="1:1" x14ac:dyDescent="0.5">
      <c r="A223" s="19" t="s">
        <v>285</v>
      </c>
    </row>
    <row r="224" spans="1:1" x14ac:dyDescent="0.5">
      <c r="A224" s="19" t="s">
        <v>635</v>
      </c>
    </row>
    <row r="225" spans="1:1" x14ac:dyDescent="0.5">
      <c r="A225" s="19" t="s">
        <v>287</v>
      </c>
    </row>
    <row r="226" spans="1:1" x14ac:dyDescent="0.5">
      <c r="A226" s="19" t="s">
        <v>286</v>
      </c>
    </row>
    <row r="227" spans="1:1" x14ac:dyDescent="0.5">
      <c r="A227" s="19" t="s">
        <v>288</v>
      </c>
    </row>
    <row r="228" spans="1:1" x14ac:dyDescent="0.5">
      <c r="A228" s="19" t="s">
        <v>636</v>
      </c>
    </row>
    <row r="229" spans="1:1" x14ac:dyDescent="0.5">
      <c r="A229" s="19" t="s">
        <v>637</v>
      </c>
    </row>
    <row r="230" spans="1:1" x14ac:dyDescent="0.5">
      <c r="A230" s="19" t="s">
        <v>289</v>
      </c>
    </row>
    <row r="231" spans="1:1" x14ac:dyDescent="0.5">
      <c r="A231" s="19" t="s">
        <v>290</v>
      </c>
    </row>
    <row r="232" spans="1:1" x14ac:dyDescent="0.5">
      <c r="A232" s="19" t="s">
        <v>638</v>
      </c>
    </row>
    <row r="233" spans="1:1" x14ac:dyDescent="0.5">
      <c r="A233" s="19" t="s">
        <v>292</v>
      </c>
    </row>
    <row r="234" spans="1:1" x14ac:dyDescent="0.5">
      <c r="A234" s="19" t="s">
        <v>293</v>
      </c>
    </row>
    <row r="235" spans="1:1" x14ac:dyDescent="0.5">
      <c r="A235" s="19" t="s">
        <v>294</v>
      </c>
    </row>
    <row r="236" spans="1:1" x14ac:dyDescent="0.5">
      <c r="A236" s="19" t="s">
        <v>291</v>
      </c>
    </row>
    <row r="237" spans="1:1" x14ac:dyDescent="0.5">
      <c r="A237" s="19" t="s">
        <v>295</v>
      </c>
    </row>
    <row r="238" spans="1:1" x14ac:dyDescent="0.5">
      <c r="A238" s="19" t="s">
        <v>639</v>
      </c>
    </row>
    <row r="239" spans="1:1" x14ac:dyDescent="0.5">
      <c r="A239" s="19" t="s">
        <v>297</v>
      </c>
    </row>
    <row r="240" spans="1:1" x14ac:dyDescent="0.5">
      <c r="A240" s="19" t="s">
        <v>298</v>
      </c>
    </row>
    <row r="241" spans="1:1" x14ac:dyDescent="0.5">
      <c r="A241" s="19" t="s">
        <v>299</v>
      </c>
    </row>
    <row r="242" spans="1:1" x14ac:dyDescent="0.5">
      <c r="A242" s="19" t="s">
        <v>296</v>
      </c>
    </row>
    <row r="243" spans="1:1" x14ac:dyDescent="0.5">
      <c r="A243" s="19" t="s">
        <v>300</v>
      </c>
    </row>
    <row r="244" spans="1:1" x14ac:dyDescent="0.5">
      <c r="A244" s="19" t="s">
        <v>640</v>
      </c>
    </row>
    <row r="245" spans="1:1" x14ac:dyDescent="0.5">
      <c r="A245" s="19" t="s">
        <v>302</v>
      </c>
    </row>
    <row r="246" spans="1:1" x14ac:dyDescent="0.5">
      <c r="A246" s="19" t="s">
        <v>303</v>
      </c>
    </row>
    <row r="247" spans="1:1" x14ac:dyDescent="0.5">
      <c r="A247" s="19" t="s">
        <v>304</v>
      </c>
    </row>
    <row r="248" spans="1:1" x14ac:dyDescent="0.5">
      <c r="A248" s="19" t="s">
        <v>301</v>
      </c>
    </row>
    <row r="249" spans="1:1" x14ac:dyDescent="0.5">
      <c r="A249" s="19" t="s">
        <v>305</v>
      </c>
    </row>
    <row r="250" spans="1:1" x14ac:dyDescent="0.5">
      <c r="A250" s="19" t="s">
        <v>641</v>
      </c>
    </row>
    <row r="251" spans="1:1" x14ac:dyDescent="0.5">
      <c r="A251" s="19" t="s">
        <v>306</v>
      </c>
    </row>
    <row r="252" spans="1:1" x14ac:dyDescent="0.5">
      <c r="A252" s="19" t="s">
        <v>307</v>
      </c>
    </row>
    <row r="253" spans="1:1" x14ac:dyDescent="0.5">
      <c r="A253" s="19" t="s">
        <v>642</v>
      </c>
    </row>
    <row r="254" spans="1:1" x14ac:dyDescent="0.5">
      <c r="A254" s="19" t="s">
        <v>309</v>
      </c>
    </row>
    <row r="255" spans="1:1" x14ac:dyDescent="0.5">
      <c r="A255" s="19" t="s">
        <v>310</v>
      </c>
    </row>
    <row r="256" spans="1:1" x14ac:dyDescent="0.5">
      <c r="A256" s="19" t="s">
        <v>311</v>
      </c>
    </row>
    <row r="257" spans="1:1" x14ac:dyDescent="0.5">
      <c r="A257" s="19" t="s">
        <v>308</v>
      </c>
    </row>
    <row r="258" spans="1:1" x14ac:dyDescent="0.5">
      <c r="A258" s="19" t="s">
        <v>312</v>
      </c>
    </row>
    <row r="259" spans="1:1" x14ac:dyDescent="0.5">
      <c r="A259" s="19" t="s">
        <v>643</v>
      </c>
    </row>
    <row r="260" spans="1:1" x14ac:dyDescent="0.5">
      <c r="A260" s="19" t="s">
        <v>644</v>
      </c>
    </row>
    <row r="261" spans="1:1" x14ac:dyDescent="0.5">
      <c r="A261" s="19" t="s">
        <v>645</v>
      </c>
    </row>
    <row r="262" spans="1:1" x14ac:dyDescent="0.5">
      <c r="A262" s="19" t="s">
        <v>646</v>
      </c>
    </row>
    <row r="263" spans="1:1" x14ac:dyDescent="0.5">
      <c r="A263" s="19" t="s">
        <v>314</v>
      </c>
    </row>
    <row r="264" spans="1:1" x14ac:dyDescent="0.5">
      <c r="A264" s="19" t="s">
        <v>313</v>
      </c>
    </row>
    <row r="265" spans="1:1" x14ac:dyDescent="0.5">
      <c r="A265" s="19" t="s">
        <v>647</v>
      </c>
    </row>
    <row r="266" spans="1:1" x14ac:dyDescent="0.5">
      <c r="A266" s="19" t="s">
        <v>315</v>
      </c>
    </row>
    <row r="267" spans="1:1" x14ac:dyDescent="0.5">
      <c r="A267" s="19" t="s">
        <v>648</v>
      </c>
    </row>
    <row r="268" spans="1:1" x14ac:dyDescent="0.5">
      <c r="A268" s="19" t="s">
        <v>649</v>
      </c>
    </row>
    <row r="269" spans="1:1" x14ac:dyDescent="0.5">
      <c r="A269" s="19" t="s">
        <v>317</v>
      </c>
    </row>
    <row r="270" spans="1:1" x14ac:dyDescent="0.5">
      <c r="A270" s="19" t="s">
        <v>316</v>
      </c>
    </row>
    <row r="271" spans="1:1" x14ac:dyDescent="0.5">
      <c r="A271" s="19" t="s">
        <v>319</v>
      </c>
    </row>
    <row r="272" spans="1:1" x14ac:dyDescent="0.5">
      <c r="A272" s="19" t="s">
        <v>318</v>
      </c>
    </row>
    <row r="273" spans="1:1" x14ac:dyDescent="0.5">
      <c r="A273" s="19" t="s">
        <v>650</v>
      </c>
    </row>
    <row r="274" spans="1:1" x14ac:dyDescent="0.5">
      <c r="A274" s="18" t="s">
        <v>334</v>
      </c>
    </row>
    <row r="275" spans="1:1" x14ac:dyDescent="0.5">
      <c r="A275" s="18" t="s">
        <v>321</v>
      </c>
    </row>
    <row r="276" spans="1:1" x14ac:dyDescent="0.5">
      <c r="A276" s="18" t="s">
        <v>322</v>
      </c>
    </row>
    <row r="277" spans="1:1" x14ac:dyDescent="0.5">
      <c r="A277" s="18" t="s">
        <v>323</v>
      </c>
    </row>
    <row r="278" spans="1:1" x14ac:dyDescent="0.5">
      <c r="A278" s="18" t="s">
        <v>324</v>
      </c>
    </row>
    <row r="279" spans="1:1" x14ac:dyDescent="0.5">
      <c r="A279" s="18" t="s">
        <v>325</v>
      </c>
    </row>
    <row r="280" spans="1:1" x14ac:dyDescent="0.5">
      <c r="A280" s="18" t="s">
        <v>326</v>
      </c>
    </row>
    <row r="281" spans="1:1" x14ac:dyDescent="0.5">
      <c r="A281" s="18" t="s">
        <v>327</v>
      </c>
    </row>
    <row r="282" spans="1:1" x14ac:dyDescent="0.5">
      <c r="A282" s="18" t="s">
        <v>328</v>
      </c>
    </row>
    <row r="283" spans="1:1" x14ac:dyDescent="0.5">
      <c r="A283" s="18" t="s">
        <v>329</v>
      </c>
    </row>
    <row r="284" spans="1:1" x14ac:dyDescent="0.5">
      <c r="A284" s="18" t="s">
        <v>330</v>
      </c>
    </row>
    <row r="285" spans="1:1" x14ac:dyDescent="0.5">
      <c r="A285" s="18" t="s">
        <v>331</v>
      </c>
    </row>
    <row r="286" spans="1:1" x14ac:dyDescent="0.5">
      <c r="A286" s="18" t="s">
        <v>332</v>
      </c>
    </row>
    <row r="287" spans="1:1" x14ac:dyDescent="0.5">
      <c r="A287" s="18" t="s">
        <v>333</v>
      </c>
    </row>
    <row r="288" spans="1:1" x14ac:dyDescent="0.5">
      <c r="A288" s="18" t="s">
        <v>348</v>
      </c>
    </row>
    <row r="289" spans="1:1" x14ac:dyDescent="0.5">
      <c r="A289" s="18" t="s">
        <v>335</v>
      </c>
    </row>
    <row r="290" spans="1:1" x14ac:dyDescent="0.5">
      <c r="A290" s="18" t="s">
        <v>336</v>
      </c>
    </row>
    <row r="291" spans="1:1" x14ac:dyDescent="0.5">
      <c r="A291" s="18" t="s">
        <v>337</v>
      </c>
    </row>
    <row r="292" spans="1:1" x14ac:dyDescent="0.5">
      <c r="A292" s="18" t="s">
        <v>338</v>
      </c>
    </row>
    <row r="293" spans="1:1" x14ac:dyDescent="0.5">
      <c r="A293" s="18" t="s">
        <v>339</v>
      </c>
    </row>
    <row r="294" spans="1:1" x14ac:dyDescent="0.5">
      <c r="A294" s="18" t="s">
        <v>340</v>
      </c>
    </row>
    <row r="295" spans="1:1" x14ac:dyDescent="0.5">
      <c r="A295" s="18" t="s">
        <v>341</v>
      </c>
    </row>
    <row r="296" spans="1:1" x14ac:dyDescent="0.5">
      <c r="A296" s="18" t="s">
        <v>342</v>
      </c>
    </row>
    <row r="297" spans="1:1" x14ac:dyDescent="0.5">
      <c r="A297" s="18" t="s">
        <v>343</v>
      </c>
    </row>
    <row r="298" spans="1:1" x14ac:dyDescent="0.5">
      <c r="A298" s="18" t="s">
        <v>344</v>
      </c>
    </row>
    <row r="299" spans="1:1" x14ac:dyDescent="0.5">
      <c r="A299" s="18" t="s">
        <v>345</v>
      </c>
    </row>
    <row r="300" spans="1:1" x14ac:dyDescent="0.5">
      <c r="A300" s="18" t="s">
        <v>346</v>
      </c>
    </row>
    <row r="301" spans="1:1" x14ac:dyDescent="0.5">
      <c r="A301" s="18" t="s">
        <v>347</v>
      </c>
    </row>
    <row r="302" spans="1:1" x14ac:dyDescent="0.5">
      <c r="A302" s="18" t="s">
        <v>362</v>
      </c>
    </row>
    <row r="303" spans="1:1" x14ac:dyDescent="0.5">
      <c r="A303" s="18" t="s">
        <v>349</v>
      </c>
    </row>
    <row r="304" spans="1:1" x14ac:dyDescent="0.5">
      <c r="A304" s="18" t="s">
        <v>350</v>
      </c>
    </row>
    <row r="305" spans="1:1" x14ac:dyDescent="0.5">
      <c r="A305" s="18" t="s">
        <v>351</v>
      </c>
    </row>
    <row r="306" spans="1:1" x14ac:dyDescent="0.5">
      <c r="A306" s="18" t="s">
        <v>352</v>
      </c>
    </row>
    <row r="307" spans="1:1" x14ac:dyDescent="0.5">
      <c r="A307" s="18" t="s">
        <v>353</v>
      </c>
    </row>
    <row r="308" spans="1:1" x14ac:dyDescent="0.5">
      <c r="A308" s="18" t="s">
        <v>354</v>
      </c>
    </row>
    <row r="309" spans="1:1" x14ac:dyDescent="0.5">
      <c r="A309" s="18" t="s">
        <v>355</v>
      </c>
    </row>
    <row r="310" spans="1:1" x14ac:dyDescent="0.5">
      <c r="A310" s="18" t="s">
        <v>356</v>
      </c>
    </row>
    <row r="311" spans="1:1" x14ac:dyDescent="0.5">
      <c r="A311" s="18" t="s">
        <v>357</v>
      </c>
    </row>
    <row r="312" spans="1:1" x14ac:dyDescent="0.5">
      <c r="A312" s="18" t="s">
        <v>358</v>
      </c>
    </row>
    <row r="313" spans="1:1" x14ac:dyDescent="0.5">
      <c r="A313" s="18" t="s">
        <v>359</v>
      </c>
    </row>
    <row r="314" spans="1:1" x14ac:dyDescent="0.5">
      <c r="A314" s="18" t="s">
        <v>360</v>
      </c>
    </row>
    <row r="315" spans="1:1" x14ac:dyDescent="0.5">
      <c r="A315" s="18" t="s">
        <v>361</v>
      </c>
    </row>
    <row r="316" spans="1:1" x14ac:dyDescent="0.5">
      <c r="A316" s="18" t="s">
        <v>320</v>
      </c>
    </row>
    <row r="317" spans="1:1" x14ac:dyDescent="0.5">
      <c r="A317" s="18" t="s">
        <v>363</v>
      </c>
    </row>
    <row r="318" spans="1:1" x14ac:dyDescent="0.5">
      <c r="A318" s="18" t="s">
        <v>364</v>
      </c>
    </row>
    <row r="319" spans="1:1" x14ac:dyDescent="0.5">
      <c r="A319" s="18" t="s">
        <v>365</v>
      </c>
    </row>
    <row r="320" spans="1:1" x14ac:dyDescent="0.5">
      <c r="A320" s="18" t="s">
        <v>366</v>
      </c>
    </row>
    <row r="321" spans="1:1" x14ac:dyDescent="0.5">
      <c r="A321" s="18" t="s">
        <v>367</v>
      </c>
    </row>
    <row r="322" spans="1:1" x14ac:dyDescent="0.5">
      <c r="A322" s="18" t="s">
        <v>368</v>
      </c>
    </row>
    <row r="323" spans="1:1" x14ac:dyDescent="0.5">
      <c r="A323" s="18" t="s">
        <v>369</v>
      </c>
    </row>
    <row r="324" spans="1:1" x14ac:dyDescent="0.5">
      <c r="A324" s="18" t="s">
        <v>370</v>
      </c>
    </row>
    <row r="325" spans="1:1" x14ac:dyDescent="0.5">
      <c r="A325" s="18" t="s">
        <v>371</v>
      </c>
    </row>
    <row r="326" spans="1:1" x14ac:dyDescent="0.5">
      <c r="A326" s="18" t="s">
        <v>372</v>
      </c>
    </row>
    <row r="327" spans="1:1" x14ac:dyDescent="0.5">
      <c r="A327" s="18" t="s">
        <v>373</v>
      </c>
    </row>
    <row r="328" spans="1:1" x14ac:dyDescent="0.5">
      <c r="A328" s="18" t="s">
        <v>374</v>
      </c>
    </row>
    <row r="329" spans="1:1" x14ac:dyDescent="0.5">
      <c r="A329" s="18" t="s">
        <v>375</v>
      </c>
    </row>
    <row r="330" spans="1:1" x14ac:dyDescent="0.5">
      <c r="A330" s="18" t="s">
        <v>390</v>
      </c>
    </row>
    <row r="331" spans="1:1" x14ac:dyDescent="0.5">
      <c r="A331" s="18" t="s">
        <v>377</v>
      </c>
    </row>
    <row r="332" spans="1:1" x14ac:dyDescent="0.5">
      <c r="A332" s="18" t="s">
        <v>378</v>
      </c>
    </row>
    <row r="333" spans="1:1" x14ac:dyDescent="0.5">
      <c r="A333" s="18" t="s">
        <v>379</v>
      </c>
    </row>
    <row r="334" spans="1:1" x14ac:dyDescent="0.5">
      <c r="A334" s="18" t="s">
        <v>380</v>
      </c>
    </row>
    <row r="335" spans="1:1" x14ac:dyDescent="0.5">
      <c r="A335" s="18" t="s">
        <v>381</v>
      </c>
    </row>
    <row r="336" spans="1:1" x14ac:dyDescent="0.5">
      <c r="A336" s="18" t="s">
        <v>382</v>
      </c>
    </row>
    <row r="337" spans="1:1" x14ac:dyDescent="0.5">
      <c r="A337" s="18" t="s">
        <v>383</v>
      </c>
    </row>
    <row r="338" spans="1:1" x14ac:dyDescent="0.5">
      <c r="A338" s="18" t="s">
        <v>384</v>
      </c>
    </row>
    <row r="339" spans="1:1" x14ac:dyDescent="0.5">
      <c r="A339" s="18" t="s">
        <v>385</v>
      </c>
    </row>
    <row r="340" spans="1:1" x14ac:dyDescent="0.5">
      <c r="A340" s="18" t="s">
        <v>386</v>
      </c>
    </row>
    <row r="341" spans="1:1" x14ac:dyDescent="0.5">
      <c r="A341" s="18" t="s">
        <v>387</v>
      </c>
    </row>
    <row r="342" spans="1:1" x14ac:dyDescent="0.5">
      <c r="A342" s="18" t="s">
        <v>388</v>
      </c>
    </row>
    <row r="343" spans="1:1" x14ac:dyDescent="0.5">
      <c r="A343" s="18" t="s">
        <v>389</v>
      </c>
    </row>
    <row r="344" spans="1:1" x14ac:dyDescent="0.5">
      <c r="A344" s="18" t="s">
        <v>404</v>
      </c>
    </row>
    <row r="345" spans="1:1" x14ac:dyDescent="0.5">
      <c r="A345" s="18" t="s">
        <v>391</v>
      </c>
    </row>
    <row r="346" spans="1:1" x14ac:dyDescent="0.5">
      <c r="A346" s="18" t="s">
        <v>392</v>
      </c>
    </row>
    <row r="347" spans="1:1" x14ac:dyDescent="0.5">
      <c r="A347" s="18" t="s">
        <v>393</v>
      </c>
    </row>
    <row r="348" spans="1:1" x14ac:dyDescent="0.5">
      <c r="A348" s="18" t="s">
        <v>394</v>
      </c>
    </row>
    <row r="349" spans="1:1" x14ac:dyDescent="0.5">
      <c r="A349" s="18" t="s">
        <v>395</v>
      </c>
    </row>
    <row r="350" spans="1:1" x14ac:dyDescent="0.5">
      <c r="A350" s="18" t="s">
        <v>396</v>
      </c>
    </row>
    <row r="351" spans="1:1" x14ac:dyDescent="0.5">
      <c r="A351" s="18" t="s">
        <v>397</v>
      </c>
    </row>
    <row r="352" spans="1:1" x14ac:dyDescent="0.5">
      <c r="A352" s="18" t="s">
        <v>398</v>
      </c>
    </row>
    <row r="353" spans="1:1" x14ac:dyDescent="0.5">
      <c r="A353" s="18" t="s">
        <v>399</v>
      </c>
    </row>
    <row r="354" spans="1:1" x14ac:dyDescent="0.5">
      <c r="A354" s="18" t="s">
        <v>400</v>
      </c>
    </row>
    <row r="355" spans="1:1" x14ac:dyDescent="0.5">
      <c r="A355" s="18" t="s">
        <v>401</v>
      </c>
    </row>
    <row r="356" spans="1:1" x14ac:dyDescent="0.5">
      <c r="A356" s="18" t="s">
        <v>402</v>
      </c>
    </row>
    <row r="357" spans="1:1" x14ac:dyDescent="0.5">
      <c r="A357" s="18" t="s">
        <v>403</v>
      </c>
    </row>
    <row r="358" spans="1:1" x14ac:dyDescent="0.5">
      <c r="A358" s="18" t="s">
        <v>418</v>
      </c>
    </row>
    <row r="359" spans="1:1" x14ac:dyDescent="0.5">
      <c r="A359" s="18" t="s">
        <v>405</v>
      </c>
    </row>
    <row r="360" spans="1:1" x14ac:dyDescent="0.5">
      <c r="A360" s="18" t="s">
        <v>406</v>
      </c>
    </row>
    <row r="361" spans="1:1" x14ac:dyDescent="0.5">
      <c r="A361" s="18" t="s">
        <v>407</v>
      </c>
    </row>
    <row r="362" spans="1:1" x14ac:dyDescent="0.5">
      <c r="A362" s="18" t="s">
        <v>408</v>
      </c>
    </row>
    <row r="363" spans="1:1" x14ac:dyDescent="0.5">
      <c r="A363" s="18" t="s">
        <v>409</v>
      </c>
    </row>
    <row r="364" spans="1:1" x14ac:dyDescent="0.5">
      <c r="A364" s="18" t="s">
        <v>410</v>
      </c>
    </row>
    <row r="365" spans="1:1" x14ac:dyDescent="0.5">
      <c r="A365" s="18" t="s">
        <v>411</v>
      </c>
    </row>
    <row r="366" spans="1:1" x14ac:dyDescent="0.5">
      <c r="A366" s="18" t="s">
        <v>412</v>
      </c>
    </row>
    <row r="367" spans="1:1" x14ac:dyDescent="0.5">
      <c r="A367" s="18" t="s">
        <v>413</v>
      </c>
    </row>
    <row r="368" spans="1:1" x14ac:dyDescent="0.5">
      <c r="A368" s="18" t="s">
        <v>414</v>
      </c>
    </row>
    <row r="369" spans="1:1" x14ac:dyDescent="0.5">
      <c r="A369" s="18" t="s">
        <v>415</v>
      </c>
    </row>
    <row r="370" spans="1:1" x14ac:dyDescent="0.5">
      <c r="A370" s="18" t="s">
        <v>416</v>
      </c>
    </row>
    <row r="371" spans="1:1" x14ac:dyDescent="0.5">
      <c r="A371" s="18" t="s">
        <v>417</v>
      </c>
    </row>
    <row r="372" spans="1:1" x14ac:dyDescent="0.5">
      <c r="A372" s="18" t="s">
        <v>376</v>
      </c>
    </row>
    <row r="373" spans="1:1" x14ac:dyDescent="0.5">
      <c r="A373" s="18" t="s">
        <v>419</v>
      </c>
    </row>
    <row r="374" spans="1:1" x14ac:dyDescent="0.5">
      <c r="A374" s="18" t="s">
        <v>420</v>
      </c>
    </row>
    <row r="375" spans="1:1" x14ac:dyDescent="0.5">
      <c r="A375" s="18" t="s">
        <v>421</v>
      </c>
    </row>
    <row r="376" spans="1:1" x14ac:dyDescent="0.5">
      <c r="A376" s="18" t="s">
        <v>422</v>
      </c>
    </row>
    <row r="377" spans="1:1" x14ac:dyDescent="0.5">
      <c r="A377" s="18" t="s">
        <v>423</v>
      </c>
    </row>
    <row r="378" spans="1:1" x14ac:dyDescent="0.5">
      <c r="A378" s="18" t="s">
        <v>424</v>
      </c>
    </row>
    <row r="379" spans="1:1" x14ac:dyDescent="0.5">
      <c r="A379" s="18" t="s">
        <v>425</v>
      </c>
    </row>
    <row r="380" spans="1:1" x14ac:dyDescent="0.5">
      <c r="A380" s="18" t="s">
        <v>426</v>
      </c>
    </row>
    <row r="381" spans="1:1" x14ac:dyDescent="0.5">
      <c r="A381" s="18" t="s">
        <v>427</v>
      </c>
    </row>
    <row r="382" spans="1:1" x14ac:dyDescent="0.5">
      <c r="A382" s="18" t="s">
        <v>428</v>
      </c>
    </row>
    <row r="383" spans="1:1" x14ac:dyDescent="0.5">
      <c r="A383" s="18" t="s">
        <v>429</v>
      </c>
    </row>
    <row r="384" spans="1:1" x14ac:dyDescent="0.5">
      <c r="A384" s="18" t="s">
        <v>430</v>
      </c>
    </row>
    <row r="385" spans="1:1" x14ac:dyDescent="0.5">
      <c r="A385" s="18" t="s">
        <v>431</v>
      </c>
    </row>
  </sheetData>
  <phoneticPr fontId="3" type="noConversion"/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4DBEC-F776-434C-82B0-98C1823D76B3}">
  <sheetPr codeName="Tabelle3"/>
  <dimension ref="B2:T59"/>
  <sheetViews>
    <sheetView workbookViewId="0">
      <selection activeCell="F20" sqref="F20"/>
    </sheetView>
  </sheetViews>
  <sheetFormatPr baseColWidth="10" defaultRowHeight="14.35" x14ac:dyDescent="0.5"/>
  <sheetData>
    <row r="2" spans="2:20" x14ac:dyDescent="0.5">
      <c r="B2" t="s">
        <v>165</v>
      </c>
      <c r="D2" t="s">
        <v>8</v>
      </c>
      <c r="F2" t="s">
        <v>173</v>
      </c>
      <c r="H2" t="s">
        <v>58</v>
      </c>
      <c r="J2" t="s">
        <v>179</v>
      </c>
      <c r="L2" t="s">
        <v>63</v>
      </c>
      <c r="N2" t="s">
        <v>160</v>
      </c>
      <c r="P2" t="s">
        <v>27</v>
      </c>
      <c r="R2" t="s">
        <v>141</v>
      </c>
      <c r="T2" t="s">
        <v>608</v>
      </c>
    </row>
    <row r="3" spans="2:20" x14ac:dyDescent="0.5">
      <c r="B3" t="s">
        <v>16</v>
      </c>
      <c r="D3" t="s">
        <v>610</v>
      </c>
      <c r="F3" t="s">
        <v>138</v>
      </c>
      <c r="H3" t="s">
        <v>34</v>
      </c>
      <c r="J3" t="s">
        <v>136</v>
      </c>
      <c r="L3" t="s">
        <v>154</v>
      </c>
      <c r="N3" t="s">
        <v>29</v>
      </c>
      <c r="P3" t="s">
        <v>160</v>
      </c>
      <c r="R3" t="s">
        <v>186</v>
      </c>
      <c r="T3" t="s">
        <v>28</v>
      </c>
    </row>
    <row r="4" spans="2:20" x14ac:dyDescent="0.5">
      <c r="B4" t="s">
        <v>34</v>
      </c>
      <c r="D4" t="s">
        <v>31</v>
      </c>
      <c r="F4" t="s">
        <v>583</v>
      </c>
      <c r="H4" t="s">
        <v>173</v>
      </c>
      <c r="J4" t="s">
        <v>66</v>
      </c>
      <c r="L4" t="s">
        <v>54</v>
      </c>
      <c r="N4" t="s">
        <v>26</v>
      </c>
      <c r="P4" t="s">
        <v>38</v>
      </c>
      <c r="R4" t="s">
        <v>60</v>
      </c>
      <c r="T4" t="s">
        <v>146</v>
      </c>
    </row>
    <row r="5" spans="2:20" x14ac:dyDescent="0.5">
      <c r="B5" t="s">
        <v>602</v>
      </c>
      <c r="D5" t="s">
        <v>665</v>
      </c>
      <c r="F5" t="s">
        <v>25</v>
      </c>
      <c r="H5" t="s">
        <v>216</v>
      </c>
      <c r="J5" t="s">
        <v>10</v>
      </c>
      <c r="L5" t="s">
        <v>61</v>
      </c>
      <c r="N5" t="s">
        <v>176</v>
      </c>
      <c r="P5" t="s">
        <v>66</v>
      </c>
      <c r="R5" t="s">
        <v>53</v>
      </c>
      <c r="T5" t="s">
        <v>23</v>
      </c>
    </row>
    <row r="6" spans="2:20" x14ac:dyDescent="0.5">
      <c r="B6" t="s">
        <v>163</v>
      </c>
      <c r="D6" t="s">
        <v>173</v>
      </c>
      <c r="F6" t="s">
        <v>215</v>
      </c>
      <c r="H6" t="s">
        <v>600</v>
      </c>
      <c r="J6" t="s">
        <v>184</v>
      </c>
      <c r="L6" t="s">
        <v>148</v>
      </c>
      <c r="N6" t="s">
        <v>605</v>
      </c>
      <c r="P6" t="s">
        <v>174</v>
      </c>
      <c r="R6" t="s">
        <v>604</v>
      </c>
      <c r="T6" t="s">
        <v>19</v>
      </c>
    </row>
    <row r="7" spans="2:20" x14ac:dyDescent="0.5">
      <c r="B7" t="s">
        <v>42</v>
      </c>
      <c r="D7" t="s">
        <v>43</v>
      </c>
      <c r="F7" t="s">
        <v>162</v>
      </c>
      <c r="H7" t="s">
        <v>168</v>
      </c>
      <c r="J7" t="s">
        <v>156</v>
      </c>
      <c r="L7" t="s">
        <v>34</v>
      </c>
      <c r="N7" t="s">
        <v>136</v>
      </c>
      <c r="P7" t="s">
        <v>182</v>
      </c>
      <c r="R7" t="s">
        <v>612</v>
      </c>
      <c r="T7" t="s">
        <v>169</v>
      </c>
    </row>
    <row r="8" spans="2:20" x14ac:dyDescent="0.5">
      <c r="B8" t="s">
        <v>612</v>
      </c>
      <c r="D8" t="s">
        <v>164</v>
      </c>
      <c r="F8" t="s">
        <v>66</v>
      </c>
      <c r="H8" t="s">
        <v>153</v>
      </c>
      <c r="J8" t="s">
        <v>23</v>
      </c>
      <c r="L8" t="s">
        <v>583</v>
      </c>
      <c r="N8" t="s">
        <v>216</v>
      </c>
      <c r="P8" t="s">
        <v>65</v>
      </c>
      <c r="R8" t="s">
        <v>41</v>
      </c>
      <c r="T8" t="s">
        <v>26</v>
      </c>
    </row>
    <row r="9" spans="2:20" x14ac:dyDescent="0.5">
      <c r="B9" t="s">
        <v>41</v>
      </c>
      <c r="D9" t="s">
        <v>153</v>
      </c>
      <c r="F9" t="s">
        <v>64</v>
      </c>
      <c r="H9" t="s">
        <v>583</v>
      </c>
      <c r="J9" t="s">
        <v>128</v>
      </c>
      <c r="L9" t="s">
        <v>159</v>
      </c>
      <c r="N9" t="s">
        <v>168</v>
      </c>
      <c r="P9" t="s">
        <v>41</v>
      </c>
      <c r="R9" t="s">
        <v>602</v>
      </c>
      <c r="T9" t="s">
        <v>598</v>
      </c>
    </row>
    <row r="10" spans="2:20" x14ac:dyDescent="0.5">
      <c r="B10" t="s">
        <v>52</v>
      </c>
      <c r="D10" t="s">
        <v>138</v>
      </c>
      <c r="F10" t="s">
        <v>606</v>
      </c>
      <c r="H10" t="s">
        <v>62</v>
      </c>
      <c r="J10" t="s">
        <v>174</v>
      </c>
      <c r="L10" t="s">
        <v>604</v>
      </c>
      <c r="N10" t="s">
        <v>145</v>
      </c>
      <c r="P10" t="s">
        <v>146</v>
      </c>
      <c r="R10" t="s">
        <v>138</v>
      </c>
      <c r="T10" t="s">
        <v>221</v>
      </c>
    </row>
    <row r="11" spans="2:20" x14ac:dyDescent="0.5">
      <c r="B11" t="s">
        <v>159</v>
      </c>
      <c r="D11" t="s">
        <v>137</v>
      </c>
      <c r="F11" t="s">
        <v>134</v>
      </c>
      <c r="H11" t="s">
        <v>63</v>
      </c>
      <c r="J11" t="s">
        <v>186</v>
      </c>
      <c r="L11" t="s">
        <v>219</v>
      </c>
      <c r="N11" t="s">
        <v>50</v>
      </c>
      <c r="P11" t="s">
        <v>32</v>
      </c>
      <c r="R11" t="s">
        <v>217</v>
      </c>
      <c r="T11" t="s">
        <v>603</v>
      </c>
    </row>
    <row r="12" spans="2:20" x14ac:dyDescent="0.5">
      <c r="B12" t="s">
        <v>179</v>
      </c>
      <c r="D12" t="s">
        <v>156</v>
      </c>
      <c r="F12" t="s">
        <v>160</v>
      </c>
      <c r="H12" t="s">
        <v>140</v>
      </c>
      <c r="J12" t="s">
        <v>144</v>
      </c>
      <c r="L12" t="s">
        <v>30</v>
      </c>
      <c r="N12" t="s">
        <v>609</v>
      </c>
      <c r="P12" t="s">
        <v>220</v>
      </c>
      <c r="R12" t="s">
        <v>158</v>
      </c>
      <c r="T12" t="s">
        <v>608</v>
      </c>
    </row>
    <row r="13" spans="2:20" x14ac:dyDescent="0.5">
      <c r="B13" t="s">
        <v>164</v>
      </c>
      <c r="D13" t="s">
        <v>147</v>
      </c>
      <c r="F13" t="s">
        <v>164</v>
      </c>
      <c r="H13" t="s">
        <v>153</v>
      </c>
      <c r="J13" t="s">
        <v>58</v>
      </c>
      <c r="L13" t="s">
        <v>171</v>
      </c>
      <c r="N13" t="s">
        <v>140</v>
      </c>
      <c r="P13" t="s">
        <v>37</v>
      </c>
      <c r="R13" t="s">
        <v>165</v>
      </c>
      <c r="T13" t="s">
        <v>224</v>
      </c>
    </row>
    <row r="14" spans="2:20" x14ac:dyDescent="0.5">
      <c r="B14" t="s">
        <v>35</v>
      </c>
      <c r="D14" t="s">
        <v>168</v>
      </c>
      <c r="F14" t="s">
        <v>38</v>
      </c>
      <c r="H14" t="s">
        <v>145</v>
      </c>
      <c r="J14" t="s">
        <v>26</v>
      </c>
      <c r="L14" t="s">
        <v>34</v>
      </c>
      <c r="N14" t="s">
        <v>138</v>
      </c>
      <c r="P14" t="s">
        <v>69</v>
      </c>
      <c r="R14" t="s">
        <v>215</v>
      </c>
      <c r="T14" t="s">
        <v>52</v>
      </c>
    </row>
    <row r="15" spans="2:20" x14ac:dyDescent="0.5">
      <c r="B15" t="s">
        <v>606</v>
      </c>
      <c r="D15" t="s">
        <v>56</v>
      </c>
      <c r="F15" t="s">
        <v>56</v>
      </c>
      <c r="H15" t="s">
        <v>54</v>
      </c>
      <c r="J15" t="s">
        <v>35</v>
      </c>
      <c r="L15" t="s">
        <v>179</v>
      </c>
      <c r="N15" t="s">
        <v>159</v>
      </c>
      <c r="P15" t="s">
        <v>170</v>
      </c>
      <c r="R15" t="s">
        <v>162</v>
      </c>
      <c r="T15" t="s">
        <v>166</v>
      </c>
    </row>
    <row r="16" spans="2:20" x14ac:dyDescent="0.5">
      <c r="B16" t="s">
        <v>22</v>
      </c>
      <c r="D16" t="s">
        <v>158</v>
      </c>
      <c r="F16" t="s">
        <v>38</v>
      </c>
      <c r="H16" t="s">
        <v>166</v>
      </c>
      <c r="J16" t="s">
        <v>145</v>
      </c>
      <c r="L16" t="s">
        <v>610</v>
      </c>
      <c r="N16" t="s">
        <v>173</v>
      </c>
      <c r="P16" t="s">
        <v>69</v>
      </c>
      <c r="R16" t="s">
        <v>138</v>
      </c>
      <c r="T16" t="s">
        <v>139</v>
      </c>
    </row>
    <row r="17" spans="2:20" x14ac:dyDescent="0.5">
      <c r="B17" t="s">
        <v>64</v>
      </c>
      <c r="D17" t="s">
        <v>613</v>
      </c>
      <c r="F17" t="s">
        <v>665</v>
      </c>
      <c r="H17" t="s">
        <v>150</v>
      </c>
      <c r="J17" t="s">
        <v>38</v>
      </c>
      <c r="L17" t="s">
        <v>161</v>
      </c>
      <c r="N17" t="s">
        <v>217</v>
      </c>
      <c r="P17" t="s">
        <v>149</v>
      </c>
      <c r="R17" t="s">
        <v>188</v>
      </c>
      <c r="T17" t="s">
        <v>168</v>
      </c>
    </row>
    <row r="18" spans="2:20" x14ac:dyDescent="0.5">
      <c r="B18" t="s">
        <v>609</v>
      </c>
      <c r="D18" t="s">
        <v>603</v>
      </c>
      <c r="F18" t="s">
        <v>132</v>
      </c>
      <c r="H18" t="s">
        <v>613</v>
      </c>
      <c r="J18" t="s">
        <v>600</v>
      </c>
      <c r="L18" t="s">
        <v>144</v>
      </c>
      <c r="N18" t="s">
        <v>171</v>
      </c>
      <c r="P18" t="s">
        <v>153</v>
      </c>
      <c r="R18" t="s">
        <v>67</v>
      </c>
      <c r="T18" t="s">
        <v>600</v>
      </c>
    </row>
    <row r="19" spans="2:20" x14ac:dyDescent="0.5">
      <c r="B19" t="s">
        <v>186</v>
      </c>
      <c r="D19" t="s">
        <v>182</v>
      </c>
      <c r="F19" t="s">
        <v>215</v>
      </c>
      <c r="H19" t="s">
        <v>169</v>
      </c>
      <c r="J19" t="s">
        <v>146</v>
      </c>
      <c r="L19" t="s">
        <v>47</v>
      </c>
      <c r="N19" t="s">
        <v>58</v>
      </c>
      <c r="P19" t="s">
        <v>48</v>
      </c>
      <c r="R19" t="s">
        <v>607</v>
      </c>
      <c r="T19" t="s">
        <v>56</v>
      </c>
    </row>
    <row r="20" spans="2:20" x14ac:dyDescent="0.5">
      <c r="B20" t="s">
        <v>56</v>
      </c>
      <c r="D20" t="s">
        <v>176</v>
      </c>
      <c r="F20" t="s">
        <v>139</v>
      </c>
      <c r="H20" t="s">
        <v>29</v>
      </c>
      <c r="J20" t="s">
        <v>181</v>
      </c>
      <c r="L20" t="s">
        <v>605</v>
      </c>
      <c r="N20" t="s">
        <v>174</v>
      </c>
      <c r="P20" t="s">
        <v>226</v>
      </c>
      <c r="R20" t="s">
        <v>47</v>
      </c>
      <c r="T20" t="s">
        <v>50</v>
      </c>
    </row>
    <row r="21" spans="2:20" x14ac:dyDescent="0.5">
      <c r="B21" t="s">
        <v>177</v>
      </c>
      <c r="D21" t="s">
        <v>43</v>
      </c>
      <c r="F21" t="s">
        <v>164</v>
      </c>
      <c r="H21" t="s">
        <v>149</v>
      </c>
      <c r="J21" t="s">
        <v>180</v>
      </c>
      <c r="L21" t="s">
        <v>41</v>
      </c>
      <c r="N21" t="s">
        <v>612</v>
      </c>
      <c r="P21" t="s">
        <v>187</v>
      </c>
      <c r="R21" t="s">
        <v>605</v>
      </c>
      <c r="T21" t="s">
        <v>183</v>
      </c>
    </row>
    <row r="22" spans="2:20" x14ac:dyDescent="0.5">
      <c r="B22" t="s">
        <v>52</v>
      </c>
      <c r="D22" t="s">
        <v>226</v>
      </c>
      <c r="F22" t="s">
        <v>606</v>
      </c>
      <c r="H22" t="s">
        <v>164</v>
      </c>
      <c r="J22" t="s">
        <v>66</v>
      </c>
      <c r="L22" t="s">
        <v>157</v>
      </c>
      <c r="N22" t="s">
        <v>220</v>
      </c>
      <c r="P22" t="s">
        <v>157</v>
      </c>
      <c r="R22" t="s">
        <v>62</v>
      </c>
      <c r="T22" t="s">
        <v>605</v>
      </c>
    </row>
    <row r="23" spans="2:20" x14ac:dyDescent="0.5">
      <c r="B23" t="s">
        <v>176</v>
      </c>
      <c r="D23" t="s">
        <v>217</v>
      </c>
      <c r="F23" t="s">
        <v>143</v>
      </c>
      <c r="H23" t="s">
        <v>605</v>
      </c>
      <c r="J23" t="s">
        <v>157</v>
      </c>
      <c r="L23" t="s">
        <v>153</v>
      </c>
      <c r="N23" t="s">
        <v>140</v>
      </c>
      <c r="P23" t="s">
        <v>222</v>
      </c>
      <c r="R23" t="s">
        <v>173</v>
      </c>
      <c r="T23" t="s">
        <v>128</v>
      </c>
    </row>
    <row r="24" spans="2:20" x14ac:dyDescent="0.5">
      <c r="B24" t="s">
        <v>598</v>
      </c>
      <c r="D24" t="s">
        <v>163</v>
      </c>
      <c r="F24" t="s">
        <v>602</v>
      </c>
      <c r="H24" t="s">
        <v>608</v>
      </c>
      <c r="J24" t="s">
        <v>170</v>
      </c>
      <c r="L24" t="s">
        <v>62</v>
      </c>
      <c r="N24" t="s">
        <v>36</v>
      </c>
      <c r="P24" t="s">
        <v>221</v>
      </c>
      <c r="R24" t="s">
        <v>161</v>
      </c>
      <c r="T24" t="s">
        <v>600</v>
      </c>
    </row>
    <row r="25" spans="2:20" x14ac:dyDescent="0.5">
      <c r="B25" t="s">
        <v>603</v>
      </c>
      <c r="D25" t="s">
        <v>223</v>
      </c>
      <c r="F25" t="s">
        <v>144</v>
      </c>
      <c r="H25" t="s">
        <v>612</v>
      </c>
      <c r="J25" t="s">
        <v>62</v>
      </c>
      <c r="L25" t="s">
        <v>223</v>
      </c>
      <c r="N25" t="s">
        <v>47</v>
      </c>
      <c r="P25" t="s">
        <v>583</v>
      </c>
      <c r="R25" t="s">
        <v>132</v>
      </c>
      <c r="T25" t="s">
        <v>128</v>
      </c>
    </row>
    <row r="26" spans="2:20" x14ac:dyDescent="0.5">
      <c r="B26" t="s">
        <v>48</v>
      </c>
      <c r="D26" t="s">
        <v>163</v>
      </c>
      <c r="F26" t="s">
        <v>148</v>
      </c>
      <c r="H26" t="s">
        <v>186</v>
      </c>
      <c r="J26" t="s">
        <v>155</v>
      </c>
      <c r="L26" t="s">
        <v>155</v>
      </c>
      <c r="N26" t="s">
        <v>222</v>
      </c>
      <c r="P26" t="s">
        <v>62</v>
      </c>
      <c r="R26" t="s">
        <v>187</v>
      </c>
      <c r="T26" t="s">
        <v>606</v>
      </c>
    </row>
    <row r="27" spans="2:20" x14ac:dyDescent="0.5">
      <c r="B27" t="s">
        <v>133</v>
      </c>
      <c r="D27" t="s">
        <v>139</v>
      </c>
      <c r="F27" t="s">
        <v>68</v>
      </c>
      <c r="H27" t="s">
        <v>57</v>
      </c>
      <c r="J27" t="s">
        <v>616</v>
      </c>
      <c r="L27" t="s">
        <v>147</v>
      </c>
      <c r="N27" t="s">
        <v>162</v>
      </c>
      <c r="P27" t="s">
        <v>138</v>
      </c>
      <c r="R27" t="s">
        <v>145</v>
      </c>
      <c r="T27" t="s">
        <v>166</v>
      </c>
    </row>
    <row r="28" spans="2:20" x14ac:dyDescent="0.5">
      <c r="B28" t="s">
        <v>221</v>
      </c>
      <c r="D28" t="s">
        <v>139</v>
      </c>
      <c r="F28" t="s">
        <v>665</v>
      </c>
      <c r="H28" t="s">
        <v>42</v>
      </c>
      <c r="J28" t="s">
        <v>138</v>
      </c>
      <c r="L28" t="s">
        <v>150</v>
      </c>
      <c r="N28" t="s">
        <v>137</v>
      </c>
      <c r="P28" t="s">
        <v>170</v>
      </c>
      <c r="R28" t="s">
        <v>215</v>
      </c>
      <c r="T28" t="s">
        <v>65</v>
      </c>
    </row>
    <row r="29" spans="2:20" x14ac:dyDescent="0.5">
      <c r="B29" t="s">
        <v>41</v>
      </c>
      <c r="D29" t="s">
        <v>225</v>
      </c>
      <c r="F29" t="s">
        <v>177</v>
      </c>
      <c r="H29" t="s">
        <v>608</v>
      </c>
      <c r="J29" t="s">
        <v>608</v>
      </c>
      <c r="L29" t="s">
        <v>228</v>
      </c>
      <c r="N29" t="s">
        <v>178</v>
      </c>
      <c r="P29" t="s">
        <v>216</v>
      </c>
      <c r="R29" t="s">
        <v>41</v>
      </c>
      <c r="T29" t="s">
        <v>28</v>
      </c>
    </row>
    <row r="30" spans="2:20" x14ac:dyDescent="0.5">
      <c r="B30" t="s">
        <v>161</v>
      </c>
      <c r="D30" t="s">
        <v>148</v>
      </c>
      <c r="F30" t="s">
        <v>158</v>
      </c>
      <c r="H30" t="s">
        <v>48</v>
      </c>
      <c r="J30" t="s">
        <v>142</v>
      </c>
      <c r="L30" t="s">
        <v>609</v>
      </c>
      <c r="N30" t="s">
        <v>140</v>
      </c>
      <c r="P30" t="s">
        <v>232</v>
      </c>
      <c r="R30" t="s">
        <v>57</v>
      </c>
      <c r="T30" t="s">
        <v>35</v>
      </c>
    </row>
    <row r="31" spans="2:20" x14ac:dyDescent="0.5">
      <c r="B31" t="s">
        <v>35</v>
      </c>
      <c r="D31" t="s">
        <v>600</v>
      </c>
      <c r="F31" t="s">
        <v>153</v>
      </c>
      <c r="H31" t="s">
        <v>227</v>
      </c>
      <c r="J31" t="s">
        <v>615</v>
      </c>
      <c r="L31" t="s">
        <v>617</v>
      </c>
      <c r="N31" t="s">
        <v>219</v>
      </c>
      <c r="P31" t="s">
        <v>170</v>
      </c>
      <c r="R31" t="s">
        <v>173</v>
      </c>
      <c r="T31" t="s">
        <v>171</v>
      </c>
    </row>
    <row r="32" spans="2:20" x14ac:dyDescent="0.5">
      <c r="B32" t="s">
        <v>598</v>
      </c>
      <c r="D32" t="s">
        <v>54</v>
      </c>
      <c r="F32" t="s">
        <v>148</v>
      </c>
      <c r="H32" t="s">
        <v>602</v>
      </c>
      <c r="J32" t="s">
        <v>220</v>
      </c>
      <c r="L32" t="s">
        <v>174</v>
      </c>
      <c r="N32" t="s">
        <v>607</v>
      </c>
      <c r="P32" t="s">
        <v>159</v>
      </c>
      <c r="R32" t="s">
        <v>224</v>
      </c>
      <c r="T32" t="s">
        <v>176</v>
      </c>
    </row>
    <row r="33" spans="2:20" x14ac:dyDescent="0.5">
      <c r="B33" t="s">
        <v>215</v>
      </c>
      <c r="D33" t="s">
        <v>232</v>
      </c>
      <c r="F33" t="s">
        <v>619</v>
      </c>
      <c r="H33" t="s">
        <v>43</v>
      </c>
      <c r="J33" t="s">
        <v>66</v>
      </c>
      <c r="L33" t="s">
        <v>618</v>
      </c>
      <c r="N33" t="s">
        <v>182</v>
      </c>
      <c r="P33" t="s">
        <v>150</v>
      </c>
      <c r="R33" t="s">
        <v>237</v>
      </c>
      <c r="T33" t="s">
        <v>188</v>
      </c>
    </row>
    <row r="34" spans="2:20" x14ac:dyDescent="0.5">
      <c r="B34" t="s">
        <v>614</v>
      </c>
      <c r="D34" t="s">
        <v>148</v>
      </c>
      <c r="F34" t="s">
        <v>141</v>
      </c>
      <c r="H34" t="s">
        <v>55</v>
      </c>
      <c r="J34" t="s">
        <v>129</v>
      </c>
      <c r="L34" t="s">
        <v>153</v>
      </c>
      <c r="N34" t="s">
        <v>217</v>
      </c>
      <c r="P34" t="s">
        <v>47</v>
      </c>
      <c r="R34" t="s">
        <v>606</v>
      </c>
      <c r="T34" t="s">
        <v>160</v>
      </c>
    </row>
    <row r="35" spans="2:20" x14ac:dyDescent="0.5">
      <c r="B35" t="s">
        <v>183</v>
      </c>
      <c r="D35" t="s">
        <v>166</v>
      </c>
      <c r="F35" t="s">
        <v>665</v>
      </c>
      <c r="H35" t="s">
        <v>42</v>
      </c>
      <c r="J35" t="s">
        <v>215</v>
      </c>
      <c r="L35" t="s">
        <v>221</v>
      </c>
      <c r="N35" t="s">
        <v>154</v>
      </c>
      <c r="P35" t="s">
        <v>215</v>
      </c>
      <c r="R35" t="s">
        <v>147</v>
      </c>
      <c r="T35" t="s">
        <v>600</v>
      </c>
    </row>
    <row r="36" spans="2:20" x14ac:dyDescent="0.5">
      <c r="B36" t="s">
        <v>153</v>
      </c>
      <c r="D36" t="s">
        <v>219</v>
      </c>
      <c r="F36" t="s">
        <v>604</v>
      </c>
      <c r="H36" t="s">
        <v>143</v>
      </c>
      <c r="J36" t="s">
        <v>35</v>
      </c>
      <c r="L36" t="s">
        <v>665</v>
      </c>
      <c r="N36" t="s">
        <v>66</v>
      </c>
      <c r="P36" t="s">
        <v>175</v>
      </c>
      <c r="R36" t="s">
        <v>139</v>
      </c>
      <c r="T36" t="s">
        <v>616</v>
      </c>
    </row>
    <row r="37" spans="2:20" x14ac:dyDescent="0.5">
      <c r="B37" t="s">
        <v>144</v>
      </c>
      <c r="D37" t="s">
        <v>611</v>
      </c>
      <c r="F37" t="s">
        <v>227</v>
      </c>
      <c r="H37" t="s">
        <v>240</v>
      </c>
      <c r="J37" t="s">
        <v>609</v>
      </c>
      <c r="L37" t="s">
        <v>238</v>
      </c>
      <c r="N37" t="s">
        <v>240</v>
      </c>
      <c r="P37" t="s">
        <v>236</v>
      </c>
      <c r="R37" t="s">
        <v>611</v>
      </c>
      <c r="T37" t="s">
        <v>35</v>
      </c>
    </row>
    <row r="38" spans="2:20" x14ac:dyDescent="0.5">
      <c r="B38" t="s">
        <v>181</v>
      </c>
      <c r="D38" t="s">
        <v>143</v>
      </c>
      <c r="F38" t="s">
        <v>178</v>
      </c>
      <c r="H38" t="s">
        <v>599</v>
      </c>
      <c r="J38" t="s">
        <v>28</v>
      </c>
      <c r="L38" t="s">
        <v>142</v>
      </c>
      <c r="N38" t="s">
        <v>600</v>
      </c>
      <c r="P38" t="s">
        <v>615</v>
      </c>
      <c r="R38" t="s">
        <v>30</v>
      </c>
      <c r="T38" t="s">
        <v>43</v>
      </c>
    </row>
    <row r="39" spans="2:20" x14ac:dyDescent="0.5">
      <c r="B39" t="s">
        <v>139</v>
      </c>
      <c r="D39" t="s">
        <v>171</v>
      </c>
      <c r="F39" t="s">
        <v>143</v>
      </c>
      <c r="H39" t="s">
        <v>178</v>
      </c>
      <c r="J39" t="s">
        <v>133</v>
      </c>
      <c r="L39" t="s">
        <v>148</v>
      </c>
      <c r="N39" t="s">
        <v>145</v>
      </c>
      <c r="P39" t="s">
        <v>144</v>
      </c>
      <c r="R39" t="s">
        <v>235</v>
      </c>
      <c r="T39" t="s">
        <v>43</v>
      </c>
    </row>
    <row r="40" spans="2:20" x14ac:dyDescent="0.5">
      <c r="B40" t="s">
        <v>175</v>
      </c>
      <c r="D40" t="s">
        <v>181</v>
      </c>
      <c r="F40" t="s">
        <v>232</v>
      </c>
      <c r="H40" t="s">
        <v>188</v>
      </c>
      <c r="J40" t="s">
        <v>150</v>
      </c>
      <c r="L40" t="s">
        <v>215</v>
      </c>
      <c r="N40" t="s">
        <v>144</v>
      </c>
      <c r="P40" t="s">
        <v>138</v>
      </c>
      <c r="R40" t="s">
        <v>171</v>
      </c>
      <c r="T40" t="s">
        <v>215</v>
      </c>
    </row>
    <row r="41" spans="2:20" x14ac:dyDescent="0.5">
      <c r="B41" t="s">
        <v>183</v>
      </c>
      <c r="D41" t="s">
        <v>68</v>
      </c>
      <c r="F41" t="s">
        <v>176</v>
      </c>
      <c r="H41" t="s">
        <v>178</v>
      </c>
      <c r="J41" t="s">
        <v>187</v>
      </c>
      <c r="L41" t="s">
        <v>138</v>
      </c>
      <c r="N41" t="s">
        <v>56</v>
      </c>
      <c r="P41" t="s">
        <v>168</v>
      </c>
      <c r="R41" t="s">
        <v>164</v>
      </c>
      <c r="T41" t="s">
        <v>598</v>
      </c>
    </row>
    <row r="42" spans="2:20" x14ac:dyDescent="0.5">
      <c r="B42" t="s">
        <v>31</v>
      </c>
      <c r="D42" t="s">
        <v>153</v>
      </c>
      <c r="F42" t="s">
        <v>610</v>
      </c>
      <c r="H42" t="s">
        <v>227</v>
      </c>
      <c r="J42" t="s">
        <v>606</v>
      </c>
      <c r="L42" t="s">
        <v>611</v>
      </c>
      <c r="N42" t="s">
        <v>129</v>
      </c>
      <c r="P42" t="s">
        <v>67</v>
      </c>
      <c r="R42" t="s">
        <v>613</v>
      </c>
      <c r="T42" t="s">
        <v>616</v>
      </c>
    </row>
    <row r="43" spans="2:20" x14ac:dyDescent="0.5">
      <c r="B43" t="s">
        <v>228</v>
      </c>
      <c r="D43" t="s">
        <v>48</v>
      </c>
      <c r="F43" t="s">
        <v>600</v>
      </c>
      <c r="H43" t="s">
        <v>160</v>
      </c>
      <c r="J43" t="s">
        <v>156</v>
      </c>
      <c r="L43" t="s">
        <v>613</v>
      </c>
      <c r="N43" t="s">
        <v>154</v>
      </c>
      <c r="P43" t="s">
        <v>178</v>
      </c>
      <c r="R43" t="s">
        <v>609</v>
      </c>
      <c r="T43" t="s">
        <v>599</v>
      </c>
    </row>
    <row r="44" spans="2:20" x14ac:dyDescent="0.5">
      <c r="B44" t="s">
        <v>35</v>
      </c>
      <c r="D44" t="s">
        <v>228</v>
      </c>
      <c r="F44" t="s">
        <v>183</v>
      </c>
      <c r="H44" t="s">
        <v>232</v>
      </c>
      <c r="J44" t="s">
        <v>160</v>
      </c>
      <c r="L44" t="s">
        <v>604</v>
      </c>
      <c r="N44" t="s">
        <v>139</v>
      </c>
      <c r="P44" t="s">
        <v>48</v>
      </c>
      <c r="R44" t="s">
        <v>139</v>
      </c>
      <c r="T44" t="s">
        <v>69</v>
      </c>
    </row>
    <row r="45" spans="2:20" x14ac:dyDescent="0.5">
      <c r="B45" t="s">
        <v>247</v>
      </c>
      <c r="D45" t="s">
        <v>225</v>
      </c>
      <c r="F45" t="s">
        <v>601</v>
      </c>
      <c r="H45" t="s">
        <v>158</v>
      </c>
      <c r="J45" t="s">
        <v>145</v>
      </c>
      <c r="L45" t="s">
        <v>609</v>
      </c>
      <c r="N45" t="s">
        <v>236</v>
      </c>
      <c r="P45" t="s">
        <v>41</v>
      </c>
      <c r="R45" t="s">
        <v>69</v>
      </c>
      <c r="T45" t="s">
        <v>607</v>
      </c>
    </row>
    <row r="46" spans="2:20" x14ac:dyDescent="0.5">
      <c r="B46" t="s">
        <v>163</v>
      </c>
      <c r="D46" t="s">
        <v>174</v>
      </c>
      <c r="F46" t="s">
        <v>183</v>
      </c>
      <c r="H46" t="s">
        <v>154</v>
      </c>
      <c r="J46" t="s">
        <v>176</v>
      </c>
      <c r="L46" t="s">
        <v>617</v>
      </c>
      <c r="N46" t="s">
        <v>218</v>
      </c>
      <c r="P46" t="s">
        <v>230</v>
      </c>
      <c r="R46" t="s">
        <v>171</v>
      </c>
      <c r="T46" t="s">
        <v>601</v>
      </c>
    </row>
    <row r="47" spans="2:20" x14ac:dyDescent="0.5">
      <c r="B47" t="s">
        <v>148</v>
      </c>
      <c r="D47" t="s">
        <v>157</v>
      </c>
      <c r="F47" t="s">
        <v>610</v>
      </c>
      <c r="H47" t="s">
        <v>166</v>
      </c>
      <c r="J47" t="s">
        <v>609</v>
      </c>
      <c r="L47" t="s">
        <v>140</v>
      </c>
      <c r="N47" t="s">
        <v>218</v>
      </c>
      <c r="P47" t="s">
        <v>157</v>
      </c>
      <c r="R47" t="s">
        <v>153</v>
      </c>
      <c r="T47" t="s">
        <v>163</v>
      </c>
    </row>
    <row r="48" spans="2:20" x14ac:dyDescent="0.5">
      <c r="B48" t="s">
        <v>665</v>
      </c>
      <c r="D48" t="s">
        <v>249</v>
      </c>
      <c r="F48" t="s">
        <v>243</v>
      </c>
      <c r="H48" t="s">
        <v>162</v>
      </c>
      <c r="J48" t="s">
        <v>165</v>
      </c>
      <c r="L48" t="s">
        <v>244</v>
      </c>
      <c r="N48" t="s">
        <v>128</v>
      </c>
      <c r="P48" t="s">
        <v>173</v>
      </c>
      <c r="R48" t="s">
        <v>38</v>
      </c>
      <c r="T48" t="s">
        <v>180</v>
      </c>
    </row>
    <row r="49" spans="2:20" x14ac:dyDescent="0.5">
      <c r="B49" t="s">
        <v>161</v>
      </c>
      <c r="D49" t="s">
        <v>614</v>
      </c>
      <c r="F49" t="s">
        <v>168</v>
      </c>
      <c r="H49" t="s">
        <v>609</v>
      </c>
      <c r="J49" t="s">
        <v>181</v>
      </c>
      <c r="L49" t="s">
        <v>244</v>
      </c>
      <c r="N49" t="s">
        <v>246</v>
      </c>
      <c r="P49" t="s">
        <v>140</v>
      </c>
      <c r="R49" t="s">
        <v>225</v>
      </c>
      <c r="T49" t="s">
        <v>69</v>
      </c>
    </row>
    <row r="50" spans="2:20" x14ac:dyDescent="0.5">
      <c r="B50" t="s">
        <v>229</v>
      </c>
      <c r="D50" t="s">
        <v>229</v>
      </c>
      <c r="F50" t="s">
        <v>233</v>
      </c>
      <c r="H50" t="s">
        <v>241</v>
      </c>
      <c r="J50" t="s">
        <v>598</v>
      </c>
      <c r="L50" t="s">
        <v>173</v>
      </c>
      <c r="N50" t="s">
        <v>133</v>
      </c>
      <c r="P50" t="s">
        <v>227</v>
      </c>
      <c r="R50" t="s">
        <v>245</v>
      </c>
      <c r="T50" t="s">
        <v>228</v>
      </c>
    </row>
    <row r="51" spans="2:20" x14ac:dyDescent="0.5">
      <c r="B51" t="s">
        <v>616</v>
      </c>
      <c r="D51" t="s">
        <v>169</v>
      </c>
      <c r="F51" t="s">
        <v>182</v>
      </c>
      <c r="H51" t="s">
        <v>242</v>
      </c>
      <c r="J51" t="s">
        <v>141</v>
      </c>
      <c r="L51" t="s">
        <v>243</v>
      </c>
      <c r="N51" t="s">
        <v>180</v>
      </c>
      <c r="P51" t="s">
        <v>583</v>
      </c>
      <c r="R51" t="s">
        <v>42</v>
      </c>
      <c r="T51" t="s">
        <v>184</v>
      </c>
    </row>
    <row r="52" spans="2:20" x14ac:dyDescent="0.5">
      <c r="B52" t="s">
        <v>168</v>
      </c>
      <c r="D52" t="s">
        <v>601</v>
      </c>
      <c r="F52" t="s">
        <v>133</v>
      </c>
      <c r="H52" t="s">
        <v>253</v>
      </c>
      <c r="J52" t="s">
        <v>236</v>
      </c>
      <c r="L52" t="s">
        <v>182</v>
      </c>
      <c r="N52" t="s">
        <v>155</v>
      </c>
      <c r="P52" t="s">
        <v>173</v>
      </c>
      <c r="R52" t="s">
        <v>246</v>
      </c>
      <c r="T52" t="s">
        <v>154</v>
      </c>
    </row>
    <row r="53" spans="2:20" x14ac:dyDescent="0.5">
      <c r="B53" t="s">
        <v>225</v>
      </c>
      <c r="D53" t="s">
        <v>253</v>
      </c>
      <c r="F53" t="s">
        <v>220</v>
      </c>
      <c r="H53" t="s">
        <v>215</v>
      </c>
      <c r="J53" t="s">
        <v>166</v>
      </c>
      <c r="L53" t="s">
        <v>241</v>
      </c>
      <c r="N53" t="s">
        <v>68</v>
      </c>
      <c r="P53" t="s">
        <v>181</v>
      </c>
      <c r="R53" t="s">
        <v>150</v>
      </c>
      <c r="T53" t="s">
        <v>229</v>
      </c>
    </row>
    <row r="54" spans="2:20" x14ac:dyDescent="0.5">
      <c r="B54" t="s">
        <v>233</v>
      </c>
      <c r="D54" t="s">
        <v>615</v>
      </c>
      <c r="F54" t="s">
        <v>254</v>
      </c>
      <c r="H54" t="s">
        <v>243</v>
      </c>
      <c r="J54" t="s">
        <v>244</v>
      </c>
      <c r="L54" t="s">
        <v>182</v>
      </c>
      <c r="N54" t="s">
        <v>150</v>
      </c>
      <c r="P54" t="s">
        <v>242</v>
      </c>
      <c r="R54" t="s">
        <v>249</v>
      </c>
      <c r="T54" t="s">
        <v>222</v>
      </c>
    </row>
    <row r="55" spans="2:20" x14ac:dyDescent="0.5">
      <c r="B55" t="s">
        <v>128</v>
      </c>
      <c r="D55" t="s">
        <v>235</v>
      </c>
      <c r="F55" t="s">
        <v>616</v>
      </c>
      <c r="H55" t="s">
        <v>583</v>
      </c>
      <c r="J55" t="s">
        <v>142</v>
      </c>
      <c r="L55" t="s">
        <v>162</v>
      </c>
      <c r="N55" t="s">
        <v>218</v>
      </c>
      <c r="P55" t="s">
        <v>246</v>
      </c>
      <c r="R55" t="s">
        <v>248</v>
      </c>
      <c r="T55" t="s">
        <v>221</v>
      </c>
    </row>
    <row r="56" spans="2:20" x14ac:dyDescent="0.5">
      <c r="B56" t="s">
        <v>134</v>
      </c>
      <c r="D56" t="s">
        <v>136</v>
      </c>
      <c r="F56" t="s">
        <v>607</v>
      </c>
      <c r="H56" t="s">
        <v>239</v>
      </c>
      <c r="J56" t="s">
        <v>136</v>
      </c>
      <c r="L56" t="s">
        <v>56</v>
      </c>
      <c r="N56" t="s">
        <v>142</v>
      </c>
      <c r="P56" t="s">
        <v>174</v>
      </c>
      <c r="R56" t="s">
        <v>225</v>
      </c>
      <c r="T56" t="s">
        <v>221</v>
      </c>
    </row>
    <row r="57" spans="2:20" x14ac:dyDescent="0.5">
      <c r="B57" t="s">
        <v>601</v>
      </c>
      <c r="D57" t="s">
        <v>228</v>
      </c>
      <c r="F57" t="s">
        <v>137</v>
      </c>
      <c r="H57" t="s">
        <v>149</v>
      </c>
      <c r="J57" t="s">
        <v>180</v>
      </c>
      <c r="L57" t="s">
        <v>56</v>
      </c>
      <c r="N57" t="s">
        <v>234</v>
      </c>
      <c r="P57" t="s">
        <v>178</v>
      </c>
      <c r="R57" t="s">
        <v>228</v>
      </c>
      <c r="T57" t="s">
        <v>223</v>
      </c>
    </row>
    <row r="58" spans="2:20" x14ac:dyDescent="0.5">
      <c r="B58" t="s">
        <v>613</v>
      </c>
      <c r="D58" t="s">
        <v>665</v>
      </c>
      <c r="F58" t="s">
        <v>177</v>
      </c>
      <c r="H58" t="s">
        <v>222</v>
      </c>
      <c r="J58" t="s">
        <v>240</v>
      </c>
      <c r="L58" t="s">
        <v>138</v>
      </c>
      <c r="N58" t="s">
        <v>222</v>
      </c>
      <c r="P58" t="s">
        <v>223</v>
      </c>
      <c r="R58" t="s">
        <v>148</v>
      </c>
      <c r="T58" t="s">
        <v>609</v>
      </c>
    </row>
    <row r="59" spans="2:20" x14ac:dyDescent="0.5">
      <c r="B59" t="s">
        <v>616</v>
      </c>
      <c r="D59" t="s">
        <v>149</v>
      </c>
      <c r="F59" t="s">
        <v>619</v>
      </c>
      <c r="H59" t="s">
        <v>220</v>
      </c>
      <c r="J59" t="s">
        <v>247</v>
      </c>
      <c r="L59" t="s">
        <v>139</v>
      </c>
      <c r="N59" t="s">
        <v>178</v>
      </c>
      <c r="P59" t="s">
        <v>135</v>
      </c>
      <c r="R59" t="s">
        <v>149</v>
      </c>
      <c r="T59" t="s">
        <v>150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5F6ED-58DB-4993-9282-B10040624F68}">
  <sheetPr codeName="Tabelle4"/>
  <dimension ref="A1:D30"/>
  <sheetViews>
    <sheetView workbookViewId="0">
      <selection activeCell="G25" sqref="G25"/>
    </sheetView>
  </sheetViews>
  <sheetFormatPr baseColWidth="10" defaultColWidth="10.87890625" defaultRowHeight="14.35" x14ac:dyDescent="0.5"/>
  <cols>
    <col min="1" max="1" width="21" customWidth="1"/>
    <col min="3" max="3" width="13.41015625" customWidth="1"/>
  </cols>
  <sheetData>
    <row r="1" spans="1:4" x14ac:dyDescent="0.5">
      <c r="A1" t="s">
        <v>4</v>
      </c>
      <c r="B1" t="s">
        <v>5</v>
      </c>
      <c r="C1" t="s">
        <v>12</v>
      </c>
      <c r="D1" t="s">
        <v>6</v>
      </c>
    </row>
    <row r="2" spans="1:4" x14ac:dyDescent="0.5">
      <c r="A2" t="s">
        <v>7</v>
      </c>
      <c r="B2">
        <v>50</v>
      </c>
      <c r="C2">
        <v>0.25</v>
      </c>
    </row>
    <row r="3" spans="1:4" x14ac:dyDescent="0.5">
      <c r="A3" t="s">
        <v>15</v>
      </c>
      <c r="B3">
        <v>50</v>
      </c>
      <c r="C3">
        <v>0.25</v>
      </c>
    </row>
    <row r="4" spans="1:4" x14ac:dyDescent="0.5">
      <c r="A4" t="s">
        <v>8</v>
      </c>
      <c r="B4">
        <v>50</v>
      </c>
      <c r="C4">
        <v>0.25</v>
      </c>
    </row>
    <row r="5" spans="1:4" x14ac:dyDescent="0.5">
      <c r="A5" t="s">
        <v>9</v>
      </c>
      <c r="B5">
        <v>15</v>
      </c>
      <c r="C5">
        <v>0.25</v>
      </c>
    </row>
    <row r="6" spans="1:4" x14ac:dyDescent="0.5">
      <c r="A6" t="s">
        <v>10</v>
      </c>
      <c r="B6">
        <v>15</v>
      </c>
      <c r="C6">
        <v>0.25</v>
      </c>
    </row>
    <row r="7" spans="1:4" x14ac:dyDescent="0.5">
      <c r="A7" t="s">
        <v>11</v>
      </c>
      <c r="B7">
        <v>25</v>
      </c>
      <c r="C7">
        <v>0.25</v>
      </c>
    </row>
    <row r="8" spans="1:4" x14ac:dyDescent="0.5">
      <c r="A8" t="s">
        <v>16</v>
      </c>
      <c r="B8">
        <v>10</v>
      </c>
      <c r="C8">
        <v>0.25</v>
      </c>
    </row>
    <row r="9" spans="1:4" x14ac:dyDescent="0.5">
      <c r="A9" t="s">
        <v>17</v>
      </c>
      <c r="B9">
        <v>20</v>
      </c>
      <c r="C9">
        <v>0.25</v>
      </c>
    </row>
    <row r="10" spans="1:4" x14ac:dyDescent="0.5">
      <c r="A10" t="s">
        <v>18</v>
      </c>
      <c r="B10">
        <v>15</v>
      </c>
      <c r="C10">
        <v>0.5</v>
      </c>
    </row>
    <row r="11" spans="1:4" x14ac:dyDescent="0.5">
      <c r="A11" t="s">
        <v>3</v>
      </c>
      <c r="B11">
        <v>30</v>
      </c>
      <c r="C11">
        <v>0.5</v>
      </c>
    </row>
    <row r="12" spans="1:4" x14ac:dyDescent="0.5">
      <c r="A12" t="s">
        <v>19</v>
      </c>
      <c r="B12">
        <v>150</v>
      </c>
      <c r="C12">
        <v>2</v>
      </c>
    </row>
    <row r="13" spans="1:4" x14ac:dyDescent="0.5">
      <c r="A13" t="s">
        <v>20</v>
      </c>
      <c r="B13">
        <v>300</v>
      </c>
      <c r="C13">
        <v>5</v>
      </c>
    </row>
    <row r="14" spans="1:4" x14ac:dyDescent="0.5">
      <c r="A14" t="s">
        <v>21</v>
      </c>
      <c r="B14">
        <v>100</v>
      </c>
      <c r="C14">
        <v>0.5</v>
      </c>
    </row>
    <row r="15" spans="1:4" x14ac:dyDescent="0.5">
      <c r="A15" t="s">
        <v>23</v>
      </c>
      <c r="B15">
        <v>400</v>
      </c>
      <c r="C15">
        <v>0.5</v>
      </c>
    </row>
    <row r="16" spans="1:4" x14ac:dyDescent="0.5">
      <c r="A16" t="s">
        <v>22</v>
      </c>
      <c r="B16">
        <v>1400</v>
      </c>
      <c r="C16">
        <v>0.5</v>
      </c>
      <c r="D16" t="s">
        <v>24</v>
      </c>
    </row>
    <row r="17" spans="1:4" x14ac:dyDescent="0.5">
      <c r="A17" t="s">
        <v>25</v>
      </c>
      <c r="B17">
        <v>100</v>
      </c>
      <c r="C17">
        <v>0.25</v>
      </c>
    </row>
    <row r="18" spans="1:4" x14ac:dyDescent="0.5">
      <c r="A18" t="s">
        <v>26</v>
      </c>
      <c r="B18">
        <v>250</v>
      </c>
      <c r="C18">
        <v>0.25</v>
      </c>
    </row>
    <row r="19" spans="1:4" x14ac:dyDescent="0.5">
      <c r="A19" t="s">
        <v>27</v>
      </c>
      <c r="B19">
        <v>150</v>
      </c>
      <c r="C19">
        <v>0.25</v>
      </c>
    </row>
    <row r="20" spans="1:4" x14ac:dyDescent="0.5">
      <c r="A20" t="s">
        <v>50</v>
      </c>
      <c r="B20">
        <v>10</v>
      </c>
      <c r="C20">
        <v>0.25</v>
      </c>
    </row>
    <row r="21" spans="1:4" x14ac:dyDescent="0.5">
      <c r="A21" t="s">
        <v>51</v>
      </c>
      <c r="B21">
        <v>30</v>
      </c>
      <c r="C21">
        <v>1</v>
      </c>
    </row>
    <row r="22" spans="1:4" x14ac:dyDescent="0.5">
      <c r="A22" t="s">
        <v>58</v>
      </c>
      <c r="B22">
        <v>15</v>
      </c>
      <c r="C22">
        <v>0.25</v>
      </c>
      <c r="D22" t="s">
        <v>59</v>
      </c>
    </row>
    <row r="23" spans="1:4" x14ac:dyDescent="0.5">
      <c r="A23" t="s">
        <v>60</v>
      </c>
      <c r="B23">
        <v>30</v>
      </c>
      <c r="C23">
        <v>0.25</v>
      </c>
    </row>
    <row r="24" spans="1:4" x14ac:dyDescent="0.5">
      <c r="A24" t="s">
        <v>2</v>
      </c>
      <c r="B24">
        <v>200</v>
      </c>
      <c r="C24">
        <v>0.25</v>
      </c>
    </row>
    <row r="25" spans="1:4" x14ac:dyDescent="0.5">
      <c r="A25" t="s">
        <v>61</v>
      </c>
      <c r="B25">
        <v>750</v>
      </c>
      <c r="C25">
        <v>0.5</v>
      </c>
    </row>
    <row r="26" spans="1:4" x14ac:dyDescent="0.5">
      <c r="A26" t="s">
        <v>62</v>
      </c>
      <c r="B26">
        <v>75</v>
      </c>
      <c r="C26">
        <v>0.25</v>
      </c>
    </row>
    <row r="27" spans="1:4" x14ac:dyDescent="0.5">
      <c r="A27" t="s">
        <v>63</v>
      </c>
      <c r="B27">
        <v>50</v>
      </c>
      <c r="C27">
        <v>0.5</v>
      </c>
    </row>
    <row r="28" spans="1:4" x14ac:dyDescent="0.5">
      <c r="A28" t="s">
        <v>64</v>
      </c>
      <c r="B28">
        <v>10</v>
      </c>
      <c r="C28">
        <v>0.5</v>
      </c>
    </row>
    <row r="29" spans="1:4" x14ac:dyDescent="0.5">
      <c r="A29" t="s">
        <v>185</v>
      </c>
      <c r="B29">
        <v>30</v>
      </c>
      <c r="C29">
        <v>0.1</v>
      </c>
    </row>
    <row r="30" spans="1:4" x14ac:dyDescent="0.5">
      <c r="A30" t="s">
        <v>186</v>
      </c>
      <c r="B30">
        <v>100</v>
      </c>
      <c r="C30">
        <v>0.1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D7A41-A468-4524-A629-9B1FCF74B7B3}">
  <sheetPr codeName="Tabelle5"/>
  <dimension ref="A1:F258"/>
  <sheetViews>
    <sheetView workbookViewId="0">
      <selection activeCell="A2" sqref="A2:D258"/>
    </sheetView>
  </sheetViews>
  <sheetFormatPr baseColWidth="10" defaultColWidth="21.52734375" defaultRowHeight="15" customHeight="1" x14ac:dyDescent="0.5"/>
  <cols>
    <col min="1" max="1" width="26.87890625" style="2" customWidth="1"/>
    <col min="2" max="2" width="21.52734375" style="2"/>
    <col min="3" max="3" width="15.64453125" style="2" customWidth="1"/>
    <col min="4" max="4" width="63.41015625" style="2" customWidth="1"/>
  </cols>
  <sheetData>
    <row r="1" spans="1:6" ht="15" customHeight="1" thickBot="1" x14ac:dyDescent="0.55000000000000004">
      <c r="A1" s="7" t="s">
        <v>0</v>
      </c>
      <c r="B1" s="3" t="s">
        <v>13</v>
      </c>
      <c r="C1" s="4" t="s">
        <v>12</v>
      </c>
      <c r="D1" s="4" t="s">
        <v>1</v>
      </c>
      <c r="E1" s="3" t="s">
        <v>651</v>
      </c>
      <c r="F1" s="5" t="s">
        <v>14</v>
      </c>
    </row>
    <row r="2" spans="1:6" ht="15" customHeight="1" x14ac:dyDescent="0.5">
      <c r="A2" s="1" t="s">
        <v>215</v>
      </c>
      <c r="B2" s="1">
        <v>200</v>
      </c>
      <c r="C2" s="2">
        <v>0.5</v>
      </c>
      <c r="D2" s="1" t="s">
        <v>432</v>
      </c>
      <c r="E2" t="s">
        <v>41</v>
      </c>
      <c r="F2" s="16">
        <v>1</v>
      </c>
    </row>
    <row r="3" spans="1:6" ht="15" customHeight="1" x14ac:dyDescent="0.5">
      <c r="A3" s="1" t="s">
        <v>216</v>
      </c>
      <c r="B3" s="1">
        <v>420</v>
      </c>
      <c r="C3" s="2">
        <v>0.5</v>
      </c>
      <c r="D3" s="1" t="s">
        <v>433</v>
      </c>
      <c r="E3" t="s">
        <v>41</v>
      </c>
      <c r="F3" s="16">
        <v>2</v>
      </c>
    </row>
    <row r="4" spans="1:6" ht="15" customHeight="1" x14ac:dyDescent="0.5">
      <c r="A4" s="1" t="s">
        <v>217</v>
      </c>
      <c r="B4" s="1">
        <v>900</v>
      </c>
      <c r="C4" s="2">
        <v>0.5</v>
      </c>
      <c r="D4" s="1" t="s">
        <v>434</v>
      </c>
      <c r="E4" t="s">
        <v>41</v>
      </c>
      <c r="F4" s="16">
        <v>3</v>
      </c>
    </row>
    <row r="5" spans="1:6" ht="15" customHeight="1" x14ac:dyDescent="0.5">
      <c r="A5" s="1" t="s">
        <v>612</v>
      </c>
      <c r="B5" s="1">
        <v>1300</v>
      </c>
      <c r="C5" s="2">
        <v>0.5</v>
      </c>
      <c r="D5" s="1" t="s">
        <v>435</v>
      </c>
      <c r="E5" t="s">
        <v>41</v>
      </c>
      <c r="F5" s="16">
        <v>4</v>
      </c>
    </row>
    <row r="6" spans="1:6" ht="15" customHeight="1" x14ac:dyDescent="0.5">
      <c r="A6" s="1" t="s">
        <v>219</v>
      </c>
      <c r="B6" s="1">
        <v>200</v>
      </c>
      <c r="C6" s="2">
        <v>0.5</v>
      </c>
      <c r="D6" s="1" t="s">
        <v>436</v>
      </c>
      <c r="E6" t="s">
        <v>41</v>
      </c>
      <c r="F6" s="16">
        <v>1</v>
      </c>
    </row>
    <row r="7" spans="1:6" ht="15" customHeight="1" x14ac:dyDescent="0.5">
      <c r="A7" s="1" t="s">
        <v>220</v>
      </c>
      <c r="B7" s="1">
        <v>420</v>
      </c>
      <c r="C7" s="2">
        <v>0.5</v>
      </c>
      <c r="D7" s="1" t="s">
        <v>437</v>
      </c>
      <c r="E7" t="s">
        <v>41</v>
      </c>
      <c r="F7" s="16">
        <v>2</v>
      </c>
    </row>
    <row r="8" spans="1:6" ht="15" customHeight="1" x14ac:dyDescent="0.5">
      <c r="A8" s="1" t="s">
        <v>221</v>
      </c>
      <c r="B8" s="1">
        <v>900</v>
      </c>
      <c r="C8" s="2">
        <v>0.5</v>
      </c>
      <c r="D8" s="1" t="s">
        <v>438</v>
      </c>
      <c r="E8" t="s">
        <v>41</v>
      </c>
      <c r="F8" s="16">
        <v>3</v>
      </c>
    </row>
    <row r="9" spans="1:6" ht="15" customHeight="1" x14ac:dyDescent="0.5">
      <c r="A9" s="1" t="s">
        <v>218</v>
      </c>
      <c r="B9" s="1">
        <v>1300</v>
      </c>
      <c r="C9" s="2">
        <v>0.5</v>
      </c>
      <c r="D9" s="1" t="s">
        <v>439</v>
      </c>
      <c r="E9" t="s">
        <v>41</v>
      </c>
      <c r="F9" s="16">
        <v>4</v>
      </c>
    </row>
    <row r="10" spans="1:6" ht="15" customHeight="1" x14ac:dyDescent="0.5">
      <c r="A10" s="1" t="s">
        <v>223</v>
      </c>
      <c r="B10" s="1">
        <v>420</v>
      </c>
      <c r="C10" s="2">
        <v>0.5</v>
      </c>
      <c r="D10" s="1" t="s">
        <v>440</v>
      </c>
      <c r="E10" t="s">
        <v>41</v>
      </c>
      <c r="F10" s="16">
        <v>2</v>
      </c>
    </row>
    <row r="11" spans="1:6" ht="15" customHeight="1" x14ac:dyDescent="0.5">
      <c r="A11" s="1" t="s">
        <v>224</v>
      </c>
      <c r="B11" s="1">
        <v>900</v>
      </c>
      <c r="C11" s="2">
        <v>0.5</v>
      </c>
      <c r="D11" s="1" t="s">
        <v>441</v>
      </c>
      <c r="E11" t="s">
        <v>41</v>
      </c>
      <c r="F11" s="16">
        <v>3</v>
      </c>
    </row>
    <row r="12" spans="1:6" ht="15" customHeight="1" x14ac:dyDescent="0.5">
      <c r="A12" s="1" t="s">
        <v>222</v>
      </c>
      <c r="B12" s="1">
        <v>1300</v>
      </c>
      <c r="C12" s="2">
        <v>0.5</v>
      </c>
      <c r="D12" s="1" t="s">
        <v>442</v>
      </c>
      <c r="E12" t="s">
        <v>41</v>
      </c>
      <c r="F12" s="16">
        <v>4</v>
      </c>
    </row>
    <row r="13" spans="1:6" ht="15" customHeight="1" x14ac:dyDescent="0.5">
      <c r="A13" s="1" t="s">
        <v>613</v>
      </c>
      <c r="B13" s="1">
        <v>2600</v>
      </c>
      <c r="C13" s="2">
        <v>0.5</v>
      </c>
      <c r="D13" s="1" t="s">
        <v>443</v>
      </c>
      <c r="E13" t="s">
        <v>41</v>
      </c>
      <c r="F13" s="16">
        <v>5</v>
      </c>
    </row>
    <row r="14" spans="1:6" ht="15" customHeight="1" x14ac:dyDescent="0.5">
      <c r="A14" s="1" t="s">
        <v>226</v>
      </c>
      <c r="B14" s="1">
        <v>4000</v>
      </c>
      <c r="C14" s="2">
        <v>0.5</v>
      </c>
      <c r="D14" s="1" t="s">
        <v>444</v>
      </c>
      <c r="E14" t="s">
        <v>41</v>
      </c>
      <c r="F14" s="16">
        <v>3</v>
      </c>
    </row>
    <row r="15" spans="1:6" ht="15" customHeight="1" x14ac:dyDescent="0.5">
      <c r="A15" s="1" t="s">
        <v>227</v>
      </c>
      <c r="B15" s="1">
        <v>5000</v>
      </c>
      <c r="C15" s="2">
        <v>0.5</v>
      </c>
      <c r="D15" s="1" t="s">
        <v>445</v>
      </c>
      <c r="E15" t="s">
        <v>41</v>
      </c>
      <c r="F15" s="16">
        <v>4</v>
      </c>
    </row>
    <row r="16" spans="1:6" ht="15" customHeight="1" x14ac:dyDescent="0.5">
      <c r="A16" s="1" t="s">
        <v>225</v>
      </c>
      <c r="B16" s="1">
        <v>6000</v>
      </c>
      <c r="C16" s="2">
        <v>0.5</v>
      </c>
      <c r="D16" s="1" t="s">
        <v>446</v>
      </c>
      <c r="E16" t="s">
        <v>41</v>
      </c>
      <c r="F16" s="16">
        <v>5</v>
      </c>
    </row>
    <row r="17" spans="1:6" ht="15" customHeight="1" x14ac:dyDescent="0.5">
      <c r="A17" s="1" t="s">
        <v>614</v>
      </c>
      <c r="B17" s="1">
        <v>8000</v>
      </c>
      <c r="C17" s="2">
        <v>0.5</v>
      </c>
      <c r="D17" s="1" t="s">
        <v>447</v>
      </c>
      <c r="E17" t="s">
        <v>41</v>
      </c>
      <c r="F17" s="16">
        <v>6</v>
      </c>
    </row>
    <row r="18" spans="1:6" ht="15" customHeight="1" x14ac:dyDescent="0.5">
      <c r="A18" s="1" t="s">
        <v>228</v>
      </c>
      <c r="B18" s="1">
        <v>200</v>
      </c>
      <c r="C18" s="2">
        <v>0.5</v>
      </c>
      <c r="D18" s="1" t="s">
        <v>448</v>
      </c>
      <c r="E18" t="s">
        <v>41</v>
      </c>
      <c r="F18" s="16">
        <v>1</v>
      </c>
    </row>
    <row r="19" spans="1:6" ht="15" customHeight="1" x14ac:dyDescent="0.5">
      <c r="A19" s="1" t="s">
        <v>229</v>
      </c>
      <c r="B19" s="1">
        <v>420</v>
      </c>
      <c r="C19" s="2">
        <v>0.5</v>
      </c>
      <c r="D19" s="1" t="s">
        <v>449</v>
      </c>
      <c r="E19" t="s">
        <v>41</v>
      </c>
      <c r="F19" s="16">
        <v>2</v>
      </c>
    </row>
    <row r="20" spans="1:6" ht="15" customHeight="1" x14ac:dyDescent="0.5">
      <c r="A20" s="1" t="s">
        <v>230</v>
      </c>
      <c r="B20" s="1">
        <v>900</v>
      </c>
      <c r="C20" s="2">
        <v>0.5</v>
      </c>
      <c r="D20" s="1" t="s">
        <v>450</v>
      </c>
      <c r="E20" t="s">
        <v>41</v>
      </c>
      <c r="F20" s="16">
        <v>3</v>
      </c>
    </row>
    <row r="21" spans="1:6" ht="15" customHeight="1" x14ac:dyDescent="0.5">
      <c r="A21" s="1" t="s">
        <v>615</v>
      </c>
      <c r="B21" s="1">
        <v>1300</v>
      </c>
      <c r="C21" s="2">
        <v>0.5</v>
      </c>
      <c r="D21" s="1" t="s">
        <v>451</v>
      </c>
      <c r="E21" t="s">
        <v>41</v>
      </c>
      <c r="F21" s="16">
        <v>4</v>
      </c>
    </row>
    <row r="22" spans="1:6" ht="15" customHeight="1" x14ac:dyDescent="0.5">
      <c r="A22" s="1" t="s">
        <v>232</v>
      </c>
      <c r="B22" s="1">
        <v>700</v>
      </c>
      <c r="C22" s="2">
        <v>0.5</v>
      </c>
      <c r="D22" s="1" t="s">
        <v>452</v>
      </c>
      <c r="E22" t="s">
        <v>41</v>
      </c>
      <c r="F22" s="16">
        <v>3</v>
      </c>
    </row>
    <row r="23" spans="1:6" ht="15" customHeight="1" x14ac:dyDescent="0.5">
      <c r="A23" s="1" t="s">
        <v>231</v>
      </c>
      <c r="B23" s="1">
        <v>1400</v>
      </c>
      <c r="C23" s="2">
        <v>0.5</v>
      </c>
      <c r="D23" s="1" t="s">
        <v>453</v>
      </c>
      <c r="E23" t="s">
        <v>41</v>
      </c>
      <c r="F23" s="16">
        <v>4</v>
      </c>
    </row>
    <row r="24" spans="1:6" ht="15" customHeight="1" x14ac:dyDescent="0.5">
      <c r="A24" s="1" t="s">
        <v>233</v>
      </c>
      <c r="B24" s="1">
        <v>2100</v>
      </c>
      <c r="C24" s="2">
        <v>0.5</v>
      </c>
      <c r="D24" s="1" t="s">
        <v>454</v>
      </c>
      <c r="E24" t="s">
        <v>41</v>
      </c>
      <c r="F24" s="16">
        <v>5</v>
      </c>
    </row>
    <row r="25" spans="1:6" ht="15" customHeight="1" x14ac:dyDescent="0.5">
      <c r="A25" s="1" t="s">
        <v>616</v>
      </c>
      <c r="B25" s="1">
        <v>2800</v>
      </c>
      <c r="C25" s="2">
        <v>0.5</v>
      </c>
      <c r="D25" s="1" t="s">
        <v>455</v>
      </c>
      <c r="E25" t="s">
        <v>41</v>
      </c>
      <c r="F25" s="16">
        <v>6</v>
      </c>
    </row>
    <row r="26" spans="1:6" ht="15" customHeight="1" x14ac:dyDescent="0.5">
      <c r="A26" s="1" t="s">
        <v>617</v>
      </c>
      <c r="B26" s="1">
        <v>2500</v>
      </c>
      <c r="C26" s="2">
        <v>0.5</v>
      </c>
      <c r="D26" s="1" t="s">
        <v>456</v>
      </c>
      <c r="E26" t="s">
        <v>41</v>
      </c>
      <c r="F26" s="16">
        <v>2</v>
      </c>
    </row>
    <row r="27" spans="1:6" ht="15" customHeight="1" x14ac:dyDescent="0.5">
      <c r="A27" s="1" t="s">
        <v>234</v>
      </c>
      <c r="B27" s="1">
        <v>4000</v>
      </c>
      <c r="C27" s="2">
        <v>0.5</v>
      </c>
      <c r="D27" s="1" t="s">
        <v>457</v>
      </c>
      <c r="E27" t="s">
        <v>43</v>
      </c>
      <c r="F27" s="16">
        <v>2</v>
      </c>
    </row>
    <row r="28" spans="1:6" ht="15" customHeight="1" x14ac:dyDescent="0.5">
      <c r="A28" s="1" t="s">
        <v>235</v>
      </c>
      <c r="B28" s="1">
        <v>5000</v>
      </c>
      <c r="C28" s="2">
        <v>0.5</v>
      </c>
      <c r="D28" s="1" t="s">
        <v>458</v>
      </c>
      <c r="E28" t="s">
        <v>43</v>
      </c>
      <c r="F28" s="16">
        <v>3</v>
      </c>
    </row>
    <row r="29" spans="1:6" ht="15" customHeight="1" x14ac:dyDescent="0.5">
      <c r="A29" s="1" t="s">
        <v>236</v>
      </c>
      <c r="B29" s="1">
        <v>6000</v>
      </c>
      <c r="C29" s="2">
        <v>0.5</v>
      </c>
      <c r="D29" s="1" t="s">
        <v>459</v>
      </c>
      <c r="E29" t="s">
        <v>43</v>
      </c>
      <c r="F29" s="16">
        <v>4</v>
      </c>
    </row>
    <row r="30" spans="1:6" ht="15" customHeight="1" x14ac:dyDescent="0.5">
      <c r="A30" s="1" t="s">
        <v>618</v>
      </c>
      <c r="B30" s="1">
        <v>8000</v>
      </c>
      <c r="C30" s="2">
        <v>0.5</v>
      </c>
      <c r="D30" s="1" t="s">
        <v>460</v>
      </c>
      <c r="E30" t="s">
        <v>43</v>
      </c>
      <c r="F30" s="16">
        <v>5</v>
      </c>
    </row>
    <row r="31" spans="1:6" ht="15" customHeight="1" x14ac:dyDescent="0.5">
      <c r="A31" s="1" t="s">
        <v>237</v>
      </c>
      <c r="B31" s="1">
        <v>2000</v>
      </c>
      <c r="C31" s="2">
        <v>0.5</v>
      </c>
      <c r="D31" s="1" t="s">
        <v>461</v>
      </c>
      <c r="E31" t="s">
        <v>41</v>
      </c>
      <c r="F31" s="16">
        <v>2</v>
      </c>
    </row>
    <row r="32" spans="1:6" ht="15" customHeight="1" x14ac:dyDescent="0.5">
      <c r="A32" s="1" t="s">
        <v>619</v>
      </c>
      <c r="B32" s="1">
        <v>5000</v>
      </c>
      <c r="C32" s="2">
        <v>0.5</v>
      </c>
      <c r="D32" s="1" t="s">
        <v>462</v>
      </c>
      <c r="E32" t="s">
        <v>41</v>
      </c>
      <c r="F32" s="16">
        <v>4</v>
      </c>
    </row>
    <row r="33" spans="1:6" ht="15" customHeight="1" x14ac:dyDescent="0.5">
      <c r="A33" s="1" t="s">
        <v>239</v>
      </c>
      <c r="B33" s="1">
        <v>3000</v>
      </c>
      <c r="C33" s="2">
        <v>0.5</v>
      </c>
      <c r="D33" s="1" t="s">
        <v>463</v>
      </c>
      <c r="E33" t="s">
        <v>43</v>
      </c>
      <c r="F33" s="16">
        <v>2</v>
      </c>
    </row>
    <row r="34" spans="1:6" ht="15" customHeight="1" x14ac:dyDescent="0.5">
      <c r="A34" s="1" t="s">
        <v>240</v>
      </c>
      <c r="B34" s="1">
        <v>4000</v>
      </c>
      <c r="C34" s="2">
        <v>0.5</v>
      </c>
      <c r="D34" s="1" t="s">
        <v>464</v>
      </c>
      <c r="E34" t="s">
        <v>43</v>
      </c>
      <c r="F34" s="16">
        <v>3</v>
      </c>
    </row>
    <row r="35" spans="1:6" ht="15" customHeight="1" x14ac:dyDescent="0.5">
      <c r="A35" s="1" t="s">
        <v>238</v>
      </c>
      <c r="B35" s="1">
        <v>5000</v>
      </c>
      <c r="C35" s="2">
        <v>0.5</v>
      </c>
      <c r="D35" s="1" t="s">
        <v>465</v>
      </c>
      <c r="E35" t="s">
        <v>43</v>
      </c>
      <c r="F35" s="16">
        <v>4</v>
      </c>
    </row>
    <row r="36" spans="1:6" ht="15" customHeight="1" x14ac:dyDescent="0.5">
      <c r="A36" s="1" t="s">
        <v>611</v>
      </c>
      <c r="B36" s="1">
        <v>6500</v>
      </c>
      <c r="C36" s="2">
        <v>0.5</v>
      </c>
      <c r="D36" s="1" t="s">
        <v>466</v>
      </c>
      <c r="E36" t="s">
        <v>43</v>
      </c>
      <c r="F36" s="16">
        <v>5</v>
      </c>
    </row>
    <row r="37" spans="1:6" ht="15" customHeight="1" x14ac:dyDescent="0.5">
      <c r="A37" s="1" t="s">
        <v>242</v>
      </c>
      <c r="B37" s="1">
        <v>50</v>
      </c>
      <c r="C37" s="2">
        <v>0.5</v>
      </c>
      <c r="D37" s="1" t="s">
        <v>467</v>
      </c>
      <c r="E37" t="s">
        <v>41</v>
      </c>
      <c r="F37" s="16">
        <v>1</v>
      </c>
    </row>
    <row r="38" spans="1:6" ht="15" customHeight="1" x14ac:dyDescent="0.5">
      <c r="A38" s="1" t="s">
        <v>243</v>
      </c>
      <c r="B38" s="1">
        <v>350</v>
      </c>
      <c r="C38" s="2">
        <v>0.5</v>
      </c>
      <c r="D38" s="1" t="s">
        <v>468</v>
      </c>
      <c r="E38" t="s">
        <v>41</v>
      </c>
      <c r="F38" s="16">
        <v>2</v>
      </c>
    </row>
    <row r="39" spans="1:6" ht="15" customHeight="1" x14ac:dyDescent="0.5">
      <c r="A39" s="1" t="s">
        <v>244</v>
      </c>
      <c r="B39" s="1">
        <v>700</v>
      </c>
      <c r="C39" s="2">
        <v>0.5</v>
      </c>
      <c r="D39" s="1" t="s">
        <v>469</v>
      </c>
      <c r="E39" t="s">
        <v>41</v>
      </c>
      <c r="F39" s="16">
        <v>3</v>
      </c>
    </row>
    <row r="40" spans="1:6" ht="15" customHeight="1" x14ac:dyDescent="0.5">
      <c r="A40" s="1" t="s">
        <v>245</v>
      </c>
      <c r="B40" s="1">
        <v>1400</v>
      </c>
      <c r="C40" s="2">
        <v>0.5</v>
      </c>
      <c r="D40" s="1" t="s">
        <v>470</v>
      </c>
      <c r="E40" t="s">
        <v>41</v>
      </c>
      <c r="F40" s="16">
        <v>4</v>
      </c>
    </row>
    <row r="41" spans="1:6" ht="15" customHeight="1" x14ac:dyDescent="0.5">
      <c r="A41" s="1" t="s">
        <v>241</v>
      </c>
      <c r="B41" s="1">
        <v>2100</v>
      </c>
      <c r="C41" s="2">
        <v>0.5</v>
      </c>
      <c r="D41" s="1" t="s">
        <v>471</v>
      </c>
      <c r="E41" t="s">
        <v>41</v>
      </c>
      <c r="F41" s="16">
        <v>5</v>
      </c>
    </row>
    <row r="42" spans="1:6" ht="15" customHeight="1" x14ac:dyDescent="0.5">
      <c r="A42" s="1" t="s">
        <v>620</v>
      </c>
      <c r="B42" s="1">
        <v>2800</v>
      </c>
      <c r="C42" s="2">
        <v>0.5</v>
      </c>
      <c r="D42" s="1" t="s">
        <v>472</v>
      </c>
      <c r="E42" t="s">
        <v>41</v>
      </c>
      <c r="F42" s="16">
        <v>6</v>
      </c>
    </row>
    <row r="43" spans="1:6" ht="15" customHeight="1" x14ac:dyDescent="0.5">
      <c r="A43" s="1" t="s">
        <v>247</v>
      </c>
      <c r="B43" s="1">
        <v>1500</v>
      </c>
      <c r="C43" s="2">
        <v>0.5</v>
      </c>
      <c r="D43" s="1" t="s">
        <v>473</v>
      </c>
      <c r="E43" t="s">
        <v>41</v>
      </c>
      <c r="F43" s="16">
        <v>3</v>
      </c>
    </row>
    <row r="44" spans="1:6" ht="15" customHeight="1" x14ac:dyDescent="0.5">
      <c r="A44" s="1" t="s">
        <v>248</v>
      </c>
      <c r="B44" s="1">
        <v>2000</v>
      </c>
      <c r="C44" s="2">
        <v>0.5</v>
      </c>
      <c r="D44" s="1" t="s">
        <v>474</v>
      </c>
      <c r="E44" t="s">
        <v>41</v>
      </c>
      <c r="F44" s="16">
        <v>4</v>
      </c>
    </row>
    <row r="45" spans="1:6" ht="15" customHeight="1" x14ac:dyDescent="0.5">
      <c r="A45" s="1" t="s">
        <v>249</v>
      </c>
      <c r="B45" s="1">
        <v>2800</v>
      </c>
      <c r="C45" s="2">
        <v>0.5</v>
      </c>
      <c r="D45" s="1" t="s">
        <v>475</v>
      </c>
      <c r="E45" t="s">
        <v>41</v>
      </c>
      <c r="F45" s="16">
        <v>5</v>
      </c>
    </row>
    <row r="46" spans="1:6" ht="15" customHeight="1" x14ac:dyDescent="0.5">
      <c r="A46" s="1" t="s">
        <v>246</v>
      </c>
      <c r="B46" s="1">
        <v>3800</v>
      </c>
      <c r="C46" s="2">
        <v>0.5</v>
      </c>
      <c r="D46" s="1" t="s">
        <v>476</v>
      </c>
      <c r="E46" t="s">
        <v>41</v>
      </c>
      <c r="F46" s="16">
        <v>6</v>
      </c>
    </row>
    <row r="47" spans="1:6" ht="15" customHeight="1" x14ac:dyDescent="0.5">
      <c r="A47" s="1" t="s">
        <v>250</v>
      </c>
      <c r="B47" s="1">
        <v>1400</v>
      </c>
      <c r="C47" s="2">
        <v>0.5</v>
      </c>
      <c r="D47" s="17" t="s">
        <v>477</v>
      </c>
      <c r="E47" t="s">
        <v>41</v>
      </c>
      <c r="F47" s="16">
        <v>3</v>
      </c>
    </row>
    <row r="48" spans="1:6" ht="15" customHeight="1" x14ac:dyDescent="0.5">
      <c r="A48" s="1" t="s">
        <v>621</v>
      </c>
      <c r="B48" s="1">
        <v>2100</v>
      </c>
      <c r="C48" s="2">
        <v>0.5</v>
      </c>
      <c r="D48" s="17" t="s">
        <v>478</v>
      </c>
      <c r="E48" t="s">
        <v>41</v>
      </c>
      <c r="F48" s="16">
        <v>4</v>
      </c>
    </row>
    <row r="49" spans="1:6" ht="15" customHeight="1" x14ac:dyDescent="0.5">
      <c r="A49" s="1" t="s">
        <v>252</v>
      </c>
      <c r="B49" s="1">
        <v>1000</v>
      </c>
      <c r="C49" s="2">
        <v>0.5</v>
      </c>
      <c r="D49" s="1" t="s">
        <v>479</v>
      </c>
      <c r="E49" t="s">
        <v>41</v>
      </c>
      <c r="F49" s="16">
        <v>1</v>
      </c>
    </row>
    <row r="50" spans="1:6" ht="15" customHeight="1" x14ac:dyDescent="0.5">
      <c r="A50" s="1" t="s">
        <v>253</v>
      </c>
      <c r="B50" s="1">
        <v>2500</v>
      </c>
      <c r="C50" s="2">
        <v>0.5</v>
      </c>
      <c r="D50" s="1" t="s">
        <v>479</v>
      </c>
      <c r="E50" t="s">
        <v>41</v>
      </c>
      <c r="F50" s="16">
        <v>2</v>
      </c>
    </row>
    <row r="51" spans="1:6" ht="15" customHeight="1" x14ac:dyDescent="0.5">
      <c r="A51" s="1" t="s">
        <v>254</v>
      </c>
      <c r="B51" s="1">
        <v>4000</v>
      </c>
      <c r="C51" s="2">
        <v>0.5</v>
      </c>
      <c r="D51" s="1" t="s">
        <v>479</v>
      </c>
      <c r="E51" t="s">
        <v>41</v>
      </c>
      <c r="F51" s="16">
        <v>3</v>
      </c>
    </row>
    <row r="52" spans="1:6" ht="15" customHeight="1" x14ac:dyDescent="0.5">
      <c r="A52" s="1" t="s">
        <v>251</v>
      </c>
      <c r="B52" s="1">
        <v>5000</v>
      </c>
      <c r="C52" s="2">
        <v>0.5</v>
      </c>
      <c r="D52" s="1" t="s">
        <v>479</v>
      </c>
      <c r="E52" t="s">
        <v>41</v>
      </c>
      <c r="F52" s="16">
        <v>4</v>
      </c>
    </row>
    <row r="53" spans="1:6" ht="15" customHeight="1" x14ac:dyDescent="0.5">
      <c r="A53" s="1" t="s">
        <v>255</v>
      </c>
      <c r="B53" s="1">
        <v>6000</v>
      </c>
      <c r="C53" s="2">
        <v>0.5</v>
      </c>
      <c r="D53" s="1" t="s">
        <v>479</v>
      </c>
      <c r="E53" t="s">
        <v>41</v>
      </c>
      <c r="F53" s="16">
        <v>5</v>
      </c>
    </row>
    <row r="54" spans="1:6" ht="15" customHeight="1" x14ac:dyDescent="0.5">
      <c r="A54" s="1" t="s">
        <v>622</v>
      </c>
      <c r="B54" s="1">
        <v>8000</v>
      </c>
      <c r="C54" s="2">
        <v>0.5</v>
      </c>
      <c r="D54" s="1" t="s">
        <v>479</v>
      </c>
      <c r="E54" t="s">
        <v>41</v>
      </c>
      <c r="F54" s="16">
        <v>6</v>
      </c>
    </row>
    <row r="55" spans="1:6" ht="15" customHeight="1" x14ac:dyDescent="0.5">
      <c r="A55" s="1" t="s">
        <v>256</v>
      </c>
      <c r="B55" s="1">
        <v>500</v>
      </c>
      <c r="C55" s="2">
        <v>0.5</v>
      </c>
      <c r="D55" s="1" t="s">
        <v>480</v>
      </c>
      <c r="E55" t="s">
        <v>41</v>
      </c>
      <c r="F55" s="16">
        <v>2</v>
      </c>
    </row>
    <row r="56" spans="1:6" ht="15" customHeight="1" x14ac:dyDescent="0.5">
      <c r="A56" s="1" t="s">
        <v>257</v>
      </c>
      <c r="B56" s="1">
        <v>1100</v>
      </c>
      <c r="C56" s="2">
        <v>0.5</v>
      </c>
      <c r="D56" s="1" t="s">
        <v>481</v>
      </c>
      <c r="E56" t="s">
        <v>41</v>
      </c>
      <c r="F56" s="16">
        <v>3</v>
      </c>
    </row>
    <row r="57" spans="1:6" ht="15" customHeight="1" x14ac:dyDescent="0.5">
      <c r="A57" s="1" t="s">
        <v>623</v>
      </c>
      <c r="B57" s="1">
        <v>2300</v>
      </c>
      <c r="C57" s="2">
        <v>0.5</v>
      </c>
      <c r="D57" s="1" t="s">
        <v>482</v>
      </c>
      <c r="E57" t="s">
        <v>41</v>
      </c>
      <c r="F57" s="16">
        <v>4</v>
      </c>
    </row>
    <row r="58" spans="1:6" ht="15" customHeight="1" x14ac:dyDescent="0.5">
      <c r="A58" s="1" t="s">
        <v>259</v>
      </c>
      <c r="B58" s="1">
        <v>200</v>
      </c>
      <c r="C58" s="2">
        <v>0.5</v>
      </c>
      <c r="D58" s="1" t="s">
        <v>483</v>
      </c>
      <c r="E58" t="s">
        <v>41</v>
      </c>
      <c r="F58" s="16">
        <v>1</v>
      </c>
    </row>
    <row r="59" spans="1:6" ht="15" customHeight="1" x14ac:dyDescent="0.5">
      <c r="A59" s="1" t="s">
        <v>260</v>
      </c>
      <c r="B59" s="1">
        <v>400</v>
      </c>
      <c r="C59" s="2">
        <v>0.5</v>
      </c>
      <c r="D59" s="1" t="s">
        <v>484</v>
      </c>
      <c r="E59" t="s">
        <v>41</v>
      </c>
      <c r="F59" s="16">
        <v>2</v>
      </c>
    </row>
    <row r="60" spans="1:6" ht="15" customHeight="1" x14ac:dyDescent="0.5">
      <c r="A60" s="1" t="s">
        <v>261</v>
      </c>
      <c r="B60" s="1">
        <v>700</v>
      </c>
      <c r="C60" s="2">
        <v>0.5</v>
      </c>
      <c r="D60" s="1" t="s">
        <v>485</v>
      </c>
      <c r="E60" t="s">
        <v>41</v>
      </c>
      <c r="F60" s="16">
        <v>3</v>
      </c>
    </row>
    <row r="61" spans="1:6" ht="15" customHeight="1" x14ac:dyDescent="0.5">
      <c r="A61" s="1" t="s">
        <v>258</v>
      </c>
      <c r="B61" s="1">
        <v>1400</v>
      </c>
      <c r="C61" s="2">
        <v>0.5</v>
      </c>
      <c r="D61" s="1" t="s">
        <v>486</v>
      </c>
      <c r="E61" t="s">
        <v>41</v>
      </c>
      <c r="F61" s="16">
        <v>4</v>
      </c>
    </row>
    <row r="62" spans="1:6" ht="15" customHeight="1" x14ac:dyDescent="0.5">
      <c r="A62" s="1" t="s">
        <v>262</v>
      </c>
      <c r="B62" s="1">
        <v>2100</v>
      </c>
      <c r="C62" s="2">
        <v>0.5</v>
      </c>
      <c r="D62" s="1" t="s">
        <v>487</v>
      </c>
      <c r="E62" t="s">
        <v>41</v>
      </c>
      <c r="F62" s="16">
        <v>5</v>
      </c>
    </row>
    <row r="63" spans="1:6" ht="15" customHeight="1" x14ac:dyDescent="0.5">
      <c r="A63" s="1" t="s">
        <v>624</v>
      </c>
      <c r="B63" s="1">
        <v>2800</v>
      </c>
      <c r="C63" s="2">
        <v>0.5</v>
      </c>
      <c r="D63" s="1" t="s">
        <v>488</v>
      </c>
      <c r="E63" t="s">
        <v>41</v>
      </c>
      <c r="F63" s="16">
        <v>6</v>
      </c>
    </row>
    <row r="64" spans="1:6" ht="15" customHeight="1" x14ac:dyDescent="0.5">
      <c r="A64" s="1" t="s">
        <v>625</v>
      </c>
      <c r="B64" s="1">
        <v>3000</v>
      </c>
      <c r="C64" s="2">
        <v>0.5</v>
      </c>
      <c r="D64" s="1" t="s">
        <v>489</v>
      </c>
      <c r="E64" t="s">
        <v>41</v>
      </c>
      <c r="F64" s="16">
        <v>3</v>
      </c>
    </row>
    <row r="65" spans="1:6" ht="15" customHeight="1" x14ac:dyDescent="0.5">
      <c r="A65" s="1" t="s">
        <v>626</v>
      </c>
      <c r="B65" s="1">
        <v>4200</v>
      </c>
      <c r="C65" s="2">
        <v>0.5</v>
      </c>
      <c r="D65" s="1" t="s">
        <v>490</v>
      </c>
      <c r="E65" t="s">
        <v>41</v>
      </c>
      <c r="F65" s="16">
        <v>4</v>
      </c>
    </row>
    <row r="66" spans="1:6" ht="15" customHeight="1" x14ac:dyDescent="0.5">
      <c r="A66" s="1" t="s">
        <v>627</v>
      </c>
      <c r="B66" s="1">
        <v>1200</v>
      </c>
      <c r="C66" s="2">
        <v>0.5</v>
      </c>
      <c r="D66" s="1" t="s">
        <v>491</v>
      </c>
      <c r="E66" t="s">
        <v>41</v>
      </c>
      <c r="F66" s="16">
        <v>3</v>
      </c>
    </row>
    <row r="67" spans="1:6" ht="15" customHeight="1" x14ac:dyDescent="0.5">
      <c r="A67" s="1" t="s">
        <v>264</v>
      </c>
      <c r="B67" s="1">
        <v>600</v>
      </c>
      <c r="C67" s="2">
        <v>0.5</v>
      </c>
      <c r="D67" s="1" t="s">
        <v>492</v>
      </c>
      <c r="E67" t="s">
        <v>41</v>
      </c>
      <c r="F67" s="16">
        <v>1</v>
      </c>
    </row>
    <row r="68" spans="1:6" ht="15" customHeight="1" x14ac:dyDescent="0.5">
      <c r="A68" s="1" t="s">
        <v>263</v>
      </c>
      <c r="B68" s="1">
        <v>1400</v>
      </c>
      <c r="C68" s="2">
        <v>0.5</v>
      </c>
      <c r="D68" s="1" t="s">
        <v>493</v>
      </c>
      <c r="E68" t="s">
        <v>41</v>
      </c>
      <c r="F68" s="16">
        <v>3</v>
      </c>
    </row>
    <row r="69" spans="1:6" ht="15" customHeight="1" x14ac:dyDescent="0.5">
      <c r="A69" s="1" t="s">
        <v>628</v>
      </c>
      <c r="B69" s="1">
        <v>3400</v>
      </c>
      <c r="C69" s="2">
        <v>0.5</v>
      </c>
      <c r="D69" s="1" t="s">
        <v>494</v>
      </c>
      <c r="E69" t="s">
        <v>41</v>
      </c>
      <c r="F69" s="16">
        <v>5</v>
      </c>
    </row>
    <row r="70" spans="1:6" ht="15" customHeight="1" x14ac:dyDescent="0.5">
      <c r="A70" s="1" t="s">
        <v>265</v>
      </c>
      <c r="B70" s="1">
        <v>7000</v>
      </c>
      <c r="C70" s="2">
        <v>0.5</v>
      </c>
      <c r="D70" s="1" t="s">
        <v>495</v>
      </c>
      <c r="E70" t="s">
        <v>41</v>
      </c>
      <c r="F70" s="16">
        <v>4</v>
      </c>
    </row>
    <row r="71" spans="1:6" ht="15" customHeight="1" x14ac:dyDescent="0.5">
      <c r="A71" s="1" t="s">
        <v>629</v>
      </c>
      <c r="B71" s="1">
        <v>14000</v>
      </c>
      <c r="C71" s="2">
        <v>0.5</v>
      </c>
      <c r="D71" s="1" t="s">
        <v>496</v>
      </c>
      <c r="E71" t="s">
        <v>41</v>
      </c>
      <c r="F71" s="16">
        <v>6</v>
      </c>
    </row>
    <row r="72" spans="1:6" ht="15" customHeight="1" x14ac:dyDescent="0.5">
      <c r="A72" s="1" t="s">
        <v>630</v>
      </c>
      <c r="B72" s="1">
        <v>50000</v>
      </c>
      <c r="C72" s="2">
        <v>0.5</v>
      </c>
      <c r="D72" s="1" t="s">
        <v>497</v>
      </c>
      <c r="E72" t="s">
        <v>41</v>
      </c>
      <c r="F72" s="16">
        <v>5</v>
      </c>
    </row>
    <row r="73" spans="1:6" ht="15" customHeight="1" x14ac:dyDescent="0.5">
      <c r="A73" s="1" t="s">
        <v>267</v>
      </c>
      <c r="B73" s="1">
        <v>7000</v>
      </c>
      <c r="C73" s="2">
        <v>0.5</v>
      </c>
      <c r="D73" s="1" t="s">
        <v>498</v>
      </c>
      <c r="E73" t="s">
        <v>41</v>
      </c>
      <c r="F73" s="16">
        <v>3</v>
      </c>
    </row>
    <row r="74" spans="1:6" ht="15" customHeight="1" x14ac:dyDescent="0.5">
      <c r="A74" s="1" t="s">
        <v>266</v>
      </c>
      <c r="B74" s="1">
        <v>15000</v>
      </c>
      <c r="C74" s="2">
        <v>0.5</v>
      </c>
      <c r="D74" s="1" t="s">
        <v>499</v>
      </c>
      <c r="E74" t="s">
        <v>41</v>
      </c>
      <c r="F74" s="16">
        <v>5</v>
      </c>
    </row>
    <row r="75" spans="1:6" ht="15" customHeight="1" x14ac:dyDescent="0.5">
      <c r="A75" s="1" t="s">
        <v>269</v>
      </c>
      <c r="B75" s="1">
        <v>6000</v>
      </c>
      <c r="C75" s="2">
        <v>0.5</v>
      </c>
      <c r="D75" s="1" t="s">
        <v>500</v>
      </c>
      <c r="E75" t="s">
        <v>41</v>
      </c>
      <c r="F75" s="16">
        <v>4</v>
      </c>
    </row>
    <row r="76" spans="1:6" ht="15" customHeight="1" x14ac:dyDescent="0.5">
      <c r="A76" s="1" t="s">
        <v>268</v>
      </c>
      <c r="B76" s="1">
        <v>8000</v>
      </c>
      <c r="C76" s="2">
        <v>0.5</v>
      </c>
      <c r="D76" s="1" t="s">
        <v>501</v>
      </c>
      <c r="E76" t="s">
        <v>41</v>
      </c>
      <c r="F76" s="16">
        <v>5</v>
      </c>
    </row>
    <row r="77" spans="1:6" ht="15" customHeight="1" x14ac:dyDescent="0.5">
      <c r="A77" s="1" t="s">
        <v>631</v>
      </c>
      <c r="B77" s="1">
        <v>10000</v>
      </c>
      <c r="C77" s="2">
        <v>0.5</v>
      </c>
      <c r="D77" s="1" t="s">
        <v>502</v>
      </c>
      <c r="E77" t="s">
        <v>41</v>
      </c>
      <c r="F77" s="16">
        <v>6</v>
      </c>
    </row>
    <row r="78" spans="1:6" ht="15" customHeight="1" x14ac:dyDescent="0.5">
      <c r="A78" s="1" t="s">
        <v>270</v>
      </c>
      <c r="B78" s="1">
        <v>200</v>
      </c>
      <c r="C78" s="2">
        <v>0.5</v>
      </c>
      <c r="D78" s="1" t="s">
        <v>503</v>
      </c>
      <c r="E78" t="s">
        <v>42</v>
      </c>
      <c r="F78" s="16">
        <v>1</v>
      </c>
    </row>
    <row r="79" spans="1:6" ht="15" customHeight="1" x14ac:dyDescent="0.5">
      <c r="A79" s="1" t="s">
        <v>271</v>
      </c>
      <c r="B79" s="1">
        <v>420</v>
      </c>
      <c r="C79" s="2">
        <v>0.5</v>
      </c>
      <c r="D79" s="1" t="s">
        <v>504</v>
      </c>
      <c r="E79" t="s">
        <v>42</v>
      </c>
      <c r="F79" s="16">
        <v>2</v>
      </c>
    </row>
    <row r="80" spans="1:6" ht="15" customHeight="1" x14ac:dyDescent="0.5">
      <c r="A80" s="1" t="s">
        <v>272</v>
      </c>
      <c r="B80" s="1">
        <v>900</v>
      </c>
      <c r="C80" s="2">
        <v>0.5</v>
      </c>
      <c r="D80" s="1" t="s">
        <v>505</v>
      </c>
      <c r="E80" t="s">
        <v>42</v>
      </c>
      <c r="F80" s="16">
        <v>3</v>
      </c>
    </row>
    <row r="81" spans="1:6" ht="15" customHeight="1" x14ac:dyDescent="0.5">
      <c r="A81" s="1" t="s">
        <v>632</v>
      </c>
      <c r="B81" s="1">
        <v>1300</v>
      </c>
      <c r="C81" s="2">
        <v>0.5</v>
      </c>
      <c r="D81" s="1" t="s">
        <v>506</v>
      </c>
      <c r="E81" t="s">
        <v>42</v>
      </c>
      <c r="F81" s="16">
        <v>4</v>
      </c>
    </row>
    <row r="82" spans="1:6" ht="15" customHeight="1" x14ac:dyDescent="0.5">
      <c r="A82" s="1" t="s">
        <v>274</v>
      </c>
      <c r="B82" s="1">
        <v>200</v>
      </c>
      <c r="C82" s="2">
        <v>0.5</v>
      </c>
      <c r="D82" s="1" t="s">
        <v>507</v>
      </c>
      <c r="E82" t="s">
        <v>42</v>
      </c>
      <c r="F82" s="16">
        <v>1</v>
      </c>
    </row>
    <row r="83" spans="1:6" ht="15" customHeight="1" x14ac:dyDescent="0.5">
      <c r="A83" s="1" t="s">
        <v>275</v>
      </c>
      <c r="B83" s="1">
        <v>420</v>
      </c>
      <c r="C83" s="2">
        <v>0.5</v>
      </c>
      <c r="D83" s="1" t="s">
        <v>508</v>
      </c>
      <c r="E83" t="s">
        <v>42</v>
      </c>
      <c r="F83" s="16">
        <v>2</v>
      </c>
    </row>
    <row r="84" spans="1:6" ht="15" customHeight="1" x14ac:dyDescent="0.5">
      <c r="A84" s="1" t="s">
        <v>276</v>
      </c>
      <c r="B84" s="1">
        <v>900</v>
      </c>
      <c r="C84" s="2">
        <v>0.5</v>
      </c>
      <c r="D84" s="1" t="s">
        <v>509</v>
      </c>
      <c r="E84" t="s">
        <v>42</v>
      </c>
      <c r="F84" s="16">
        <v>3</v>
      </c>
    </row>
    <row r="85" spans="1:6" ht="15" customHeight="1" x14ac:dyDescent="0.5">
      <c r="A85" s="1" t="s">
        <v>273</v>
      </c>
      <c r="B85" s="1">
        <v>1300</v>
      </c>
      <c r="C85" s="2">
        <v>0.5</v>
      </c>
      <c r="D85" s="1" t="s">
        <v>510</v>
      </c>
      <c r="E85" t="s">
        <v>42</v>
      </c>
      <c r="F85" s="16">
        <v>4</v>
      </c>
    </row>
    <row r="86" spans="1:6" ht="15" customHeight="1" x14ac:dyDescent="0.5">
      <c r="A86" s="1" t="s">
        <v>278</v>
      </c>
      <c r="B86" s="1">
        <v>420</v>
      </c>
      <c r="C86" s="2">
        <v>0.5</v>
      </c>
      <c r="D86" s="1" t="s">
        <v>511</v>
      </c>
      <c r="E86" t="s">
        <v>42</v>
      </c>
      <c r="F86" s="16">
        <v>2</v>
      </c>
    </row>
    <row r="87" spans="1:6" ht="15" customHeight="1" x14ac:dyDescent="0.5">
      <c r="A87" s="1" t="s">
        <v>279</v>
      </c>
      <c r="B87" s="1">
        <v>900</v>
      </c>
      <c r="C87" s="2">
        <v>0.5</v>
      </c>
      <c r="D87" s="1" t="s">
        <v>512</v>
      </c>
      <c r="E87" t="s">
        <v>42</v>
      </c>
      <c r="F87" s="16">
        <v>3</v>
      </c>
    </row>
    <row r="88" spans="1:6" ht="15" customHeight="1" x14ac:dyDescent="0.5">
      <c r="A88" s="1" t="s">
        <v>277</v>
      </c>
      <c r="B88" s="1">
        <v>1300</v>
      </c>
      <c r="C88" s="2">
        <v>0.5</v>
      </c>
      <c r="D88" s="1" t="s">
        <v>513</v>
      </c>
      <c r="E88" t="s">
        <v>42</v>
      </c>
      <c r="F88" s="16">
        <v>4</v>
      </c>
    </row>
    <row r="89" spans="1:6" ht="15" customHeight="1" x14ac:dyDescent="0.5">
      <c r="A89" s="1" t="s">
        <v>633</v>
      </c>
      <c r="B89" s="1">
        <v>2600</v>
      </c>
      <c r="C89" s="2">
        <v>0.5</v>
      </c>
      <c r="D89" s="1" t="s">
        <v>514</v>
      </c>
      <c r="E89" t="s">
        <v>42</v>
      </c>
      <c r="F89" s="16">
        <v>5</v>
      </c>
    </row>
    <row r="90" spans="1:6" ht="15" customHeight="1" x14ac:dyDescent="0.5">
      <c r="A90" s="1" t="s">
        <v>281</v>
      </c>
      <c r="B90" s="1">
        <v>4000</v>
      </c>
      <c r="C90" s="2">
        <v>0.5</v>
      </c>
      <c r="D90" s="1" t="s">
        <v>515</v>
      </c>
      <c r="E90" t="s">
        <v>42</v>
      </c>
      <c r="F90" s="16">
        <v>3</v>
      </c>
    </row>
    <row r="91" spans="1:6" ht="15" customHeight="1" x14ac:dyDescent="0.5">
      <c r="A91" s="1" t="s">
        <v>282</v>
      </c>
      <c r="B91" s="1">
        <v>5000</v>
      </c>
      <c r="C91" s="2">
        <v>0.5</v>
      </c>
      <c r="D91" s="1" t="s">
        <v>516</v>
      </c>
      <c r="E91" t="s">
        <v>42</v>
      </c>
      <c r="F91" s="16">
        <v>4</v>
      </c>
    </row>
    <row r="92" spans="1:6" ht="15" customHeight="1" x14ac:dyDescent="0.5">
      <c r="A92" s="1" t="s">
        <v>280</v>
      </c>
      <c r="B92" s="1">
        <v>6000</v>
      </c>
      <c r="C92" s="2">
        <v>0.5</v>
      </c>
      <c r="D92" s="1" t="s">
        <v>517</v>
      </c>
      <c r="E92" t="s">
        <v>42</v>
      </c>
      <c r="F92" s="16">
        <v>5</v>
      </c>
    </row>
    <row r="93" spans="1:6" ht="15" customHeight="1" x14ac:dyDescent="0.5">
      <c r="A93" s="1" t="s">
        <v>634</v>
      </c>
      <c r="B93" s="1">
        <v>8000</v>
      </c>
      <c r="C93" s="2">
        <v>0.5</v>
      </c>
      <c r="D93" s="1" t="s">
        <v>518</v>
      </c>
      <c r="E93" t="s">
        <v>42</v>
      </c>
      <c r="F93" s="16">
        <v>6</v>
      </c>
    </row>
    <row r="94" spans="1:6" ht="15" customHeight="1" x14ac:dyDescent="0.5">
      <c r="A94" s="1" t="s">
        <v>283</v>
      </c>
      <c r="B94" s="1">
        <v>200</v>
      </c>
      <c r="C94" s="2">
        <v>0.5</v>
      </c>
      <c r="D94" s="1" t="s">
        <v>519</v>
      </c>
      <c r="E94" t="s">
        <v>42</v>
      </c>
      <c r="F94" s="16">
        <v>1</v>
      </c>
    </row>
    <row r="95" spans="1:6" ht="15" customHeight="1" x14ac:dyDescent="0.5">
      <c r="A95" s="1" t="s">
        <v>284</v>
      </c>
      <c r="B95" s="1">
        <v>420</v>
      </c>
      <c r="C95" s="2">
        <v>0.5</v>
      </c>
      <c r="D95" s="1" t="s">
        <v>520</v>
      </c>
      <c r="E95" t="s">
        <v>42</v>
      </c>
      <c r="F95" s="16">
        <v>2</v>
      </c>
    </row>
    <row r="96" spans="1:6" ht="15" customHeight="1" x14ac:dyDescent="0.5">
      <c r="A96" s="1" t="s">
        <v>285</v>
      </c>
      <c r="B96" s="1">
        <v>900</v>
      </c>
      <c r="C96" s="2">
        <v>0.5</v>
      </c>
      <c r="D96" s="1" t="s">
        <v>521</v>
      </c>
      <c r="E96" t="s">
        <v>42</v>
      </c>
      <c r="F96" s="16">
        <v>3</v>
      </c>
    </row>
    <row r="97" spans="1:6" ht="15" customHeight="1" x14ac:dyDescent="0.5">
      <c r="A97" s="1" t="s">
        <v>635</v>
      </c>
      <c r="B97" s="1">
        <v>1300</v>
      </c>
      <c r="C97" s="2">
        <v>0.5</v>
      </c>
      <c r="D97" s="1" t="s">
        <v>522</v>
      </c>
      <c r="E97" t="s">
        <v>42</v>
      </c>
      <c r="F97" s="16">
        <v>4</v>
      </c>
    </row>
    <row r="98" spans="1:6" ht="15" customHeight="1" x14ac:dyDescent="0.5">
      <c r="A98" s="1" t="s">
        <v>287</v>
      </c>
      <c r="B98" s="1">
        <v>700</v>
      </c>
      <c r="C98" s="2">
        <v>0.5</v>
      </c>
      <c r="D98" s="1" t="s">
        <v>523</v>
      </c>
      <c r="E98" t="s">
        <v>42</v>
      </c>
      <c r="F98" s="16">
        <v>3</v>
      </c>
    </row>
    <row r="99" spans="1:6" ht="15" customHeight="1" x14ac:dyDescent="0.5">
      <c r="A99" s="1" t="s">
        <v>286</v>
      </c>
      <c r="B99" s="1">
        <v>1400</v>
      </c>
      <c r="C99" s="2">
        <v>0.5</v>
      </c>
      <c r="D99" s="1" t="s">
        <v>524</v>
      </c>
      <c r="E99" t="s">
        <v>42</v>
      </c>
      <c r="F99" s="16">
        <v>4</v>
      </c>
    </row>
    <row r="100" spans="1:6" ht="15" customHeight="1" x14ac:dyDescent="0.5">
      <c r="A100" s="1" t="s">
        <v>288</v>
      </c>
      <c r="B100" s="1">
        <v>2100</v>
      </c>
      <c r="C100" s="2">
        <v>0.5</v>
      </c>
      <c r="D100" s="1" t="s">
        <v>525</v>
      </c>
      <c r="E100" t="s">
        <v>42</v>
      </c>
      <c r="F100" s="16">
        <v>5</v>
      </c>
    </row>
    <row r="101" spans="1:6" ht="15" customHeight="1" x14ac:dyDescent="0.5">
      <c r="A101" s="1" t="s">
        <v>636</v>
      </c>
      <c r="B101" s="1">
        <v>2800</v>
      </c>
      <c r="C101" s="2">
        <v>0.5</v>
      </c>
      <c r="D101" s="1" t="s">
        <v>526</v>
      </c>
      <c r="E101" t="s">
        <v>42</v>
      </c>
      <c r="F101" s="16">
        <v>6</v>
      </c>
    </row>
    <row r="102" spans="1:6" ht="15" customHeight="1" x14ac:dyDescent="0.5">
      <c r="A102" s="1" t="s">
        <v>637</v>
      </c>
      <c r="B102" s="1">
        <v>2500</v>
      </c>
      <c r="C102" s="2">
        <v>0.5</v>
      </c>
      <c r="D102" s="1" t="s">
        <v>527</v>
      </c>
      <c r="E102" t="s">
        <v>42</v>
      </c>
      <c r="F102" s="16">
        <v>2</v>
      </c>
    </row>
    <row r="103" spans="1:6" ht="15" customHeight="1" x14ac:dyDescent="0.5">
      <c r="A103" s="1" t="s">
        <v>289</v>
      </c>
      <c r="B103" s="1">
        <v>4000</v>
      </c>
      <c r="C103" s="2">
        <v>0.5</v>
      </c>
      <c r="D103" s="1" t="s">
        <v>528</v>
      </c>
      <c r="E103" t="s">
        <v>42</v>
      </c>
      <c r="F103" s="16">
        <v>2</v>
      </c>
    </row>
    <row r="104" spans="1:6" ht="15" customHeight="1" x14ac:dyDescent="0.5">
      <c r="A104" s="1" t="s">
        <v>290</v>
      </c>
      <c r="B104" s="1">
        <v>2000</v>
      </c>
      <c r="C104" s="2">
        <v>0.5</v>
      </c>
      <c r="D104" s="1" t="s">
        <v>529</v>
      </c>
      <c r="E104" t="s">
        <v>42</v>
      </c>
      <c r="F104" s="16">
        <v>2</v>
      </c>
    </row>
    <row r="105" spans="1:6" ht="15" customHeight="1" x14ac:dyDescent="0.5">
      <c r="A105" s="1" t="s">
        <v>638</v>
      </c>
      <c r="B105" s="1">
        <v>5000</v>
      </c>
      <c r="C105" s="2">
        <v>0.5</v>
      </c>
      <c r="D105" s="1" t="s">
        <v>530</v>
      </c>
      <c r="E105" t="s">
        <v>42</v>
      </c>
      <c r="F105" s="16">
        <v>4</v>
      </c>
    </row>
    <row r="106" spans="1:6" ht="15" customHeight="1" x14ac:dyDescent="0.5">
      <c r="A106" s="1" t="s">
        <v>292</v>
      </c>
      <c r="B106" s="1">
        <v>50</v>
      </c>
      <c r="C106" s="2">
        <v>0.5</v>
      </c>
      <c r="D106" s="1" t="s">
        <v>531</v>
      </c>
      <c r="E106" t="s">
        <v>42</v>
      </c>
      <c r="F106" s="16">
        <v>1</v>
      </c>
    </row>
    <row r="107" spans="1:6" ht="15" customHeight="1" x14ac:dyDescent="0.5">
      <c r="A107" s="1" t="s">
        <v>293</v>
      </c>
      <c r="B107" s="1">
        <v>350</v>
      </c>
      <c r="C107" s="2">
        <v>0.5</v>
      </c>
      <c r="D107" s="1" t="s">
        <v>532</v>
      </c>
      <c r="E107" t="s">
        <v>42</v>
      </c>
      <c r="F107" s="16">
        <v>2</v>
      </c>
    </row>
    <row r="108" spans="1:6" ht="15" customHeight="1" x14ac:dyDescent="0.5">
      <c r="A108" s="1" t="s">
        <v>294</v>
      </c>
      <c r="B108" s="1">
        <v>700</v>
      </c>
      <c r="C108" s="2">
        <v>0.5</v>
      </c>
      <c r="D108" s="1" t="s">
        <v>533</v>
      </c>
      <c r="E108" t="s">
        <v>42</v>
      </c>
      <c r="F108" s="16">
        <v>3</v>
      </c>
    </row>
    <row r="109" spans="1:6" ht="15" customHeight="1" x14ac:dyDescent="0.5">
      <c r="A109" s="1" t="s">
        <v>291</v>
      </c>
      <c r="B109" s="1">
        <v>1400</v>
      </c>
      <c r="C109" s="2">
        <v>0.5</v>
      </c>
      <c r="D109" s="1" t="s">
        <v>534</v>
      </c>
      <c r="E109" t="s">
        <v>42</v>
      </c>
      <c r="F109" s="16">
        <v>4</v>
      </c>
    </row>
    <row r="110" spans="1:6" ht="15" customHeight="1" x14ac:dyDescent="0.5">
      <c r="A110" s="1" t="s">
        <v>295</v>
      </c>
      <c r="B110" s="1">
        <v>2100</v>
      </c>
      <c r="C110" s="2">
        <v>0.5</v>
      </c>
      <c r="D110" s="1" t="s">
        <v>535</v>
      </c>
      <c r="E110" t="s">
        <v>42</v>
      </c>
      <c r="F110" s="16">
        <v>5</v>
      </c>
    </row>
    <row r="111" spans="1:6" ht="15" customHeight="1" x14ac:dyDescent="0.5">
      <c r="A111" s="1" t="s">
        <v>639</v>
      </c>
      <c r="B111" s="1">
        <v>2800</v>
      </c>
      <c r="C111" s="2">
        <v>0.5</v>
      </c>
      <c r="D111" s="1" t="s">
        <v>536</v>
      </c>
      <c r="E111" t="s">
        <v>42</v>
      </c>
      <c r="F111" s="16">
        <v>6</v>
      </c>
    </row>
    <row r="112" spans="1:6" ht="15" customHeight="1" x14ac:dyDescent="0.5">
      <c r="A112" s="1" t="s">
        <v>297</v>
      </c>
      <c r="B112" s="1">
        <v>1500</v>
      </c>
      <c r="C112" s="2">
        <v>0.5</v>
      </c>
      <c r="D112" s="1" t="s">
        <v>537</v>
      </c>
      <c r="E112" t="s">
        <v>42</v>
      </c>
      <c r="F112" s="16">
        <v>3</v>
      </c>
    </row>
    <row r="113" spans="1:6" ht="15" customHeight="1" x14ac:dyDescent="0.5">
      <c r="A113" s="1" t="s">
        <v>298</v>
      </c>
      <c r="B113" s="1">
        <v>2000</v>
      </c>
      <c r="C113" s="2">
        <v>0.5</v>
      </c>
      <c r="D113" s="1" t="s">
        <v>538</v>
      </c>
      <c r="E113" t="s">
        <v>42</v>
      </c>
      <c r="F113" s="16">
        <v>4</v>
      </c>
    </row>
    <row r="114" spans="1:6" ht="15" customHeight="1" x14ac:dyDescent="0.5">
      <c r="A114" s="1" t="s">
        <v>299</v>
      </c>
      <c r="B114" s="1">
        <v>2800</v>
      </c>
      <c r="C114" s="2">
        <v>0.5</v>
      </c>
      <c r="D114" s="1" t="s">
        <v>539</v>
      </c>
      <c r="E114" t="s">
        <v>42</v>
      </c>
      <c r="F114" s="16">
        <v>5</v>
      </c>
    </row>
    <row r="115" spans="1:6" ht="15" customHeight="1" x14ac:dyDescent="0.5">
      <c r="A115" s="1" t="s">
        <v>296</v>
      </c>
      <c r="B115" s="1">
        <v>3800</v>
      </c>
      <c r="C115" s="2">
        <v>0.5</v>
      </c>
      <c r="D115" s="1" t="s">
        <v>540</v>
      </c>
      <c r="E115" t="s">
        <v>42</v>
      </c>
      <c r="F115" s="16">
        <v>6</v>
      </c>
    </row>
    <row r="116" spans="1:6" ht="15" customHeight="1" x14ac:dyDescent="0.5">
      <c r="A116" s="1" t="s">
        <v>300</v>
      </c>
      <c r="B116" s="1">
        <v>1400</v>
      </c>
      <c r="C116" s="2">
        <v>0.5</v>
      </c>
      <c r="D116" s="17" t="s">
        <v>541</v>
      </c>
      <c r="E116" t="s">
        <v>42</v>
      </c>
      <c r="F116" s="16">
        <v>3</v>
      </c>
    </row>
    <row r="117" spans="1:6" ht="15" customHeight="1" x14ac:dyDescent="0.5">
      <c r="A117" s="1" t="s">
        <v>640</v>
      </c>
      <c r="B117" s="1">
        <v>2100</v>
      </c>
      <c r="C117" s="2">
        <v>0.5</v>
      </c>
      <c r="D117" s="17" t="s">
        <v>542</v>
      </c>
      <c r="E117" t="s">
        <v>42</v>
      </c>
      <c r="F117" s="16">
        <v>4</v>
      </c>
    </row>
    <row r="118" spans="1:6" ht="15" customHeight="1" x14ac:dyDescent="0.5">
      <c r="A118" s="1" t="s">
        <v>302</v>
      </c>
      <c r="B118" s="1">
        <v>1000</v>
      </c>
      <c r="C118" s="2">
        <v>0.5</v>
      </c>
      <c r="D118" s="1" t="s">
        <v>543</v>
      </c>
      <c r="E118" t="s">
        <v>42</v>
      </c>
      <c r="F118" s="16">
        <v>1</v>
      </c>
    </row>
    <row r="119" spans="1:6" ht="15" customHeight="1" x14ac:dyDescent="0.5">
      <c r="A119" s="1" t="s">
        <v>303</v>
      </c>
      <c r="B119" s="1">
        <v>2500</v>
      </c>
      <c r="C119" s="2">
        <v>0.5</v>
      </c>
      <c r="D119" s="1" t="s">
        <v>543</v>
      </c>
      <c r="E119" t="s">
        <v>42</v>
      </c>
      <c r="F119" s="16">
        <v>2</v>
      </c>
    </row>
    <row r="120" spans="1:6" ht="15" customHeight="1" x14ac:dyDescent="0.5">
      <c r="A120" s="1" t="s">
        <v>304</v>
      </c>
      <c r="B120" s="1">
        <v>4000</v>
      </c>
      <c r="C120" s="2">
        <v>0.5</v>
      </c>
      <c r="D120" s="1" t="s">
        <v>543</v>
      </c>
      <c r="E120" t="s">
        <v>42</v>
      </c>
      <c r="F120" s="16">
        <v>3</v>
      </c>
    </row>
    <row r="121" spans="1:6" ht="15" customHeight="1" x14ac:dyDescent="0.5">
      <c r="A121" s="1" t="s">
        <v>301</v>
      </c>
      <c r="B121" s="1">
        <v>5000</v>
      </c>
      <c r="C121" s="2">
        <v>0.5</v>
      </c>
      <c r="D121" s="1" t="s">
        <v>543</v>
      </c>
      <c r="E121" t="s">
        <v>42</v>
      </c>
      <c r="F121" s="16">
        <v>4</v>
      </c>
    </row>
    <row r="122" spans="1:6" ht="15" customHeight="1" x14ac:dyDescent="0.5">
      <c r="A122" s="1" t="s">
        <v>305</v>
      </c>
      <c r="B122" s="1">
        <v>6000</v>
      </c>
      <c r="C122" s="2">
        <v>0.5</v>
      </c>
      <c r="D122" s="1" t="s">
        <v>543</v>
      </c>
      <c r="E122" t="s">
        <v>42</v>
      </c>
      <c r="F122" s="16">
        <v>5</v>
      </c>
    </row>
    <row r="123" spans="1:6" ht="15" customHeight="1" x14ac:dyDescent="0.5">
      <c r="A123" s="1" t="s">
        <v>641</v>
      </c>
      <c r="B123" s="1">
        <v>8000</v>
      </c>
      <c r="C123" s="2">
        <v>0.5</v>
      </c>
      <c r="D123" s="1" t="s">
        <v>543</v>
      </c>
      <c r="E123" t="s">
        <v>42</v>
      </c>
      <c r="F123" s="16">
        <v>6</v>
      </c>
    </row>
    <row r="124" spans="1:6" ht="15" customHeight="1" x14ac:dyDescent="0.5">
      <c r="A124" s="1" t="s">
        <v>306</v>
      </c>
      <c r="B124" s="1">
        <v>500</v>
      </c>
      <c r="C124" s="2">
        <v>0.5</v>
      </c>
      <c r="D124" s="1" t="s">
        <v>544</v>
      </c>
      <c r="E124" t="s">
        <v>42</v>
      </c>
      <c r="F124" s="16">
        <v>2</v>
      </c>
    </row>
    <row r="125" spans="1:6" ht="15" customHeight="1" x14ac:dyDescent="0.5">
      <c r="A125" s="1" t="s">
        <v>307</v>
      </c>
      <c r="B125" s="1">
        <v>1100</v>
      </c>
      <c r="C125" s="2">
        <v>0.5</v>
      </c>
      <c r="D125" s="1" t="s">
        <v>545</v>
      </c>
      <c r="E125" t="s">
        <v>42</v>
      </c>
      <c r="F125" s="16">
        <v>3</v>
      </c>
    </row>
    <row r="126" spans="1:6" ht="15" customHeight="1" x14ac:dyDescent="0.5">
      <c r="A126" s="1" t="s">
        <v>642</v>
      </c>
      <c r="B126" s="1">
        <v>2300</v>
      </c>
      <c r="C126" s="2">
        <v>0.5</v>
      </c>
      <c r="D126" s="1" t="s">
        <v>546</v>
      </c>
      <c r="E126" t="s">
        <v>42</v>
      </c>
      <c r="F126" s="16">
        <v>4</v>
      </c>
    </row>
    <row r="127" spans="1:6" ht="15" customHeight="1" x14ac:dyDescent="0.5">
      <c r="A127" s="1" t="s">
        <v>309</v>
      </c>
      <c r="B127" s="1">
        <v>200</v>
      </c>
      <c r="C127" s="2">
        <v>0.5</v>
      </c>
      <c r="D127" s="1" t="s">
        <v>547</v>
      </c>
      <c r="E127" t="s">
        <v>42</v>
      </c>
      <c r="F127" s="16">
        <v>1</v>
      </c>
    </row>
    <row r="128" spans="1:6" ht="15" customHeight="1" x14ac:dyDescent="0.5">
      <c r="A128" s="1" t="s">
        <v>310</v>
      </c>
      <c r="B128" s="1">
        <v>400</v>
      </c>
      <c r="C128" s="2">
        <v>0.5</v>
      </c>
      <c r="D128" s="1" t="s">
        <v>548</v>
      </c>
      <c r="E128" t="s">
        <v>42</v>
      </c>
      <c r="F128" s="16">
        <v>2</v>
      </c>
    </row>
    <row r="129" spans="1:6" ht="15" customHeight="1" x14ac:dyDescent="0.5">
      <c r="A129" s="1" t="s">
        <v>311</v>
      </c>
      <c r="B129" s="1">
        <v>700</v>
      </c>
      <c r="C129" s="2">
        <v>0.5</v>
      </c>
      <c r="D129" s="1" t="s">
        <v>549</v>
      </c>
      <c r="E129" t="s">
        <v>42</v>
      </c>
      <c r="F129" s="16">
        <v>3</v>
      </c>
    </row>
    <row r="130" spans="1:6" ht="15" customHeight="1" x14ac:dyDescent="0.5">
      <c r="A130" s="1" t="s">
        <v>308</v>
      </c>
      <c r="B130" s="1">
        <v>1400</v>
      </c>
      <c r="C130" s="2">
        <v>0.5</v>
      </c>
      <c r="D130" s="1" t="s">
        <v>550</v>
      </c>
      <c r="E130" t="s">
        <v>42</v>
      </c>
      <c r="F130" s="16">
        <v>4</v>
      </c>
    </row>
    <row r="131" spans="1:6" ht="15" customHeight="1" x14ac:dyDescent="0.5">
      <c r="A131" s="1" t="s">
        <v>312</v>
      </c>
      <c r="B131" s="1">
        <v>2100</v>
      </c>
      <c r="C131" s="2">
        <v>0.5</v>
      </c>
      <c r="D131" s="1" t="s">
        <v>551</v>
      </c>
      <c r="E131" t="s">
        <v>42</v>
      </c>
      <c r="F131" s="16">
        <v>5</v>
      </c>
    </row>
    <row r="132" spans="1:6" ht="15" customHeight="1" x14ac:dyDescent="0.5">
      <c r="A132" s="1" t="s">
        <v>643</v>
      </c>
      <c r="B132" s="1">
        <v>2800</v>
      </c>
      <c r="C132" s="2">
        <v>0.5</v>
      </c>
      <c r="D132" s="1" t="s">
        <v>552</v>
      </c>
      <c r="E132" t="s">
        <v>42</v>
      </c>
      <c r="F132" s="16">
        <v>6</v>
      </c>
    </row>
    <row r="133" spans="1:6" ht="15" customHeight="1" x14ac:dyDescent="0.5">
      <c r="A133" s="1" t="s">
        <v>644</v>
      </c>
      <c r="B133" s="1">
        <v>3000</v>
      </c>
      <c r="C133" s="2">
        <v>0.5</v>
      </c>
      <c r="D133" s="1" t="s">
        <v>553</v>
      </c>
      <c r="E133" t="s">
        <v>42</v>
      </c>
      <c r="F133" s="16">
        <v>3</v>
      </c>
    </row>
    <row r="134" spans="1:6" ht="15" customHeight="1" x14ac:dyDescent="0.5">
      <c r="A134" s="1" t="s">
        <v>645</v>
      </c>
      <c r="B134" s="1">
        <v>4200</v>
      </c>
      <c r="C134" s="2">
        <v>0.5</v>
      </c>
      <c r="D134" s="1" t="s">
        <v>554</v>
      </c>
      <c r="E134" t="s">
        <v>42</v>
      </c>
      <c r="F134" s="16">
        <v>4</v>
      </c>
    </row>
    <row r="135" spans="1:6" ht="15" customHeight="1" x14ac:dyDescent="0.5">
      <c r="A135" s="1" t="s">
        <v>646</v>
      </c>
      <c r="B135" s="1">
        <v>1200</v>
      </c>
      <c r="C135" s="2">
        <v>0.5</v>
      </c>
      <c r="D135" s="1" t="s">
        <v>555</v>
      </c>
      <c r="E135" t="s">
        <v>42</v>
      </c>
      <c r="F135" s="16">
        <v>3</v>
      </c>
    </row>
    <row r="136" spans="1:6" ht="15" customHeight="1" x14ac:dyDescent="0.5">
      <c r="A136" s="1" t="s">
        <v>314</v>
      </c>
      <c r="B136" s="1">
        <v>600</v>
      </c>
      <c r="C136" s="2">
        <v>0.5</v>
      </c>
      <c r="D136" s="1" t="s">
        <v>556</v>
      </c>
      <c r="E136" t="s">
        <v>42</v>
      </c>
      <c r="F136" s="16">
        <v>1</v>
      </c>
    </row>
    <row r="137" spans="1:6" ht="15" customHeight="1" x14ac:dyDescent="0.5">
      <c r="A137" s="1" t="s">
        <v>313</v>
      </c>
      <c r="B137" s="1">
        <v>1400</v>
      </c>
      <c r="C137" s="2">
        <v>0.5</v>
      </c>
      <c r="D137" s="1" t="s">
        <v>557</v>
      </c>
      <c r="E137" t="s">
        <v>42</v>
      </c>
      <c r="F137" s="16">
        <v>3</v>
      </c>
    </row>
    <row r="138" spans="1:6" ht="15" customHeight="1" x14ac:dyDescent="0.5">
      <c r="A138" s="1" t="s">
        <v>647</v>
      </c>
      <c r="B138" s="1">
        <v>3400</v>
      </c>
      <c r="C138" s="2">
        <v>0.5</v>
      </c>
      <c r="D138" s="1" t="s">
        <v>558</v>
      </c>
      <c r="E138" t="s">
        <v>42</v>
      </c>
      <c r="F138" s="16">
        <v>5</v>
      </c>
    </row>
    <row r="139" spans="1:6" ht="15" customHeight="1" x14ac:dyDescent="0.5">
      <c r="A139" s="1" t="s">
        <v>315</v>
      </c>
      <c r="B139" s="1">
        <v>7000</v>
      </c>
      <c r="C139" s="2">
        <v>0.5</v>
      </c>
      <c r="D139" s="1" t="s">
        <v>559</v>
      </c>
      <c r="E139" t="s">
        <v>42</v>
      </c>
      <c r="F139" s="16">
        <v>4</v>
      </c>
    </row>
    <row r="140" spans="1:6" ht="15" customHeight="1" x14ac:dyDescent="0.5">
      <c r="A140" s="1" t="s">
        <v>648</v>
      </c>
      <c r="B140" s="1">
        <v>14000</v>
      </c>
      <c r="C140" s="2">
        <v>0.5</v>
      </c>
      <c r="D140" s="1" t="s">
        <v>560</v>
      </c>
      <c r="E140" t="s">
        <v>42</v>
      </c>
      <c r="F140" s="16">
        <v>6</v>
      </c>
    </row>
    <row r="141" spans="1:6" ht="15" customHeight="1" x14ac:dyDescent="0.5">
      <c r="A141" s="1" t="s">
        <v>649</v>
      </c>
      <c r="B141" s="1">
        <v>50000</v>
      </c>
      <c r="C141" s="2">
        <v>0.5</v>
      </c>
      <c r="D141" s="1" t="s">
        <v>561</v>
      </c>
      <c r="E141" t="s">
        <v>42</v>
      </c>
      <c r="F141" s="16">
        <v>5</v>
      </c>
    </row>
    <row r="142" spans="1:6" ht="15" customHeight="1" x14ac:dyDescent="0.5">
      <c r="A142" s="1" t="s">
        <v>317</v>
      </c>
      <c r="B142" s="1">
        <v>7000</v>
      </c>
      <c r="C142" s="2">
        <v>0.5</v>
      </c>
      <c r="D142" s="1" t="s">
        <v>562</v>
      </c>
      <c r="E142" t="s">
        <v>42</v>
      </c>
      <c r="F142" s="16">
        <v>3</v>
      </c>
    </row>
    <row r="143" spans="1:6" ht="15" customHeight="1" x14ac:dyDescent="0.5">
      <c r="A143" s="1" t="s">
        <v>316</v>
      </c>
      <c r="B143" s="1">
        <v>15000</v>
      </c>
      <c r="C143" s="2">
        <v>0.5</v>
      </c>
      <c r="D143" s="1" t="s">
        <v>563</v>
      </c>
      <c r="E143" t="s">
        <v>42</v>
      </c>
      <c r="F143" s="16">
        <v>5</v>
      </c>
    </row>
    <row r="144" spans="1:6" ht="15" customHeight="1" x14ac:dyDescent="0.5">
      <c r="A144" s="1" t="s">
        <v>319</v>
      </c>
      <c r="B144" s="1">
        <v>6000</v>
      </c>
      <c r="C144" s="2">
        <v>0.5</v>
      </c>
      <c r="D144" s="1" t="s">
        <v>564</v>
      </c>
      <c r="E144" t="s">
        <v>42</v>
      </c>
      <c r="F144" s="16">
        <v>4</v>
      </c>
    </row>
    <row r="145" spans="1:6" ht="15" customHeight="1" x14ac:dyDescent="0.5">
      <c r="A145" s="1" t="s">
        <v>318</v>
      </c>
      <c r="B145" s="1">
        <v>8000</v>
      </c>
      <c r="C145" s="2">
        <v>0.5</v>
      </c>
      <c r="D145" s="1" t="s">
        <v>565</v>
      </c>
      <c r="E145" t="s">
        <v>42</v>
      </c>
      <c r="F145" s="16">
        <v>5</v>
      </c>
    </row>
    <row r="146" spans="1:6" ht="15" customHeight="1" x14ac:dyDescent="0.5">
      <c r="A146" s="1" t="s">
        <v>650</v>
      </c>
      <c r="B146" s="1">
        <v>10000</v>
      </c>
      <c r="C146" s="2">
        <v>0.5</v>
      </c>
      <c r="D146" s="1" t="s">
        <v>566</v>
      </c>
      <c r="E146" t="s">
        <v>42</v>
      </c>
      <c r="F146" s="16">
        <v>6</v>
      </c>
    </row>
    <row r="147" spans="1:6" ht="15" customHeight="1" x14ac:dyDescent="0.5">
      <c r="A147" s="6" t="s">
        <v>334</v>
      </c>
      <c r="B147">
        <v>1000</v>
      </c>
      <c r="C147">
        <v>0.5</v>
      </c>
      <c r="D147" s="2" t="s">
        <v>567</v>
      </c>
      <c r="E147" t="s">
        <v>42</v>
      </c>
      <c r="F147">
        <v>3</v>
      </c>
    </row>
    <row r="148" spans="1:6" ht="15" customHeight="1" x14ac:dyDescent="0.5">
      <c r="A148" s="6" t="s">
        <v>321</v>
      </c>
      <c r="B148">
        <v>1000</v>
      </c>
      <c r="C148">
        <v>0.5</v>
      </c>
      <c r="D148" s="2" t="s">
        <v>567</v>
      </c>
      <c r="E148" t="s">
        <v>42</v>
      </c>
      <c r="F148">
        <v>3</v>
      </c>
    </row>
    <row r="149" spans="1:6" ht="15" customHeight="1" x14ac:dyDescent="0.5">
      <c r="A149" s="6" t="s">
        <v>322</v>
      </c>
      <c r="B149">
        <v>1000</v>
      </c>
      <c r="C149">
        <v>0.5</v>
      </c>
      <c r="D149" s="2" t="s">
        <v>567</v>
      </c>
      <c r="E149" t="s">
        <v>42</v>
      </c>
      <c r="F149">
        <v>3</v>
      </c>
    </row>
    <row r="150" spans="1:6" ht="15" customHeight="1" x14ac:dyDescent="0.5">
      <c r="A150" s="6" t="s">
        <v>323</v>
      </c>
      <c r="B150">
        <v>1000</v>
      </c>
      <c r="C150">
        <v>0.5</v>
      </c>
      <c r="D150" s="2" t="s">
        <v>567</v>
      </c>
      <c r="E150" t="s">
        <v>42</v>
      </c>
      <c r="F150">
        <v>3</v>
      </c>
    </row>
    <row r="151" spans="1:6" ht="15" customHeight="1" x14ac:dyDescent="0.5">
      <c r="A151" s="6" t="s">
        <v>324</v>
      </c>
      <c r="B151">
        <v>1000</v>
      </c>
      <c r="C151">
        <v>0.5</v>
      </c>
      <c r="D151" s="2" t="s">
        <v>567</v>
      </c>
      <c r="E151" t="s">
        <v>42</v>
      </c>
      <c r="F151">
        <v>3</v>
      </c>
    </row>
    <row r="152" spans="1:6" ht="15" customHeight="1" x14ac:dyDescent="0.5">
      <c r="A152" s="6" t="s">
        <v>325</v>
      </c>
      <c r="B152">
        <v>1000</v>
      </c>
      <c r="C152">
        <v>0.5</v>
      </c>
      <c r="D152" s="2" t="s">
        <v>567</v>
      </c>
      <c r="E152" t="s">
        <v>42</v>
      </c>
      <c r="F152">
        <v>3</v>
      </c>
    </row>
    <row r="153" spans="1:6" ht="15" customHeight="1" x14ac:dyDescent="0.5">
      <c r="A153" s="6" t="s">
        <v>326</v>
      </c>
      <c r="B153">
        <v>1000</v>
      </c>
      <c r="C153">
        <v>0.5</v>
      </c>
      <c r="D153" s="2" t="s">
        <v>567</v>
      </c>
      <c r="E153" t="s">
        <v>42</v>
      </c>
      <c r="F153">
        <v>3</v>
      </c>
    </row>
    <row r="154" spans="1:6" ht="15" customHeight="1" x14ac:dyDescent="0.5">
      <c r="A154" s="6" t="s">
        <v>327</v>
      </c>
      <c r="B154">
        <v>1000</v>
      </c>
      <c r="C154">
        <v>0.5</v>
      </c>
      <c r="D154" s="2" t="s">
        <v>568</v>
      </c>
      <c r="E154" t="s">
        <v>42</v>
      </c>
      <c r="F154">
        <v>3</v>
      </c>
    </row>
    <row r="155" spans="1:6" ht="15" customHeight="1" x14ac:dyDescent="0.5">
      <c r="A155" s="6" t="s">
        <v>328</v>
      </c>
      <c r="B155">
        <v>1000</v>
      </c>
      <c r="C155">
        <v>0.5</v>
      </c>
      <c r="D155" s="2" t="s">
        <v>568</v>
      </c>
      <c r="E155" t="s">
        <v>42</v>
      </c>
      <c r="F155">
        <v>3</v>
      </c>
    </row>
    <row r="156" spans="1:6" ht="15" customHeight="1" x14ac:dyDescent="0.5">
      <c r="A156" s="6" t="s">
        <v>329</v>
      </c>
      <c r="B156">
        <v>1000</v>
      </c>
      <c r="C156">
        <v>0.5</v>
      </c>
      <c r="D156" s="2" t="s">
        <v>568</v>
      </c>
      <c r="E156" t="s">
        <v>42</v>
      </c>
      <c r="F156">
        <v>3</v>
      </c>
    </row>
    <row r="157" spans="1:6" ht="15" customHeight="1" x14ac:dyDescent="0.5">
      <c r="A157" s="6" t="s">
        <v>330</v>
      </c>
      <c r="B157">
        <v>1000</v>
      </c>
      <c r="C157">
        <v>0.5</v>
      </c>
      <c r="D157" s="2" t="s">
        <v>568</v>
      </c>
      <c r="E157" t="s">
        <v>42</v>
      </c>
      <c r="F157">
        <v>3</v>
      </c>
    </row>
    <row r="158" spans="1:6" ht="15" customHeight="1" x14ac:dyDescent="0.5">
      <c r="A158" s="6" t="s">
        <v>331</v>
      </c>
      <c r="B158">
        <v>1000</v>
      </c>
      <c r="C158">
        <v>0.5</v>
      </c>
      <c r="D158" s="2" t="s">
        <v>568</v>
      </c>
      <c r="E158" t="s">
        <v>42</v>
      </c>
      <c r="F158">
        <v>3</v>
      </c>
    </row>
    <row r="159" spans="1:6" ht="15" customHeight="1" x14ac:dyDescent="0.5">
      <c r="A159" s="6" t="s">
        <v>332</v>
      </c>
      <c r="B159">
        <v>1000</v>
      </c>
      <c r="C159">
        <v>0.5</v>
      </c>
      <c r="D159" s="2" t="s">
        <v>568</v>
      </c>
      <c r="E159" t="s">
        <v>42</v>
      </c>
      <c r="F159">
        <v>3</v>
      </c>
    </row>
    <row r="160" spans="1:6" ht="15" customHeight="1" x14ac:dyDescent="0.5">
      <c r="A160" s="6" t="s">
        <v>333</v>
      </c>
      <c r="B160">
        <v>1000</v>
      </c>
      <c r="C160">
        <v>0.5</v>
      </c>
      <c r="D160" s="2" t="s">
        <v>568</v>
      </c>
      <c r="E160" t="s">
        <v>42</v>
      </c>
      <c r="F160">
        <v>3</v>
      </c>
    </row>
    <row r="161" spans="1:6" ht="15" customHeight="1" x14ac:dyDescent="0.5">
      <c r="A161" s="6" t="s">
        <v>348</v>
      </c>
      <c r="B161">
        <v>2000</v>
      </c>
      <c r="C161">
        <v>0.5</v>
      </c>
      <c r="D161" s="2" t="s">
        <v>569</v>
      </c>
      <c r="E161" t="s">
        <v>42</v>
      </c>
      <c r="F161">
        <v>4</v>
      </c>
    </row>
    <row r="162" spans="1:6" ht="15" customHeight="1" x14ac:dyDescent="0.5">
      <c r="A162" s="6" t="s">
        <v>335</v>
      </c>
      <c r="B162">
        <v>2000</v>
      </c>
      <c r="C162">
        <v>0.5</v>
      </c>
      <c r="D162" s="2" t="s">
        <v>569</v>
      </c>
      <c r="E162" t="s">
        <v>42</v>
      </c>
      <c r="F162">
        <v>4</v>
      </c>
    </row>
    <row r="163" spans="1:6" ht="15" customHeight="1" x14ac:dyDescent="0.5">
      <c r="A163" s="6" t="s">
        <v>336</v>
      </c>
      <c r="B163">
        <v>2000</v>
      </c>
      <c r="C163">
        <v>0.5</v>
      </c>
      <c r="D163" s="2" t="s">
        <v>569</v>
      </c>
      <c r="E163" t="s">
        <v>42</v>
      </c>
      <c r="F163">
        <v>4</v>
      </c>
    </row>
    <row r="164" spans="1:6" ht="15" customHeight="1" x14ac:dyDescent="0.5">
      <c r="A164" s="6" t="s">
        <v>337</v>
      </c>
      <c r="B164">
        <v>2000</v>
      </c>
      <c r="C164">
        <v>0.5</v>
      </c>
      <c r="D164" s="2" t="s">
        <v>569</v>
      </c>
      <c r="E164" t="s">
        <v>42</v>
      </c>
      <c r="F164">
        <v>4</v>
      </c>
    </row>
    <row r="165" spans="1:6" ht="15" customHeight="1" x14ac:dyDescent="0.5">
      <c r="A165" s="6" t="s">
        <v>338</v>
      </c>
      <c r="B165">
        <v>2000</v>
      </c>
      <c r="C165">
        <v>0.5</v>
      </c>
      <c r="D165" s="2" t="s">
        <v>569</v>
      </c>
      <c r="E165" t="s">
        <v>42</v>
      </c>
      <c r="F165">
        <v>4</v>
      </c>
    </row>
    <row r="166" spans="1:6" ht="15" customHeight="1" x14ac:dyDescent="0.5">
      <c r="A166" s="6" t="s">
        <v>339</v>
      </c>
      <c r="B166">
        <v>2000</v>
      </c>
      <c r="C166">
        <v>0.5</v>
      </c>
      <c r="D166" s="2" t="s">
        <v>569</v>
      </c>
      <c r="E166" t="s">
        <v>42</v>
      </c>
      <c r="F166">
        <v>4</v>
      </c>
    </row>
    <row r="167" spans="1:6" ht="15" customHeight="1" x14ac:dyDescent="0.5">
      <c r="A167" s="6" t="s">
        <v>340</v>
      </c>
      <c r="B167">
        <v>2000</v>
      </c>
      <c r="C167">
        <v>0.5</v>
      </c>
      <c r="D167" s="2" t="s">
        <v>569</v>
      </c>
      <c r="E167" t="s">
        <v>42</v>
      </c>
      <c r="F167">
        <v>4</v>
      </c>
    </row>
    <row r="168" spans="1:6" ht="15" customHeight="1" x14ac:dyDescent="0.5">
      <c r="A168" s="6" t="s">
        <v>341</v>
      </c>
      <c r="B168">
        <v>2000</v>
      </c>
      <c r="C168">
        <v>0.5</v>
      </c>
      <c r="D168" s="2" t="s">
        <v>570</v>
      </c>
      <c r="E168" t="s">
        <v>42</v>
      </c>
      <c r="F168">
        <v>4</v>
      </c>
    </row>
    <row r="169" spans="1:6" ht="15" customHeight="1" x14ac:dyDescent="0.5">
      <c r="A169" s="6" t="s">
        <v>342</v>
      </c>
      <c r="B169">
        <v>2000</v>
      </c>
      <c r="C169">
        <v>0.5</v>
      </c>
      <c r="D169" s="2" t="s">
        <v>570</v>
      </c>
      <c r="E169" t="s">
        <v>42</v>
      </c>
      <c r="F169">
        <v>4</v>
      </c>
    </row>
    <row r="170" spans="1:6" ht="15" customHeight="1" x14ac:dyDescent="0.5">
      <c r="A170" s="6" t="s">
        <v>343</v>
      </c>
      <c r="B170">
        <v>2000</v>
      </c>
      <c r="C170">
        <v>0.5</v>
      </c>
      <c r="D170" s="2" t="s">
        <v>570</v>
      </c>
      <c r="E170" t="s">
        <v>42</v>
      </c>
      <c r="F170">
        <v>4</v>
      </c>
    </row>
    <row r="171" spans="1:6" ht="15" customHeight="1" x14ac:dyDescent="0.5">
      <c r="A171" s="6" t="s">
        <v>344</v>
      </c>
      <c r="B171">
        <v>2000</v>
      </c>
      <c r="C171">
        <v>0.5</v>
      </c>
      <c r="D171" s="2" t="s">
        <v>570</v>
      </c>
      <c r="E171" t="s">
        <v>42</v>
      </c>
      <c r="F171">
        <v>4</v>
      </c>
    </row>
    <row r="172" spans="1:6" ht="15" customHeight="1" x14ac:dyDescent="0.5">
      <c r="A172" s="6" t="s">
        <v>345</v>
      </c>
      <c r="B172">
        <v>2000</v>
      </c>
      <c r="C172">
        <v>0.5</v>
      </c>
      <c r="D172" s="2" t="s">
        <v>570</v>
      </c>
      <c r="E172" t="s">
        <v>42</v>
      </c>
      <c r="F172">
        <v>4</v>
      </c>
    </row>
    <row r="173" spans="1:6" ht="15" customHeight="1" x14ac:dyDescent="0.5">
      <c r="A173" s="6" t="s">
        <v>346</v>
      </c>
      <c r="B173">
        <v>2000</v>
      </c>
      <c r="C173">
        <v>0.5</v>
      </c>
      <c r="D173" s="2" t="s">
        <v>570</v>
      </c>
      <c r="E173" t="s">
        <v>42</v>
      </c>
      <c r="F173">
        <v>4</v>
      </c>
    </row>
    <row r="174" spans="1:6" ht="15" customHeight="1" x14ac:dyDescent="0.5">
      <c r="A174" s="6" t="s">
        <v>347</v>
      </c>
      <c r="B174">
        <v>2000</v>
      </c>
      <c r="C174">
        <v>0.5</v>
      </c>
      <c r="D174" s="2" t="s">
        <v>570</v>
      </c>
      <c r="E174" t="s">
        <v>42</v>
      </c>
      <c r="F174">
        <v>4</v>
      </c>
    </row>
    <row r="175" spans="1:6" ht="15" customHeight="1" x14ac:dyDescent="0.5">
      <c r="A175" s="6" t="s">
        <v>362</v>
      </c>
      <c r="B175">
        <v>3000</v>
      </c>
      <c r="C175">
        <v>0.5</v>
      </c>
      <c r="D175" s="2" t="s">
        <v>571</v>
      </c>
      <c r="E175" t="s">
        <v>42</v>
      </c>
      <c r="F175">
        <v>5</v>
      </c>
    </row>
    <row r="176" spans="1:6" ht="15" customHeight="1" x14ac:dyDescent="0.5">
      <c r="A176" s="6" t="s">
        <v>349</v>
      </c>
      <c r="B176">
        <v>3000</v>
      </c>
      <c r="C176">
        <v>0.5</v>
      </c>
      <c r="D176" s="2" t="s">
        <v>571</v>
      </c>
      <c r="E176" t="s">
        <v>42</v>
      </c>
      <c r="F176">
        <v>5</v>
      </c>
    </row>
    <row r="177" spans="1:6" ht="15" customHeight="1" x14ac:dyDescent="0.5">
      <c r="A177" s="6" t="s">
        <v>350</v>
      </c>
      <c r="B177">
        <v>3000</v>
      </c>
      <c r="C177">
        <v>0.5</v>
      </c>
      <c r="D177" s="2" t="s">
        <v>571</v>
      </c>
      <c r="E177" t="s">
        <v>42</v>
      </c>
      <c r="F177">
        <v>5</v>
      </c>
    </row>
    <row r="178" spans="1:6" ht="15" customHeight="1" x14ac:dyDescent="0.5">
      <c r="A178" s="6" t="s">
        <v>351</v>
      </c>
      <c r="B178">
        <v>3000</v>
      </c>
      <c r="C178">
        <v>0.5</v>
      </c>
      <c r="D178" s="2" t="s">
        <v>571</v>
      </c>
      <c r="E178" t="s">
        <v>42</v>
      </c>
      <c r="F178">
        <v>5</v>
      </c>
    </row>
    <row r="179" spans="1:6" ht="15" customHeight="1" x14ac:dyDescent="0.5">
      <c r="A179" s="6" t="s">
        <v>352</v>
      </c>
      <c r="B179">
        <v>3000</v>
      </c>
      <c r="C179">
        <v>0.5</v>
      </c>
      <c r="D179" s="2" t="s">
        <v>571</v>
      </c>
      <c r="E179" t="s">
        <v>42</v>
      </c>
      <c r="F179">
        <v>5</v>
      </c>
    </row>
    <row r="180" spans="1:6" ht="15" customHeight="1" x14ac:dyDescent="0.5">
      <c r="A180" s="6" t="s">
        <v>353</v>
      </c>
      <c r="B180">
        <v>3000</v>
      </c>
      <c r="C180">
        <v>0.5</v>
      </c>
      <c r="D180" s="2" t="s">
        <v>571</v>
      </c>
      <c r="E180" t="s">
        <v>42</v>
      </c>
      <c r="F180">
        <v>5</v>
      </c>
    </row>
    <row r="181" spans="1:6" ht="15" customHeight="1" x14ac:dyDescent="0.5">
      <c r="A181" s="6" t="s">
        <v>354</v>
      </c>
      <c r="B181">
        <v>3000</v>
      </c>
      <c r="C181">
        <v>0.5</v>
      </c>
      <c r="D181" s="2" t="s">
        <v>571</v>
      </c>
      <c r="E181" t="s">
        <v>42</v>
      </c>
      <c r="F181">
        <v>5</v>
      </c>
    </row>
    <row r="182" spans="1:6" ht="15" customHeight="1" x14ac:dyDescent="0.5">
      <c r="A182" s="6" t="s">
        <v>355</v>
      </c>
      <c r="B182">
        <v>3000</v>
      </c>
      <c r="C182">
        <v>0.5</v>
      </c>
      <c r="D182" s="2" t="s">
        <v>572</v>
      </c>
      <c r="E182" t="s">
        <v>42</v>
      </c>
      <c r="F182">
        <v>5</v>
      </c>
    </row>
    <row r="183" spans="1:6" ht="15" customHeight="1" x14ac:dyDescent="0.5">
      <c r="A183" s="6" t="s">
        <v>356</v>
      </c>
      <c r="B183">
        <v>3000</v>
      </c>
      <c r="C183">
        <v>0.5</v>
      </c>
      <c r="D183" s="2" t="s">
        <v>572</v>
      </c>
      <c r="E183" t="s">
        <v>42</v>
      </c>
      <c r="F183">
        <v>5</v>
      </c>
    </row>
    <row r="184" spans="1:6" ht="15" customHeight="1" x14ac:dyDescent="0.5">
      <c r="A184" s="6" t="s">
        <v>357</v>
      </c>
      <c r="B184">
        <v>3000</v>
      </c>
      <c r="C184">
        <v>0.5</v>
      </c>
      <c r="D184" s="2" t="s">
        <v>572</v>
      </c>
      <c r="E184" t="s">
        <v>42</v>
      </c>
      <c r="F184">
        <v>5</v>
      </c>
    </row>
    <row r="185" spans="1:6" ht="15" customHeight="1" x14ac:dyDescent="0.5">
      <c r="A185" s="6" t="s">
        <v>358</v>
      </c>
      <c r="B185">
        <v>3000</v>
      </c>
      <c r="C185">
        <v>0.5</v>
      </c>
      <c r="D185" s="2" t="s">
        <v>572</v>
      </c>
      <c r="E185" t="s">
        <v>42</v>
      </c>
      <c r="F185">
        <v>5</v>
      </c>
    </row>
    <row r="186" spans="1:6" ht="15" customHeight="1" x14ac:dyDescent="0.5">
      <c r="A186" s="6" t="s">
        <v>359</v>
      </c>
      <c r="B186">
        <v>3000</v>
      </c>
      <c r="C186">
        <v>0.5</v>
      </c>
      <c r="D186" s="2" t="s">
        <v>572</v>
      </c>
      <c r="E186" t="s">
        <v>42</v>
      </c>
      <c r="F186">
        <v>5</v>
      </c>
    </row>
    <row r="187" spans="1:6" ht="15" customHeight="1" x14ac:dyDescent="0.5">
      <c r="A187" s="6" t="s">
        <v>360</v>
      </c>
      <c r="B187">
        <v>3000</v>
      </c>
      <c r="C187">
        <v>0.5</v>
      </c>
      <c r="D187" s="2" t="s">
        <v>572</v>
      </c>
      <c r="E187" t="s">
        <v>42</v>
      </c>
      <c r="F187">
        <v>5</v>
      </c>
    </row>
    <row r="188" spans="1:6" ht="15" customHeight="1" x14ac:dyDescent="0.5">
      <c r="A188" s="6" t="s">
        <v>361</v>
      </c>
      <c r="B188">
        <v>3000</v>
      </c>
      <c r="C188">
        <v>0.5</v>
      </c>
      <c r="D188" s="2" t="s">
        <v>572</v>
      </c>
      <c r="E188" t="s">
        <v>42</v>
      </c>
      <c r="F188">
        <v>5</v>
      </c>
    </row>
    <row r="189" spans="1:6" ht="15" customHeight="1" x14ac:dyDescent="0.5">
      <c r="A189" s="6" t="s">
        <v>320</v>
      </c>
      <c r="B189">
        <v>4000</v>
      </c>
      <c r="C189">
        <v>0.5</v>
      </c>
      <c r="D189" s="2" t="s">
        <v>573</v>
      </c>
      <c r="E189" t="s">
        <v>42</v>
      </c>
      <c r="F189">
        <v>6</v>
      </c>
    </row>
    <row r="190" spans="1:6" ht="15" customHeight="1" x14ac:dyDescent="0.5">
      <c r="A190" s="6" t="s">
        <v>363</v>
      </c>
      <c r="B190">
        <v>4000</v>
      </c>
      <c r="C190">
        <v>0.5</v>
      </c>
      <c r="D190" s="2" t="s">
        <v>573</v>
      </c>
      <c r="E190" t="s">
        <v>42</v>
      </c>
      <c r="F190">
        <v>6</v>
      </c>
    </row>
    <row r="191" spans="1:6" ht="15" customHeight="1" x14ac:dyDescent="0.5">
      <c r="A191" s="6" t="s">
        <v>364</v>
      </c>
      <c r="B191">
        <v>4000</v>
      </c>
      <c r="C191">
        <v>0.5</v>
      </c>
      <c r="D191" s="2" t="s">
        <v>573</v>
      </c>
      <c r="E191" t="s">
        <v>42</v>
      </c>
      <c r="F191">
        <v>6</v>
      </c>
    </row>
    <row r="192" spans="1:6" ht="15" customHeight="1" x14ac:dyDescent="0.5">
      <c r="A192" s="6" t="s">
        <v>365</v>
      </c>
      <c r="B192">
        <v>4000</v>
      </c>
      <c r="C192">
        <v>0.5</v>
      </c>
      <c r="D192" s="2" t="s">
        <v>573</v>
      </c>
      <c r="E192" t="s">
        <v>42</v>
      </c>
      <c r="F192">
        <v>6</v>
      </c>
    </row>
    <row r="193" spans="1:6" ht="15" customHeight="1" x14ac:dyDescent="0.5">
      <c r="A193" s="6" t="s">
        <v>366</v>
      </c>
      <c r="B193">
        <v>4000</v>
      </c>
      <c r="C193">
        <v>0.5</v>
      </c>
      <c r="D193" s="2" t="s">
        <v>573</v>
      </c>
      <c r="E193" t="s">
        <v>42</v>
      </c>
      <c r="F193">
        <v>6</v>
      </c>
    </row>
    <row r="194" spans="1:6" ht="15" customHeight="1" x14ac:dyDescent="0.5">
      <c r="A194" s="6" t="s">
        <v>367</v>
      </c>
      <c r="B194">
        <v>4000</v>
      </c>
      <c r="C194">
        <v>0.5</v>
      </c>
      <c r="D194" s="2" t="s">
        <v>573</v>
      </c>
      <c r="E194" t="s">
        <v>42</v>
      </c>
      <c r="F194">
        <v>6</v>
      </c>
    </row>
    <row r="195" spans="1:6" ht="15" customHeight="1" x14ac:dyDescent="0.5">
      <c r="A195" s="6" t="s">
        <v>368</v>
      </c>
      <c r="B195">
        <v>4000</v>
      </c>
      <c r="C195">
        <v>0.5</v>
      </c>
      <c r="D195" s="2" t="s">
        <v>573</v>
      </c>
      <c r="E195" t="s">
        <v>42</v>
      </c>
      <c r="F195">
        <v>6</v>
      </c>
    </row>
    <row r="196" spans="1:6" ht="15" customHeight="1" x14ac:dyDescent="0.5">
      <c r="A196" s="6" t="s">
        <v>369</v>
      </c>
      <c r="B196">
        <v>4000</v>
      </c>
      <c r="C196">
        <v>0.5</v>
      </c>
      <c r="D196" s="2" t="s">
        <v>574</v>
      </c>
      <c r="E196" t="s">
        <v>42</v>
      </c>
      <c r="F196">
        <v>6</v>
      </c>
    </row>
    <row r="197" spans="1:6" ht="15" customHeight="1" x14ac:dyDescent="0.5">
      <c r="A197" s="6" t="s">
        <v>370</v>
      </c>
      <c r="B197">
        <v>4000</v>
      </c>
      <c r="C197">
        <v>0.5</v>
      </c>
      <c r="D197" s="2" t="s">
        <v>574</v>
      </c>
      <c r="E197" t="s">
        <v>42</v>
      </c>
      <c r="F197">
        <v>6</v>
      </c>
    </row>
    <row r="198" spans="1:6" ht="15" customHeight="1" x14ac:dyDescent="0.5">
      <c r="A198" s="6" t="s">
        <v>371</v>
      </c>
      <c r="B198">
        <v>4000</v>
      </c>
      <c r="C198">
        <v>0.5</v>
      </c>
      <c r="D198" s="2" t="s">
        <v>574</v>
      </c>
      <c r="E198" t="s">
        <v>42</v>
      </c>
      <c r="F198">
        <v>6</v>
      </c>
    </row>
    <row r="199" spans="1:6" ht="15" customHeight="1" x14ac:dyDescent="0.5">
      <c r="A199" s="6" t="s">
        <v>372</v>
      </c>
      <c r="B199">
        <v>4000</v>
      </c>
      <c r="C199">
        <v>0.5</v>
      </c>
      <c r="D199" s="2" t="s">
        <v>574</v>
      </c>
      <c r="E199" t="s">
        <v>42</v>
      </c>
      <c r="F199">
        <v>6</v>
      </c>
    </row>
    <row r="200" spans="1:6" ht="15" customHeight="1" x14ac:dyDescent="0.5">
      <c r="A200" s="6" t="s">
        <v>373</v>
      </c>
      <c r="B200">
        <v>4000</v>
      </c>
      <c r="C200">
        <v>0.5</v>
      </c>
      <c r="D200" s="2" t="s">
        <v>574</v>
      </c>
      <c r="E200" t="s">
        <v>42</v>
      </c>
      <c r="F200">
        <v>6</v>
      </c>
    </row>
    <row r="201" spans="1:6" ht="15" customHeight="1" x14ac:dyDescent="0.5">
      <c r="A201" s="6" t="s">
        <v>374</v>
      </c>
      <c r="B201">
        <v>4000</v>
      </c>
      <c r="C201">
        <v>0.5</v>
      </c>
      <c r="D201" s="2" t="s">
        <v>574</v>
      </c>
      <c r="E201" t="s">
        <v>42</v>
      </c>
      <c r="F201">
        <v>6</v>
      </c>
    </row>
    <row r="202" spans="1:6" ht="15" customHeight="1" x14ac:dyDescent="0.5">
      <c r="A202" s="6" t="s">
        <v>375</v>
      </c>
      <c r="B202">
        <v>4000</v>
      </c>
      <c r="C202">
        <v>0.5</v>
      </c>
      <c r="D202" s="2" t="s">
        <v>574</v>
      </c>
      <c r="E202" t="s">
        <v>42</v>
      </c>
      <c r="F202">
        <v>6</v>
      </c>
    </row>
    <row r="203" spans="1:6" ht="15" customHeight="1" x14ac:dyDescent="0.5">
      <c r="A203" s="6" t="s">
        <v>390</v>
      </c>
      <c r="B203">
        <v>1000</v>
      </c>
      <c r="C203">
        <v>0.5</v>
      </c>
      <c r="D203" s="2" t="s">
        <v>575</v>
      </c>
      <c r="E203" t="s">
        <v>41</v>
      </c>
      <c r="F203">
        <v>3</v>
      </c>
    </row>
    <row r="204" spans="1:6" ht="15" customHeight="1" x14ac:dyDescent="0.5">
      <c r="A204" s="6" t="s">
        <v>377</v>
      </c>
      <c r="B204">
        <v>1000</v>
      </c>
      <c r="C204">
        <v>0.5</v>
      </c>
      <c r="D204" s="2" t="s">
        <v>575</v>
      </c>
      <c r="E204" t="s">
        <v>41</v>
      </c>
      <c r="F204">
        <v>3</v>
      </c>
    </row>
    <row r="205" spans="1:6" ht="15" customHeight="1" x14ac:dyDescent="0.5">
      <c r="A205" s="6" t="s">
        <v>378</v>
      </c>
      <c r="B205">
        <v>1000</v>
      </c>
      <c r="C205">
        <v>0.5</v>
      </c>
      <c r="D205" s="2" t="s">
        <v>575</v>
      </c>
      <c r="E205" t="s">
        <v>41</v>
      </c>
      <c r="F205">
        <v>3</v>
      </c>
    </row>
    <row r="206" spans="1:6" ht="15" customHeight="1" x14ac:dyDescent="0.5">
      <c r="A206" s="6" t="s">
        <v>379</v>
      </c>
      <c r="B206">
        <v>1000</v>
      </c>
      <c r="C206">
        <v>0.5</v>
      </c>
      <c r="D206" s="2" t="s">
        <v>575</v>
      </c>
      <c r="E206" t="s">
        <v>41</v>
      </c>
      <c r="F206">
        <v>3</v>
      </c>
    </row>
    <row r="207" spans="1:6" ht="15" customHeight="1" x14ac:dyDescent="0.5">
      <c r="A207" s="6" t="s">
        <v>380</v>
      </c>
      <c r="B207">
        <v>1000</v>
      </c>
      <c r="C207">
        <v>0.5</v>
      </c>
      <c r="D207" s="2" t="s">
        <v>575</v>
      </c>
      <c r="E207" t="s">
        <v>41</v>
      </c>
      <c r="F207">
        <v>3</v>
      </c>
    </row>
    <row r="208" spans="1:6" ht="15" customHeight="1" x14ac:dyDescent="0.5">
      <c r="A208" s="6" t="s">
        <v>381</v>
      </c>
      <c r="B208">
        <v>1000</v>
      </c>
      <c r="C208">
        <v>0.5</v>
      </c>
      <c r="D208" s="2" t="s">
        <v>575</v>
      </c>
      <c r="E208" t="s">
        <v>41</v>
      </c>
      <c r="F208">
        <v>3</v>
      </c>
    </row>
    <row r="209" spans="1:6" ht="15" customHeight="1" x14ac:dyDescent="0.5">
      <c r="A209" s="6" t="s">
        <v>382</v>
      </c>
      <c r="B209">
        <v>1000</v>
      </c>
      <c r="C209">
        <v>0.5</v>
      </c>
      <c r="D209" s="2" t="s">
        <v>575</v>
      </c>
      <c r="E209" t="s">
        <v>41</v>
      </c>
      <c r="F209">
        <v>3</v>
      </c>
    </row>
    <row r="210" spans="1:6" ht="15" customHeight="1" x14ac:dyDescent="0.5">
      <c r="A210" s="6" t="s">
        <v>383</v>
      </c>
      <c r="B210">
        <v>1000</v>
      </c>
      <c r="C210">
        <v>0.5</v>
      </c>
      <c r="D210" s="2" t="s">
        <v>576</v>
      </c>
      <c r="E210" t="s">
        <v>41</v>
      </c>
      <c r="F210">
        <v>3</v>
      </c>
    </row>
    <row r="211" spans="1:6" ht="15" customHeight="1" x14ac:dyDescent="0.5">
      <c r="A211" s="6" t="s">
        <v>384</v>
      </c>
      <c r="B211">
        <v>1000</v>
      </c>
      <c r="C211">
        <v>0.5</v>
      </c>
      <c r="D211" s="2" t="s">
        <v>576</v>
      </c>
      <c r="E211" t="s">
        <v>41</v>
      </c>
      <c r="F211">
        <v>3</v>
      </c>
    </row>
    <row r="212" spans="1:6" ht="15" customHeight="1" x14ac:dyDescent="0.5">
      <c r="A212" s="6" t="s">
        <v>385</v>
      </c>
      <c r="B212">
        <v>1000</v>
      </c>
      <c r="C212">
        <v>0.5</v>
      </c>
      <c r="D212" s="2" t="s">
        <v>576</v>
      </c>
      <c r="E212" t="s">
        <v>41</v>
      </c>
      <c r="F212">
        <v>3</v>
      </c>
    </row>
    <row r="213" spans="1:6" ht="15" customHeight="1" x14ac:dyDescent="0.5">
      <c r="A213" s="6" t="s">
        <v>386</v>
      </c>
      <c r="B213">
        <v>1000</v>
      </c>
      <c r="C213">
        <v>0.5</v>
      </c>
      <c r="D213" s="2" t="s">
        <v>576</v>
      </c>
      <c r="E213" t="s">
        <v>41</v>
      </c>
      <c r="F213">
        <v>3</v>
      </c>
    </row>
    <row r="214" spans="1:6" ht="15" customHeight="1" x14ac:dyDescent="0.5">
      <c r="A214" s="6" t="s">
        <v>387</v>
      </c>
      <c r="B214">
        <v>1000</v>
      </c>
      <c r="C214">
        <v>0.5</v>
      </c>
      <c r="D214" s="2" t="s">
        <v>576</v>
      </c>
      <c r="E214" t="s">
        <v>41</v>
      </c>
      <c r="F214">
        <v>3</v>
      </c>
    </row>
    <row r="215" spans="1:6" ht="15" customHeight="1" x14ac:dyDescent="0.5">
      <c r="A215" s="6" t="s">
        <v>388</v>
      </c>
      <c r="B215">
        <v>1000</v>
      </c>
      <c r="C215">
        <v>0.5</v>
      </c>
      <c r="D215" s="2" t="s">
        <v>576</v>
      </c>
      <c r="E215" t="s">
        <v>41</v>
      </c>
      <c r="F215">
        <v>3</v>
      </c>
    </row>
    <row r="216" spans="1:6" ht="15" customHeight="1" x14ac:dyDescent="0.5">
      <c r="A216" s="6" t="s">
        <v>389</v>
      </c>
      <c r="B216">
        <v>1000</v>
      </c>
      <c r="C216">
        <v>0.5</v>
      </c>
      <c r="D216" s="2" t="s">
        <v>576</v>
      </c>
      <c r="E216" t="s">
        <v>41</v>
      </c>
      <c r="F216">
        <v>3</v>
      </c>
    </row>
    <row r="217" spans="1:6" ht="15" customHeight="1" x14ac:dyDescent="0.5">
      <c r="A217" s="6" t="s">
        <v>404</v>
      </c>
      <c r="B217">
        <v>2000</v>
      </c>
      <c r="C217">
        <v>0.5</v>
      </c>
      <c r="D217" s="2" t="s">
        <v>577</v>
      </c>
      <c r="E217" t="s">
        <v>41</v>
      </c>
      <c r="F217">
        <v>4</v>
      </c>
    </row>
    <row r="218" spans="1:6" ht="15" customHeight="1" x14ac:dyDescent="0.5">
      <c r="A218" s="6" t="s">
        <v>391</v>
      </c>
      <c r="B218">
        <v>2000</v>
      </c>
      <c r="C218">
        <v>0.5</v>
      </c>
      <c r="D218" s="2" t="s">
        <v>577</v>
      </c>
      <c r="E218" t="s">
        <v>41</v>
      </c>
      <c r="F218">
        <v>4</v>
      </c>
    </row>
    <row r="219" spans="1:6" ht="15" customHeight="1" x14ac:dyDescent="0.5">
      <c r="A219" s="6" t="s">
        <v>392</v>
      </c>
      <c r="B219">
        <v>2000</v>
      </c>
      <c r="C219">
        <v>0.5</v>
      </c>
      <c r="D219" s="2" t="s">
        <v>577</v>
      </c>
      <c r="E219" t="s">
        <v>41</v>
      </c>
      <c r="F219">
        <v>4</v>
      </c>
    </row>
    <row r="220" spans="1:6" ht="15" customHeight="1" x14ac:dyDescent="0.5">
      <c r="A220" s="6" t="s">
        <v>393</v>
      </c>
      <c r="B220">
        <v>2000</v>
      </c>
      <c r="C220">
        <v>0.5</v>
      </c>
      <c r="D220" s="2" t="s">
        <v>577</v>
      </c>
      <c r="E220" t="s">
        <v>41</v>
      </c>
      <c r="F220">
        <v>4</v>
      </c>
    </row>
    <row r="221" spans="1:6" ht="15" customHeight="1" x14ac:dyDescent="0.5">
      <c r="A221" s="6" t="s">
        <v>394</v>
      </c>
      <c r="B221">
        <v>2000</v>
      </c>
      <c r="C221">
        <v>0.5</v>
      </c>
      <c r="D221" s="2" t="s">
        <v>577</v>
      </c>
      <c r="E221" t="s">
        <v>41</v>
      </c>
      <c r="F221">
        <v>4</v>
      </c>
    </row>
    <row r="222" spans="1:6" ht="15" customHeight="1" x14ac:dyDescent="0.5">
      <c r="A222" s="6" t="s">
        <v>395</v>
      </c>
      <c r="B222">
        <v>2000</v>
      </c>
      <c r="C222">
        <v>0.5</v>
      </c>
      <c r="D222" s="2" t="s">
        <v>577</v>
      </c>
      <c r="E222" t="s">
        <v>41</v>
      </c>
      <c r="F222">
        <v>4</v>
      </c>
    </row>
    <row r="223" spans="1:6" ht="15" customHeight="1" x14ac:dyDescent="0.5">
      <c r="A223" s="6" t="s">
        <v>396</v>
      </c>
      <c r="B223">
        <v>2000</v>
      </c>
      <c r="C223">
        <v>0.5</v>
      </c>
      <c r="D223" s="2" t="s">
        <v>577</v>
      </c>
      <c r="E223" t="s">
        <v>41</v>
      </c>
      <c r="F223">
        <v>4</v>
      </c>
    </row>
    <row r="224" spans="1:6" ht="15" customHeight="1" x14ac:dyDescent="0.5">
      <c r="A224" s="6" t="s">
        <v>397</v>
      </c>
      <c r="B224">
        <v>2000</v>
      </c>
      <c r="C224">
        <v>0.5</v>
      </c>
      <c r="D224" s="2" t="s">
        <v>578</v>
      </c>
      <c r="E224" t="s">
        <v>41</v>
      </c>
      <c r="F224">
        <v>4</v>
      </c>
    </row>
    <row r="225" spans="1:6" ht="15" customHeight="1" x14ac:dyDescent="0.5">
      <c r="A225" s="6" t="s">
        <v>398</v>
      </c>
      <c r="B225">
        <v>2000</v>
      </c>
      <c r="C225">
        <v>0.5</v>
      </c>
      <c r="D225" s="2" t="s">
        <v>578</v>
      </c>
      <c r="E225" t="s">
        <v>41</v>
      </c>
      <c r="F225">
        <v>4</v>
      </c>
    </row>
    <row r="226" spans="1:6" ht="15" customHeight="1" x14ac:dyDescent="0.5">
      <c r="A226" s="6" t="s">
        <v>399</v>
      </c>
      <c r="B226">
        <v>2000</v>
      </c>
      <c r="C226">
        <v>0.5</v>
      </c>
      <c r="D226" s="2" t="s">
        <v>578</v>
      </c>
      <c r="E226" t="s">
        <v>41</v>
      </c>
      <c r="F226">
        <v>4</v>
      </c>
    </row>
    <row r="227" spans="1:6" ht="15" customHeight="1" x14ac:dyDescent="0.5">
      <c r="A227" s="6" t="s">
        <v>400</v>
      </c>
      <c r="B227">
        <v>2000</v>
      </c>
      <c r="C227">
        <v>0.5</v>
      </c>
      <c r="D227" s="2" t="s">
        <v>578</v>
      </c>
      <c r="E227" t="s">
        <v>41</v>
      </c>
      <c r="F227">
        <v>4</v>
      </c>
    </row>
    <row r="228" spans="1:6" ht="15" customHeight="1" x14ac:dyDescent="0.5">
      <c r="A228" s="6" t="s">
        <v>401</v>
      </c>
      <c r="B228">
        <v>2000</v>
      </c>
      <c r="C228">
        <v>0.5</v>
      </c>
      <c r="D228" s="2" t="s">
        <v>578</v>
      </c>
      <c r="E228" t="s">
        <v>41</v>
      </c>
      <c r="F228">
        <v>4</v>
      </c>
    </row>
    <row r="229" spans="1:6" ht="15" customHeight="1" x14ac:dyDescent="0.5">
      <c r="A229" s="6" t="s">
        <v>402</v>
      </c>
      <c r="B229">
        <v>2000</v>
      </c>
      <c r="C229">
        <v>0.5</v>
      </c>
      <c r="D229" s="2" t="s">
        <v>578</v>
      </c>
      <c r="E229" t="s">
        <v>41</v>
      </c>
      <c r="F229">
        <v>4</v>
      </c>
    </row>
    <row r="230" spans="1:6" ht="15" customHeight="1" x14ac:dyDescent="0.5">
      <c r="A230" s="6" t="s">
        <v>403</v>
      </c>
      <c r="B230">
        <v>2000</v>
      </c>
      <c r="C230">
        <v>0.5</v>
      </c>
      <c r="D230" s="2" t="s">
        <v>578</v>
      </c>
      <c r="E230" t="s">
        <v>41</v>
      </c>
      <c r="F230">
        <v>4</v>
      </c>
    </row>
    <row r="231" spans="1:6" ht="15" customHeight="1" x14ac:dyDescent="0.5">
      <c r="A231" s="6" t="s">
        <v>418</v>
      </c>
      <c r="B231">
        <v>3000</v>
      </c>
      <c r="C231">
        <v>0.5</v>
      </c>
      <c r="D231" s="2" t="s">
        <v>579</v>
      </c>
      <c r="E231" t="s">
        <v>41</v>
      </c>
      <c r="F231">
        <v>5</v>
      </c>
    </row>
    <row r="232" spans="1:6" ht="15" customHeight="1" x14ac:dyDescent="0.5">
      <c r="A232" s="6" t="s">
        <v>405</v>
      </c>
      <c r="B232">
        <v>3000</v>
      </c>
      <c r="C232">
        <v>0.5</v>
      </c>
      <c r="D232" s="2" t="s">
        <v>579</v>
      </c>
      <c r="E232" t="s">
        <v>41</v>
      </c>
      <c r="F232">
        <v>5</v>
      </c>
    </row>
    <row r="233" spans="1:6" ht="15" customHeight="1" x14ac:dyDescent="0.5">
      <c r="A233" s="6" t="s">
        <v>406</v>
      </c>
      <c r="B233">
        <v>3000</v>
      </c>
      <c r="C233">
        <v>0.5</v>
      </c>
      <c r="D233" s="2" t="s">
        <v>579</v>
      </c>
      <c r="E233" t="s">
        <v>41</v>
      </c>
      <c r="F233">
        <v>5</v>
      </c>
    </row>
    <row r="234" spans="1:6" ht="15" customHeight="1" x14ac:dyDescent="0.5">
      <c r="A234" s="6" t="s">
        <v>407</v>
      </c>
      <c r="B234">
        <v>3000</v>
      </c>
      <c r="C234">
        <v>0.5</v>
      </c>
      <c r="D234" s="2" t="s">
        <v>579</v>
      </c>
      <c r="E234" t="s">
        <v>41</v>
      </c>
      <c r="F234">
        <v>5</v>
      </c>
    </row>
    <row r="235" spans="1:6" ht="15" customHeight="1" x14ac:dyDescent="0.5">
      <c r="A235" s="6" t="s">
        <v>408</v>
      </c>
      <c r="B235">
        <v>3000</v>
      </c>
      <c r="C235">
        <v>0.5</v>
      </c>
      <c r="D235" s="2" t="s">
        <v>579</v>
      </c>
      <c r="E235" t="s">
        <v>41</v>
      </c>
      <c r="F235">
        <v>5</v>
      </c>
    </row>
    <row r="236" spans="1:6" ht="15" customHeight="1" x14ac:dyDescent="0.5">
      <c r="A236" s="6" t="s">
        <v>409</v>
      </c>
      <c r="B236">
        <v>3000</v>
      </c>
      <c r="C236">
        <v>0.5</v>
      </c>
      <c r="D236" s="2" t="s">
        <v>579</v>
      </c>
      <c r="E236" t="s">
        <v>41</v>
      </c>
      <c r="F236">
        <v>5</v>
      </c>
    </row>
    <row r="237" spans="1:6" ht="15" customHeight="1" x14ac:dyDescent="0.5">
      <c r="A237" s="6" t="s">
        <v>410</v>
      </c>
      <c r="B237">
        <v>3000</v>
      </c>
      <c r="C237">
        <v>0.5</v>
      </c>
      <c r="D237" s="2" t="s">
        <v>579</v>
      </c>
      <c r="E237" t="s">
        <v>41</v>
      </c>
      <c r="F237">
        <v>5</v>
      </c>
    </row>
    <row r="238" spans="1:6" ht="15" customHeight="1" x14ac:dyDescent="0.5">
      <c r="A238" s="6" t="s">
        <v>411</v>
      </c>
      <c r="B238">
        <v>3000</v>
      </c>
      <c r="C238">
        <v>0.5</v>
      </c>
      <c r="D238" s="2" t="s">
        <v>580</v>
      </c>
      <c r="E238" t="s">
        <v>41</v>
      </c>
      <c r="F238">
        <v>5</v>
      </c>
    </row>
    <row r="239" spans="1:6" ht="15" customHeight="1" x14ac:dyDescent="0.5">
      <c r="A239" s="6" t="s">
        <v>412</v>
      </c>
      <c r="B239">
        <v>3000</v>
      </c>
      <c r="C239">
        <v>0.5</v>
      </c>
      <c r="D239" s="2" t="s">
        <v>580</v>
      </c>
      <c r="E239" t="s">
        <v>41</v>
      </c>
      <c r="F239">
        <v>5</v>
      </c>
    </row>
    <row r="240" spans="1:6" ht="15" customHeight="1" x14ac:dyDescent="0.5">
      <c r="A240" s="6" t="s">
        <v>413</v>
      </c>
      <c r="B240">
        <v>3000</v>
      </c>
      <c r="C240">
        <v>0.5</v>
      </c>
      <c r="D240" s="2" t="s">
        <v>580</v>
      </c>
      <c r="E240" t="s">
        <v>41</v>
      </c>
      <c r="F240">
        <v>5</v>
      </c>
    </row>
    <row r="241" spans="1:6" ht="15" customHeight="1" x14ac:dyDescent="0.5">
      <c r="A241" s="6" t="s">
        <v>414</v>
      </c>
      <c r="B241">
        <v>3000</v>
      </c>
      <c r="C241">
        <v>0.5</v>
      </c>
      <c r="D241" s="2" t="s">
        <v>580</v>
      </c>
      <c r="E241" t="s">
        <v>41</v>
      </c>
      <c r="F241">
        <v>5</v>
      </c>
    </row>
    <row r="242" spans="1:6" ht="15" customHeight="1" x14ac:dyDescent="0.5">
      <c r="A242" s="6" t="s">
        <v>415</v>
      </c>
      <c r="B242">
        <v>3000</v>
      </c>
      <c r="C242">
        <v>0.5</v>
      </c>
      <c r="D242" s="2" t="s">
        <v>580</v>
      </c>
      <c r="E242" t="s">
        <v>41</v>
      </c>
      <c r="F242">
        <v>5</v>
      </c>
    </row>
    <row r="243" spans="1:6" ht="15" customHeight="1" x14ac:dyDescent="0.5">
      <c r="A243" s="6" t="s">
        <v>416</v>
      </c>
      <c r="B243">
        <v>3000</v>
      </c>
      <c r="C243">
        <v>0.5</v>
      </c>
      <c r="D243" s="2" t="s">
        <v>580</v>
      </c>
      <c r="E243" t="s">
        <v>41</v>
      </c>
      <c r="F243">
        <v>5</v>
      </c>
    </row>
    <row r="244" spans="1:6" ht="15" customHeight="1" x14ac:dyDescent="0.5">
      <c r="A244" s="6" t="s">
        <v>417</v>
      </c>
      <c r="B244">
        <v>3000</v>
      </c>
      <c r="C244">
        <v>0.5</v>
      </c>
      <c r="D244" s="2" t="s">
        <v>580</v>
      </c>
      <c r="E244" t="s">
        <v>41</v>
      </c>
      <c r="F244">
        <v>5</v>
      </c>
    </row>
    <row r="245" spans="1:6" ht="15" customHeight="1" x14ac:dyDescent="0.5">
      <c r="A245" s="6" t="s">
        <v>376</v>
      </c>
      <c r="B245">
        <v>4000</v>
      </c>
      <c r="C245">
        <v>0.5</v>
      </c>
      <c r="D245" s="2" t="s">
        <v>581</v>
      </c>
      <c r="E245" t="s">
        <v>41</v>
      </c>
      <c r="F245">
        <v>6</v>
      </c>
    </row>
    <row r="246" spans="1:6" ht="15" customHeight="1" x14ac:dyDescent="0.5">
      <c r="A246" s="6" t="s">
        <v>419</v>
      </c>
      <c r="B246">
        <v>4000</v>
      </c>
      <c r="C246">
        <v>0.5</v>
      </c>
      <c r="D246" s="2" t="s">
        <v>581</v>
      </c>
      <c r="E246" t="s">
        <v>41</v>
      </c>
      <c r="F246">
        <v>6</v>
      </c>
    </row>
    <row r="247" spans="1:6" ht="15" customHeight="1" x14ac:dyDescent="0.5">
      <c r="A247" s="6" t="s">
        <v>420</v>
      </c>
      <c r="B247">
        <v>4000</v>
      </c>
      <c r="C247">
        <v>0.5</v>
      </c>
      <c r="D247" s="2" t="s">
        <v>581</v>
      </c>
      <c r="E247" t="s">
        <v>41</v>
      </c>
      <c r="F247">
        <v>6</v>
      </c>
    </row>
    <row r="248" spans="1:6" ht="15" customHeight="1" x14ac:dyDescent="0.5">
      <c r="A248" s="6" t="s">
        <v>421</v>
      </c>
      <c r="B248">
        <v>4000</v>
      </c>
      <c r="C248">
        <v>0.5</v>
      </c>
      <c r="D248" s="2" t="s">
        <v>581</v>
      </c>
      <c r="E248" t="s">
        <v>41</v>
      </c>
      <c r="F248">
        <v>6</v>
      </c>
    </row>
    <row r="249" spans="1:6" ht="15" customHeight="1" x14ac:dyDescent="0.5">
      <c r="A249" s="6" t="s">
        <v>422</v>
      </c>
      <c r="B249">
        <v>4000</v>
      </c>
      <c r="C249">
        <v>0.5</v>
      </c>
      <c r="D249" s="2" t="s">
        <v>581</v>
      </c>
      <c r="E249" t="s">
        <v>41</v>
      </c>
      <c r="F249">
        <v>6</v>
      </c>
    </row>
    <row r="250" spans="1:6" ht="15" customHeight="1" x14ac:dyDescent="0.5">
      <c r="A250" s="6" t="s">
        <v>423</v>
      </c>
      <c r="B250">
        <v>4000</v>
      </c>
      <c r="C250">
        <v>0.5</v>
      </c>
      <c r="D250" s="2" t="s">
        <v>581</v>
      </c>
      <c r="E250" t="s">
        <v>41</v>
      </c>
      <c r="F250">
        <v>6</v>
      </c>
    </row>
    <row r="251" spans="1:6" ht="15" customHeight="1" x14ac:dyDescent="0.5">
      <c r="A251" s="6" t="s">
        <v>424</v>
      </c>
      <c r="B251">
        <v>4000</v>
      </c>
      <c r="C251">
        <v>0.5</v>
      </c>
      <c r="D251" s="2" t="s">
        <v>581</v>
      </c>
      <c r="E251" t="s">
        <v>41</v>
      </c>
      <c r="F251">
        <v>6</v>
      </c>
    </row>
    <row r="252" spans="1:6" ht="15" customHeight="1" x14ac:dyDescent="0.5">
      <c r="A252" s="6" t="s">
        <v>425</v>
      </c>
      <c r="B252">
        <v>4000</v>
      </c>
      <c r="C252">
        <v>0.5</v>
      </c>
      <c r="D252" s="2" t="s">
        <v>582</v>
      </c>
      <c r="E252" t="s">
        <v>41</v>
      </c>
      <c r="F252">
        <v>6</v>
      </c>
    </row>
    <row r="253" spans="1:6" ht="15" customHeight="1" x14ac:dyDescent="0.5">
      <c r="A253" s="6" t="s">
        <v>426</v>
      </c>
      <c r="B253">
        <v>4000</v>
      </c>
      <c r="C253">
        <v>0.5</v>
      </c>
      <c r="D253" s="2" t="s">
        <v>582</v>
      </c>
      <c r="E253" t="s">
        <v>41</v>
      </c>
      <c r="F253">
        <v>6</v>
      </c>
    </row>
    <row r="254" spans="1:6" ht="15" customHeight="1" x14ac:dyDescent="0.5">
      <c r="A254" s="6" t="s">
        <v>427</v>
      </c>
      <c r="B254">
        <v>4000</v>
      </c>
      <c r="C254">
        <v>0.5</v>
      </c>
      <c r="D254" s="2" t="s">
        <v>582</v>
      </c>
      <c r="E254" t="s">
        <v>41</v>
      </c>
      <c r="F254">
        <v>6</v>
      </c>
    </row>
    <row r="255" spans="1:6" ht="15" customHeight="1" x14ac:dyDescent="0.5">
      <c r="A255" s="6" t="s">
        <v>428</v>
      </c>
      <c r="B255">
        <v>4000</v>
      </c>
      <c r="C255">
        <v>0.5</v>
      </c>
      <c r="D255" s="2" t="s">
        <v>582</v>
      </c>
      <c r="E255" t="s">
        <v>41</v>
      </c>
      <c r="F255">
        <v>6</v>
      </c>
    </row>
    <row r="256" spans="1:6" ht="15" customHeight="1" x14ac:dyDescent="0.5">
      <c r="A256" s="6" t="s">
        <v>429</v>
      </c>
      <c r="B256">
        <v>4000</v>
      </c>
      <c r="C256">
        <v>0.5</v>
      </c>
      <c r="D256" s="2" t="s">
        <v>582</v>
      </c>
      <c r="E256" t="s">
        <v>41</v>
      </c>
      <c r="F256">
        <v>6</v>
      </c>
    </row>
    <row r="257" spans="1:6" ht="15" customHeight="1" x14ac:dyDescent="0.5">
      <c r="A257" s="6" t="s">
        <v>430</v>
      </c>
      <c r="B257">
        <v>4000</v>
      </c>
      <c r="C257">
        <v>0.5</v>
      </c>
      <c r="D257" s="2" t="s">
        <v>582</v>
      </c>
      <c r="E257" t="s">
        <v>41</v>
      </c>
      <c r="F257">
        <v>6</v>
      </c>
    </row>
    <row r="258" spans="1:6" ht="15" customHeight="1" x14ac:dyDescent="0.5">
      <c r="A258" s="6" t="s">
        <v>431</v>
      </c>
      <c r="B258">
        <v>4000</v>
      </c>
      <c r="C258">
        <v>0.5</v>
      </c>
      <c r="D258" s="2" t="s">
        <v>582</v>
      </c>
      <c r="E258" t="s">
        <v>41</v>
      </c>
      <c r="F258">
        <v>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309F2-C284-48C9-ABE9-D4EB7CC074D8}">
  <sheetPr codeName="Tabelle6"/>
  <dimension ref="A1:D90"/>
  <sheetViews>
    <sheetView topLeftCell="A68" workbookViewId="0">
      <selection activeCell="A91" sqref="A91"/>
    </sheetView>
  </sheetViews>
  <sheetFormatPr baseColWidth="10" defaultColWidth="10.87890625" defaultRowHeight="14.35" x14ac:dyDescent="0.5"/>
  <cols>
    <col min="1" max="1" width="23.3515625" customWidth="1"/>
    <col min="4" max="4" width="84.52734375" customWidth="1"/>
  </cols>
  <sheetData>
    <row r="1" spans="1:4" x14ac:dyDescent="0.5">
      <c r="A1" t="s">
        <v>4</v>
      </c>
      <c r="B1" t="s">
        <v>5</v>
      </c>
      <c r="C1" t="s">
        <v>12</v>
      </c>
      <c r="D1" t="s">
        <v>6</v>
      </c>
    </row>
    <row r="2" spans="1:4" x14ac:dyDescent="0.5">
      <c r="A2" t="s">
        <v>52</v>
      </c>
      <c r="B2">
        <v>200</v>
      </c>
      <c r="C2">
        <v>1</v>
      </c>
    </row>
    <row r="3" spans="1:4" x14ac:dyDescent="0.5">
      <c r="A3" t="s">
        <v>53</v>
      </c>
      <c r="B3">
        <v>150</v>
      </c>
      <c r="C3">
        <v>0.75</v>
      </c>
    </row>
    <row r="4" spans="1:4" x14ac:dyDescent="0.5">
      <c r="A4" t="s">
        <v>54</v>
      </c>
      <c r="B4">
        <v>150</v>
      </c>
      <c r="C4">
        <v>0.5</v>
      </c>
    </row>
    <row r="5" spans="1:4" x14ac:dyDescent="0.5">
      <c r="A5" t="s">
        <v>55</v>
      </c>
      <c r="B5">
        <v>300</v>
      </c>
      <c r="C5">
        <v>1</v>
      </c>
    </row>
    <row r="6" spans="1:4" x14ac:dyDescent="0.5">
      <c r="A6" t="s">
        <v>56</v>
      </c>
      <c r="B6">
        <v>400</v>
      </c>
      <c r="C6">
        <v>1</v>
      </c>
    </row>
    <row r="7" spans="1:4" x14ac:dyDescent="0.5">
      <c r="A7" t="s">
        <v>57</v>
      </c>
      <c r="B7">
        <v>1500</v>
      </c>
      <c r="C7">
        <v>5</v>
      </c>
    </row>
    <row r="8" spans="1:4" x14ac:dyDescent="0.5">
      <c r="A8" t="s">
        <v>65</v>
      </c>
      <c r="B8">
        <v>400</v>
      </c>
      <c r="C8">
        <v>0.5</v>
      </c>
    </row>
    <row r="9" spans="1:4" x14ac:dyDescent="0.5">
      <c r="A9" t="s">
        <v>66</v>
      </c>
      <c r="B9">
        <v>500</v>
      </c>
      <c r="C9">
        <v>1</v>
      </c>
    </row>
    <row r="10" spans="1:4" x14ac:dyDescent="0.5">
      <c r="A10" t="s">
        <v>28</v>
      </c>
      <c r="B10">
        <v>100</v>
      </c>
      <c r="C10">
        <v>0.25</v>
      </c>
    </row>
    <row r="11" spans="1:4" x14ac:dyDescent="0.5">
      <c r="A11" t="s">
        <v>29</v>
      </c>
      <c r="B11">
        <v>200</v>
      </c>
      <c r="C11">
        <v>0.5</v>
      </c>
    </row>
    <row r="12" spans="1:4" x14ac:dyDescent="0.5">
      <c r="A12" t="s">
        <v>30</v>
      </c>
      <c r="B12">
        <v>500</v>
      </c>
      <c r="C12">
        <v>1</v>
      </c>
    </row>
    <row r="13" spans="1:4" x14ac:dyDescent="0.5">
      <c r="A13" t="s">
        <v>31</v>
      </c>
      <c r="B13">
        <v>300</v>
      </c>
      <c r="C13">
        <v>1</v>
      </c>
    </row>
    <row r="14" spans="1:4" x14ac:dyDescent="0.5">
      <c r="A14" t="s">
        <v>32</v>
      </c>
      <c r="B14">
        <v>450</v>
      </c>
      <c r="C14">
        <v>3</v>
      </c>
    </row>
    <row r="15" spans="1:4" x14ac:dyDescent="0.5">
      <c r="A15" t="s">
        <v>33</v>
      </c>
      <c r="B15">
        <v>700</v>
      </c>
      <c r="C15">
        <v>4</v>
      </c>
    </row>
    <row r="16" spans="1:4" x14ac:dyDescent="0.5">
      <c r="A16" t="s">
        <v>34</v>
      </c>
      <c r="B16">
        <v>400</v>
      </c>
      <c r="C16">
        <v>3</v>
      </c>
    </row>
    <row r="17" spans="1:4" x14ac:dyDescent="0.5">
      <c r="A17" t="s">
        <v>35</v>
      </c>
      <c r="B17">
        <v>700</v>
      </c>
      <c r="C17">
        <v>8</v>
      </c>
    </row>
    <row r="18" spans="1:4" x14ac:dyDescent="0.5">
      <c r="A18" t="s">
        <v>36</v>
      </c>
      <c r="B18">
        <v>40</v>
      </c>
      <c r="C18">
        <v>1</v>
      </c>
    </row>
    <row r="19" spans="1:4" x14ac:dyDescent="0.5">
      <c r="A19" t="s">
        <v>37</v>
      </c>
      <c r="B19">
        <v>150</v>
      </c>
      <c r="C19">
        <v>0.25</v>
      </c>
      <c r="D19" s="8" t="s">
        <v>39</v>
      </c>
    </row>
    <row r="20" spans="1:4" x14ac:dyDescent="0.5">
      <c r="A20" t="s">
        <v>38</v>
      </c>
      <c r="B20">
        <v>800</v>
      </c>
      <c r="C20">
        <v>0.25</v>
      </c>
      <c r="D20" s="8" t="s">
        <v>40</v>
      </c>
    </row>
    <row r="21" spans="1:4" x14ac:dyDescent="0.5">
      <c r="A21" t="s">
        <v>41</v>
      </c>
      <c r="B21">
        <v>200</v>
      </c>
      <c r="C21">
        <v>0.1</v>
      </c>
      <c r="D21" t="s">
        <v>45</v>
      </c>
    </row>
    <row r="22" spans="1:4" x14ac:dyDescent="0.5">
      <c r="A22" t="s">
        <v>42</v>
      </c>
      <c r="B22">
        <v>50</v>
      </c>
      <c r="C22">
        <v>0.3</v>
      </c>
      <c r="D22" t="s">
        <v>46</v>
      </c>
    </row>
    <row r="23" spans="1:4" x14ac:dyDescent="0.5">
      <c r="A23" t="s">
        <v>43</v>
      </c>
      <c r="B23">
        <v>1000</v>
      </c>
      <c r="C23">
        <v>0.2</v>
      </c>
      <c r="D23" t="s">
        <v>44</v>
      </c>
    </row>
    <row r="24" spans="1:4" x14ac:dyDescent="0.5">
      <c r="A24" t="s">
        <v>47</v>
      </c>
      <c r="B24">
        <v>200</v>
      </c>
      <c r="C24">
        <v>3</v>
      </c>
    </row>
    <row r="25" spans="1:4" x14ac:dyDescent="0.5">
      <c r="A25" t="s">
        <v>48</v>
      </c>
      <c r="B25">
        <v>400</v>
      </c>
      <c r="C25">
        <v>2</v>
      </c>
    </row>
    <row r="26" spans="1:4" x14ac:dyDescent="0.5">
      <c r="A26" t="s">
        <v>49</v>
      </c>
      <c r="B26">
        <v>200</v>
      </c>
      <c r="C26">
        <v>1</v>
      </c>
    </row>
    <row r="27" spans="1:4" x14ac:dyDescent="0.5">
      <c r="A27" t="s">
        <v>67</v>
      </c>
      <c r="B27">
        <v>2500</v>
      </c>
      <c r="C27">
        <v>0.25</v>
      </c>
      <c r="D27" t="s">
        <v>125</v>
      </c>
    </row>
    <row r="28" spans="1:4" x14ac:dyDescent="0.5">
      <c r="A28" t="s">
        <v>68</v>
      </c>
      <c r="B28">
        <v>15000</v>
      </c>
      <c r="C28">
        <v>0.25</v>
      </c>
      <c r="D28" t="s">
        <v>126</v>
      </c>
    </row>
    <row r="29" spans="1:4" x14ac:dyDescent="0.5">
      <c r="A29" t="s">
        <v>69</v>
      </c>
      <c r="B29">
        <v>45000</v>
      </c>
      <c r="C29">
        <v>0.25</v>
      </c>
      <c r="D29" t="s">
        <v>127</v>
      </c>
    </row>
    <row r="30" spans="1:4" x14ac:dyDescent="0.5">
      <c r="A30" s="9" t="s">
        <v>128</v>
      </c>
      <c r="B30" s="9">
        <v>1200</v>
      </c>
      <c r="C30" s="9">
        <v>7</v>
      </c>
      <c r="D30" s="9" t="s">
        <v>130</v>
      </c>
    </row>
    <row r="31" spans="1:4" x14ac:dyDescent="0.5">
      <c r="A31" t="s">
        <v>129</v>
      </c>
      <c r="B31">
        <v>900</v>
      </c>
      <c r="C31">
        <v>1</v>
      </c>
    </row>
    <row r="32" spans="1:4" x14ac:dyDescent="0.5">
      <c r="A32" t="s">
        <v>132</v>
      </c>
      <c r="B32">
        <v>1600</v>
      </c>
      <c r="C32">
        <v>1</v>
      </c>
    </row>
    <row r="33" spans="1:3" x14ac:dyDescent="0.5">
      <c r="A33" t="s">
        <v>133</v>
      </c>
      <c r="B33">
        <v>2000</v>
      </c>
      <c r="C33">
        <v>1</v>
      </c>
    </row>
    <row r="34" spans="1:3" x14ac:dyDescent="0.5">
      <c r="A34" t="s">
        <v>134</v>
      </c>
      <c r="B34">
        <v>150</v>
      </c>
      <c r="C34">
        <v>2</v>
      </c>
    </row>
    <row r="35" spans="1:3" x14ac:dyDescent="0.5">
      <c r="A35" t="s">
        <v>135</v>
      </c>
      <c r="B35">
        <v>100</v>
      </c>
      <c r="C35">
        <v>2</v>
      </c>
    </row>
    <row r="36" spans="1:3" x14ac:dyDescent="0.5">
      <c r="A36" t="s">
        <v>136</v>
      </c>
      <c r="B36">
        <v>100</v>
      </c>
      <c r="C36">
        <v>1</v>
      </c>
    </row>
    <row r="37" spans="1:3" x14ac:dyDescent="0.5">
      <c r="A37" t="s">
        <v>137</v>
      </c>
      <c r="B37">
        <v>400</v>
      </c>
      <c r="C37">
        <v>3</v>
      </c>
    </row>
    <row r="38" spans="1:3" x14ac:dyDescent="0.5">
      <c r="A38" t="s">
        <v>145</v>
      </c>
      <c r="B38">
        <v>800</v>
      </c>
      <c r="C38">
        <v>5</v>
      </c>
    </row>
    <row r="39" spans="1:3" x14ac:dyDescent="0.5">
      <c r="A39" t="s">
        <v>138</v>
      </c>
      <c r="B39">
        <v>150</v>
      </c>
      <c r="C39">
        <v>2</v>
      </c>
    </row>
    <row r="40" spans="1:3" x14ac:dyDescent="0.5">
      <c r="A40" t="s">
        <v>139</v>
      </c>
      <c r="B40">
        <v>100</v>
      </c>
      <c r="C40">
        <v>2</v>
      </c>
    </row>
    <row r="41" spans="1:3" x14ac:dyDescent="0.5">
      <c r="A41" t="s">
        <v>140</v>
      </c>
      <c r="B41">
        <v>100</v>
      </c>
      <c r="C41">
        <v>1.5</v>
      </c>
    </row>
    <row r="42" spans="1:3" x14ac:dyDescent="0.5">
      <c r="A42" t="s">
        <v>141</v>
      </c>
      <c r="B42">
        <v>50</v>
      </c>
      <c r="C42">
        <v>0.1</v>
      </c>
    </row>
    <row r="43" spans="1:3" x14ac:dyDescent="0.5">
      <c r="A43" t="s">
        <v>142</v>
      </c>
      <c r="B43">
        <v>150</v>
      </c>
      <c r="C43">
        <v>0.2</v>
      </c>
    </row>
    <row r="44" spans="1:3" x14ac:dyDescent="0.5">
      <c r="A44" t="s">
        <v>143</v>
      </c>
      <c r="B44">
        <v>80</v>
      </c>
      <c r="C44">
        <v>0.1</v>
      </c>
    </row>
    <row r="45" spans="1:3" x14ac:dyDescent="0.5">
      <c r="A45" t="s">
        <v>144</v>
      </c>
      <c r="B45">
        <v>600</v>
      </c>
      <c r="C45">
        <v>0.3</v>
      </c>
    </row>
    <row r="46" spans="1:3" x14ac:dyDescent="0.5">
      <c r="A46" t="s">
        <v>146</v>
      </c>
      <c r="B46">
        <v>250</v>
      </c>
      <c r="C46">
        <v>0.2</v>
      </c>
    </row>
    <row r="47" spans="1:3" x14ac:dyDescent="0.5">
      <c r="A47" t="s">
        <v>147</v>
      </c>
      <c r="B47">
        <v>150</v>
      </c>
      <c r="C47">
        <v>0.1</v>
      </c>
    </row>
    <row r="48" spans="1:3" x14ac:dyDescent="0.5">
      <c r="A48" t="s">
        <v>56</v>
      </c>
      <c r="B48">
        <v>200</v>
      </c>
      <c r="C48">
        <v>0.1</v>
      </c>
    </row>
    <row r="49" spans="1:3" x14ac:dyDescent="0.5">
      <c r="A49" t="s">
        <v>148</v>
      </c>
      <c r="B49">
        <v>200</v>
      </c>
      <c r="C49">
        <v>0.1</v>
      </c>
    </row>
    <row r="50" spans="1:3" x14ac:dyDescent="0.5">
      <c r="A50" t="s">
        <v>149</v>
      </c>
      <c r="B50">
        <v>200</v>
      </c>
      <c r="C50">
        <v>0.1</v>
      </c>
    </row>
    <row r="51" spans="1:3" x14ac:dyDescent="0.5">
      <c r="A51" t="s">
        <v>150</v>
      </c>
      <c r="B51">
        <v>400</v>
      </c>
      <c r="C51">
        <v>0.1</v>
      </c>
    </row>
    <row r="52" spans="1:3" x14ac:dyDescent="0.5">
      <c r="A52" t="s">
        <v>665</v>
      </c>
      <c r="B52">
        <v>600</v>
      </c>
      <c r="C52">
        <v>0.5</v>
      </c>
    </row>
    <row r="53" spans="1:3" x14ac:dyDescent="0.5">
      <c r="A53" t="s">
        <v>152</v>
      </c>
      <c r="B53">
        <v>2000</v>
      </c>
      <c r="C53">
        <v>1</v>
      </c>
    </row>
    <row r="54" spans="1:3" x14ac:dyDescent="0.5">
      <c r="A54" t="s">
        <v>153</v>
      </c>
      <c r="B54">
        <v>3000</v>
      </c>
      <c r="C54">
        <v>0.5</v>
      </c>
    </row>
    <row r="55" spans="1:3" x14ac:dyDescent="0.5">
      <c r="A55" t="s">
        <v>154</v>
      </c>
      <c r="B55">
        <v>5500</v>
      </c>
      <c r="C55">
        <v>0.5</v>
      </c>
    </row>
    <row r="56" spans="1:3" x14ac:dyDescent="0.5">
      <c r="A56" t="s">
        <v>155</v>
      </c>
      <c r="B56">
        <v>35000</v>
      </c>
      <c r="C56">
        <v>2</v>
      </c>
    </row>
    <row r="57" spans="1:3" x14ac:dyDescent="0.5">
      <c r="A57" t="s">
        <v>156</v>
      </c>
      <c r="B57">
        <v>150</v>
      </c>
      <c r="C57">
        <v>1</v>
      </c>
    </row>
    <row r="58" spans="1:3" x14ac:dyDescent="0.5">
      <c r="A58" t="s">
        <v>157</v>
      </c>
      <c r="B58">
        <v>20</v>
      </c>
      <c r="C58">
        <v>0.1</v>
      </c>
    </row>
    <row r="59" spans="1:3" x14ac:dyDescent="0.5">
      <c r="A59" t="s">
        <v>158</v>
      </c>
      <c r="B59">
        <v>40</v>
      </c>
      <c r="C59">
        <v>0.01</v>
      </c>
    </row>
    <row r="60" spans="1:3" x14ac:dyDescent="0.5">
      <c r="A60" t="s">
        <v>159</v>
      </c>
      <c r="B60">
        <v>1</v>
      </c>
      <c r="C60">
        <v>0.01</v>
      </c>
    </row>
    <row r="61" spans="1:3" x14ac:dyDescent="0.5">
      <c r="A61" t="s">
        <v>160</v>
      </c>
      <c r="B61">
        <v>1</v>
      </c>
      <c r="C61">
        <v>0.01</v>
      </c>
    </row>
    <row r="62" spans="1:3" x14ac:dyDescent="0.5">
      <c r="A62" t="s">
        <v>161</v>
      </c>
      <c r="B62">
        <v>150</v>
      </c>
      <c r="C62">
        <v>0.1</v>
      </c>
    </row>
    <row r="63" spans="1:3" x14ac:dyDescent="0.5">
      <c r="A63" t="s">
        <v>162</v>
      </c>
      <c r="B63">
        <v>200</v>
      </c>
      <c r="C63">
        <v>0.5</v>
      </c>
    </row>
    <row r="64" spans="1:3" x14ac:dyDescent="0.5">
      <c r="A64" t="s">
        <v>163</v>
      </c>
      <c r="B64">
        <v>2000</v>
      </c>
      <c r="C64">
        <v>4</v>
      </c>
    </row>
    <row r="65" spans="1:4" x14ac:dyDescent="0.5">
      <c r="A65" t="s">
        <v>164</v>
      </c>
      <c r="B65">
        <v>1900</v>
      </c>
      <c r="C65">
        <v>0.2</v>
      </c>
    </row>
    <row r="66" spans="1:4" x14ac:dyDescent="0.5">
      <c r="A66" t="s">
        <v>165</v>
      </c>
      <c r="B66">
        <v>30000</v>
      </c>
      <c r="C66">
        <v>4</v>
      </c>
    </row>
    <row r="67" spans="1:4" x14ac:dyDescent="0.5">
      <c r="A67" t="s">
        <v>166</v>
      </c>
      <c r="B67">
        <v>1500</v>
      </c>
      <c r="C67">
        <v>4</v>
      </c>
    </row>
    <row r="68" spans="1:4" x14ac:dyDescent="0.5">
      <c r="A68" t="s">
        <v>167</v>
      </c>
      <c r="B68">
        <v>6750</v>
      </c>
      <c r="C68">
        <v>4</v>
      </c>
    </row>
    <row r="69" spans="1:4" x14ac:dyDescent="0.5">
      <c r="A69" t="s">
        <v>168</v>
      </c>
      <c r="B69">
        <v>27000</v>
      </c>
      <c r="C69">
        <v>4</v>
      </c>
    </row>
    <row r="70" spans="1:4" x14ac:dyDescent="0.5">
      <c r="A70" t="s">
        <v>169</v>
      </c>
      <c r="B70">
        <v>90000</v>
      </c>
      <c r="C70">
        <v>4</v>
      </c>
    </row>
    <row r="71" spans="1:4" x14ac:dyDescent="0.5">
      <c r="A71" t="s">
        <v>170</v>
      </c>
      <c r="B71">
        <v>0</v>
      </c>
      <c r="C71">
        <v>3</v>
      </c>
    </row>
    <row r="72" spans="1:4" x14ac:dyDescent="0.5">
      <c r="A72" t="s">
        <v>171</v>
      </c>
      <c r="B72">
        <v>500</v>
      </c>
      <c r="C72">
        <v>1</v>
      </c>
      <c r="D72" t="s">
        <v>172</v>
      </c>
    </row>
    <row r="73" spans="1:4" x14ac:dyDescent="0.5">
      <c r="A73" t="s">
        <v>173</v>
      </c>
      <c r="B73">
        <v>600</v>
      </c>
      <c r="C73">
        <v>0.1</v>
      </c>
    </row>
    <row r="74" spans="1:4" x14ac:dyDescent="0.5">
      <c r="A74" t="s">
        <v>174</v>
      </c>
      <c r="B74">
        <v>800</v>
      </c>
      <c r="C74">
        <v>0.1</v>
      </c>
    </row>
    <row r="75" spans="1:4" x14ac:dyDescent="0.5">
      <c r="A75" t="s">
        <v>175</v>
      </c>
      <c r="B75">
        <v>700</v>
      </c>
      <c r="C75">
        <v>0.1</v>
      </c>
    </row>
    <row r="76" spans="1:4" x14ac:dyDescent="0.5">
      <c r="A76" t="s">
        <v>176</v>
      </c>
      <c r="B76">
        <v>200</v>
      </c>
      <c r="C76">
        <v>0.1</v>
      </c>
    </row>
    <row r="77" spans="1:4" x14ac:dyDescent="0.5">
      <c r="A77" t="s">
        <v>177</v>
      </c>
      <c r="B77">
        <v>200</v>
      </c>
      <c r="C77">
        <v>0.5</v>
      </c>
    </row>
    <row r="78" spans="1:4" x14ac:dyDescent="0.5">
      <c r="A78" t="s">
        <v>178</v>
      </c>
      <c r="B78">
        <v>150</v>
      </c>
      <c r="C78">
        <v>0.1</v>
      </c>
    </row>
    <row r="79" spans="1:4" x14ac:dyDescent="0.5">
      <c r="A79" t="s">
        <v>179</v>
      </c>
      <c r="B79">
        <v>50</v>
      </c>
      <c r="C79">
        <v>0.2</v>
      </c>
    </row>
    <row r="80" spans="1:4" x14ac:dyDescent="0.5">
      <c r="A80" t="s">
        <v>180</v>
      </c>
      <c r="B80">
        <v>100</v>
      </c>
      <c r="C80">
        <v>0.1</v>
      </c>
    </row>
    <row r="81" spans="1:3" x14ac:dyDescent="0.5">
      <c r="A81" t="s">
        <v>181</v>
      </c>
      <c r="B81">
        <v>20</v>
      </c>
      <c r="C81">
        <v>0.1</v>
      </c>
    </row>
    <row r="82" spans="1:3" x14ac:dyDescent="0.5">
      <c r="A82" t="s">
        <v>182</v>
      </c>
      <c r="B82">
        <v>150</v>
      </c>
      <c r="C82">
        <v>0.1</v>
      </c>
    </row>
    <row r="83" spans="1:3" x14ac:dyDescent="0.5">
      <c r="A83" t="s">
        <v>183</v>
      </c>
      <c r="B83">
        <v>150</v>
      </c>
      <c r="C83">
        <v>0.1</v>
      </c>
    </row>
    <row r="84" spans="1:3" x14ac:dyDescent="0.5">
      <c r="A84" t="s">
        <v>184</v>
      </c>
      <c r="B84">
        <v>150</v>
      </c>
      <c r="C84">
        <v>0.1</v>
      </c>
    </row>
    <row r="85" spans="1:3" x14ac:dyDescent="0.5">
      <c r="A85" t="s">
        <v>187</v>
      </c>
      <c r="B85">
        <v>3000</v>
      </c>
      <c r="C85">
        <v>0.1</v>
      </c>
    </row>
    <row r="86" spans="1:3" x14ac:dyDescent="0.5">
      <c r="A86" t="s">
        <v>188</v>
      </c>
      <c r="B86">
        <v>700</v>
      </c>
      <c r="C86">
        <v>0.1</v>
      </c>
    </row>
    <row r="87" spans="1:3" x14ac:dyDescent="0.5">
      <c r="A87" t="s">
        <v>1431</v>
      </c>
    </row>
    <row r="88" spans="1:3" x14ac:dyDescent="0.5">
      <c r="A88" t="s">
        <v>1432</v>
      </c>
    </row>
    <row r="89" spans="1:3" x14ac:dyDescent="0.5">
      <c r="A89" t="s">
        <v>1433</v>
      </c>
    </row>
    <row r="90" spans="1:3" x14ac:dyDescent="0.5">
      <c r="A90" t="s">
        <v>1394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EC6C2-6232-4C1F-A18B-2D18FA338EC6}">
  <dimension ref="A1:D160"/>
  <sheetViews>
    <sheetView topLeftCell="A129" zoomScale="115" zoomScaleNormal="115" workbookViewId="0">
      <selection activeCell="C162" sqref="C162"/>
    </sheetView>
  </sheetViews>
  <sheetFormatPr baseColWidth="10" defaultRowHeight="14.35" x14ac:dyDescent="0.5"/>
  <sheetData>
    <row r="1" spans="1:4" x14ac:dyDescent="0.5">
      <c r="A1" t="s">
        <v>4</v>
      </c>
      <c r="B1" t="s">
        <v>5</v>
      </c>
      <c r="C1" t="s">
        <v>12</v>
      </c>
      <c r="D1" t="s">
        <v>6</v>
      </c>
    </row>
    <row r="2" spans="1:4" x14ac:dyDescent="0.5">
      <c r="A2" t="s">
        <v>666</v>
      </c>
      <c r="B2">
        <v>500</v>
      </c>
      <c r="C2">
        <v>0.01</v>
      </c>
    </row>
    <row r="3" spans="1:4" x14ac:dyDescent="0.5">
      <c r="A3" t="s">
        <v>667</v>
      </c>
      <c r="B3">
        <v>500</v>
      </c>
      <c r="C3">
        <v>0.01</v>
      </c>
    </row>
    <row r="4" spans="1:4" x14ac:dyDescent="0.5">
      <c r="A4" t="s">
        <v>668</v>
      </c>
      <c r="B4">
        <v>500</v>
      </c>
      <c r="C4">
        <v>0.01</v>
      </c>
    </row>
    <row r="5" spans="1:4" x14ac:dyDescent="0.5">
      <c r="A5" t="s">
        <v>669</v>
      </c>
      <c r="B5">
        <v>500</v>
      </c>
      <c r="C5">
        <v>0.01</v>
      </c>
    </row>
    <row r="6" spans="1:4" x14ac:dyDescent="0.5">
      <c r="A6" t="s">
        <v>670</v>
      </c>
      <c r="B6">
        <v>500</v>
      </c>
      <c r="C6">
        <v>0.01</v>
      </c>
    </row>
    <row r="7" spans="1:4" x14ac:dyDescent="0.5">
      <c r="A7" t="s">
        <v>671</v>
      </c>
      <c r="B7">
        <v>450</v>
      </c>
      <c r="C7">
        <v>0.01</v>
      </c>
    </row>
    <row r="8" spans="1:4" x14ac:dyDescent="0.5">
      <c r="A8" t="s">
        <v>672</v>
      </c>
      <c r="B8">
        <v>450</v>
      </c>
      <c r="C8">
        <v>0.01</v>
      </c>
    </row>
    <row r="9" spans="1:4" x14ac:dyDescent="0.5">
      <c r="A9" t="s">
        <v>673</v>
      </c>
      <c r="B9">
        <v>400</v>
      </c>
      <c r="C9">
        <v>0.01</v>
      </c>
    </row>
    <row r="10" spans="1:4" x14ac:dyDescent="0.5">
      <c r="A10" t="s">
        <v>674</v>
      </c>
      <c r="B10">
        <v>400</v>
      </c>
      <c r="C10">
        <v>0.01</v>
      </c>
    </row>
    <row r="11" spans="1:4" x14ac:dyDescent="0.5">
      <c r="A11" t="s">
        <v>675</v>
      </c>
      <c r="B11">
        <v>400</v>
      </c>
      <c r="C11">
        <v>0.01</v>
      </c>
    </row>
    <row r="12" spans="1:4" x14ac:dyDescent="0.5">
      <c r="A12" t="s">
        <v>676</v>
      </c>
      <c r="B12">
        <v>400</v>
      </c>
      <c r="C12">
        <v>0.01</v>
      </c>
    </row>
    <row r="13" spans="1:4" x14ac:dyDescent="0.5">
      <c r="A13" t="s">
        <v>677</v>
      </c>
      <c r="B13">
        <v>400</v>
      </c>
      <c r="C13">
        <v>0.01</v>
      </c>
    </row>
    <row r="14" spans="1:4" x14ac:dyDescent="0.5">
      <c r="A14" t="s">
        <v>678</v>
      </c>
      <c r="B14">
        <v>400</v>
      </c>
      <c r="C14">
        <v>0.01</v>
      </c>
    </row>
    <row r="15" spans="1:4" x14ac:dyDescent="0.5">
      <c r="A15" t="s">
        <v>679</v>
      </c>
      <c r="B15">
        <v>400</v>
      </c>
      <c r="C15">
        <v>0.01</v>
      </c>
    </row>
    <row r="16" spans="1:4" x14ac:dyDescent="0.5">
      <c r="A16" t="s">
        <v>680</v>
      </c>
      <c r="B16">
        <v>350</v>
      </c>
      <c r="C16">
        <v>0.01</v>
      </c>
    </row>
    <row r="17" spans="1:3" x14ac:dyDescent="0.5">
      <c r="A17" t="s">
        <v>681</v>
      </c>
      <c r="B17">
        <v>350</v>
      </c>
      <c r="C17">
        <v>0.01</v>
      </c>
    </row>
    <row r="18" spans="1:3" x14ac:dyDescent="0.5">
      <c r="A18" t="s">
        <v>682</v>
      </c>
      <c r="B18">
        <v>350</v>
      </c>
      <c r="C18">
        <v>0.01</v>
      </c>
    </row>
    <row r="19" spans="1:3" x14ac:dyDescent="0.5">
      <c r="A19" t="s">
        <v>683</v>
      </c>
      <c r="B19">
        <v>350</v>
      </c>
      <c r="C19">
        <v>0.01</v>
      </c>
    </row>
    <row r="20" spans="1:3" x14ac:dyDescent="0.5">
      <c r="A20" t="s">
        <v>684</v>
      </c>
      <c r="B20">
        <v>350</v>
      </c>
      <c r="C20">
        <v>0.01</v>
      </c>
    </row>
    <row r="21" spans="1:3" x14ac:dyDescent="0.5">
      <c r="A21" t="s">
        <v>685</v>
      </c>
      <c r="B21">
        <v>300</v>
      </c>
      <c r="C21">
        <v>0.01</v>
      </c>
    </row>
    <row r="22" spans="1:3" x14ac:dyDescent="0.5">
      <c r="A22" t="s">
        <v>686</v>
      </c>
      <c r="B22">
        <v>300</v>
      </c>
      <c r="C22">
        <v>0.01</v>
      </c>
    </row>
    <row r="23" spans="1:3" x14ac:dyDescent="0.5">
      <c r="A23" t="s">
        <v>687</v>
      </c>
      <c r="B23">
        <v>300</v>
      </c>
      <c r="C23">
        <v>0.01</v>
      </c>
    </row>
    <row r="24" spans="1:3" x14ac:dyDescent="0.5">
      <c r="A24" t="s">
        <v>688</v>
      </c>
      <c r="B24">
        <v>300</v>
      </c>
      <c r="C24">
        <v>0.01</v>
      </c>
    </row>
    <row r="25" spans="1:3" x14ac:dyDescent="0.5">
      <c r="A25" t="s">
        <v>689</v>
      </c>
      <c r="B25">
        <v>300</v>
      </c>
      <c r="C25">
        <v>0.01</v>
      </c>
    </row>
    <row r="26" spans="1:3" x14ac:dyDescent="0.5">
      <c r="A26" t="s">
        <v>690</v>
      </c>
      <c r="B26">
        <v>300</v>
      </c>
      <c r="C26">
        <v>0.01</v>
      </c>
    </row>
    <row r="27" spans="1:3" x14ac:dyDescent="0.5">
      <c r="A27" t="s">
        <v>691</v>
      </c>
      <c r="B27">
        <v>300</v>
      </c>
      <c r="C27">
        <v>0.01</v>
      </c>
    </row>
    <row r="28" spans="1:3" x14ac:dyDescent="0.5">
      <c r="A28" t="s">
        <v>692</v>
      </c>
      <c r="B28">
        <v>300</v>
      </c>
      <c r="C28">
        <v>0.01</v>
      </c>
    </row>
    <row r="29" spans="1:3" x14ac:dyDescent="0.5">
      <c r="A29" t="s">
        <v>693</v>
      </c>
      <c r="B29">
        <v>300</v>
      </c>
      <c r="C29">
        <v>0.01</v>
      </c>
    </row>
    <row r="30" spans="1:3" x14ac:dyDescent="0.5">
      <c r="A30" t="s">
        <v>694</v>
      </c>
      <c r="B30">
        <v>250</v>
      </c>
      <c r="C30">
        <v>0.01</v>
      </c>
    </row>
    <row r="31" spans="1:3" x14ac:dyDescent="0.5">
      <c r="A31" t="s">
        <v>695</v>
      </c>
      <c r="B31">
        <v>250</v>
      </c>
      <c r="C31">
        <v>0.01</v>
      </c>
    </row>
    <row r="32" spans="1:3" x14ac:dyDescent="0.5">
      <c r="A32" t="s">
        <v>696</v>
      </c>
      <c r="B32">
        <v>250</v>
      </c>
      <c r="C32">
        <v>0.01</v>
      </c>
    </row>
    <row r="33" spans="1:3" x14ac:dyDescent="0.5">
      <c r="A33" t="s">
        <v>697</v>
      </c>
      <c r="B33">
        <v>250</v>
      </c>
      <c r="C33">
        <v>0.01</v>
      </c>
    </row>
    <row r="34" spans="1:3" x14ac:dyDescent="0.5">
      <c r="A34" t="s">
        <v>698</v>
      </c>
      <c r="B34">
        <v>250</v>
      </c>
      <c r="C34">
        <v>0.01</v>
      </c>
    </row>
    <row r="35" spans="1:3" x14ac:dyDescent="0.5">
      <c r="A35" t="s">
        <v>699</v>
      </c>
      <c r="B35">
        <v>200</v>
      </c>
      <c r="C35">
        <v>0.01</v>
      </c>
    </row>
    <row r="36" spans="1:3" x14ac:dyDescent="0.5">
      <c r="A36" t="s">
        <v>700</v>
      </c>
      <c r="B36">
        <v>200</v>
      </c>
      <c r="C36">
        <v>0.01</v>
      </c>
    </row>
    <row r="37" spans="1:3" x14ac:dyDescent="0.5">
      <c r="A37" t="s">
        <v>701</v>
      </c>
      <c r="B37">
        <v>200</v>
      </c>
      <c r="C37">
        <v>0.01</v>
      </c>
    </row>
    <row r="38" spans="1:3" x14ac:dyDescent="0.5">
      <c r="A38" t="s">
        <v>702</v>
      </c>
      <c r="B38">
        <v>200</v>
      </c>
      <c r="C38">
        <v>0.01</v>
      </c>
    </row>
    <row r="39" spans="1:3" x14ac:dyDescent="0.5">
      <c r="A39" t="s">
        <v>703</v>
      </c>
      <c r="B39">
        <v>200</v>
      </c>
      <c r="C39">
        <v>0.01</v>
      </c>
    </row>
    <row r="40" spans="1:3" x14ac:dyDescent="0.5">
      <c r="A40" t="s">
        <v>704</v>
      </c>
      <c r="B40">
        <v>200</v>
      </c>
      <c r="C40">
        <v>0.01</v>
      </c>
    </row>
    <row r="41" spans="1:3" x14ac:dyDescent="0.5">
      <c r="A41" t="s">
        <v>705</v>
      </c>
      <c r="B41">
        <v>200</v>
      </c>
      <c r="C41">
        <v>0.01</v>
      </c>
    </row>
    <row r="42" spans="1:3" x14ac:dyDescent="0.5">
      <c r="A42" t="s">
        <v>706</v>
      </c>
      <c r="B42">
        <v>200</v>
      </c>
      <c r="C42">
        <v>0.01</v>
      </c>
    </row>
    <row r="43" spans="1:3" x14ac:dyDescent="0.5">
      <c r="A43" t="s">
        <v>707</v>
      </c>
      <c r="B43">
        <v>200</v>
      </c>
      <c r="C43">
        <v>0.01</v>
      </c>
    </row>
    <row r="44" spans="1:3" x14ac:dyDescent="0.5">
      <c r="A44" t="s">
        <v>708</v>
      </c>
      <c r="B44">
        <v>200</v>
      </c>
      <c r="C44">
        <v>0.01</v>
      </c>
    </row>
    <row r="45" spans="1:3" x14ac:dyDescent="0.5">
      <c r="A45" t="s">
        <v>709</v>
      </c>
      <c r="B45">
        <v>200</v>
      </c>
      <c r="C45">
        <v>0.01</v>
      </c>
    </row>
    <row r="46" spans="1:3" x14ac:dyDescent="0.5">
      <c r="A46" t="s">
        <v>710</v>
      </c>
      <c r="B46">
        <v>150</v>
      </c>
      <c r="C46">
        <v>0.01</v>
      </c>
    </row>
    <row r="47" spans="1:3" x14ac:dyDescent="0.5">
      <c r="A47" t="s">
        <v>711</v>
      </c>
      <c r="B47">
        <v>150</v>
      </c>
      <c r="C47">
        <v>0.01</v>
      </c>
    </row>
    <row r="48" spans="1:3" x14ac:dyDescent="0.5">
      <c r="A48" t="s">
        <v>712</v>
      </c>
      <c r="B48">
        <v>150</v>
      </c>
      <c r="C48">
        <v>0.01</v>
      </c>
    </row>
    <row r="49" spans="1:3" x14ac:dyDescent="0.5">
      <c r="A49" t="s">
        <v>713</v>
      </c>
      <c r="B49">
        <v>150</v>
      </c>
      <c r="C49">
        <v>0.01</v>
      </c>
    </row>
    <row r="50" spans="1:3" x14ac:dyDescent="0.5">
      <c r="A50" t="s">
        <v>714</v>
      </c>
      <c r="B50">
        <v>150</v>
      </c>
      <c r="C50">
        <v>0.01</v>
      </c>
    </row>
    <row r="51" spans="1:3" x14ac:dyDescent="0.5">
      <c r="A51" t="s">
        <v>715</v>
      </c>
      <c r="B51">
        <v>150</v>
      </c>
      <c r="C51">
        <v>0.01</v>
      </c>
    </row>
    <row r="52" spans="1:3" x14ac:dyDescent="0.5">
      <c r="A52" t="s">
        <v>716</v>
      </c>
      <c r="B52">
        <v>150</v>
      </c>
      <c r="C52">
        <v>0.01</v>
      </c>
    </row>
    <row r="53" spans="1:3" x14ac:dyDescent="0.5">
      <c r="A53" t="s">
        <v>717</v>
      </c>
      <c r="B53">
        <v>150</v>
      </c>
      <c r="C53">
        <v>0.01</v>
      </c>
    </row>
    <row r="54" spans="1:3" x14ac:dyDescent="0.5">
      <c r="A54" t="s">
        <v>718</v>
      </c>
      <c r="B54">
        <v>150</v>
      </c>
      <c r="C54">
        <v>0.01</v>
      </c>
    </row>
    <row r="55" spans="1:3" x14ac:dyDescent="0.5">
      <c r="A55" t="s">
        <v>719</v>
      </c>
      <c r="B55">
        <v>150</v>
      </c>
      <c r="C55">
        <v>0.01</v>
      </c>
    </row>
    <row r="56" spans="1:3" x14ac:dyDescent="0.5">
      <c r="A56" t="s">
        <v>720</v>
      </c>
      <c r="B56">
        <v>100</v>
      </c>
      <c r="C56">
        <v>0.01</v>
      </c>
    </row>
    <row r="57" spans="1:3" x14ac:dyDescent="0.5">
      <c r="A57" t="s">
        <v>721</v>
      </c>
      <c r="B57">
        <v>100</v>
      </c>
      <c r="C57">
        <v>0.01</v>
      </c>
    </row>
    <row r="58" spans="1:3" x14ac:dyDescent="0.5">
      <c r="A58" t="s">
        <v>722</v>
      </c>
      <c r="B58">
        <v>100</v>
      </c>
      <c r="C58">
        <v>0.01</v>
      </c>
    </row>
    <row r="59" spans="1:3" x14ac:dyDescent="0.5">
      <c r="A59" t="s">
        <v>723</v>
      </c>
      <c r="B59">
        <v>100</v>
      </c>
      <c r="C59">
        <v>0.01</v>
      </c>
    </row>
    <row r="60" spans="1:3" x14ac:dyDescent="0.5">
      <c r="A60" t="s">
        <v>724</v>
      </c>
      <c r="B60">
        <v>100</v>
      </c>
      <c r="C60">
        <v>0.01</v>
      </c>
    </row>
    <row r="61" spans="1:3" x14ac:dyDescent="0.5">
      <c r="A61" t="s">
        <v>725</v>
      </c>
      <c r="B61">
        <v>50</v>
      </c>
      <c r="C61">
        <v>0.01</v>
      </c>
    </row>
    <row r="62" spans="1:3" x14ac:dyDescent="0.5">
      <c r="A62" t="s">
        <v>726</v>
      </c>
      <c r="B62">
        <v>50</v>
      </c>
      <c r="C62">
        <v>0.01</v>
      </c>
    </row>
    <row r="63" spans="1:3" x14ac:dyDescent="0.5">
      <c r="A63" t="s">
        <v>727</v>
      </c>
      <c r="B63">
        <v>50</v>
      </c>
      <c r="C63">
        <v>0.01</v>
      </c>
    </row>
    <row r="64" spans="1:3" x14ac:dyDescent="0.5">
      <c r="A64" t="s">
        <v>728</v>
      </c>
      <c r="B64">
        <v>50</v>
      </c>
      <c r="C64">
        <v>0.01</v>
      </c>
    </row>
    <row r="65" spans="1:3" x14ac:dyDescent="0.5">
      <c r="A65" t="s">
        <v>729</v>
      </c>
      <c r="B65">
        <v>50</v>
      </c>
      <c r="C65">
        <v>0.01</v>
      </c>
    </row>
    <row r="66" spans="1:3" x14ac:dyDescent="0.5">
      <c r="A66" t="s">
        <v>730</v>
      </c>
      <c r="B66">
        <v>50</v>
      </c>
      <c r="C66">
        <v>0.01</v>
      </c>
    </row>
    <row r="67" spans="1:3" x14ac:dyDescent="0.5">
      <c r="A67" t="s">
        <v>731</v>
      </c>
      <c r="B67">
        <v>350</v>
      </c>
      <c r="C67">
        <v>0.01</v>
      </c>
    </row>
    <row r="68" spans="1:3" x14ac:dyDescent="0.5">
      <c r="A68" t="s">
        <v>732</v>
      </c>
      <c r="B68">
        <v>350</v>
      </c>
      <c r="C68">
        <v>0.01</v>
      </c>
    </row>
    <row r="69" spans="1:3" x14ac:dyDescent="0.5">
      <c r="A69" t="s">
        <v>733</v>
      </c>
      <c r="B69">
        <v>50</v>
      </c>
      <c r="C69">
        <v>0.01</v>
      </c>
    </row>
    <row r="70" spans="1:3" x14ac:dyDescent="0.5">
      <c r="A70" t="s">
        <v>734</v>
      </c>
      <c r="B70">
        <v>50</v>
      </c>
      <c r="C70">
        <v>0.01</v>
      </c>
    </row>
    <row r="71" spans="1:3" x14ac:dyDescent="0.5">
      <c r="A71" t="s">
        <v>735</v>
      </c>
      <c r="B71">
        <v>50</v>
      </c>
      <c r="C71">
        <v>0.01</v>
      </c>
    </row>
    <row r="72" spans="1:3" x14ac:dyDescent="0.5">
      <c r="A72" t="s">
        <v>736</v>
      </c>
      <c r="B72">
        <v>200</v>
      </c>
      <c r="C72">
        <v>0.01</v>
      </c>
    </row>
    <row r="73" spans="1:3" x14ac:dyDescent="0.5">
      <c r="A73" t="s">
        <v>737</v>
      </c>
      <c r="B73">
        <v>350</v>
      </c>
      <c r="C73">
        <v>0.01</v>
      </c>
    </row>
    <row r="74" spans="1:3" x14ac:dyDescent="0.5">
      <c r="A74" t="s">
        <v>738</v>
      </c>
      <c r="B74">
        <v>250</v>
      </c>
      <c r="C74">
        <v>0.01</v>
      </c>
    </row>
    <row r="75" spans="1:3" x14ac:dyDescent="0.5">
      <c r="A75" t="s">
        <v>739</v>
      </c>
      <c r="B75">
        <v>400</v>
      </c>
      <c r="C75">
        <v>0.01</v>
      </c>
    </row>
    <row r="76" spans="1:3" x14ac:dyDescent="0.5">
      <c r="A76" t="s">
        <v>740</v>
      </c>
      <c r="B76">
        <v>50</v>
      </c>
      <c r="C76">
        <v>0.01</v>
      </c>
    </row>
    <row r="77" spans="1:3" x14ac:dyDescent="0.5">
      <c r="A77" t="s">
        <v>741</v>
      </c>
      <c r="B77">
        <v>200</v>
      </c>
      <c r="C77">
        <v>0.01</v>
      </c>
    </row>
    <row r="78" spans="1:3" x14ac:dyDescent="0.5">
      <c r="A78" t="s">
        <v>742</v>
      </c>
      <c r="B78">
        <v>250</v>
      </c>
      <c r="C78">
        <v>0.01</v>
      </c>
    </row>
    <row r="79" spans="1:3" x14ac:dyDescent="0.5">
      <c r="A79" t="s">
        <v>743</v>
      </c>
      <c r="B79">
        <v>500</v>
      </c>
      <c r="C79">
        <v>0.01</v>
      </c>
    </row>
    <row r="80" spans="1:3" x14ac:dyDescent="0.5">
      <c r="A80" t="s">
        <v>744</v>
      </c>
      <c r="B80">
        <v>100</v>
      </c>
      <c r="C80">
        <v>0.01</v>
      </c>
    </row>
    <row r="81" spans="1:3" x14ac:dyDescent="0.5">
      <c r="A81" t="s">
        <v>745</v>
      </c>
      <c r="B81">
        <v>200</v>
      </c>
      <c r="C81">
        <v>0.01</v>
      </c>
    </row>
    <row r="82" spans="1:3" x14ac:dyDescent="0.5">
      <c r="A82" t="s">
        <v>746</v>
      </c>
      <c r="B82">
        <v>100</v>
      </c>
      <c r="C82">
        <v>0.01</v>
      </c>
    </row>
    <row r="83" spans="1:3" x14ac:dyDescent="0.5">
      <c r="A83" t="s">
        <v>747</v>
      </c>
      <c r="B83">
        <v>150</v>
      </c>
      <c r="C83">
        <v>0.01</v>
      </c>
    </row>
    <row r="84" spans="1:3" x14ac:dyDescent="0.5">
      <c r="A84" t="s">
        <v>748</v>
      </c>
      <c r="B84">
        <v>300</v>
      </c>
      <c r="C84">
        <v>0.01</v>
      </c>
    </row>
    <row r="85" spans="1:3" x14ac:dyDescent="0.5">
      <c r="A85" t="s">
        <v>749</v>
      </c>
      <c r="B85">
        <v>300</v>
      </c>
      <c r="C85">
        <v>0.01</v>
      </c>
    </row>
    <row r="86" spans="1:3" x14ac:dyDescent="0.5">
      <c r="A86" t="s">
        <v>750</v>
      </c>
      <c r="B86">
        <v>300</v>
      </c>
      <c r="C86">
        <v>0.01</v>
      </c>
    </row>
    <row r="87" spans="1:3" x14ac:dyDescent="0.5">
      <c r="A87" t="s">
        <v>751</v>
      </c>
      <c r="B87">
        <v>200</v>
      </c>
      <c r="C87">
        <v>0.01</v>
      </c>
    </row>
    <row r="88" spans="1:3" x14ac:dyDescent="0.5">
      <c r="A88" t="s">
        <v>752</v>
      </c>
      <c r="B88">
        <v>300</v>
      </c>
      <c r="C88">
        <v>0.01</v>
      </c>
    </row>
    <row r="89" spans="1:3" x14ac:dyDescent="0.5">
      <c r="A89" t="s">
        <v>753</v>
      </c>
      <c r="B89">
        <v>150</v>
      </c>
      <c r="C89">
        <v>0.01</v>
      </c>
    </row>
    <row r="90" spans="1:3" x14ac:dyDescent="0.5">
      <c r="A90" t="s">
        <v>754</v>
      </c>
      <c r="B90">
        <v>100</v>
      </c>
      <c r="C90">
        <v>0.01</v>
      </c>
    </row>
    <row r="91" spans="1:3" x14ac:dyDescent="0.5">
      <c r="A91" t="s">
        <v>755</v>
      </c>
      <c r="B91">
        <v>350</v>
      </c>
      <c r="C91">
        <v>0.01</v>
      </c>
    </row>
    <row r="92" spans="1:3" x14ac:dyDescent="0.5">
      <c r="A92" t="s">
        <v>756</v>
      </c>
      <c r="B92">
        <v>150</v>
      </c>
      <c r="C92">
        <v>0.01</v>
      </c>
    </row>
    <row r="93" spans="1:3" x14ac:dyDescent="0.5">
      <c r="A93" t="s">
        <v>757</v>
      </c>
      <c r="B93">
        <v>300</v>
      </c>
      <c r="C93">
        <v>0.01</v>
      </c>
    </row>
    <row r="94" spans="1:3" x14ac:dyDescent="0.5">
      <c r="A94" t="s">
        <v>758</v>
      </c>
      <c r="B94">
        <v>350</v>
      </c>
      <c r="C94">
        <v>0.01</v>
      </c>
    </row>
    <row r="95" spans="1:3" x14ac:dyDescent="0.5">
      <c r="A95" t="s">
        <v>759</v>
      </c>
      <c r="B95">
        <v>400</v>
      </c>
      <c r="C95">
        <v>0.01</v>
      </c>
    </row>
    <row r="96" spans="1:3" x14ac:dyDescent="0.5">
      <c r="A96" t="s">
        <v>760</v>
      </c>
      <c r="B96">
        <v>350</v>
      </c>
      <c r="C96">
        <v>0.01</v>
      </c>
    </row>
    <row r="97" spans="1:3" x14ac:dyDescent="0.5">
      <c r="A97" t="s">
        <v>761</v>
      </c>
      <c r="B97">
        <v>150</v>
      </c>
      <c r="C97">
        <v>0.01</v>
      </c>
    </row>
    <row r="98" spans="1:3" x14ac:dyDescent="0.5">
      <c r="A98" t="s">
        <v>762</v>
      </c>
      <c r="B98">
        <v>50</v>
      </c>
      <c r="C98">
        <v>0.01</v>
      </c>
    </row>
    <row r="99" spans="1:3" x14ac:dyDescent="0.5">
      <c r="A99" t="s">
        <v>763</v>
      </c>
      <c r="B99">
        <v>150</v>
      </c>
      <c r="C99">
        <v>0.01</v>
      </c>
    </row>
    <row r="100" spans="1:3" x14ac:dyDescent="0.5">
      <c r="A100" t="s">
        <v>764</v>
      </c>
      <c r="B100">
        <v>250</v>
      </c>
      <c r="C100">
        <v>0.01</v>
      </c>
    </row>
    <row r="101" spans="1:3" x14ac:dyDescent="0.5">
      <c r="A101" t="s">
        <v>765</v>
      </c>
      <c r="B101">
        <v>300</v>
      </c>
      <c r="C101">
        <v>0.01</v>
      </c>
    </row>
    <row r="102" spans="1:3" x14ac:dyDescent="0.5">
      <c r="A102" t="s">
        <v>766</v>
      </c>
      <c r="B102">
        <v>50</v>
      </c>
      <c r="C102">
        <v>0.01</v>
      </c>
    </row>
    <row r="103" spans="1:3" x14ac:dyDescent="0.5">
      <c r="A103" t="s">
        <v>767</v>
      </c>
      <c r="B103">
        <v>150</v>
      </c>
      <c r="C103">
        <v>0.01</v>
      </c>
    </row>
    <row r="104" spans="1:3" x14ac:dyDescent="0.5">
      <c r="A104" t="s">
        <v>768</v>
      </c>
      <c r="B104">
        <v>100</v>
      </c>
      <c r="C104">
        <v>0.01</v>
      </c>
    </row>
    <row r="105" spans="1:3" x14ac:dyDescent="0.5">
      <c r="A105" t="s">
        <v>769</v>
      </c>
      <c r="B105">
        <v>150</v>
      </c>
      <c r="C105">
        <v>0.01</v>
      </c>
    </row>
    <row r="106" spans="1:3" x14ac:dyDescent="0.5">
      <c r="A106" t="s">
        <v>770</v>
      </c>
      <c r="B106">
        <v>500</v>
      </c>
      <c r="C106">
        <v>0.01</v>
      </c>
    </row>
    <row r="107" spans="1:3" x14ac:dyDescent="0.5">
      <c r="A107" t="s">
        <v>771</v>
      </c>
      <c r="B107">
        <v>500</v>
      </c>
      <c r="C107">
        <v>0.01</v>
      </c>
    </row>
    <row r="108" spans="1:3" x14ac:dyDescent="0.5">
      <c r="A108" t="s">
        <v>772</v>
      </c>
      <c r="B108">
        <v>150</v>
      </c>
      <c r="C108">
        <v>0.01</v>
      </c>
    </row>
    <row r="109" spans="1:3" x14ac:dyDescent="0.5">
      <c r="A109" t="s">
        <v>773</v>
      </c>
      <c r="B109">
        <v>500</v>
      </c>
      <c r="C109">
        <v>0.01</v>
      </c>
    </row>
    <row r="110" spans="1:3" x14ac:dyDescent="0.5">
      <c r="A110" t="s">
        <v>774</v>
      </c>
      <c r="B110">
        <v>300</v>
      </c>
      <c r="C110">
        <v>0.01</v>
      </c>
    </row>
    <row r="111" spans="1:3" x14ac:dyDescent="0.5">
      <c r="A111" t="s">
        <v>775</v>
      </c>
      <c r="B111">
        <v>500</v>
      </c>
      <c r="C111">
        <v>0.01</v>
      </c>
    </row>
    <row r="112" spans="1:3" x14ac:dyDescent="0.5">
      <c r="A112" t="s">
        <v>776</v>
      </c>
      <c r="B112">
        <v>100</v>
      </c>
      <c r="C112">
        <v>0.01</v>
      </c>
    </row>
    <row r="113" spans="1:3" x14ac:dyDescent="0.5">
      <c r="A113" t="s">
        <v>777</v>
      </c>
      <c r="B113">
        <v>50</v>
      </c>
      <c r="C113">
        <v>0.01</v>
      </c>
    </row>
    <row r="114" spans="1:3" x14ac:dyDescent="0.5">
      <c r="A114" t="s">
        <v>778</v>
      </c>
      <c r="B114">
        <v>250</v>
      </c>
      <c r="C114">
        <v>0.01</v>
      </c>
    </row>
    <row r="115" spans="1:3" x14ac:dyDescent="0.5">
      <c r="A115" t="s">
        <v>779</v>
      </c>
      <c r="B115">
        <v>200</v>
      </c>
      <c r="C115">
        <v>0.01</v>
      </c>
    </row>
    <row r="116" spans="1:3" x14ac:dyDescent="0.5">
      <c r="A116" t="s">
        <v>780</v>
      </c>
      <c r="B116">
        <v>350</v>
      </c>
      <c r="C116">
        <v>0.01</v>
      </c>
    </row>
    <row r="117" spans="1:3" x14ac:dyDescent="0.5">
      <c r="A117" t="s">
        <v>781</v>
      </c>
      <c r="B117">
        <v>100</v>
      </c>
      <c r="C117">
        <v>0.01</v>
      </c>
    </row>
    <row r="118" spans="1:3" x14ac:dyDescent="0.5">
      <c r="A118" t="s">
        <v>782</v>
      </c>
      <c r="B118">
        <v>150</v>
      </c>
      <c r="C118">
        <v>0.01</v>
      </c>
    </row>
    <row r="119" spans="1:3" x14ac:dyDescent="0.5">
      <c r="A119" t="s">
        <v>783</v>
      </c>
      <c r="B119">
        <v>250</v>
      </c>
      <c r="C119">
        <v>0.01</v>
      </c>
    </row>
    <row r="120" spans="1:3" x14ac:dyDescent="0.5">
      <c r="A120" t="s">
        <v>784</v>
      </c>
      <c r="B120">
        <v>300</v>
      </c>
      <c r="C120">
        <v>0.01</v>
      </c>
    </row>
    <row r="121" spans="1:3" x14ac:dyDescent="0.5">
      <c r="A121" t="s">
        <v>785</v>
      </c>
      <c r="B121">
        <v>500</v>
      </c>
      <c r="C121">
        <v>0.01</v>
      </c>
    </row>
    <row r="122" spans="1:3" x14ac:dyDescent="0.5">
      <c r="A122" t="s">
        <v>786</v>
      </c>
      <c r="B122">
        <v>250</v>
      </c>
      <c r="C122">
        <v>0.01</v>
      </c>
    </row>
    <row r="123" spans="1:3" x14ac:dyDescent="0.5">
      <c r="A123" t="s">
        <v>787</v>
      </c>
      <c r="B123">
        <v>350</v>
      </c>
      <c r="C123">
        <v>0.01</v>
      </c>
    </row>
    <row r="124" spans="1:3" x14ac:dyDescent="0.5">
      <c r="A124" t="s">
        <v>788</v>
      </c>
      <c r="B124">
        <v>450</v>
      </c>
      <c r="C124">
        <v>0.01</v>
      </c>
    </row>
    <row r="125" spans="1:3" x14ac:dyDescent="0.5">
      <c r="A125" t="s">
        <v>789</v>
      </c>
      <c r="B125">
        <v>500</v>
      </c>
      <c r="C125">
        <v>0.01</v>
      </c>
    </row>
    <row r="126" spans="1:3" x14ac:dyDescent="0.5">
      <c r="A126" t="s">
        <v>790</v>
      </c>
      <c r="B126">
        <v>300</v>
      </c>
      <c r="C126">
        <v>0.01</v>
      </c>
    </row>
    <row r="127" spans="1:3" x14ac:dyDescent="0.5">
      <c r="A127" t="s">
        <v>791</v>
      </c>
      <c r="B127">
        <v>400</v>
      </c>
      <c r="C127">
        <v>0.01</v>
      </c>
    </row>
    <row r="128" spans="1:3" x14ac:dyDescent="0.5">
      <c r="A128" t="s">
        <v>792</v>
      </c>
      <c r="B128">
        <v>400</v>
      </c>
      <c r="C128">
        <v>0.01</v>
      </c>
    </row>
    <row r="129" spans="1:3" x14ac:dyDescent="0.5">
      <c r="A129" t="s">
        <v>793</v>
      </c>
      <c r="B129">
        <v>350</v>
      </c>
      <c r="C129">
        <v>0.01</v>
      </c>
    </row>
    <row r="130" spans="1:3" x14ac:dyDescent="0.5">
      <c r="A130" t="s">
        <v>794</v>
      </c>
      <c r="B130">
        <v>400</v>
      </c>
      <c r="C130">
        <v>0.01</v>
      </c>
    </row>
    <row r="131" spans="1:3" x14ac:dyDescent="0.5">
      <c r="A131" t="s">
        <v>795</v>
      </c>
      <c r="B131">
        <v>500</v>
      </c>
      <c r="C131">
        <v>0.01</v>
      </c>
    </row>
    <row r="132" spans="1:3" x14ac:dyDescent="0.5">
      <c r="A132" t="s">
        <v>796</v>
      </c>
      <c r="B132">
        <v>500</v>
      </c>
      <c r="C132">
        <v>0.01</v>
      </c>
    </row>
    <row r="133" spans="1:3" x14ac:dyDescent="0.5">
      <c r="A133" t="s">
        <v>797</v>
      </c>
      <c r="B133">
        <v>400</v>
      </c>
      <c r="C133">
        <v>0.01</v>
      </c>
    </row>
    <row r="134" spans="1:3" x14ac:dyDescent="0.5">
      <c r="A134" t="s">
        <v>798</v>
      </c>
      <c r="B134">
        <v>250</v>
      </c>
      <c r="C134">
        <v>0.01</v>
      </c>
    </row>
    <row r="135" spans="1:3" x14ac:dyDescent="0.5">
      <c r="A135" t="s">
        <v>799</v>
      </c>
      <c r="B135">
        <v>300</v>
      </c>
      <c r="C135">
        <v>0.01</v>
      </c>
    </row>
    <row r="136" spans="1:3" x14ac:dyDescent="0.5">
      <c r="A136" t="s">
        <v>800</v>
      </c>
      <c r="B136">
        <v>350</v>
      </c>
      <c r="C136">
        <v>0.01</v>
      </c>
    </row>
    <row r="137" spans="1:3" x14ac:dyDescent="0.5">
      <c r="A137" t="s">
        <v>801</v>
      </c>
      <c r="B137">
        <v>500</v>
      </c>
      <c r="C137">
        <v>0.01</v>
      </c>
    </row>
    <row r="138" spans="1:3" x14ac:dyDescent="0.5">
      <c r="A138" t="s">
        <v>802</v>
      </c>
      <c r="B138">
        <v>300</v>
      </c>
      <c r="C138">
        <v>0.01</v>
      </c>
    </row>
    <row r="139" spans="1:3" x14ac:dyDescent="0.5">
      <c r="A139" t="s">
        <v>803</v>
      </c>
      <c r="B139">
        <v>150</v>
      </c>
      <c r="C139">
        <v>0.01</v>
      </c>
    </row>
    <row r="140" spans="1:3" x14ac:dyDescent="0.5">
      <c r="A140" t="s">
        <v>804</v>
      </c>
      <c r="B140">
        <v>450</v>
      </c>
      <c r="C140">
        <v>0.01</v>
      </c>
    </row>
    <row r="141" spans="1:3" x14ac:dyDescent="0.5">
      <c r="A141" t="s">
        <v>805</v>
      </c>
      <c r="B141">
        <v>350</v>
      </c>
      <c r="C141">
        <v>0.01</v>
      </c>
    </row>
    <row r="142" spans="1:3" x14ac:dyDescent="0.5">
      <c r="A142" t="s">
        <v>806</v>
      </c>
      <c r="B142">
        <v>350</v>
      </c>
      <c r="C142">
        <v>0.01</v>
      </c>
    </row>
    <row r="143" spans="1:3" x14ac:dyDescent="0.5">
      <c r="A143" t="s">
        <v>807</v>
      </c>
      <c r="B143">
        <v>300</v>
      </c>
      <c r="C143">
        <v>0.01</v>
      </c>
    </row>
    <row r="144" spans="1:3" x14ac:dyDescent="0.5">
      <c r="A144" t="s">
        <v>808</v>
      </c>
      <c r="B144">
        <v>500</v>
      </c>
      <c r="C144">
        <v>0.01</v>
      </c>
    </row>
    <row r="145" spans="1:3" x14ac:dyDescent="0.5">
      <c r="A145" t="s">
        <v>809</v>
      </c>
      <c r="B145">
        <v>450</v>
      </c>
      <c r="C145">
        <v>0.01</v>
      </c>
    </row>
    <row r="146" spans="1:3" x14ac:dyDescent="0.5">
      <c r="A146" t="s">
        <v>810</v>
      </c>
      <c r="B146">
        <v>250</v>
      </c>
      <c r="C146">
        <v>0.01</v>
      </c>
    </row>
    <row r="147" spans="1:3" x14ac:dyDescent="0.5">
      <c r="A147" t="s">
        <v>811</v>
      </c>
      <c r="B147">
        <v>300</v>
      </c>
      <c r="C147">
        <v>0.01</v>
      </c>
    </row>
    <row r="148" spans="1:3" x14ac:dyDescent="0.5">
      <c r="A148" t="s">
        <v>812</v>
      </c>
      <c r="B148">
        <v>500</v>
      </c>
      <c r="C148">
        <v>0.01</v>
      </c>
    </row>
    <row r="149" spans="1:3" x14ac:dyDescent="0.5">
      <c r="A149" t="s">
        <v>813</v>
      </c>
      <c r="B149">
        <v>350</v>
      </c>
      <c r="C149">
        <v>0.01</v>
      </c>
    </row>
    <row r="150" spans="1:3" x14ac:dyDescent="0.5">
      <c r="A150" t="s">
        <v>814</v>
      </c>
      <c r="B150">
        <v>400</v>
      </c>
      <c r="C150">
        <v>0.01</v>
      </c>
    </row>
    <row r="151" spans="1:3" x14ac:dyDescent="0.5">
      <c r="A151" t="s">
        <v>815</v>
      </c>
      <c r="B151">
        <v>400</v>
      </c>
      <c r="C151">
        <v>0.01</v>
      </c>
    </row>
    <row r="152" spans="1:3" x14ac:dyDescent="0.5">
      <c r="A152" t="s">
        <v>816</v>
      </c>
      <c r="B152">
        <v>500</v>
      </c>
      <c r="C152">
        <v>0.01</v>
      </c>
    </row>
    <row r="153" spans="1:3" x14ac:dyDescent="0.5">
      <c r="A153" t="s">
        <v>817</v>
      </c>
      <c r="B153">
        <v>350</v>
      </c>
      <c r="C153">
        <v>0.01</v>
      </c>
    </row>
    <row r="154" spans="1:3" x14ac:dyDescent="0.5">
      <c r="A154" t="s">
        <v>818</v>
      </c>
      <c r="B154">
        <v>450</v>
      </c>
      <c r="C154">
        <v>0.01</v>
      </c>
    </row>
    <row r="155" spans="1:3" x14ac:dyDescent="0.5">
      <c r="A155" t="s">
        <v>819</v>
      </c>
      <c r="B155">
        <v>400</v>
      </c>
      <c r="C155">
        <v>0.01</v>
      </c>
    </row>
    <row r="156" spans="1:3" x14ac:dyDescent="0.5">
      <c r="A156" t="s">
        <v>820</v>
      </c>
      <c r="B156">
        <v>300</v>
      </c>
      <c r="C156">
        <v>0.01</v>
      </c>
    </row>
    <row r="157" spans="1:3" x14ac:dyDescent="0.5">
      <c r="A157" t="s">
        <v>821</v>
      </c>
      <c r="B157">
        <v>250</v>
      </c>
      <c r="C157">
        <v>0.01</v>
      </c>
    </row>
    <row r="158" spans="1:3" x14ac:dyDescent="0.5">
      <c r="A158" t="s">
        <v>822</v>
      </c>
      <c r="B158">
        <v>300</v>
      </c>
      <c r="C158">
        <v>0.01</v>
      </c>
    </row>
    <row r="159" spans="1:3" x14ac:dyDescent="0.5">
      <c r="A159" t="s">
        <v>823</v>
      </c>
      <c r="B159">
        <v>400</v>
      </c>
      <c r="C159">
        <v>0.01</v>
      </c>
    </row>
    <row r="160" spans="1:3" x14ac:dyDescent="0.5">
      <c r="A160" t="s">
        <v>824</v>
      </c>
      <c r="B160">
        <v>350</v>
      </c>
      <c r="C160">
        <v>0.01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231A3-382C-4D99-839B-2B5920286299}">
  <sheetPr codeName="Tabelle8"/>
  <dimension ref="A1:M9"/>
  <sheetViews>
    <sheetView workbookViewId="0">
      <selection sqref="A1:G1"/>
    </sheetView>
  </sheetViews>
  <sheetFormatPr baseColWidth="10" defaultColWidth="10.87890625" defaultRowHeight="14.35" x14ac:dyDescent="0.5"/>
  <sheetData>
    <row r="1" spans="1:13" x14ac:dyDescent="0.5">
      <c r="A1" s="13" t="s">
        <v>71</v>
      </c>
      <c r="B1" s="13" t="s">
        <v>13</v>
      </c>
      <c r="C1" s="13" t="s">
        <v>12</v>
      </c>
      <c r="D1" s="13" t="s">
        <v>79</v>
      </c>
      <c r="E1" s="13" t="s">
        <v>72</v>
      </c>
      <c r="F1" s="13" t="s">
        <v>70</v>
      </c>
      <c r="G1" s="13" t="s">
        <v>73</v>
      </c>
    </row>
    <row r="2" spans="1:13" s="13" customFormat="1" x14ac:dyDescent="0.5">
      <c r="A2" s="13" t="s">
        <v>85</v>
      </c>
      <c r="B2" s="13">
        <v>225</v>
      </c>
      <c r="C2" s="13">
        <v>0.03</v>
      </c>
      <c r="D2" s="13" t="s">
        <v>100</v>
      </c>
      <c r="E2" s="13">
        <v>1</v>
      </c>
      <c r="F2" s="13">
        <v>30</v>
      </c>
      <c r="G2" s="13">
        <v>7</v>
      </c>
      <c r="H2"/>
      <c r="I2"/>
      <c r="J2" s="13" t="s">
        <v>86</v>
      </c>
      <c r="M2" s="13">
        <v>5</v>
      </c>
    </row>
    <row r="3" spans="1:13" s="13" customFormat="1" x14ac:dyDescent="0.5">
      <c r="A3" s="13" t="s">
        <v>87</v>
      </c>
      <c r="B3" s="13">
        <v>100</v>
      </c>
      <c r="C3" s="13">
        <v>0.03</v>
      </c>
      <c r="D3" s="13" t="s">
        <v>101</v>
      </c>
      <c r="E3" s="13">
        <v>1</v>
      </c>
      <c r="F3" s="13">
        <v>30</v>
      </c>
      <c r="G3" s="13">
        <v>7</v>
      </c>
      <c r="H3"/>
      <c r="I3"/>
      <c r="J3" s="13" t="s">
        <v>88</v>
      </c>
    </row>
    <row r="4" spans="1:13" s="13" customFormat="1" x14ac:dyDescent="0.5">
      <c r="A4" s="13" t="s">
        <v>89</v>
      </c>
      <c r="B4" s="13">
        <v>150</v>
      </c>
      <c r="C4" s="13">
        <v>0.03</v>
      </c>
      <c r="D4" s="13" t="s">
        <v>102</v>
      </c>
      <c r="E4" s="13">
        <v>1</v>
      </c>
      <c r="F4" s="13">
        <v>30</v>
      </c>
      <c r="G4" s="13">
        <v>7</v>
      </c>
      <c r="H4"/>
      <c r="I4"/>
      <c r="J4" s="13" t="s">
        <v>90</v>
      </c>
    </row>
    <row r="5" spans="1:13" s="13" customFormat="1" x14ac:dyDescent="0.5">
      <c r="A5" s="13" t="s">
        <v>91</v>
      </c>
      <c r="B5" s="13">
        <v>40</v>
      </c>
      <c r="C5" s="13">
        <v>0.08</v>
      </c>
      <c r="D5" s="13" t="s">
        <v>103</v>
      </c>
      <c r="E5" s="13">
        <v>1</v>
      </c>
      <c r="F5" s="13">
        <v>30</v>
      </c>
      <c r="G5" s="13">
        <v>7</v>
      </c>
      <c r="H5"/>
      <c r="I5"/>
      <c r="J5" s="13" t="s">
        <v>92</v>
      </c>
    </row>
    <row r="6" spans="1:13" s="13" customFormat="1" x14ac:dyDescent="0.5">
      <c r="A6" s="13" t="s">
        <v>93</v>
      </c>
      <c r="B6" s="13">
        <v>30</v>
      </c>
      <c r="C6" s="13">
        <v>0.03</v>
      </c>
      <c r="D6" s="13" t="s">
        <v>210</v>
      </c>
      <c r="E6" s="13">
        <v>1</v>
      </c>
      <c r="F6" s="13">
        <v>30</v>
      </c>
      <c r="G6" s="13">
        <v>7</v>
      </c>
      <c r="H6"/>
      <c r="I6"/>
      <c r="J6" s="13" t="s">
        <v>92</v>
      </c>
    </row>
    <row r="7" spans="1:13" s="13" customFormat="1" x14ac:dyDescent="0.5">
      <c r="A7" s="13" t="s">
        <v>94</v>
      </c>
      <c r="B7" s="13">
        <v>70</v>
      </c>
      <c r="C7" s="13">
        <v>0.03</v>
      </c>
      <c r="D7" s="13" t="s">
        <v>211</v>
      </c>
      <c r="E7" s="13">
        <v>1</v>
      </c>
      <c r="F7" s="13">
        <v>30</v>
      </c>
      <c r="G7" s="13">
        <v>7</v>
      </c>
      <c r="H7"/>
      <c r="I7"/>
      <c r="J7" s="13" t="s">
        <v>95</v>
      </c>
    </row>
    <row r="8" spans="1:13" s="13" customFormat="1" x14ac:dyDescent="0.5">
      <c r="A8" s="13" t="s">
        <v>96</v>
      </c>
      <c r="B8" s="13">
        <v>150</v>
      </c>
      <c r="C8" s="13">
        <v>0.03</v>
      </c>
      <c r="D8" s="13" t="s">
        <v>212</v>
      </c>
      <c r="E8" s="13">
        <v>1</v>
      </c>
      <c r="F8" s="13">
        <v>30</v>
      </c>
      <c r="G8" s="13">
        <v>7</v>
      </c>
      <c r="H8"/>
      <c r="I8"/>
      <c r="J8" s="13" t="s">
        <v>97</v>
      </c>
    </row>
    <row r="9" spans="1:13" s="13" customFormat="1" x14ac:dyDescent="0.5">
      <c r="A9" s="13" t="s">
        <v>98</v>
      </c>
      <c r="B9" s="13">
        <v>220</v>
      </c>
      <c r="C9" s="13">
        <v>0.03</v>
      </c>
      <c r="D9" s="13" t="s">
        <v>213</v>
      </c>
      <c r="E9" s="13">
        <v>1</v>
      </c>
      <c r="F9" s="13">
        <v>30</v>
      </c>
      <c r="G9" s="13">
        <v>7</v>
      </c>
      <c r="H9"/>
      <c r="I9"/>
      <c r="J9" s="13" t="s">
        <v>99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BBDC7-BD56-456A-ADF3-3B0D254DDC09}">
  <dimension ref="A1:G38"/>
  <sheetViews>
    <sheetView workbookViewId="0">
      <selection activeCell="C18" sqref="C18"/>
    </sheetView>
  </sheetViews>
  <sheetFormatPr baseColWidth="10" defaultRowHeight="14.35" x14ac:dyDescent="0.5"/>
  <cols>
    <col min="4" max="4" width="28.3515625" bestFit="1" customWidth="1"/>
  </cols>
  <sheetData>
    <row r="1" spans="1:7" x14ac:dyDescent="0.5">
      <c r="A1" s="13" t="s">
        <v>71</v>
      </c>
      <c r="B1" s="13" t="s">
        <v>13</v>
      </c>
      <c r="C1" s="13" t="s">
        <v>12</v>
      </c>
      <c r="D1" s="13" t="s">
        <v>1342</v>
      </c>
      <c r="E1" s="13" t="s">
        <v>79</v>
      </c>
      <c r="F1" s="13"/>
      <c r="G1" s="13"/>
    </row>
    <row r="2" spans="1:7" x14ac:dyDescent="0.5">
      <c r="A2" t="s">
        <v>1343</v>
      </c>
      <c r="D2" t="s">
        <v>1356</v>
      </c>
      <c r="E2" t="s">
        <v>1434</v>
      </c>
    </row>
    <row r="3" spans="1:7" x14ac:dyDescent="0.5">
      <c r="A3" t="s">
        <v>1344</v>
      </c>
      <c r="D3" t="s">
        <v>1375</v>
      </c>
      <c r="E3" t="s">
        <v>1357</v>
      </c>
    </row>
    <row r="4" spans="1:7" x14ac:dyDescent="0.5">
      <c r="A4" t="s">
        <v>1345</v>
      </c>
      <c r="D4" t="s">
        <v>1375</v>
      </c>
      <c r="E4" t="s">
        <v>1358</v>
      </c>
    </row>
    <row r="5" spans="1:7" x14ac:dyDescent="0.5">
      <c r="A5" t="s">
        <v>1346</v>
      </c>
      <c r="D5" t="s">
        <v>1376</v>
      </c>
      <c r="E5" t="s">
        <v>1359</v>
      </c>
    </row>
    <row r="6" spans="1:7" x14ac:dyDescent="0.5">
      <c r="A6" t="s">
        <v>1347</v>
      </c>
      <c r="D6" t="s">
        <v>1377</v>
      </c>
      <c r="E6" t="s">
        <v>1360</v>
      </c>
    </row>
    <row r="7" spans="1:7" x14ac:dyDescent="0.5">
      <c r="A7" t="s">
        <v>1348</v>
      </c>
      <c r="D7" t="s">
        <v>1047</v>
      </c>
      <c r="E7" t="s">
        <v>1378</v>
      </c>
    </row>
    <row r="8" spans="1:7" x14ac:dyDescent="0.5">
      <c r="A8" t="s">
        <v>1349</v>
      </c>
      <c r="D8" t="s">
        <v>1379</v>
      </c>
      <c r="E8" t="s">
        <v>1361</v>
      </c>
    </row>
    <row r="9" spans="1:7" x14ac:dyDescent="0.5">
      <c r="A9" t="s">
        <v>1350</v>
      </c>
      <c r="D9" t="s">
        <v>1381</v>
      </c>
      <c r="E9" t="s">
        <v>1362</v>
      </c>
    </row>
    <row r="10" spans="1:7" x14ac:dyDescent="0.5">
      <c r="A10" t="s">
        <v>602</v>
      </c>
      <c r="D10" t="s">
        <v>1382</v>
      </c>
      <c r="E10" t="s">
        <v>1363</v>
      </c>
    </row>
    <row r="11" spans="1:7" x14ac:dyDescent="0.5">
      <c r="A11" t="s">
        <v>56</v>
      </c>
      <c r="D11" t="s">
        <v>1383</v>
      </c>
      <c r="E11" t="s">
        <v>1364</v>
      </c>
    </row>
    <row r="12" spans="1:7" x14ac:dyDescent="0.5">
      <c r="A12" t="s">
        <v>1351</v>
      </c>
      <c r="D12" t="s">
        <v>1377</v>
      </c>
      <c r="E12" t="s">
        <v>1365</v>
      </c>
    </row>
    <row r="13" spans="1:7" x14ac:dyDescent="0.5">
      <c r="A13" t="s">
        <v>1352</v>
      </c>
      <c r="D13" t="s">
        <v>1377</v>
      </c>
      <c r="E13" t="s">
        <v>1366</v>
      </c>
    </row>
    <row r="14" spans="1:7" x14ac:dyDescent="0.5">
      <c r="A14" t="s">
        <v>1353</v>
      </c>
      <c r="D14" t="s">
        <v>1384</v>
      </c>
      <c r="E14" t="s">
        <v>1367</v>
      </c>
    </row>
    <row r="15" spans="1:7" x14ac:dyDescent="0.5">
      <c r="A15" t="s">
        <v>603</v>
      </c>
      <c r="D15" t="s">
        <v>1385</v>
      </c>
      <c r="E15" t="s">
        <v>1368</v>
      </c>
    </row>
    <row r="16" spans="1:7" x14ac:dyDescent="0.5">
      <c r="A16" t="s">
        <v>1354</v>
      </c>
      <c r="E16" t="s">
        <v>1371</v>
      </c>
    </row>
    <row r="17" spans="1:5" x14ac:dyDescent="0.5">
      <c r="A17" t="s">
        <v>1355</v>
      </c>
      <c r="E17" t="s">
        <v>1369</v>
      </c>
    </row>
    <row r="18" spans="1:5" x14ac:dyDescent="0.5">
      <c r="A18" t="s">
        <v>1370</v>
      </c>
      <c r="D18" t="s">
        <v>1376</v>
      </c>
    </row>
    <row r="19" spans="1:5" x14ac:dyDescent="0.5">
      <c r="A19" t="s">
        <v>1372</v>
      </c>
    </row>
    <row r="20" spans="1:5" x14ac:dyDescent="0.5">
      <c r="A20" t="s">
        <v>1373</v>
      </c>
    </row>
    <row r="21" spans="1:5" x14ac:dyDescent="0.5">
      <c r="A21" t="s">
        <v>1374</v>
      </c>
      <c r="D21" t="s">
        <v>1376</v>
      </c>
      <c r="E21" t="s">
        <v>1444</v>
      </c>
    </row>
    <row r="22" spans="1:5" x14ac:dyDescent="0.5">
      <c r="A22" t="s">
        <v>1380</v>
      </c>
      <c r="D22" t="s">
        <v>1386</v>
      </c>
      <c r="E22" t="s">
        <v>1387</v>
      </c>
    </row>
    <row r="23" spans="1:5" x14ac:dyDescent="0.5">
      <c r="A23" t="s">
        <v>1394</v>
      </c>
      <c r="D23" t="s">
        <v>1380</v>
      </c>
      <c r="E23" t="s">
        <v>1395</v>
      </c>
    </row>
    <row r="24" spans="1:5" x14ac:dyDescent="0.5">
      <c r="A24" t="s">
        <v>116</v>
      </c>
      <c r="D24" t="s">
        <v>1445</v>
      </c>
    </row>
    <row r="28" spans="1:5" x14ac:dyDescent="0.5">
      <c r="A28" t="s">
        <v>1420</v>
      </c>
      <c r="D28" t="s">
        <v>1388</v>
      </c>
    </row>
    <row r="29" spans="1:5" x14ac:dyDescent="0.5">
      <c r="A29" t="s">
        <v>1421</v>
      </c>
      <c r="D29" t="s">
        <v>1389</v>
      </c>
    </row>
    <row r="30" spans="1:5" x14ac:dyDescent="0.5">
      <c r="A30" t="s">
        <v>1422</v>
      </c>
      <c r="D30" t="s">
        <v>1390</v>
      </c>
    </row>
    <row r="31" spans="1:5" x14ac:dyDescent="0.5">
      <c r="A31" t="s">
        <v>1423</v>
      </c>
      <c r="D31" t="s">
        <v>1390</v>
      </c>
    </row>
    <row r="32" spans="1:5" x14ac:dyDescent="0.5">
      <c r="A32" t="s">
        <v>1424</v>
      </c>
      <c r="D32" t="s">
        <v>1392</v>
      </c>
    </row>
    <row r="33" spans="1:4" x14ac:dyDescent="0.5">
      <c r="A33" t="s">
        <v>1425</v>
      </c>
      <c r="D33" t="s">
        <v>1390</v>
      </c>
    </row>
    <row r="34" spans="1:4" x14ac:dyDescent="0.5">
      <c r="A34" t="s">
        <v>1426</v>
      </c>
      <c r="D34" t="s">
        <v>1391</v>
      </c>
    </row>
    <row r="35" spans="1:4" x14ac:dyDescent="0.5">
      <c r="A35" t="s">
        <v>1427</v>
      </c>
    </row>
    <row r="36" spans="1:4" x14ac:dyDescent="0.5">
      <c r="A36" t="s">
        <v>1428</v>
      </c>
      <c r="D36" t="s">
        <v>1392</v>
      </c>
    </row>
    <row r="37" spans="1:4" x14ac:dyDescent="0.5">
      <c r="A37" t="s">
        <v>1429</v>
      </c>
      <c r="D37" t="s">
        <v>1390</v>
      </c>
    </row>
    <row r="38" spans="1:4" x14ac:dyDescent="0.5">
      <c r="A38" t="s">
        <v>1430</v>
      </c>
      <c r="D38" t="s">
        <v>1393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17</vt:i4>
      </vt:variant>
    </vt:vector>
  </HeadingPairs>
  <TitlesOfParts>
    <vt:vector size="17" baseType="lpstr">
      <vt:lpstr>Alle Gegenstände</vt:lpstr>
      <vt:lpstr>Kosten zum Schmieden</vt:lpstr>
      <vt:lpstr>Werte zum Schmieden</vt:lpstr>
      <vt:lpstr>Kosten dienstleistungen</vt:lpstr>
      <vt:lpstr>Beruf Einkommen </vt:lpstr>
      <vt:lpstr>Waffen und rüstung no formula</vt:lpstr>
      <vt:lpstr>Waffen und rüstung</vt:lpstr>
      <vt:lpstr>Monsteritems</vt:lpstr>
      <vt:lpstr>Tieritems</vt:lpstr>
      <vt:lpstr>Lootprofile Items Random</vt:lpstr>
      <vt:lpstr>Lootprofile Itesm geordnet</vt:lpstr>
      <vt:lpstr>Nahrung</vt:lpstr>
      <vt:lpstr>Tränke</vt:lpstr>
      <vt:lpstr>Allgemeine Gegenstände</vt:lpstr>
      <vt:lpstr>Pflanzen</vt:lpstr>
      <vt:lpstr>Pfeile</vt:lpstr>
      <vt:lpstr>Craftbare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Xufe</dc:creator>
  <cp:lastModifiedBy>Simon Valverde</cp:lastModifiedBy>
  <dcterms:created xsi:type="dcterms:W3CDTF">2015-06-05T18:19:34Z</dcterms:created>
  <dcterms:modified xsi:type="dcterms:W3CDTF">2022-07-29T14:32:55Z</dcterms:modified>
</cp:coreProperties>
</file>