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valv\Dropbox\Lele\Rpg\"/>
    </mc:Choice>
  </mc:AlternateContent>
  <xr:revisionPtr revIDLastSave="0" documentId="13_ncr:1_{7E584E2D-3C17-43D7-BAA1-0BF00AC1A682}" xr6:coauthVersionLast="45" xr6:coauthVersionMax="45" xr10:uidLastSave="{00000000-0000-0000-0000-000000000000}"/>
  <bookViews>
    <workbookView xWindow="-57720" yWindow="7455" windowWidth="29040" windowHeight="15840" tabRatio="888" firstSheet="1" activeTab="7" xr2:uid="{1A6A4D4C-A6DA-41C8-BFA6-2573AF2854E2}"/>
  </bookViews>
  <sheets>
    <sheet name="Handelssystem" sheetId="14" r:id="rId1"/>
    <sheet name="Seekampf" sheetId="15" r:id="rId2"/>
    <sheet name="Mounts,Tiere" sheetId="10" r:id="rId3"/>
    <sheet name="Abstufung einschätzen" sheetId="5" r:id="rId4"/>
    <sheet name="Alchemie" sheetId="8" r:id="rId5"/>
    <sheet name="Items" sheetId="6" r:id="rId6"/>
    <sheet name="Kampf" sheetId="12" r:id="rId7"/>
    <sheet name="Pflanzen" sheetId="11" r:id="rId8"/>
    <sheet name="Instrumente" sheetId="13" r:id="rId9"/>
    <sheet name="Gedanken" sheetId="4" r:id="rId10"/>
    <sheet name="Handwerk" sheetId="9" r:id="rId11"/>
    <sheet name="Währung" sheetId="3" r:id="rId12"/>
    <sheet name="Attribute_concept" sheetId="2" r:id="rId13"/>
    <sheet name="Race_Start" sheetId="1" r:id="rId1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7" i="9" l="1"/>
  <c r="N5" i="9"/>
  <c r="D3" i="6" l="1"/>
  <c r="C5" i="6"/>
  <c r="E6" i="6"/>
  <c r="B6" i="6"/>
  <c r="E5" i="6"/>
  <c r="E4" i="6"/>
  <c r="B4" i="6"/>
  <c r="E3" i="6"/>
  <c r="E17" i="1" l="1"/>
  <c r="F17" i="1"/>
  <c r="G17" i="1"/>
  <c r="H17" i="1"/>
  <c r="I17" i="1"/>
  <c r="J17" i="1"/>
  <c r="K17" i="1"/>
  <c r="O21" i="10" l="1"/>
  <c r="S20" i="6" l="1"/>
  <c r="O78" i="11" l="1"/>
  <c r="N78" i="11"/>
  <c r="M78" i="11"/>
  <c r="L78" i="11"/>
  <c r="K78" i="11"/>
  <c r="J78" i="11"/>
  <c r="I78" i="11"/>
  <c r="H78" i="11"/>
  <c r="G78" i="11"/>
  <c r="F78" i="11"/>
  <c r="E78" i="11"/>
  <c r="D78" i="11"/>
  <c r="C78" i="11"/>
  <c r="B78" i="11"/>
  <c r="R77" i="11"/>
  <c r="P77" i="11"/>
  <c r="R76" i="11"/>
  <c r="P76" i="11"/>
  <c r="R75" i="11"/>
  <c r="P75" i="11"/>
  <c r="R74" i="11"/>
  <c r="P74" i="11"/>
  <c r="R73" i="11"/>
  <c r="P73" i="11"/>
  <c r="R72" i="11"/>
  <c r="P72" i="11"/>
  <c r="R71" i="11"/>
  <c r="P71" i="11"/>
  <c r="R70" i="11"/>
  <c r="P70" i="11"/>
  <c r="R69" i="11"/>
  <c r="P69" i="11"/>
  <c r="R68" i="11"/>
  <c r="P68" i="11"/>
  <c r="R67" i="11"/>
  <c r="P67" i="11"/>
  <c r="R66" i="11"/>
  <c r="P66" i="11"/>
  <c r="R65" i="11"/>
  <c r="P65" i="11"/>
  <c r="R64" i="11"/>
  <c r="P64" i="11"/>
  <c r="R63" i="11"/>
  <c r="P63" i="11"/>
  <c r="R62" i="11"/>
  <c r="P62" i="11"/>
  <c r="R61" i="11"/>
  <c r="P61" i="11"/>
  <c r="R60" i="11"/>
  <c r="P60" i="11"/>
  <c r="R59" i="11"/>
  <c r="P59" i="11"/>
  <c r="R58" i="11"/>
  <c r="P58" i="11"/>
  <c r="R57" i="11"/>
  <c r="P57" i="11"/>
  <c r="R56" i="11"/>
  <c r="P56" i="11"/>
  <c r="R55" i="11"/>
  <c r="P55" i="11"/>
  <c r="R54" i="11"/>
  <c r="P54" i="11"/>
  <c r="R53" i="11"/>
  <c r="P53" i="11"/>
  <c r="R52" i="11"/>
  <c r="P52" i="11"/>
  <c r="R51" i="11"/>
  <c r="P51" i="11"/>
  <c r="R50" i="11"/>
  <c r="P50" i="11"/>
  <c r="R49" i="11"/>
  <c r="P49" i="11"/>
  <c r="R48" i="11"/>
  <c r="P48" i="11"/>
  <c r="R47" i="11"/>
  <c r="P47" i="11"/>
  <c r="R46" i="11"/>
  <c r="P46" i="11"/>
  <c r="R45" i="11"/>
  <c r="P45" i="11"/>
  <c r="R44" i="11"/>
  <c r="P44" i="11"/>
  <c r="R43" i="11"/>
  <c r="P43" i="11"/>
  <c r="R42" i="11"/>
  <c r="P42" i="11"/>
  <c r="R41" i="11"/>
  <c r="P41" i="11"/>
  <c r="R40" i="11"/>
  <c r="P40" i="11"/>
  <c r="R39" i="11"/>
  <c r="P39" i="11"/>
  <c r="R38" i="11"/>
  <c r="P38" i="11"/>
  <c r="R37" i="11"/>
  <c r="P37" i="11"/>
  <c r="R36" i="11"/>
  <c r="P36" i="11"/>
  <c r="R35" i="11"/>
  <c r="P35" i="11"/>
  <c r="R34" i="11"/>
  <c r="P34" i="11"/>
  <c r="R33" i="11"/>
  <c r="P33" i="11"/>
  <c r="R32" i="11"/>
  <c r="P32" i="11"/>
  <c r="R31" i="11"/>
  <c r="P31" i="11"/>
  <c r="R30" i="11"/>
  <c r="P30" i="11"/>
  <c r="R29" i="11"/>
  <c r="P29" i="11"/>
  <c r="R28" i="11"/>
  <c r="P28" i="11"/>
  <c r="R27" i="11"/>
  <c r="P27" i="11"/>
  <c r="R26" i="11"/>
  <c r="P26" i="11"/>
  <c r="R25" i="11"/>
  <c r="P25" i="11"/>
  <c r="R24" i="11"/>
  <c r="P24" i="11"/>
  <c r="R23" i="11"/>
  <c r="P23" i="11"/>
  <c r="R22" i="11"/>
  <c r="P22" i="11"/>
  <c r="R21" i="11"/>
  <c r="P21" i="11"/>
  <c r="R20" i="11"/>
  <c r="P20" i="11"/>
  <c r="R19" i="11"/>
  <c r="P19" i="11"/>
  <c r="R18" i="11"/>
  <c r="P18" i="11"/>
  <c r="R17" i="11"/>
  <c r="P17" i="11"/>
  <c r="R16" i="11"/>
  <c r="P16" i="11"/>
  <c r="R15" i="11"/>
  <c r="P15" i="11"/>
  <c r="R14" i="11"/>
  <c r="P14" i="11"/>
  <c r="R13" i="11"/>
  <c r="P13" i="11"/>
  <c r="R12" i="11"/>
  <c r="P12" i="11"/>
  <c r="R11" i="11"/>
  <c r="P11" i="11"/>
  <c r="R10" i="11"/>
  <c r="P10" i="11"/>
  <c r="R9" i="11"/>
  <c r="P9" i="11"/>
  <c r="R8" i="11"/>
  <c r="P8" i="11"/>
  <c r="R7" i="11"/>
  <c r="P7" i="11"/>
  <c r="R6" i="11"/>
  <c r="P6" i="11"/>
  <c r="R5" i="11"/>
  <c r="P5" i="11"/>
  <c r="R4" i="11"/>
  <c r="P4" i="11"/>
  <c r="R3" i="11"/>
  <c r="P3" i="11"/>
  <c r="P78" i="11" l="1"/>
  <c r="Q78" i="11" s="1"/>
  <c r="D24" i="6"/>
  <c r="D23" i="6"/>
  <c r="D22" i="6"/>
  <c r="P15" i="9"/>
  <c r="P14" i="9"/>
  <c r="P13" i="9"/>
  <c r="P12" i="9"/>
  <c r="P11" i="9"/>
  <c r="R8" i="9"/>
  <c r="R7" i="9"/>
  <c r="R6" i="9"/>
  <c r="R5" i="9"/>
  <c r="R4" i="9"/>
  <c r="P8" i="9"/>
  <c r="P7" i="9"/>
  <c r="P6" i="9"/>
  <c r="P5" i="9"/>
  <c r="P4" i="9"/>
  <c r="D18" i="1"/>
  <c r="I21" i="10" l="1"/>
  <c r="G21" i="10"/>
  <c r="F21" i="10"/>
  <c r="E21" i="10"/>
  <c r="D21" i="10"/>
  <c r="H21" i="1" l="1"/>
  <c r="F21" i="1"/>
  <c r="F18" i="1"/>
  <c r="G18" i="1"/>
  <c r="H18" i="1"/>
  <c r="I18" i="1"/>
  <c r="J18" i="1"/>
  <c r="K18" i="1"/>
  <c r="E18" i="1"/>
  <c r="K21" i="1" l="1"/>
  <c r="J21" i="1"/>
  <c r="I21" i="1"/>
  <c r="G21" i="1"/>
  <c r="E21" i="1"/>
  <c r="D21" i="1"/>
  <c r="E7" i="3" l="1"/>
  <c r="G7" i="3" s="1"/>
  <c r="G15" i="3" s="1"/>
  <c r="E8" i="3"/>
  <c r="G8" i="3" s="1"/>
  <c r="G16" i="3" s="1"/>
  <c r="C3" i="3"/>
  <c r="D3" i="3"/>
  <c r="E3" i="3"/>
  <c r="G3" i="3" s="1"/>
  <c r="G11" i="3" s="1"/>
  <c r="C4" i="3"/>
  <c r="D4" i="3"/>
  <c r="E4" i="3"/>
  <c r="G4" i="3" s="1"/>
  <c r="G12" i="3" s="1"/>
  <c r="C5" i="3"/>
  <c r="D5" i="3"/>
  <c r="E5" i="3"/>
  <c r="G5" i="3" s="1"/>
  <c r="G13" i="3" s="1"/>
  <c r="C6" i="3"/>
  <c r="D6" i="3"/>
  <c r="E6" i="3"/>
  <c r="G6" i="3" s="1"/>
  <c r="G14" i="3" s="1"/>
  <c r="C7" i="3"/>
  <c r="D7" i="3"/>
  <c r="C8" i="3"/>
  <c r="D8" i="3"/>
  <c r="B4" i="3"/>
  <c r="B5" i="3"/>
  <c r="B6" i="3"/>
  <c r="B7" i="3"/>
  <c r="B8" i="3"/>
  <c r="B3" i="3"/>
  <c r="K14" i="1"/>
  <c r="J14" i="1"/>
  <c r="I14" i="1"/>
  <c r="E14" i="1"/>
  <c r="F14" i="1"/>
  <c r="G14" i="1"/>
  <c r="H14" i="1"/>
  <c r="D14" i="1"/>
</calcChain>
</file>

<file path=xl/sharedStrings.xml><?xml version="1.0" encoding="utf-8"?>
<sst xmlns="http://schemas.openxmlformats.org/spreadsheetml/2006/main" count="1852" uniqueCount="928">
  <si>
    <t>Handelsgut</t>
  </si>
  <si>
    <t>Typ</t>
  </si>
  <si>
    <t>Preis/10 kg</t>
  </si>
  <si>
    <t>Gebiet</t>
  </si>
  <si>
    <t>Name</t>
  </si>
  <si>
    <t>Wirtschaftsstärke</t>
  </si>
  <si>
    <t>Viel Vorhanden Kaum Nachfrage</t>
  </si>
  <si>
    <t>Genug Vorhanden Wenig Nachfrage</t>
  </si>
  <si>
    <t>Wenig Vorhanden Genug Nachfrage</t>
  </si>
  <si>
    <t>Kaum Vorhanden viel Nachfrage</t>
  </si>
  <si>
    <t>Yondalla</t>
  </si>
  <si>
    <t>Nahrung, Zutaten</t>
  </si>
  <si>
    <t>Wolle, Holz</t>
  </si>
  <si>
    <t>Gewürze</t>
  </si>
  <si>
    <t>Edelmaterialien</t>
  </si>
  <si>
    <t>Alchemiezutaten</t>
  </si>
  <si>
    <t>Essentielle Güter</t>
  </si>
  <si>
    <t>?</t>
  </si>
  <si>
    <t>Gehandelt wird nur in 10kg Paketen</t>
  </si>
  <si>
    <t>Nahrung</t>
  </si>
  <si>
    <t>Middenreik</t>
  </si>
  <si>
    <t>Holz</t>
  </si>
  <si>
    <t>Erze, Nahrung</t>
  </si>
  <si>
    <t>Stoffe</t>
  </si>
  <si>
    <t>Eisland</t>
  </si>
  <si>
    <t xml:space="preserve">                               </t>
  </si>
  <si>
    <t>Keramik</t>
  </si>
  <si>
    <t>Nahrung, Erze,Alkohol</t>
  </si>
  <si>
    <t>Felle</t>
  </si>
  <si>
    <t>Nors</t>
  </si>
  <si>
    <t>Erze, Salz</t>
  </si>
  <si>
    <t>Gewürze, Holz</t>
  </si>
  <si>
    <t>Felle, Zutaten</t>
  </si>
  <si>
    <t>Alkohol (Edel), Stoffe</t>
  </si>
  <si>
    <t>Erze</t>
  </si>
  <si>
    <t>Herzland</t>
  </si>
  <si>
    <t>Nahrung, Zutaten, Holz</t>
  </si>
  <si>
    <t>Alkohol,Felle</t>
  </si>
  <si>
    <t>Salz, Erze (klein)</t>
  </si>
  <si>
    <t>Edelmetalle, Edelmaterialien</t>
  </si>
  <si>
    <t xml:space="preserve"> </t>
  </si>
  <si>
    <t>Alkohol</t>
  </si>
  <si>
    <t>Unteres Herzland</t>
  </si>
  <si>
    <t>Salz</t>
  </si>
  <si>
    <t>Grenzland</t>
  </si>
  <si>
    <t>Zutaten, Wolle</t>
  </si>
  <si>
    <t>Salz, Erze</t>
  </si>
  <si>
    <t>Wolle</t>
  </si>
  <si>
    <t>Silva Narcia</t>
  </si>
  <si>
    <t>Holz, Zutaten, Felle, Stoffe</t>
  </si>
  <si>
    <t>Edelmetalle, Gewürze</t>
  </si>
  <si>
    <t>Salz, Erze, Keramik</t>
  </si>
  <si>
    <t>Nord-Eldria</t>
  </si>
  <si>
    <t>Holz, Wolle</t>
  </si>
  <si>
    <t>Felle, Stoffe</t>
  </si>
  <si>
    <t>Zutaten, Keramik</t>
  </si>
  <si>
    <t>Alkohol, Edelmetalle, Edelmaterialien</t>
  </si>
  <si>
    <t>Luxusgüter</t>
  </si>
  <si>
    <t>Süd-Eldria</t>
  </si>
  <si>
    <t>Stoffe, Wolle</t>
  </si>
  <si>
    <t>Edelmetalle, Edelmaterialien, Nahrung</t>
  </si>
  <si>
    <t>Zutaten, Alkohol</t>
  </si>
  <si>
    <t>Stoffe (Leinen,Kaschmir, etc)</t>
  </si>
  <si>
    <t>Edelmetalle</t>
  </si>
  <si>
    <t>Appothis</t>
  </si>
  <si>
    <t xml:space="preserve">Erze </t>
  </si>
  <si>
    <t>Gewürze, Alkohol, Salz</t>
  </si>
  <si>
    <t>Holz, Stoffe</t>
  </si>
  <si>
    <t>Alkohol (Edel)</t>
  </si>
  <si>
    <t>Untere Wüste</t>
  </si>
  <si>
    <t>Keramik, Edelmetalle</t>
  </si>
  <si>
    <t>Edelmaterialien, Gewürze</t>
  </si>
  <si>
    <t>Stoffe,Holz</t>
  </si>
  <si>
    <t>Salz, Nahrung</t>
  </si>
  <si>
    <t>Atumpet</t>
  </si>
  <si>
    <t>Nahrung, Gewürze</t>
  </si>
  <si>
    <t>Edelmetalle, Zutaten, Keramik</t>
  </si>
  <si>
    <t>Holz, Salz</t>
  </si>
  <si>
    <t>Alkohol(Edel), Stoffe</t>
  </si>
  <si>
    <t>Obere Wüste</t>
  </si>
  <si>
    <t>Stoffe, Holz</t>
  </si>
  <si>
    <t>Salz, Felle</t>
  </si>
  <si>
    <t>Graue Ödnis</t>
  </si>
  <si>
    <t>Alkohol, Wolle</t>
  </si>
  <si>
    <t>Nahrung, Holz, Felle</t>
  </si>
  <si>
    <t>Vorland der Rah-Kari</t>
  </si>
  <si>
    <t>Salz,Holz</t>
  </si>
  <si>
    <t>Wolle, Felle</t>
  </si>
  <si>
    <t>Erze, Zutaten</t>
  </si>
  <si>
    <t>Zwergenstadt</t>
  </si>
  <si>
    <t>Gewürze, Nahrung</t>
  </si>
  <si>
    <t>Skaen</t>
  </si>
  <si>
    <t>Alkohol(Edel), Wolle</t>
  </si>
  <si>
    <t>Edelmetalle, Gewürzen</t>
  </si>
  <si>
    <t>Berma-Tal</t>
  </si>
  <si>
    <t>Nahrung, Felle</t>
  </si>
  <si>
    <t>Grimgrod</t>
  </si>
  <si>
    <t>Kampf</t>
  </si>
  <si>
    <t>Art</t>
  </si>
  <si>
    <t>Haltbarkeit</t>
  </si>
  <si>
    <t>Sinkzeit</t>
  </si>
  <si>
    <t xml:space="preserve"> Manövrierbarkeit</t>
  </si>
  <si>
    <t>Beschleunigung</t>
  </si>
  <si>
    <t>Barke</t>
  </si>
  <si>
    <t>Ruder</t>
  </si>
  <si>
    <t>2 min</t>
  </si>
  <si>
    <t>Kutter</t>
  </si>
  <si>
    <t>Segel</t>
  </si>
  <si>
    <t>15 min</t>
  </si>
  <si>
    <t>Bireme</t>
  </si>
  <si>
    <t>1h</t>
  </si>
  <si>
    <t>Brigg</t>
  </si>
  <si>
    <t>Langschiff</t>
  </si>
  <si>
    <t>Galeere</t>
  </si>
  <si>
    <t>1.5h</t>
  </si>
  <si>
    <t>Fregatte</t>
  </si>
  <si>
    <t>Trireme</t>
  </si>
  <si>
    <t>2h</t>
  </si>
  <si>
    <t>Karavelle</t>
  </si>
  <si>
    <t>Galeone</t>
  </si>
  <si>
    <t>3h</t>
  </si>
  <si>
    <t>Fahrt</t>
  </si>
  <si>
    <t xml:space="preserve"> Mannschaftsgröße</t>
  </si>
  <si>
    <t>Vorrat</t>
  </si>
  <si>
    <t xml:space="preserve"> Tiefgang</t>
  </si>
  <si>
    <t xml:space="preserve"> Geschwindigkeit</t>
  </si>
  <si>
    <t xml:space="preserve"> Profilhöhe</t>
  </si>
  <si>
    <t>0 Tage</t>
  </si>
  <si>
    <t>20 cm</t>
  </si>
  <si>
    <t>40cm</t>
  </si>
  <si>
    <t>1 Tag</t>
  </si>
  <si>
    <t>70cm</t>
  </si>
  <si>
    <t>4 Tage</t>
  </si>
  <si>
    <t>80cm</t>
  </si>
  <si>
    <t>2m</t>
  </si>
  <si>
    <t>2 Wochen</t>
  </si>
  <si>
    <t>1.2 m</t>
  </si>
  <si>
    <t>5m</t>
  </si>
  <si>
    <t>8 Tage</t>
  </si>
  <si>
    <t>3m</t>
  </si>
  <si>
    <t>5 Tage</t>
  </si>
  <si>
    <t>1m</t>
  </si>
  <si>
    <t>4m</t>
  </si>
  <si>
    <t>8 Wochen</t>
  </si>
  <si>
    <t>7m</t>
  </si>
  <si>
    <t>6 Tage</t>
  </si>
  <si>
    <t>1.5m</t>
  </si>
  <si>
    <t>10 Wochen</t>
  </si>
  <si>
    <t>4.5m</t>
  </si>
  <si>
    <t>9m</t>
  </si>
  <si>
    <t>6m</t>
  </si>
  <si>
    <t>20m</t>
  </si>
  <si>
    <t>Waffenslots</t>
  </si>
  <si>
    <t>Klein</t>
  </si>
  <si>
    <t>Mittel</t>
  </si>
  <si>
    <t>Groß</t>
  </si>
  <si>
    <t>Stats</t>
  </si>
  <si>
    <t>Pferd</t>
  </si>
  <si>
    <t>Rahkari-Pferd</t>
  </si>
  <si>
    <t>Greif</t>
  </si>
  <si>
    <t>Spinne</t>
  </si>
  <si>
    <t>Esel/Maultier</t>
  </si>
  <si>
    <t>Tiger</t>
  </si>
  <si>
    <t>Bär</t>
  </si>
  <si>
    <t>Eisbären</t>
  </si>
  <si>
    <t>Elefant</t>
  </si>
  <si>
    <t>Stier</t>
  </si>
  <si>
    <t>Hund</t>
  </si>
  <si>
    <t>Großwild</t>
  </si>
  <si>
    <t>Wolf</t>
  </si>
  <si>
    <t>Strength</t>
  </si>
  <si>
    <t>Agility</t>
  </si>
  <si>
    <t>Charisma</t>
  </si>
  <si>
    <t>Intelligence</t>
  </si>
  <si>
    <t>Luck</t>
  </si>
  <si>
    <t>Experience</t>
  </si>
  <si>
    <t>Physical</t>
  </si>
  <si>
    <t>Loyality</t>
  </si>
  <si>
    <t>Mount multyplier</t>
  </si>
  <si>
    <t>Attack</t>
  </si>
  <si>
    <t>Health</t>
  </si>
  <si>
    <t>Ausdauer</t>
  </si>
  <si>
    <t>Gewicht</t>
  </si>
  <si>
    <t>Traglast</t>
  </si>
  <si>
    <t>Bewegungsradius/turn</t>
  </si>
  <si>
    <t>25m</t>
  </si>
  <si>
    <t>35m</t>
  </si>
  <si>
    <t>15m</t>
  </si>
  <si>
    <t>10m</t>
  </si>
  <si>
    <t>Land</t>
  </si>
  <si>
    <t>Land/Luft</t>
  </si>
  <si>
    <t>Land/Arborial</t>
  </si>
  <si>
    <t>Threshold</t>
  </si>
  <si>
    <t>Kampfverhalten</t>
  </si>
  <si>
    <t>Flee</t>
  </si>
  <si>
    <t>Fight/Flee</t>
  </si>
  <si>
    <t>Fight</t>
  </si>
  <si>
    <t>Preis</t>
  </si>
  <si>
    <t>Benötigter Skill Reiten</t>
  </si>
  <si>
    <t>Erwachter</t>
  </si>
  <si>
    <t>Ghul</t>
  </si>
  <si>
    <t>Ghul-Brutmutter</t>
  </si>
  <si>
    <t>Mantikor</t>
  </si>
  <si>
    <t>Drache</t>
  </si>
  <si>
    <t>Lindwurm</t>
  </si>
  <si>
    <t>Echter Drache</t>
  </si>
  <si>
    <t>Werwolf</t>
  </si>
  <si>
    <t>Hydra</t>
  </si>
  <si>
    <t>Troll</t>
  </si>
  <si>
    <t>Riese</t>
  </si>
  <si>
    <t>Zweigling</t>
  </si>
  <si>
    <t>Wyvern</t>
  </si>
  <si>
    <t xml:space="preserve">Riesentausendfüßer </t>
  </si>
  <si>
    <t>Katakan</t>
  </si>
  <si>
    <t>Experience(Willpower/perception)</t>
  </si>
  <si>
    <t>Physical(Ausdauer/Körperzustand)</t>
  </si>
  <si>
    <t>Waffe</t>
  </si>
  <si>
    <t>8m</t>
  </si>
  <si>
    <t>Land, v.a. Dunkel</t>
  </si>
  <si>
    <t>Fight, wenn im rudel</t>
  </si>
  <si>
    <t>Achtung: Range einschätzungen immer vom Schwächeren Skill aus.</t>
  </si>
  <si>
    <t>Skill 10/20</t>
  </si>
  <si>
    <t>Skill 30/40</t>
  </si>
  <si>
    <t>Skill 50/60</t>
  </si>
  <si>
    <t>Skill 70/80</t>
  </si>
  <si>
    <t>Skill 90/100</t>
  </si>
  <si>
    <t>Flaschen</t>
  </si>
  <si>
    <t>Allg Sortierte Tränke</t>
  </si>
  <si>
    <t>Stufe</t>
  </si>
  <si>
    <t>Preis in Reiks</t>
  </si>
  <si>
    <t>Wirkung</t>
  </si>
  <si>
    <t>Glasflasche</t>
  </si>
  <si>
    <t>Heiltrank</t>
  </si>
  <si>
    <t>Stufe 1</t>
  </si>
  <si>
    <t>Health +50</t>
  </si>
  <si>
    <t>Adrenalinika</t>
  </si>
  <si>
    <t>Stufe 3</t>
  </si>
  <si>
    <t>Critmargin +1</t>
  </si>
  <si>
    <t>Madnika</t>
  </si>
  <si>
    <t>Paralyse</t>
  </si>
  <si>
    <t>Metallflasche</t>
  </si>
  <si>
    <t>Stufe 2</t>
  </si>
  <si>
    <t>Health +100</t>
  </si>
  <si>
    <t>Stufe 4</t>
  </si>
  <si>
    <t>Critmargin +2</t>
  </si>
  <si>
    <t>Verlangsamung</t>
  </si>
  <si>
    <t>Bombshellflasche</t>
  </si>
  <si>
    <t>Health +200</t>
  </si>
  <si>
    <t>Stufe 5</t>
  </si>
  <si>
    <t>Critmargin +3</t>
  </si>
  <si>
    <t>Moltovismus</t>
  </si>
  <si>
    <t>Health +300</t>
  </si>
  <si>
    <t>Stufe 6</t>
  </si>
  <si>
    <t>Critmargin +4</t>
  </si>
  <si>
    <t>Nachtsicht</t>
  </si>
  <si>
    <t>Gifttrank</t>
  </si>
  <si>
    <t>Verlust -25</t>
  </si>
  <si>
    <t>Epinephrinika</t>
  </si>
  <si>
    <t>Wakeup mit debuffs</t>
  </si>
  <si>
    <t>Sedativika</t>
  </si>
  <si>
    <t>Critmargin -1</t>
  </si>
  <si>
    <t>Erhöhte Critmargin</t>
  </si>
  <si>
    <t>Verlust -60</t>
  </si>
  <si>
    <t>Molotovika</t>
  </si>
  <si>
    <t>3m/-150</t>
  </si>
  <si>
    <t>Critmargin -2</t>
  </si>
  <si>
    <t xml:space="preserve">Epinephrin </t>
  </si>
  <si>
    <t>( wakeup trank mit debuffs, on the run, kurze haltbarkeit)</t>
  </si>
  <si>
    <t>Verlust -100</t>
  </si>
  <si>
    <t>3m/-250</t>
  </si>
  <si>
    <t>Critmargin -3</t>
  </si>
  <si>
    <t>Nebelgrantika</t>
  </si>
  <si>
    <t>Verlust -150</t>
  </si>
  <si>
    <t>5m/-400</t>
  </si>
  <si>
    <t>Critmargin -4</t>
  </si>
  <si>
    <t>Euphorika</t>
  </si>
  <si>
    <t>Attributbufftrank</t>
  </si>
  <si>
    <t xml:space="preserve"> Attribut +1</t>
  </si>
  <si>
    <t>8m/-500</t>
  </si>
  <si>
    <t>Critmargin -5</t>
  </si>
  <si>
    <t xml:space="preserve"> Attribut +2</t>
  </si>
  <si>
    <t>Critmargin -6</t>
  </si>
  <si>
    <t xml:space="preserve"> Attribut +3</t>
  </si>
  <si>
    <t>Aphrodisika</t>
  </si>
  <si>
    <t xml:space="preserve"> Attribut +4</t>
  </si>
  <si>
    <t>Narkotika</t>
  </si>
  <si>
    <t>Attributdebufftrank</t>
  </si>
  <si>
    <t xml:space="preserve"> Attribut -1</t>
  </si>
  <si>
    <t>bewegung -1m</t>
  </si>
  <si>
    <t>Antipyretika</t>
  </si>
  <si>
    <t xml:space="preserve"> Attribut -2</t>
  </si>
  <si>
    <t>bewegung -2m/erwachsener mann</t>
  </si>
  <si>
    <t>Drain Strength</t>
  </si>
  <si>
    <t xml:space="preserve"> Attribut -3</t>
  </si>
  <si>
    <t>Bier</t>
  </si>
  <si>
    <t>bewegung -4m</t>
  </si>
  <si>
    <t>Drain Agility</t>
  </si>
  <si>
    <t xml:space="preserve"> Attribut -4</t>
  </si>
  <si>
    <t>Weed</t>
  </si>
  <si>
    <t>bewegung -6m</t>
  </si>
  <si>
    <t>Drain Charisma</t>
  </si>
  <si>
    <t>1  turn aussetzen</t>
  </si>
  <si>
    <t>Schnaps</t>
  </si>
  <si>
    <t>bewegung -8m</t>
  </si>
  <si>
    <t>Drain Intelligence</t>
  </si>
  <si>
    <t>2  turn aussetzen</t>
  </si>
  <si>
    <t>Koks</t>
  </si>
  <si>
    <t>Keine bewegung/nur main action</t>
  </si>
  <si>
    <t>Drain Luck</t>
  </si>
  <si>
    <t>3  turn aussetzen</t>
  </si>
  <si>
    <t>Keta</t>
  </si>
  <si>
    <t>gegen Thermosicht/außer BM</t>
  </si>
  <si>
    <t>Drain Experience</t>
  </si>
  <si>
    <t>4  turn aussetzen</t>
  </si>
  <si>
    <t>Komplett weg</t>
  </si>
  <si>
    <t>Drain Physical</t>
  </si>
  <si>
    <t>Ausdauer +2</t>
  </si>
  <si>
    <t>Increase Strength</t>
  </si>
  <si>
    <t>Ausdauer +4</t>
  </si>
  <si>
    <t>Increase Agility</t>
  </si>
  <si>
    <t>Ausdauer +6</t>
  </si>
  <si>
    <t>Increase Charisma</t>
  </si>
  <si>
    <t>Ausdauer +8</t>
  </si>
  <si>
    <t>Increase Intelligence</t>
  </si>
  <si>
    <t>Increase Luck</t>
  </si>
  <si>
    <t>Increase Experience</t>
  </si>
  <si>
    <t>Increase Physical</t>
  </si>
  <si>
    <t>Sedativa und verlangsamung alike</t>
  </si>
  <si>
    <t>Gift</t>
  </si>
  <si>
    <t>Trankherstellung:</t>
  </si>
  <si>
    <t>Zwei Zutaten, Effektgröße Addieren/2 max stufe, dann Thresholds</t>
  </si>
  <si>
    <t>Narkotika, sedativa,euphorika, adrenalinika und madnika mögl drogen</t>
  </si>
  <si>
    <t>Heilung</t>
  </si>
  <si>
    <t>Herstellung</t>
  </si>
  <si>
    <t>Abklang</t>
  </si>
  <si>
    <t>Toxikologie</t>
  </si>
  <si>
    <t>On the run</t>
  </si>
  <si>
    <t>30 min</t>
  </si>
  <si>
    <t>Toxi/überdosis checks = (physical erfahrung luck/2) - -x dice für stufen akkumulierter tränke</t>
  </si>
  <si>
    <t>90 min</t>
  </si>
  <si>
    <t>Lager</t>
  </si>
  <si>
    <t>4h</t>
  </si>
  <si>
    <t>10h</t>
  </si>
  <si>
    <t>Alchemietisch</t>
  </si>
  <si>
    <t>24 h</t>
  </si>
  <si>
    <t>Alchemielabor</t>
  </si>
  <si>
    <t>3 tage</t>
  </si>
  <si>
    <t>Achtung: Trank wird immer das was threshold hergibt</t>
  </si>
  <si>
    <t>Tiers:</t>
  </si>
  <si>
    <t>Fernwaffen:</t>
  </si>
  <si>
    <t>Standartwert</t>
  </si>
  <si>
    <t>Fernkampfwert</t>
  </si>
  <si>
    <t>Großwaffenwert</t>
  </si>
  <si>
    <t>Standartpreis</t>
  </si>
  <si>
    <t>Zustand</t>
  </si>
  <si>
    <t>Bogen</t>
  </si>
  <si>
    <t>75% Schwert damage</t>
  </si>
  <si>
    <t>Armbrust</t>
  </si>
  <si>
    <t>Bogen*1,3, 50% Wsl single action Nachladen, Sneak Attack advantage= 4, light shield</t>
  </si>
  <si>
    <t>Muskete</t>
  </si>
  <si>
    <t>60% trefferchance, 1 Runde nachladen, 90% Ap,  Schaden: Bogen*3,Sneak Attack advantage= 4, Price*2.5</t>
  </si>
  <si>
    <t>Schleuder</t>
  </si>
  <si>
    <t>Bogen*1,2, Braucht single Action zum wirbeln, 40% Betäubungschance</t>
  </si>
  <si>
    <t>unbez</t>
  </si>
  <si>
    <t>Nahwaffen:</t>
  </si>
  <si>
    <t>Great variants= Damage*1.6, but no secondary hand, Price*1.3</t>
  </si>
  <si>
    <t>Greatsword</t>
  </si>
  <si>
    <t>Sword</t>
  </si>
  <si>
    <t>Normal</t>
  </si>
  <si>
    <t>Eigenschaften:</t>
  </si>
  <si>
    <t>Greataxe</t>
  </si>
  <si>
    <t>Axe</t>
  </si>
  <si>
    <t>80% Schaden 20% AP</t>
  </si>
  <si>
    <t>Rüstung</t>
  </si>
  <si>
    <t>Anziehen</t>
  </si>
  <si>
    <t>Ausziehen</t>
  </si>
  <si>
    <t>Armor rating</t>
  </si>
  <si>
    <t>AR/Teil</t>
  </si>
  <si>
    <t>Kosten/Rüstungsteil</t>
  </si>
  <si>
    <t>Warhammer</t>
  </si>
  <si>
    <t>Mace</t>
  </si>
  <si>
    <t>70% Schaden, 40% AP,30% Betäubungschance</t>
  </si>
  <si>
    <t>Leicht</t>
  </si>
  <si>
    <t>1 min</t>
  </si>
  <si>
    <t>6kg/5</t>
  </si>
  <si>
    <t>Base*0.2</t>
  </si>
  <si>
    <t>0.4*Preis Standart</t>
  </si>
  <si>
    <t>kein groß</t>
  </si>
  <si>
    <t>Dolch</t>
  </si>
  <si>
    <t>40% schaden, 100% AP when immobilized enemy, Price*0.45,attentat</t>
  </si>
  <si>
    <t>5 min</t>
  </si>
  <si>
    <t>1min</t>
  </si>
  <si>
    <t>15kg/5</t>
  </si>
  <si>
    <t>Standartwert*1.75</t>
  </si>
  <si>
    <t>Base*0.35</t>
  </si>
  <si>
    <t>0.6*Standartpreis</t>
  </si>
  <si>
    <t>über 13 kg stealth disatvantage 2</t>
  </si>
  <si>
    <t>Club</t>
  </si>
  <si>
    <t>60% schaden, 50% betäubungsschance, price/2</t>
  </si>
  <si>
    <t>Schwer</t>
  </si>
  <si>
    <t>10 min</t>
  </si>
  <si>
    <t>30kg/5</t>
  </si>
  <si>
    <t>Standartwert*2.5</t>
  </si>
  <si>
    <t>Base*0.5</t>
  </si>
  <si>
    <t>0.8*Standartpreis</t>
  </si>
  <si>
    <t>über 20 kg: Stealth disatvantage</t>
  </si>
  <si>
    <t>Schlagring</t>
  </si>
  <si>
    <t>40% Schaden, unarmed, 20% Betäubungschance</t>
  </si>
  <si>
    <t>Schilde:</t>
  </si>
  <si>
    <t>Großwaffen:</t>
  </si>
  <si>
    <t>gegner immer at advantage beim angriff, außer in formation oder vom mount, light shield</t>
  </si>
  <si>
    <t>Schild</t>
  </si>
  <si>
    <t>Entwaffnungschance</t>
  </si>
  <si>
    <t>Schildwert</t>
  </si>
  <si>
    <t>Kosten</t>
  </si>
  <si>
    <t>Speer</t>
  </si>
  <si>
    <t>leichter, 80% schaden, schaden*2 wenn in formation oder gegen groß, preis*0.8</t>
  </si>
  <si>
    <t>Kleines Schild</t>
  </si>
  <si>
    <t>Standartwert*0.25</t>
  </si>
  <si>
    <t>1 kg</t>
  </si>
  <si>
    <t>0.4*Standartpreis</t>
  </si>
  <si>
    <t>Hellebarde</t>
  </si>
  <si>
    <t>speer*1.4kg,  schaden*2 wenn in formation oder gegen groß, price*1.4</t>
  </si>
  <si>
    <t>Standartwert*0.5</t>
  </si>
  <si>
    <t>2 kg</t>
  </si>
  <si>
    <t>Turmschild</t>
  </si>
  <si>
    <t>Standartwert*0.75</t>
  </si>
  <si>
    <t>4 kg</t>
  </si>
  <si>
    <t>Alltagszeug:</t>
  </si>
  <si>
    <t>Holster:</t>
  </si>
  <si>
    <t>Tranktaschen</t>
  </si>
  <si>
    <t>Slots</t>
  </si>
  <si>
    <t>Mit TT - trank/bombe als simple action.</t>
  </si>
  <si>
    <t>Pfeil/Bolzen:</t>
  </si>
  <si>
    <t>normale Tasche</t>
  </si>
  <si>
    <t>PDF Seite</t>
  </si>
  <si>
    <t>DnD seite</t>
  </si>
  <si>
    <t>Zeug</t>
  </si>
  <si>
    <t>Kugeln:</t>
  </si>
  <si>
    <t>Tranktasche norm</t>
  </si>
  <si>
    <t>Adventurer stuff</t>
  </si>
  <si>
    <t>Große Tasche</t>
  </si>
  <si>
    <t>Handwerk/instrumente</t>
  </si>
  <si>
    <t>Mounts/Vehicles/trade goods</t>
  </si>
  <si>
    <t>Lifestyle</t>
  </si>
  <si>
    <t>Services</t>
  </si>
  <si>
    <t>Artillerie</t>
  </si>
  <si>
    <t>Schaden</t>
  </si>
  <si>
    <t>Reichweite</t>
  </si>
  <si>
    <t>threshold</t>
  </si>
  <si>
    <t>Preis/Kugel</t>
  </si>
  <si>
    <t>Min Besatzung</t>
  </si>
  <si>
    <t>Max Besatzung</t>
  </si>
  <si>
    <t>Negiert Deckung</t>
  </si>
  <si>
    <t>Zusatz</t>
  </si>
  <si>
    <t>Skorpion</t>
  </si>
  <si>
    <t>100m</t>
  </si>
  <si>
    <t>30 kg</t>
  </si>
  <si>
    <t>--</t>
  </si>
  <si>
    <t>wenn nur 1 Mann besatzung - nachladen als main action, 3 runden aufbau im kampf</t>
  </si>
  <si>
    <t>Balliste</t>
  </si>
  <si>
    <t>250m</t>
  </si>
  <si>
    <t>250 kg</t>
  </si>
  <si>
    <t>verboten</t>
  </si>
  <si>
    <t>Nachladen 1 Runde minimum, 2 Runden wenn besatzung &lt;3</t>
  </si>
  <si>
    <t>Großkanone</t>
  </si>
  <si>
    <t>400m</t>
  </si>
  <si>
    <t>900 kg</t>
  </si>
  <si>
    <t>Stein</t>
  </si>
  <si>
    <t>Katapult</t>
  </si>
  <si>
    <t>350m</t>
  </si>
  <si>
    <t>300 kg</t>
  </si>
  <si>
    <t>Nachladen 1 Runde minimum, 2 Runden wenn besatzung &lt;3, Area Damage 2m</t>
  </si>
  <si>
    <t>Trebouchet</t>
  </si>
  <si>
    <t>600 kg</t>
  </si>
  <si>
    <t>Nachladen 1 Runde minimum, 2 Runden wenn besatzung &lt;6 , Area Damage 8m</t>
  </si>
  <si>
    <t>Wurfwaffen</t>
  </si>
  <si>
    <t>Größe</t>
  </si>
  <si>
    <t>Zerstörungschance</t>
  </si>
  <si>
    <t>Anzahl in Holster</t>
  </si>
  <si>
    <t>Interrupt %</t>
  </si>
  <si>
    <t>Bola</t>
  </si>
  <si>
    <t>Wurfmesser</t>
  </si>
  <si>
    <t>Wurfaxt</t>
  </si>
  <si>
    <t>Pilum</t>
  </si>
  <si>
    <t>klein</t>
  </si>
  <si>
    <t>Armor Penetration</t>
  </si>
  <si>
    <t xml:space="preserve">Speer </t>
  </si>
  <si>
    <t>Standartwert x 0.8</t>
  </si>
  <si>
    <t>Standartpreis x 0.8</t>
  </si>
  <si>
    <t>nein</t>
  </si>
  <si>
    <t>Standartpreis x 1.4</t>
  </si>
  <si>
    <t>4.5 kg</t>
  </si>
  <si>
    <t>Großschwert</t>
  </si>
  <si>
    <t>Standartpreis x 1.3</t>
  </si>
  <si>
    <t>Großaxt</t>
  </si>
  <si>
    <t>3 kg</t>
  </si>
  <si>
    <t>Kriegshammer</t>
  </si>
  <si>
    <t>Standartwert x 0.7</t>
  </si>
  <si>
    <t>5 kg</t>
  </si>
  <si>
    <t>60% Betäubungschance</t>
  </si>
  <si>
    <t>Schwert</t>
  </si>
  <si>
    <t>Axt</t>
  </si>
  <si>
    <t>1.5 kg</t>
  </si>
  <si>
    <t>Streitkolben</t>
  </si>
  <si>
    <t>30% Betäubungschance</t>
  </si>
  <si>
    <t>Standartwert x 0.4</t>
  </si>
  <si>
    <t>Standartpreis x 0.45</t>
  </si>
  <si>
    <t>0.5 kg</t>
  </si>
  <si>
    <t>AP nur wenn Ziel Immobilisiert</t>
  </si>
  <si>
    <t>Knüppel</t>
  </si>
  <si>
    <t>Standartwert x 0.6</t>
  </si>
  <si>
    <t>Standartpreis x 0.5</t>
  </si>
  <si>
    <t>50% Betäubungschance</t>
  </si>
  <si>
    <t>Fernkampfwert x 1.3</t>
  </si>
  <si>
    <t>Sneak Advantage 4, Nachladen mit 50% wsl Single action</t>
  </si>
  <si>
    <t>Fernkampfwert x 3</t>
  </si>
  <si>
    <t>Standartpreis x 2.5</t>
  </si>
  <si>
    <t>Sneak Advantage 4, 1 Runde nachladen</t>
  </si>
  <si>
    <t>Faust</t>
  </si>
  <si>
    <t>immer dabei</t>
  </si>
  <si>
    <t>Standartwert x 0.3</t>
  </si>
  <si>
    <t>Standartpreis x 0.4</t>
  </si>
  <si>
    <t>0.2 kg</t>
  </si>
  <si>
    <t>90% versteckbar</t>
  </si>
  <si>
    <t>Faustmesser</t>
  </si>
  <si>
    <t>50% versteckbar</t>
  </si>
  <si>
    <t>Metallkrallen</t>
  </si>
  <si>
    <t>nicht versteckbar</t>
  </si>
  <si>
    <t>Ablauf:</t>
  </si>
  <si>
    <t>Initiantive</t>
  </si>
  <si>
    <t>Move</t>
  </si>
  <si>
    <t>(5m bei Agi 10) 1m*agi/2</t>
  </si>
  <si>
    <t>Single Action</t>
  </si>
  <si>
    <t xml:space="preserve">Main </t>
  </si>
  <si>
    <t>(Nahwaffe)</t>
  </si>
  <si>
    <t>Main action</t>
  </si>
  <si>
    <t>(Main actions können main ind single)</t>
  </si>
  <si>
    <t>Secondary</t>
  </si>
  <si>
    <t>Bonus Action</t>
  </si>
  <si>
    <t>Zusätzliche Single action</t>
  </si>
  <si>
    <t>Rücken</t>
  </si>
  <si>
    <t>(Schild, Großwaffe, Fernwaffe)</t>
  </si>
  <si>
    <t>Köcher</t>
  </si>
  <si>
    <t>Munition, Wurfwaffen</t>
  </si>
  <si>
    <t>Köcher 2</t>
  </si>
  <si>
    <t>1 Würfel Ausdauersafe weniger</t>
  </si>
  <si>
    <t>Main actions</t>
  </si>
  <si>
    <t>Single Actions</t>
  </si>
  <si>
    <t>Hände:</t>
  </si>
  <si>
    <t>Angriff</t>
  </si>
  <si>
    <t>Trank in Tranktasche Benutzen</t>
  </si>
  <si>
    <t>Haupt</t>
  </si>
  <si>
    <t>Help</t>
  </si>
  <si>
    <t>Block</t>
  </si>
  <si>
    <t>Neben</t>
  </si>
  <si>
    <t>Schild/ Waffe 2</t>
  </si>
  <si>
    <t>Sache ausm Rucksack</t>
  </si>
  <si>
    <t>unsicher</t>
  </si>
  <si>
    <t>Instrument Spielen</t>
  </si>
  <si>
    <t>Dodge</t>
  </si>
  <si>
    <t>Trank Herstellen</t>
  </si>
  <si>
    <t>Sache Ausm Holster</t>
  </si>
  <si>
    <t>Mount/Dismount</t>
  </si>
  <si>
    <t>Trank herstellen (Stufe 1)</t>
  </si>
  <si>
    <t>Dual Wield:</t>
  </si>
  <si>
    <t>Damage *0,7 - aber doppelangriff</t>
  </si>
  <si>
    <t>Improv groß</t>
  </si>
  <si>
    <t>Use Object</t>
  </si>
  <si>
    <t>Unarmed Damage normal</t>
  </si>
  <si>
    <t>Laden Muskete</t>
  </si>
  <si>
    <t>Improvised Action small</t>
  </si>
  <si>
    <t>Dolch Damage*0.8</t>
  </si>
  <si>
    <t>Holster Wechseln</t>
  </si>
  <si>
    <t>Angriff Unarmed wenn hand frei</t>
  </si>
  <si>
    <t>Nur Dodge</t>
  </si>
  <si>
    <t>Bei dual Wield zweiter Angriff</t>
  </si>
  <si>
    <t>Laden Bei Armbrust</t>
  </si>
  <si>
    <t xml:space="preserve">Umhauen: </t>
  </si>
  <si>
    <t>Called Shot Beine</t>
  </si>
  <si>
    <t>Aufstehen</t>
  </si>
  <si>
    <t>Schleichangriff ad advantage - Nach jedem probe auf sneak mit -2 Würfeln je probe</t>
  </si>
  <si>
    <t>Attentat:</t>
  </si>
  <si>
    <t>3er Advantage, Kummulativ</t>
  </si>
  <si>
    <t>Sneak-advantage normalerweise 3</t>
  </si>
  <si>
    <t>bei dolch 5er, 100%AP</t>
  </si>
  <si>
    <t>Attentat nur Durchführbar wenn sneak erstangriff und Nahkampf,</t>
  </si>
  <si>
    <t>Formation: min 5 personen</t>
  </si>
  <si>
    <t>Attentat kostet 4 Ausdauer</t>
  </si>
  <si>
    <t>Mehrmals Blocken/dodgen:</t>
  </si>
  <si>
    <t>Artillerie:</t>
  </si>
  <si>
    <t>Threshold kummulativ</t>
  </si>
  <si>
    <t>Mit single Action wsl 100%</t>
  </si>
  <si>
    <t>probe auf hit</t>
  </si>
  <si>
    <t>ohne single action wsl:</t>
  </si>
  <si>
    <t>Nebelhain</t>
  </si>
  <si>
    <t>Nazielfenwald</t>
  </si>
  <si>
    <t>Dunstspitzen</t>
  </si>
  <si>
    <t>Yondalla Gebiet</t>
  </si>
  <si>
    <t>Eiswüste</t>
  </si>
  <si>
    <t>Tundra</t>
  </si>
  <si>
    <t>Gebirgskette</t>
  </si>
  <si>
    <t>Vulkannähe</t>
  </si>
  <si>
    <t>Große Steppe</t>
  </si>
  <si>
    <t>Nördliche Küstengebiete</t>
  </si>
  <si>
    <t>Bermatal</t>
  </si>
  <si>
    <t>Kernland</t>
  </si>
  <si>
    <t>Summe Vorkommen</t>
  </si>
  <si>
    <t>Rarität</t>
  </si>
  <si>
    <t>Häufigkeit</t>
  </si>
  <si>
    <t>Wirkung 1</t>
  </si>
  <si>
    <t>W1 Effekt</t>
  </si>
  <si>
    <t>Wirkung 2</t>
  </si>
  <si>
    <t>W2 Effekt</t>
  </si>
  <si>
    <t>Wirkung 3</t>
  </si>
  <si>
    <t xml:space="preserve">W3 Effekt </t>
  </si>
  <si>
    <t>Wirkung 4</t>
  </si>
  <si>
    <t>W4 Effekt</t>
  </si>
  <si>
    <t>Faktor:</t>
  </si>
  <si>
    <t>Ödnisbrant</t>
  </si>
  <si>
    <t>Ödnisherz</t>
  </si>
  <si>
    <t>Abgrundpilz</t>
  </si>
  <si>
    <t>Ungewöhnliches Freizinnkraut</t>
  </si>
  <si>
    <t>Die Unsterbliche</t>
  </si>
  <si>
    <t>Zurangk Ukit Kraut</t>
  </si>
  <si>
    <t>Dorne der Ägis</t>
  </si>
  <si>
    <t>Aufrechte Hailblüte</t>
  </si>
  <si>
    <t>Endliches Wasserkraut</t>
  </si>
  <si>
    <t>Scheißiges Wasserkraut</t>
  </si>
  <si>
    <t>Klauenpilz</t>
  </si>
  <si>
    <t>Falsches Bittersüß</t>
  </si>
  <si>
    <t>Wertlose Hainblüte</t>
  </si>
  <si>
    <t>Goldpilz</t>
  </si>
  <si>
    <t>Fahler Knurrbaum</t>
  </si>
  <si>
    <t>Schlächters Kraut</t>
  </si>
  <si>
    <t>Seidener Alabaster</t>
  </si>
  <si>
    <t>Falscher Würger</t>
  </si>
  <si>
    <t>Schwarze Kaiserglocke</t>
  </si>
  <si>
    <t>Echte Falsche Blaustachel</t>
  </si>
  <si>
    <t>Falsche Echte Blaustachel</t>
  </si>
  <si>
    <t>Freizinnkraut Blüte</t>
  </si>
  <si>
    <t>Skaiii Pilz</t>
  </si>
  <si>
    <t>Falsche Bierranke</t>
  </si>
  <si>
    <t>Freizinnkrautwurzel</t>
  </si>
  <si>
    <t>Filzblattgras</t>
  </si>
  <si>
    <t>Glatte Sarinblüte</t>
  </si>
  <si>
    <t>Giftiges Wasserkraut</t>
  </si>
  <si>
    <t>Großer Verschlinger</t>
  </si>
  <si>
    <t>Echtes Bittersüß</t>
  </si>
  <si>
    <t>Kraut des Wissenden</t>
  </si>
  <si>
    <t>Kraut des Taugenichts</t>
  </si>
  <si>
    <t>Junkerkraut</t>
  </si>
  <si>
    <t>Gemeiner Blaustachel</t>
  </si>
  <si>
    <t>Würziger Blaudorn</t>
  </si>
  <si>
    <t>Steinblütler</t>
  </si>
  <si>
    <t>Echte Bierranke</t>
  </si>
  <si>
    <t>Schnaidiges Wasserkraut</t>
  </si>
  <si>
    <t>Roter Würger</t>
  </si>
  <si>
    <t>Bitteres Wasserkraut</t>
  </si>
  <si>
    <t>Violette Kaiserglocke</t>
  </si>
  <si>
    <t>Alljutbaum</t>
  </si>
  <si>
    <t>Schneckenzwirn</t>
  </si>
  <si>
    <t>Aschenwurzel</t>
  </si>
  <si>
    <t>Harzwollkraut</t>
  </si>
  <si>
    <t>Sarinblüte</t>
  </si>
  <si>
    <t>Warzenhöcker Wurzel</t>
  </si>
  <si>
    <t>Niedere Hailblüte</t>
  </si>
  <si>
    <t>Würziger Giftblütler</t>
  </si>
  <si>
    <t>Warzenhöcker Knolle</t>
  </si>
  <si>
    <t>Warzenhöcker Blüte</t>
  </si>
  <si>
    <t>Krausgeflecht</t>
  </si>
  <si>
    <t>Wilde Stainbirne</t>
  </si>
  <si>
    <t>Eisenstangenlippler</t>
  </si>
  <si>
    <t>Giftiger Blaudorn</t>
  </si>
  <si>
    <t>Kleiner Verschlinger</t>
  </si>
  <si>
    <t>Kratzwolldistel</t>
  </si>
  <si>
    <t>Gemeine Stainbirne</t>
  </si>
  <si>
    <t>Roserner Stainbirne</t>
  </si>
  <si>
    <t>Wertlose Hainranke</t>
  </si>
  <si>
    <t>Wildes Kaiserbrot Gras</t>
  </si>
  <si>
    <t>Perliges Wasserkraut</t>
  </si>
  <si>
    <t>Süße Stainbirne</t>
  </si>
  <si>
    <t>Kaiserbrot Gras</t>
  </si>
  <si>
    <t>Indensensis Wurzel</t>
  </si>
  <si>
    <t>Niederer Aschdrossler</t>
  </si>
  <si>
    <t>Aschdrossler</t>
  </si>
  <si>
    <t>Kranichsfuß</t>
  </si>
  <si>
    <t>Herrenmantel</t>
  </si>
  <si>
    <t>Kainswurzel</t>
  </si>
  <si>
    <t>Kleine Dornhaube</t>
  </si>
  <si>
    <t>Radidensisitisit</t>
  </si>
  <si>
    <t>Herber Jüngling</t>
  </si>
  <si>
    <t>Bitterer Traumlöscher</t>
  </si>
  <si>
    <t>Gemeine Wallisblüte</t>
  </si>
  <si>
    <t>fi</t>
  </si>
  <si>
    <t>Summe Pflanzenvorkommen</t>
  </si>
  <si>
    <t>Instrumente</t>
  </si>
  <si>
    <t>Prices</t>
  </si>
  <si>
    <t>Tier1</t>
  </si>
  <si>
    <t>Regeln: In einem Slot nur 1 Buff (fest). Um Buff zu ersetzen neuen Kaufen</t>
  </si>
  <si>
    <t>Tier2</t>
  </si>
  <si>
    <t>Instrument spielen und Wechseln Main action</t>
  </si>
  <si>
    <t>Tier3</t>
  </si>
  <si>
    <t>Jeder Buff hält 2 turns</t>
  </si>
  <si>
    <t>Danach zum Reapply threshold</t>
  </si>
  <si>
    <t>Buffs</t>
  </si>
  <si>
    <t>Treshold</t>
  </si>
  <si>
    <t>Target</t>
  </si>
  <si>
    <t>Target, AoE/3</t>
  </si>
  <si>
    <t>Target, AoE/4</t>
  </si>
  <si>
    <t>Target, AoE/5</t>
  </si>
  <si>
    <t>Target, AoE/6</t>
  </si>
  <si>
    <t>Target, AoE/7</t>
  </si>
  <si>
    <t>Target, AoE/8</t>
  </si>
  <si>
    <t>Target, AoE/9</t>
  </si>
  <si>
    <t>Bonus Round</t>
  </si>
  <si>
    <t>AoE</t>
  </si>
  <si>
    <t>Attribute +1</t>
  </si>
  <si>
    <t>Attribute +2</t>
  </si>
  <si>
    <t>Attribute +3</t>
  </si>
  <si>
    <t>Attribute +4</t>
  </si>
  <si>
    <t>Attribute -1</t>
  </si>
  <si>
    <t>Attribute -2</t>
  </si>
  <si>
    <t>Attribute -3</t>
  </si>
  <si>
    <t>Attribute -4</t>
  </si>
  <si>
    <t>Herausforderung</t>
  </si>
  <si>
    <t>Self</t>
  </si>
  <si>
    <t>bekommt aggro/ außer willpower -4 save d. gegners</t>
  </si>
  <si>
    <t>Target ally</t>
  </si>
  <si>
    <t>Entspannung</t>
  </si>
  <si>
    <t>keine aggro/ außer willpower -3 save d. gegners</t>
  </si>
  <si>
    <t>TO DO</t>
  </si>
  <si>
    <t xml:space="preserve">Gedanken </t>
  </si>
  <si>
    <t>Click rule</t>
  </si>
  <si>
    <t>Save: threshold normalerweise 3, anzahl an würfeln wird verringert,bzw threshold hoch je öfter gleicher save (z.b. für alle 5 kilo -1 auf physical saves</t>
  </si>
  <si>
    <t>Waffengewicht</t>
  </si>
  <si>
    <t>alle 4km 1 ausdauersave</t>
  </si>
  <si>
    <t>waffenwerte</t>
  </si>
  <si>
    <t>"+50%"</t>
  </si>
  <si>
    <t>Lager: Zeltlager, dient zur erholung etc, mögl target für banditen</t>
  </si>
  <si>
    <t>ccrand:</t>
  </si>
  <si>
    <t>geldsystem, gewicht anzahl zeug</t>
  </si>
  <si>
    <t>Traglast: (40kg bei Str 10) 4kg*Stärke</t>
  </si>
  <si>
    <t>Munititon</t>
  </si>
  <si>
    <t>intimidation vs Insight mit Expiriance</t>
  </si>
  <si>
    <t>TOXI-Saves</t>
  </si>
  <si>
    <t>Prozentuelle Zustandsthresholds /label die mit schaden scalen</t>
  </si>
  <si>
    <t>To-DO</t>
  </si>
  <si>
    <t>guter schlaf?</t>
  </si>
  <si>
    <t>running?</t>
  </si>
  <si>
    <t>Lore Buffs Instrumente</t>
  </si>
  <si>
    <t>Mechanismus</t>
  </si>
  <si>
    <t>Material</t>
  </si>
  <si>
    <t>plus 1 schaden pro erfolgreichem Vorgang, Preise sind ausschlaggebend</t>
  </si>
  <si>
    <t>Verbessern</t>
  </si>
  <si>
    <t>Nahkampf</t>
  </si>
  <si>
    <t>Fernkampf</t>
  </si>
  <si>
    <t>Light armor</t>
  </si>
  <si>
    <t>medium armor</t>
  </si>
  <si>
    <t>Heavy armor</t>
  </si>
  <si>
    <t>Schaden schwert</t>
  </si>
  <si>
    <t>End_cond</t>
  </si>
  <si>
    <t>Min_smith</t>
  </si>
  <si>
    <t>Stufe1</t>
  </si>
  <si>
    <t>eisen</t>
  </si>
  <si>
    <t>Buche</t>
  </si>
  <si>
    <t>gambeson</t>
  </si>
  <si>
    <t>stufe2</t>
  </si>
  <si>
    <t>stahl</t>
  </si>
  <si>
    <t>Lärche</t>
  </si>
  <si>
    <t>lederbeschlag</t>
  </si>
  <si>
    <t>stufe3</t>
  </si>
  <si>
    <t>gehärteter stahl</t>
  </si>
  <si>
    <t>Esche</t>
  </si>
  <si>
    <t>kettenbeschlag</t>
  </si>
  <si>
    <t>Maintainence Camp: 1 zustand mitigierbar</t>
  </si>
  <si>
    <t>stufe4</t>
  </si>
  <si>
    <t>Zwergenstahl</t>
  </si>
  <si>
    <t>Zwergen</t>
  </si>
  <si>
    <t>zwergenbeschlag</t>
  </si>
  <si>
    <t xml:space="preserve">stufe 5 </t>
  </si>
  <si>
    <t>Pre runner</t>
  </si>
  <si>
    <t>prerunner</t>
  </si>
  <si>
    <t>pre runner</t>
  </si>
  <si>
    <t>Repair: Vollständiger Zustand</t>
  </si>
  <si>
    <t>Reparieren</t>
  </si>
  <si>
    <t>Maintanence_camp_thres</t>
  </si>
  <si>
    <t>Repair_threshold</t>
  </si>
  <si>
    <t>Repaircost</t>
  </si>
  <si>
    <t>Modifizieren: normalerweise auf kosten von zustand</t>
  </si>
  <si>
    <t>Modifizieren</t>
  </si>
  <si>
    <t>Material nach Tier:</t>
  </si>
  <si>
    <t>Tier 1</t>
  </si>
  <si>
    <t>Tier 2</t>
  </si>
  <si>
    <t>Tier 3</t>
  </si>
  <si>
    <t>Tier 4</t>
  </si>
  <si>
    <t>Tier 5</t>
  </si>
  <si>
    <t>Eisen</t>
  </si>
  <si>
    <t>Stahl</t>
  </si>
  <si>
    <t>Gehärteter Stahl</t>
  </si>
  <si>
    <t>Zwergenmaterial</t>
  </si>
  <si>
    <t>Vorreiter-Material</t>
  </si>
  <si>
    <t>Stoff</t>
  </si>
  <si>
    <t>Leder</t>
  </si>
  <si>
    <t>Kettenbeschlag</t>
  </si>
  <si>
    <t>Silva-Nacia-Spinnenseide</t>
  </si>
  <si>
    <t>Imperiale Reiks</t>
  </si>
  <si>
    <t>Zwergenkronen</t>
  </si>
  <si>
    <t>Rah Kari</t>
  </si>
  <si>
    <t>Thaler(Skaen)</t>
  </si>
  <si>
    <t>DnD silber</t>
  </si>
  <si>
    <t>Lebensstil Täglich</t>
  </si>
  <si>
    <t>Monatlich</t>
  </si>
  <si>
    <t>Währung</t>
  </si>
  <si>
    <t>Kurs Reiks</t>
  </si>
  <si>
    <t>DnD Silver (10s=1g)</t>
  </si>
  <si>
    <t>Thaler</t>
  </si>
  <si>
    <t>Squalid</t>
  </si>
  <si>
    <t>Reiks</t>
  </si>
  <si>
    <t>Poor</t>
  </si>
  <si>
    <t>DnD Silver</t>
  </si>
  <si>
    <t>Modest</t>
  </si>
  <si>
    <t>comfortable</t>
  </si>
  <si>
    <t>wealthy</t>
  </si>
  <si>
    <t>x</t>
  </si>
  <si>
    <t>aristocrat</t>
  </si>
  <si>
    <t>Attributes</t>
  </si>
  <si>
    <t>Skills</t>
  </si>
  <si>
    <t>mit</t>
  </si>
  <si>
    <t>Attributpunkte</t>
  </si>
  <si>
    <t>Skillpunkte</t>
  </si>
  <si>
    <t>Reiten</t>
  </si>
  <si>
    <t>Str</t>
  </si>
  <si>
    <t>Phy</t>
  </si>
  <si>
    <t>Kosten/einheit</t>
  </si>
  <si>
    <t xml:space="preserve">Skills </t>
  </si>
  <si>
    <t>Armed</t>
  </si>
  <si>
    <t>Unarmed</t>
  </si>
  <si>
    <t>0-10</t>
  </si>
  <si>
    <t>0 -20</t>
  </si>
  <si>
    <t>Blocken</t>
  </si>
  <si>
    <t>10-12</t>
  </si>
  <si>
    <t>20-40</t>
  </si>
  <si>
    <t>Int</t>
  </si>
  <si>
    <t>Exp</t>
  </si>
  <si>
    <t>12-14</t>
  </si>
  <si>
    <t>40-60</t>
  </si>
  <si>
    <t>Ranged</t>
  </si>
  <si>
    <t>Agi</t>
  </si>
  <si>
    <t>14-16</t>
  </si>
  <si>
    <t>60-80</t>
  </si>
  <si>
    <t>throwing</t>
  </si>
  <si>
    <t>16-18</t>
  </si>
  <si>
    <t>80-100</t>
  </si>
  <si>
    <t>Glaube</t>
  </si>
  <si>
    <t>18-20</t>
  </si>
  <si>
    <t>Acrobatics</t>
  </si>
  <si>
    <t>Level-up:</t>
  </si>
  <si>
    <t>Schleichen</t>
  </si>
  <si>
    <t>Kosten/25 einheiten</t>
  </si>
  <si>
    <t>Attributpunkte:</t>
  </si>
  <si>
    <t>Taschendiebstahl</t>
  </si>
  <si>
    <t>Schlossknacken</t>
  </si>
  <si>
    <t>150-200</t>
  </si>
  <si>
    <t>Intelligenz</t>
  </si>
  <si>
    <t>Lying</t>
  </si>
  <si>
    <t>Cha</t>
  </si>
  <si>
    <t>200-300</t>
  </si>
  <si>
    <t>Persuation</t>
  </si>
  <si>
    <t>300-400</t>
  </si>
  <si>
    <t>Performance</t>
  </si>
  <si>
    <t>400-500</t>
  </si>
  <si>
    <t>Feilschen</t>
  </si>
  <si>
    <t>(Int*2 +</t>
  </si>
  <si>
    <t>Cha)/3</t>
  </si>
  <si>
    <t>500-600</t>
  </si>
  <si>
    <t>Insight</t>
  </si>
  <si>
    <t>600-700</t>
  </si>
  <si>
    <t>Intimidation</t>
  </si>
  <si>
    <t>(Phy*2</t>
  </si>
  <si>
    <t xml:space="preserve">Swimming </t>
  </si>
  <si>
    <t>Running</t>
  </si>
  <si>
    <t>Handwerk</t>
  </si>
  <si>
    <t>Alchemie</t>
  </si>
  <si>
    <t>Vehicles</t>
  </si>
  <si>
    <t>Animal Handling</t>
  </si>
  <si>
    <t>cooking</t>
  </si>
  <si>
    <t>Perception</t>
  </si>
  <si>
    <t>Mensch</t>
  </si>
  <si>
    <t>Waldelf</t>
  </si>
  <si>
    <t>Zwerg</t>
  </si>
  <si>
    <t>Ork</t>
  </si>
  <si>
    <t>Animalus</t>
  </si>
  <si>
    <t>Goblin</t>
  </si>
  <si>
    <t>Stadtelf</t>
  </si>
  <si>
    <t>Halbling</t>
  </si>
  <si>
    <t>Summe</t>
  </si>
  <si>
    <t>Starting money</t>
  </si>
  <si>
    <t>in DnD</t>
  </si>
  <si>
    <t>in Reiks</t>
  </si>
  <si>
    <t>Racial Abilities</t>
  </si>
  <si>
    <t>Nightvision</t>
  </si>
  <si>
    <t>Hated</t>
  </si>
  <si>
    <t>Short-sighted</t>
  </si>
  <si>
    <t>Mutation</t>
  </si>
  <si>
    <t>Thermo-Vision</t>
  </si>
  <si>
    <t>Unsuspected</t>
  </si>
  <si>
    <t>25</t>
  </si>
  <si>
    <t>20</t>
  </si>
  <si>
    <t>15</t>
  </si>
  <si>
    <t>17</t>
  </si>
  <si>
    <t>Knowledge Skills:</t>
  </si>
  <si>
    <t>3 Standard, Prozentual auf und abrechnen mit intelligenz</t>
  </si>
  <si>
    <t>Sprachen:</t>
  </si>
  <si>
    <t>Herkunft 8</t>
  </si>
  <si>
    <t>Elfisch 8</t>
  </si>
  <si>
    <t>Zwergisch 8</t>
  </si>
  <si>
    <t>Orkisch 6</t>
  </si>
  <si>
    <t>Beastmen 8</t>
  </si>
  <si>
    <t>Gob 8</t>
  </si>
  <si>
    <t>Kaiserlich 8</t>
  </si>
  <si>
    <t>+(Int+exp)/4</t>
  </si>
  <si>
    <t>Rah Kari 5</t>
  </si>
  <si>
    <t>Kaiserlich 5</t>
  </si>
  <si>
    <t>Halfling 8</t>
  </si>
  <si>
    <t>Kaiserlich 4</t>
  </si>
  <si>
    <t>Silva Nacia</t>
  </si>
  <si>
    <t>Himmelsspitzen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</si>
</sst>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theme="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7">
    <xf numFmtId="0" fontId="0" fillId="0" borderId="0" xfId="0"/>
    <xf numFmtId="9" fontId="0" fillId="0" borderId="0" xfId="0" applyNumberFormat="1"/>
    <xf numFmtId="0" fontId="0" fillId="2" borderId="1" xfId="0" applyFill="1" applyBorder="1"/>
    <xf numFmtId="0" fontId="0" fillId="0" borderId="0" xfId="0" applyBorder="1"/>
    <xf numFmtId="0" fontId="0" fillId="0" borderId="1" xfId="0" applyBorder="1"/>
    <xf numFmtId="0" fontId="0" fillId="0" borderId="0" xfId="0" applyFill="1" applyBorder="1"/>
    <xf numFmtId="0" fontId="0" fillId="0" borderId="1" xfId="0" applyFill="1" applyBorder="1"/>
    <xf numFmtId="16" fontId="0" fillId="0" borderId="1" xfId="0" applyNumberFormat="1" applyBorder="1"/>
    <xf numFmtId="16" fontId="0" fillId="0" borderId="0" xfId="0" applyNumberFormat="1" applyBorder="1"/>
    <xf numFmtId="0" fontId="1" fillId="0" borderId="0" xfId="0" applyFont="1"/>
    <xf numFmtId="2" fontId="0" fillId="0" borderId="0" xfId="0" applyNumberFormat="1"/>
    <xf numFmtId="0" fontId="0" fillId="0" borderId="2" xfId="0" applyFill="1" applyBorder="1"/>
    <xf numFmtId="1" fontId="0" fillId="0" borderId="1" xfId="0" applyNumberFormat="1" applyBorder="1"/>
    <xf numFmtId="0" fontId="0" fillId="0" borderId="0" xfId="0" applyFill="1"/>
    <xf numFmtId="0" fontId="0" fillId="0" borderId="3" xfId="0" applyFill="1" applyBorder="1"/>
    <xf numFmtId="0" fontId="1" fillId="0" borderId="4" xfId="0" applyFont="1" applyBorder="1"/>
    <xf numFmtId="0" fontId="0" fillId="0" borderId="4" xfId="0" applyBorder="1"/>
    <xf numFmtId="0" fontId="0" fillId="3" borderId="0" xfId="0" applyFill="1"/>
    <xf numFmtId="0" fontId="0" fillId="4" borderId="0" xfId="0" applyFill="1"/>
    <xf numFmtId="0" fontId="3" fillId="0" borderId="0" xfId="0" applyFont="1"/>
    <xf numFmtId="0" fontId="0" fillId="5" borderId="0" xfId="0" applyFill="1"/>
    <xf numFmtId="0" fontId="0" fillId="0" borderId="2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Fill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6" borderId="1" xfId="0" applyFill="1" applyBorder="1"/>
    <xf numFmtId="0" fontId="0" fillId="7" borderId="3" xfId="0" applyFill="1" applyBorder="1"/>
    <xf numFmtId="0" fontId="0" fillId="7" borderId="0" xfId="0" applyFill="1"/>
    <xf numFmtId="2" fontId="0" fillId="0" borderId="1" xfId="0" applyNumberFormat="1" applyBorder="1"/>
    <xf numFmtId="0" fontId="0" fillId="0" borderId="1" xfId="0" quotePrefix="1" applyBorder="1"/>
    <xf numFmtId="0" fontId="0" fillId="0" borderId="10" xfId="0" applyFill="1" applyBorder="1"/>
    <xf numFmtId="3" fontId="0" fillId="0" borderId="0" xfId="0" applyNumberFormat="1"/>
    <xf numFmtId="0" fontId="0" fillId="0" borderId="0" xfId="0" applyAlignment="1">
      <alignment wrapText="1"/>
    </xf>
    <xf numFmtId="0" fontId="1" fillId="0" borderId="15" xfId="0" applyFont="1" applyBorder="1" applyAlignment="1">
      <alignment wrapText="1"/>
    </xf>
    <xf numFmtId="0" fontId="0" fillId="0" borderId="17" xfId="0" applyBorder="1"/>
    <xf numFmtId="0" fontId="0" fillId="0" borderId="3" xfId="0" applyBorder="1"/>
    <xf numFmtId="0" fontId="1" fillId="0" borderId="15" xfId="0" applyFont="1" applyBorder="1" applyAlignment="1">
      <alignment horizontal="center" wrapText="1"/>
    </xf>
    <xf numFmtId="0" fontId="1" fillId="0" borderId="15" xfId="0" quotePrefix="1" applyFont="1" applyBorder="1" applyAlignment="1">
      <alignment horizontal="center" wrapText="1"/>
    </xf>
    <xf numFmtId="0" fontId="1" fillId="0" borderId="16" xfId="0" quotePrefix="1" applyFont="1" applyBorder="1" applyAlignment="1">
      <alignment horizontal="center" wrapText="1"/>
    </xf>
    <xf numFmtId="0" fontId="1" fillId="0" borderId="0" xfId="0" applyFont="1" applyBorder="1"/>
    <xf numFmtId="0" fontId="1" fillId="0" borderId="14" xfId="0" applyFont="1" applyBorder="1"/>
    <xf numFmtId="0" fontId="1" fillId="0" borderId="15" xfId="0" applyFont="1" applyBorder="1"/>
    <xf numFmtId="0" fontId="1" fillId="0" borderId="15" xfId="0" applyFont="1" applyFill="1" applyBorder="1" applyAlignment="1">
      <alignment wrapText="1"/>
    </xf>
    <xf numFmtId="0" fontId="0" fillId="0" borderId="18" xfId="0" applyBorder="1"/>
    <xf numFmtId="0" fontId="0" fillId="0" borderId="0" xfId="0" applyAlignment="1"/>
    <xf numFmtId="0" fontId="0" fillId="0" borderId="19" xfId="0" applyBorder="1"/>
    <xf numFmtId="0" fontId="1" fillId="0" borderId="1" xfId="0" applyFont="1" applyBorder="1"/>
    <xf numFmtId="9" fontId="0" fillId="0" borderId="1" xfId="0" applyNumberFormat="1" applyFill="1" applyBorder="1"/>
    <xf numFmtId="49" fontId="0" fillId="0" borderId="1" xfId="0" applyNumberFormat="1" applyFill="1" applyBorder="1"/>
    <xf numFmtId="0" fontId="0" fillId="0" borderId="1" xfId="0" applyNumberFormat="1" applyFill="1" applyBorder="1"/>
    <xf numFmtId="49" fontId="0" fillId="0" borderId="0" xfId="0" applyNumberFormat="1" applyFill="1"/>
    <xf numFmtId="0" fontId="0" fillId="0" borderId="20" xfId="0" applyFill="1" applyBorder="1"/>
    <xf numFmtId="0" fontId="0" fillId="0" borderId="21" xfId="0" applyFill="1" applyBorder="1"/>
    <xf numFmtId="0" fontId="0" fillId="0" borderId="22" xfId="0" applyFill="1" applyBorder="1"/>
    <xf numFmtId="0" fontId="0" fillId="0" borderId="23" xfId="0" applyFill="1" applyBorder="1"/>
    <xf numFmtId="0" fontId="0" fillId="0" borderId="24" xfId="0" applyFill="1" applyBorder="1"/>
    <xf numFmtId="0" fontId="0" fillId="0" borderId="25" xfId="0" applyFill="1" applyBorder="1"/>
    <xf numFmtId="0" fontId="1" fillId="0" borderId="18" xfId="0" applyFont="1" applyBorder="1"/>
    <xf numFmtId="9" fontId="0" fillId="0" borderId="0" xfId="0" applyNumberFormat="1" applyFill="1" applyBorder="1"/>
    <xf numFmtId="1" fontId="0" fillId="0" borderId="0" xfId="0" applyNumberFormat="1" applyFill="1" applyBorder="1"/>
    <xf numFmtId="49" fontId="0" fillId="0" borderId="0" xfId="0" applyNumberFormat="1" applyFill="1" applyBorder="1"/>
    <xf numFmtId="0" fontId="0" fillId="0" borderId="20" xfId="0" applyBorder="1"/>
    <xf numFmtId="0" fontId="0" fillId="0" borderId="27" xfId="0" applyBorder="1"/>
    <xf numFmtId="0" fontId="0" fillId="0" borderId="21" xfId="0" applyBorder="1"/>
    <xf numFmtId="0" fontId="0" fillId="0" borderId="22" xfId="0" applyBorder="1"/>
    <xf numFmtId="0" fontId="0" fillId="8" borderId="23" xfId="0" applyFill="1" applyBorder="1"/>
    <xf numFmtId="0" fontId="0" fillId="4" borderId="1" xfId="0" applyFill="1" applyBorder="1"/>
    <xf numFmtId="0" fontId="0" fillId="4" borderId="23" xfId="0" applyFill="1" applyBorder="1"/>
    <xf numFmtId="0" fontId="0" fillId="0" borderId="23" xfId="0" applyBorder="1"/>
    <xf numFmtId="0" fontId="0" fillId="2" borderId="23" xfId="0" applyFill="1" applyBorder="1"/>
    <xf numFmtId="0" fontId="0" fillId="10" borderId="23" xfId="0" applyFill="1" applyBorder="1"/>
    <xf numFmtId="0" fontId="0" fillId="0" borderId="24" xfId="0" applyBorder="1"/>
    <xf numFmtId="0" fontId="0" fillId="8" borderId="28" xfId="0" applyFill="1" applyBorder="1"/>
    <xf numFmtId="0" fontId="0" fillId="8" borderId="25" xfId="0" applyFill="1" applyBorder="1"/>
    <xf numFmtId="0" fontId="0" fillId="8" borderId="1" xfId="0" applyFill="1" applyBorder="1"/>
    <xf numFmtId="0" fontId="0" fillId="0" borderId="25" xfId="0" applyBorder="1"/>
    <xf numFmtId="0" fontId="0" fillId="12" borderId="27" xfId="0" applyFill="1" applyBorder="1"/>
    <xf numFmtId="0" fontId="0" fillId="12" borderId="21" xfId="0" applyFill="1" applyBorder="1"/>
    <xf numFmtId="0" fontId="0" fillId="12" borderId="1" xfId="0" applyFill="1" applyBorder="1"/>
    <xf numFmtId="0" fontId="0" fillId="12" borderId="23" xfId="0" applyFill="1" applyBorder="1"/>
    <xf numFmtId="0" fontId="0" fillId="9" borderId="28" xfId="0" applyFill="1" applyBorder="1"/>
    <xf numFmtId="0" fontId="0" fillId="9" borderId="25" xfId="0" applyFill="1" applyBorder="1"/>
    <xf numFmtId="0" fontId="0" fillId="9" borderId="27" xfId="0" applyFill="1" applyBorder="1"/>
    <xf numFmtId="0" fontId="0" fillId="13" borderId="27" xfId="0" applyFill="1" applyBorder="1"/>
    <xf numFmtId="0" fontId="0" fillId="2" borderId="21" xfId="0" applyFill="1" applyBorder="1"/>
    <xf numFmtId="0" fontId="0" fillId="13" borderId="1" xfId="0" applyFill="1" applyBorder="1"/>
    <xf numFmtId="0" fontId="0" fillId="0" borderId="28" xfId="0" applyBorder="1"/>
    <xf numFmtId="0" fontId="0" fillId="10" borderId="27" xfId="0" applyFill="1" applyBorder="1"/>
    <xf numFmtId="0" fontId="0" fillId="10" borderId="21" xfId="0" applyFill="1" applyBorder="1"/>
    <xf numFmtId="0" fontId="0" fillId="10" borderId="1" xfId="0" applyFill="1" applyBorder="1"/>
    <xf numFmtId="0" fontId="0" fillId="10" borderId="28" xfId="0" applyFill="1" applyBorder="1"/>
    <xf numFmtId="0" fontId="0" fillId="10" borderId="25" xfId="0" applyFill="1" applyBorder="1"/>
    <xf numFmtId="0" fontId="0" fillId="0" borderId="23" xfId="0" quotePrefix="1" applyBorder="1"/>
    <xf numFmtId="16" fontId="0" fillId="0" borderId="0" xfId="0" applyNumberFormat="1"/>
    <xf numFmtId="1" fontId="0" fillId="0" borderId="0" xfId="0" applyNumberFormat="1" applyBorder="1"/>
    <xf numFmtId="0" fontId="0" fillId="15" borderId="25" xfId="0" applyFill="1" applyBorder="1"/>
    <xf numFmtId="0" fontId="0" fillId="15" borderId="21" xfId="0" applyFill="1" applyBorder="1"/>
    <xf numFmtId="49" fontId="0" fillId="7" borderId="0" xfId="0" applyNumberFormat="1" applyFill="1"/>
    <xf numFmtId="0" fontId="0" fillId="7" borderId="0" xfId="0" applyFill="1" applyBorder="1"/>
    <xf numFmtId="0" fontId="1" fillId="7" borderId="26" xfId="0" applyFont="1" applyFill="1" applyBorder="1"/>
    <xf numFmtId="0" fontId="1" fillId="7" borderId="0" xfId="0" applyFont="1" applyFill="1" applyBorder="1"/>
    <xf numFmtId="0" fontId="0" fillId="14" borderId="30" xfId="0" applyFill="1" applyBorder="1"/>
    <xf numFmtId="0" fontId="0" fillId="5" borderId="30" xfId="0" applyFill="1" applyBorder="1"/>
    <xf numFmtId="0" fontId="0" fillId="15" borderId="30" xfId="0" applyFill="1" applyBorder="1"/>
    <xf numFmtId="0" fontId="0" fillId="2" borderId="30" xfId="0" applyFill="1" applyBorder="1"/>
    <xf numFmtId="0" fontId="0" fillId="10" borderId="30" xfId="0" applyFill="1" applyBorder="1"/>
    <xf numFmtId="0" fontId="4" fillId="11" borderId="30" xfId="0" applyFont="1" applyFill="1" applyBorder="1"/>
    <xf numFmtId="0" fontId="4" fillId="11" borderId="31" xfId="0" applyFont="1" applyFill="1" applyBorder="1"/>
    <xf numFmtId="0" fontId="0" fillId="16" borderId="29" xfId="0" applyFill="1" applyBorder="1"/>
    <xf numFmtId="0" fontId="0" fillId="16" borderId="27" xfId="0" applyFill="1" applyBorder="1"/>
    <xf numFmtId="0" fontId="0" fillId="16" borderId="23" xfId="0" applyFill="1" applyBorder="1"/>
  </cellXfs>
  <cellStyles count="1">
    <cellStyle name="Standard" xfId="0" builtinId="0"/>
  </cellStyles>
  <dxfs count="115">
    <dxf>
      <fill>
        <patternFill>
          <bgColor rgb="FFC00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C0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C0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775809</xdr:colOff>
      <xdr:row>2</xdr:row>
      <xdr:rowOff>103754</xdr:rowOff>
    </xdr:from>
    <xdr:to>
      <xdr:col>12</xdr:col>
      <xdr:colOff>38473</xdr:colOff>
      <xdr:row>14</xdr:row>
      <xdr:rowOff>58238</xdr:rowOff>
    </xdr:to>
    <xdr:pic>
      <xdr:nvPicPr>
        <xdr:cNvPr id="12" name="Grafik 11">
          <a:extLst>
            <a:ext uri="{FF2B5EF4-FFF2-40B4-BE49-F238E27FC236}">
              <a16:creationId xmlns:a16="http://schemas.microsoft.com/office/drawing/2014/main" id="{240ECF75-1A60-48E1-853C-281DE8766A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04416" y="457540"/>
          <a:ext cx="3204926" cy="2073388"/>
        </a:xfrm>
        <a:prstGeom prst="rect">
          <a:avLst/>
        </a:prstGeom>
      </xdr:spPr>
    </xdr:pic>
    <xdr:clientData/>
  </xdr:twoCellAnchor>
  <xdr:twoCellAnchor editAs="oneCell">
    <xdr:from>
      <xdr:col>18</xdr:col>
      <xdr:colOff>552934</xdr:colOff>
      <xdr:row>2</xdr:row>
      <xdr:rowOff>42179</xdr:rowOff>
    </xdr:from>
    <xdr:to>
      <xdr:col>22</xdr:col>
      <xdr:colOff>744415</xdr:colOff>
      <xdr:row>14</xdr:row>
      <xdr:rowOff>124369</xdr:rowOff>
    </xdr:to>
    <xdr:pic>
      <xdr:nvPicPr>
        <xdr:cNvPr id="13" name="Grafik 12">
          <a:extLst>
            <a:ext uri="{FF2B5EF4-FFF2-40B4-BE49-F238E27FC236}">
              <a16:creationId xmlns:a16="http://schemas.microsoft.com/office/drawing/2014/main" id="{C2BE65E7-7621-4D88-B076-0DC074B1AC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962898" y="395965"/>
          <a:ext cx="3344528" cy="2206809"/>
        </a:xfrm>
        <a:prstGeom prst="rect">
          <a:avLst/>
        </a:prstGeom>
      </xdr:spPr>
    </xdr:pic>
    <xdr:clientData/>
  </xdr:twoCellAnchor>
  <xdr:twoCellAnchor editAs="oneCell">
    <xdr:from>
      <xdr:col>8</xdr:col>
      <xdr:colOff>197616</xdr:colOff>
      <xdr:row>14</xdr:row>
      <xdr:rowOff>46068</xdr:rowOff>
    </xdr:from>
    <xdr:to>
      <xdr:col>12</xdr:col>
      <xdr:colOff>57715</xdr:colOff>
      <xdr:row>26</xdr:row>
      <xdr:rowOff>87358</xdr:rowOff>
    </xdr:to>
    <xdr:pic>
      <xdr:nvPicPr>
        <xdr:cNvPr id="14" name="Grafik 13">
          <a:extLst>
            <a:ext uri="{FF2B5EF4-FFF2-40B4-BE49-F238E27FC236}">
              <a16:creationId xmlns:a16="http://schemas.microsoft.com/office/drawing/2014/main" id="{D7A814D9-6237-4162-A46D-F9FAAD16BA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715437" y="2522568"/>
          <a:ext cx="3013147" cy="2162099"/>
        </a:xfrm>
        <a:prstGeom prst="rect">
          <a:avLst/>
        </a:prstGeom>
      </xdr:spPr>
    </xdr:pic>
    <xdr:clientData/>
  </xdr:twoCellAnchor>
  <xdr:twoCellAnchor editAs="oneCell">
    <xdr:from>
      <xdr:col>19</xdr:col>
      <xdr:colOff>261777</xdr:colOff>
      <xdr:row>14</xdr:row>
      <xdr:rowOff>83603</xdr:rowOff>
    </xdr:from>
    <xdr:to>
      <xdr:col>23</xdr:col>
      <xdr:colOff>217302</xdr:colOff>
      <xdr:row>27</xdr:row>
      <xdr:rowOff>9796</xdr:rowOff>
    </xdr:to>
    <xdr:pic>
      <xdr:nvPicPr>
        <xdr:cNvPr id="16" name="Grafik 15">
          <a:extLst>
            <a:ext uri="{FF2B5EF4-FFF2-40B4-BE49-F238E27FC236}">
              <a16:creationId xmlns:a16="http://schemas.microsoft.com/office/drawing/2014/main" id="{26F865EF-0FAA-4A7B-B2F3-DBA24B621D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460956" y="2560103"/>
          <a:ext cx="3110477" cy="2227705"/>
        </a:xfrm>
        <a:prstGeom prst="rect">
          <a:avLst/>
        </a:prstGeom>
      </xdr:spPr>
    </xdr:pic>
    <xdr:clientData/>
  </xdr:twoCellAnchor>
  <xdr:twoCellAnchor editAs="oneCell">
    <xdr:from>
      <xdr:col>8</xdr:col>
      <xdr:colOff>210021</xdr:colOff>
      <xdr:row>26</xdr:row>
      <xdr:rowOff>105658</xdr:rowOff>
    </xdr:from>
    <xdr:to>
      <xdr:col>12</xdr:col>
      <xdr:colOff>59530</xdr:colOff>
      <xdr:row>38</xdr:row>
      <xdr:rowOff>144905</xdr:rowOff>
    </xdr:to>
    <xdr:pic>
      <xdr:nvPicPr>
        <xdr:cNvPr id="17" name="Grafik 16">
          <a:extLst>
            <a:ext uri="{FF2B5EF4-FFF2-40B4-BE49-F238E27FC236}">
              <a16:creationId xmlns:a16="http://schemas.microsoft.com/office/drawing/2014/main" id="{705370F5-9429-47F1-AE4C-FF23DE3F2C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698927" y="4749096"/>
          <a:ext cx="2992759" cy="2182372"/>
        </a:xfrm>
        <a:prstGeom prst="rect">
          <a:avLst/>
        </a:prstGeom>
      </xdr:spPr>
    </xdr:pic>
    <xdr:clientData/>
  </xdr:twoCellAnchor>
  <xdr:twoCellAnchor editAs="oneCell">
    <xdr:from>
      <xdr:col>19</xdr:col>
      <xdr:colOff>293664</xdr:colOff>
      <xdr:row>27</xdr:row>
      <xdr:rowOff>29275</xdr:rowOff>
    </xdr:from>
    <xdr:to>
      <xdr:col>23</xdr:col>
      <xdr:colOff>74468</xdr:colOff>
      <xdr:row>38</xdr:row>
      <xdr:rowOff>161380</xdr:rowOff>
    </xdr:to>
    <xdr:pic>
      <xdr:nvPicPr>
        <xdr:cNvPr id="18" name="Grafik 17">
          <a:extLst>
            <a:ext uri="{FF2B5EF4-FFF2-40B4-BE49-F238E27FC236}">
              <a16:creationId xmlns:a16="http://schemas.microsoft.com/office/drawing/2014/main" id="{80676A1D-6949-4414-89A5-110BBF2E88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5492843" y="4805382"/>
          <a:ext cx="2933851" cy="2079832"/>
        </a:xfrm>
        <a:prstGeom prst="rect">
          <a:avLst/>
        </a:prstGeom>
      </xdr:spPr>
    </xdr:pic>
    <xdr:clientData/>
  </xdr:twoCellAnchor>
  <xdr:twoCellAnchor editAs="oneCell">
    <xdr:from>
      <xdr:col>19</xdr:col>
      <xdr:colOff>384572</xdr:colOff>
      <xdr:row>39</xdr:row>
      <xdr:rowOff>100476</xdr:rowOff>
    </xdr:from>
    <xdr:to>
      <xdr:col>23</xdr:col>
      <xdr:colOff>325674</xdr:colOff>
      <xdr:row>51</xdr:row>
      <xdr:rowOff>157299</xdr:rowOff>
    </xdr:to>
    <xdr:pic>
      <xdr:nvPicPr>
        <xdr:cNvPr id="20" name="Grafik 19">
          <a:extLst>
            <a:ext uri="{FF2B5EF4-FFF2-40B4-BE49-F238E27FC236}">
              <a16:creationId xmlns:a16="http://schemas.microsoft.com/office/drawing/2014/main" id="{AB7F0117-3C20-47EC-86CB-5918E9DF2A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5583751" y="6999297"/>
          <a:ext cx="3097959" cy="2179538"/>
        </a:xfrm>
        <a:prstGeom prst="rect">
          <a:avLst/>
        </a:prstGeom>
      </xdr:spPr>
    </xdr:pic>
    <xdr:clientData/>
  </xdr:twoCellAnchor>
  <xdr:twoCellAnchor editAs="oneCell">
    <xdr:from>
      <xdr:col>8</xdr:col>
      <xdr:colOff>514443</xdr:colOff>
      <xdr:row>51</xdr:row>
      <xdr:rowOff>146107</xdr:rowOff>
    </xdr:from>
    <xdr:to>
      <xdr:col>12</xdr:col>
      <xdr:colOff>676112</xdr:colOff>
      <xdr:row>65</xdr:row>
      <xdr:rowOff>1903</xdr:rowOff>
    </xdr:to>
    <xdr:pic>
      <xdr:nvPicPr>
        <xdr:cNvPr id="21" name="Grafik 20">
          <a:extLst>
            <a:ext uri="{FF2B5EF4-FFF2-40B4-BE49-F238E27FC236}">
              <a16:creationId xmlns:a16="http://schemas.microsoft.com/office/drawing/2014/main" id="{75AA9CC2-2E33-4BED-8875-D8AC41013D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032264" y="9167643"/>
          <a:ext cx="3318527" cy="2332296"/>
        </a:xfrm>
        <a:prstGeom prst="rect">
          <a:avLst/>
        </a:prstGeom>
      </xdr:spPr>
    </xdr:pic>
    <xdr:clientData/>
  </xdr:twoCellAnchor>
  <xdr:twoCellAnchor editAs="oneCell">
    <xdr:from>
      <xdr:col>4</xdr:col>
      <xdr:colOff>477611</xdr:colOff>
      <xdr:row>1</xdr:row>
      <xdr:rowOff>164490</xdr:rowOff>
    </xdr:from>
    <xdr:to>
      <xdr:col>8</xdr:col>
      <xdr:colOff>417738</xdr:colOff>
      <xdr:row>14</xdr:row>
      <xdr:rowOff>17814</xdr:rowOff>
    </xdr:to>
    <xdr:pic>
      <xdr:nvPicPr>
        <xdr:cNvPr id="22" name="Grafik 21">
          <a:extLst>
            <a:ext uri="{FF2B5EF4-FFF2-40B4-BE49-F238E27FC236}">
              <a16:creationId xmlns:a16="http://schemas.microsoft.com/office/drawing/2014/main" id="{48B9F3C6-C5E8-4A64-84B6-37E1B798E1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3838575" y="341383"/>
          <a:ext cx="3093174" cy="2152931"/>
        </a:xfrm>
        <a:prstGeom prst="rect">
          <a:avLst/>
        </a:prstGeom>
      </xdr:spPr>
    </xdr:pic>
    <xdr:clientData/>
  </xdr:twoCellAnchor>
  <xdr:twoCellAnchor editAs="oneCell">
    <xdr:from>
      <xdr:col>15</xdr:col>
      <xdr:colOff>264214</xdr:colOff>
      <xdr:row>2</xdr:row>
      <xdr:rowOff>64147</xdr:rowOff>
    </xdr:from>
    <xdr:to>
      <xdr:col>19</xdr:col>
      <xdr:colOff>198325</xdr:colOff>
      <xdr:row>14</xdr:row>
      <xdr:rowOff>77872</xdr:rowOff>
    </xdr:to>
    <xdr:pic>
      <xdr:nvPicPr>
        <xdr:cNvPr id="23" name="Grafik 22">
          <a:extLst>
            <a:ext uri="{FF2B5EF4-FFF2-40B4-BE49-F238E27FC236}">
              <a16:creationId xmlns:a16="http://schemas.microsoft.com/office/drawing/2014/main" id="{C13CBDD2-BC51-4CF5-AD9A-C97A4C6FA5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2306535" y="417933"/>
          <a:ext cx="3089064" cy="2140249"/>
        </a:xfrm>
        <a:prstGeom prst="rect">
          <a:avLst/>
        </a:prstGeom>
      </xdr:spPr>
    </xdr:pic>
    <xdr:clientData/>
  </xdr:twoCellAnchor>
  <xdr:twoCellAnchor editAs="oneCell">
    <xdr:from>
      <xdr:col>4</xdr:col>
      <xdr:colOff>540399</xdr:colOff>
      <xdr:row>14</xdr:row>
      <xdr:rowOff>25348</xdr:rowOff>
    </xdr:from>
    <xdr:to>
      <xdr:col>8</xdr:col>
      <xdr:colOff>323988</xdr:colOff>
      <xdr:row>26</xdr:row>
      <xdr:rowOff>9721</xdr:rowOff>
    </xdr:to>
    <xdr:pic>
      <xdr:nvPicPr>
        <xdr:cNvPr id="24" name="Grafik 23">
          <a:extLst>
            <a:ext uri="{FF2B5EF4-FFF2-40B4-BE49-F238E27FC236}">
              <a16:creationId xmlns:a16="http://schemas.microsoft.com/office/drawing/2014/main" id="{E3120022-7FB4-465C-87E7-38827C0467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3901363" y="2501848"/>
          <a:ext cx="2940446" cy="2105182"/>
        </a:xfrm>
        <a:prstGeom prst="rect">
          <a:avLst/>
        </a:prstGeom>
      </xdr:spPr>
    </xdr:pic>
    <xdr:clientData/>
  </xdr:twoCellAnchor>
  <xdr:twoCellAnchor editAs="oneCell">
    <xdr:from>
      <xdr:col>15</xdr:col>
      <xdr:colOff>491726</xdr:colOff>
      <xdr:row>14</xdr:row>
      <xdr:rowOff>37011</xdr:rowOff>
    </xdr:from>
    <xdr:to>
      <xdr:col>19</xdr:col>
      <xdr:colOff>361910</xdr:colOff>
      <xdr:row>26</xdr:row>
      <xdr:rowOff>103142</xdr:rowOff>
    </xdr:to>
    <xdr:pic>
      <xdr:nvPicPr>
        <xdr:cNvPr id="25" name="Grafik 24">
          <a:extLst>
            <a:ext uri="{FF2B5EF4-FFF2-40B4-BE49-F238E27FC236}">
              <a16:creationId xmlns:a16="http://schemas.microsoft.com/office/drawing/2014/main" id="{C6F4DCE6-FE15-4B21-96A0-4AB385B477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2534047" y="2513511"/>
          <a:ext cx="3023232" cy="2190750"/>
        </a:xfrm>
        <a:prstGeom prst="rect">
          <a:avLst/>
        </a:prstGeom>
      </xdr:spPr>
    </xdr:pic>
    <xdr:clientData/>
  </xdr:twoCellAnchor>
  <xdr:twoCellAnchor editAs="oneCell">
    <xdr:from>
      <xdr:col>4</xdr:col>
      <xdr:colOff>507470</xdr:colOff>
      <xdr:row>26</xdr:row>
      <xdr:rowOff>29275</xdr:rowOff>
    </xdr:from>
    <xdr:to>
      <xdr:col>8</xdr:col>
      <xdr:colOff>325198</xdr:colOff>
      <xdr:row>38</xdr:row>
      <xdr:rowOff>134089</xdr:rowOff>
    </xdr:to>
    <xdr:pic>
      <xdr:nvPicPr>
        <xdr:cNvPr id="26" name="Grafik 25">
          <a:extLst>
            <a:ext uri="{FF2B5EF4-FFF2-40B4-BE49-F238E27FC236}">
              <a16:creationId xmlns:a16="http://schemas.microsoft.com/office/drawing/2014/main" id="{9AD016A1-2E18-4786-81C1-C00BBB59EE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3868434" y="4628489"/>
          <a:ext cx="2974585" cy="2223719"/>
        </a:xfrm>
        <a:prstGeom prst="rect">
          <a:avLst/>
        </a:prstGeom>
      </xdr:spPr>
    </xdr:pic>
    <xdr:clientData/>
  </xdr:twoCellAnchor>
  <xdr:twoCellAnchor editAs="oneCell">
    <xdr:from>
      <xdr:col>15</xdr:col>
      <xdr:colOff>631839</xdr:colOff>
      <xdr:row>26</xdr:row>
      <xdr:rowOff>147733</xdr:rowOff>
    </xdr:from>
    <xdr:to>
      <xdr:col>19</xdr:col>
      <xdr:colOff>283875</xdr:colOff>
      <xdr:row>38</xdr:row>
      <xdr:rowOff>131987</xdr:rowOff>
    </xdr:to>
    <xdr:pic>
      <xdr:nvPicPr>
        <xdr:cNvPr id="27" name="Grafik 26">
          <a:extLst>
            <a:ext uri="{FF2B5EF4-FFF2-40B4-BE49-F238E27FC236}">
              <a16:creationId xmlns:a16="http://schemas.microsoft.com/office/drawing/2014/main" id="{C4D882AD-0DC2-4711-B094-F141A913FD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2674160" y="4746947"/>
          <a:ext cx="2812704" cy="2103159"/>
        </a:xfrm>
        <a:prstGeom prst="rect">
          <a:avLst/>
        </a:prstGeom>
      </xdr:spPr>
    </xdr:pic>
    <xdr:clientData/>
  </xdr:twoCellAnchor>
  <xdr:twoCellAnchor editAs="oneCell">
    <xdr:from>
      <xdr:col>15</xdr:col>
      <xdr:colOff>684439</xdr:colOff>
      <xdr:row>39</xdr:row>
      <xdr:rowOff>46730</xdr:rowOff>
    </xdr:from>
    <xdr:to>
      <xdr:col>19</xdr:col>
      <xdr:colOff>567708</xdr:colOff>
      <xdr:row>51</xdr:row>
      <xdr:rowOff>180974</xdr:rowOff>
    </xdr:to>
    <xdr:pic>
      <xdr:nvPicPr>
        <xdr:cNvPr id="29" name="Grafik 28">
          <a:extLst>
            <a:ext uri="{FF2B5EF4-FFF2-40B4-BE49-F238E27FC236}">
              <a16:creationId xmlns:a16="http://schemas.microsoft.com/office/drawing/2014/main" id="{5658B25C-B150-4A1B-B9A0-66CC6102DF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2726760" y="6945551"/>
          <a:ext cx="3040127" cy="2252877"/>
        </a:xfrm>
        <a:prstGeom prst="rect">
          <a:avLst/>
        </a:prstGeom>
      </xdr:spPr>
    </xdr:pic>
    <xdr:clientData/>
  </xdr:twoCellAnchor>
  <xdr:twoCellAnchor editAs="oneCell">
    <xdr:from>
      <xdr:col>4</xdr:col>
      <xdr:colOff>690038</xdr:colOff>
      <xdr:row>51</xdr:row>
      <xdr:rowOff>171791</xdr:rowOff>
    </xdr:from>
    <xdr:to>
      <xdr:col>8</xdr:col>
      <xdr:colOff>663256</xdr:colOff>
      <xdr:row>65</xdr:row>
      <xdr:rowOff>66129</xdr:rowOff>
    </xdr:to>
    <xdr:pic>
      <xdr:nvPicPr>
        <xdr:cNvPr id="32" name="Grafik 31">
          <a:extLst>
            <a:ext uri="{FF2B5EF4-FFF2-40B4-BE49-F238E27FC236}">
              <a16:creationId xmlns:a16="http://schemas.microsoft.com/office/drawing/2014/main" id="{E2C58BCB-20C8-402F-B8C9-0DB1978373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4051002" y="9193327"/>
          <a:ext cx="3130075" cy="2370838"/>
        </a:xfrm>
        <a:prstGeom prst="rect">
          <a:avLst/>
        </a:prstGeom>
      </xdr:spPr>
    </xdr:pic>
    <xdr:clientData/>
  </xdr:twoCellAnchor>
  <xdr:twoCellAnchor editAs="oneCell">
    <xdr:from>
      <xdr:col>16</xdr:col>
      <xdr:colOff>17494</xdr:colOff>
      <xdr:row>51</xdr:row>
      <xdr:rowOff>142175</xdr:rowOff>
    </xdr:from>
    <xdr:to>
      <xdr:col>20</xdr:col>
      <xdr:colOff>0</xdr:colOff>
      <xdr:row>65</xdr:row>
      <xdr:rowOff>40486</xdr:rowOff>
    </xdr:to>
    <xdr:pic>
      <xdr:nvPicPr>
        <xdr:cNvPr id="33" name="Grafik 32">
          <a:extLst>
            <a:ext uri="{FF2B5EF4-FFF2-40B4-BE49-F238E27FC236}">
              <a16:creationId xmlns:a16="http://schemas.microsoft.com/office/drawing/2014/main" id="{86CE3BAA-C1A8-4282-8C18-7AC807A7C9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2849030" y="9163711"/>
          <a:ext cx="3139363" cy="2374811"/>
        </a:xfrm>
        <a:prstGeom prst="rect">
          <a:avLst/>
        </a:prstGeom>
      </xdr:spPr>
    </xdr:pic>
    <xdr:clientData/>
  </xdr:twoCellAnchor>
  <xdr:twoCellAnchor editAs="oneCell">
    <xdr:from>
      <xdr:col>0</xdr:col>
      <xdr:colOff>981657</xdr:colOff>
      <xdr:row>2</xdr:row>
      <xdr:rowOff>19440</xdr:rowOff>
    </xdr:from>
    <xdr:to>
      <xdr:col>4</xdr:col>
      <xdr:colOff>618432</xdr:colOff>
      <xdr:row>13</xdr:row>
      <xdr:rowOff>161420</xdr:rowOff>
    </xdr:to>
    <xdr:pic>
      <xdr:nvPicPr>
        <xdr:cNvPr id="35" name="Grafik 34">
          <a:extLst>
            <a:ext uri="{FF2B5EF4-FFF2-40B4-BE49-F238E27FC236}">
              <a16:creationId xmlns:a16="http://schemas.microsoft.com/office/drawing/2014/main" id="{3B01B637-EE1C-4383-ABB0-8836F797F3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981657" y="376628"/>
          <a:ext cx="2984336" cy="2108416"/>
        </a:xfrm>
        <a:prstGeom prst="rect">
          <a:avLst/>
        </a:prstGeom>
      </xdr:spPr>
    </xdr:pic>
    <xdr:clientData/>
  </xdr:twoCellAnchor>
  <xdr:twoCellAnchor editAs="oneCell">
    <xdr:from>
      <xdr:col>12</xdr:col>
      <xdr:colOff>23287</xdr:colOff>
      <xdr:row>2</xdr:row>
      <xdr:rowOff>68076</xdr:rowOff>
    </xdr:from>
    <xdr:to>
      <xdr:col>15</xdr:col>
      <xdr:colOff>439775</xdr:colOff>
      <xdr:row>14</xdr:row>
      <xdr:rowOff>58355</xdr:rowOff>
    </xdr:to>
    <xdr:pic>
      <xdr:nvPicPr>
        <xdr:cNvPr id="36" name="Grafik 35">
          <a:extLst>
            <a:ext uri="{FF2B5EF4-FFF2-40B4-BE49-F238E27FC236}">
              <a16:creationId xmlns:a16="http://schemas.microsoft.com/office/drawing/2014/main" id="{B2D56FC9-42FD-4A2A-ACFB-44F1E212FC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9697966" y="421862"/>
          <a:ext cx="2780320" cy="2109183"/>
        </a:xfrm>
        <a:prstGeom prst="rect">
          <a:avLst/>
        </a:prstGeom>
      </xdr:spPr>
    </xdr:pic>
    <xdr:clientData/>
  </xdr:twoCellAnchor>
  <xdr:twoCellAnchor editAs="oneCell">
    <xdr:from>
      <xdr:col>1</xdr:col>
      <xdr:colOff>23328</xdr:colOff>
      <xdr:row>14</xdr:row>
      <xdr:rowOff>5909</xdr:rowOff>
    </xdr:from>
    <xdr:to>
      <xdr:col>4</xdr:col>
      <xdr:colOff>589470</xdr:colOff>
      <xdr:row>26</xdr:row>
      <xdr:rowOff>38877</xdr:rowOff>
    </xdr:to>
    <xdr:pic>
      <xdr:nvPicPr>
        <xdr:cNvPr id="37" name="Grafik 36">
          <a:extLst>
            <a:ext uri="{FF2B5EF4-FFF2-40B4-BE49-F238E27FC236}">
              <a16:creationId xmlns:a16="http://schemas.microsoft.com/office/drawing/2014/main" id="{7318F161-A2A4-4A1C-AED0-D63A69E022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1016649" y="2482409"/>
          <a:ext cx="2937595" cy="2151872"/>
        </a:xfrm>
        <a:prstGeom prst="rect">
          <a:avLst/>
        </a:prstGeom>
      </xdr:spPr>
    </xdr:pic>
    <xdr:clientData/>
  </xdr:twoCellAnchor>
  <xdr:twoCellAnchor editAs="oneCell">
    <xdr:from>
      <xdr:col>11</xdr:col>
      <xdr:colOff>717097</xdr:colOff>
      <xdr:row>14</xdr:row>
      <xdr:rowOff>50582</xdr:rowOff>
    </xdr:from>
    <xdr:to>
      <xdr:col>15</xdr:col>
      <xdr:colOff>544286</xdr:colOff>
      <xdr:row>26</xdr:row>
      <xdr:rowOff>77008</xdr:rowOff>
    </xdr:to>
    <xdr:pic>
      <xdr:nvPicPr>
        <xdr:cNvPr id="38" name="Grafik 37">
          <a:extLst>
            <a:ext uri="{FF2B5EF4-FFF2-40B4-BE49-F238E27FC236}">
              <a16:creationId xmlns:a16="http://schemas.microsoft.com/office/drawing/2014/main" id="{2D06C2E9-5645-47A0-B1C0-9C3A7AD55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9602561" y="2527082"/>
          <a:ext cx="2982141" cy="2145330"/>
        </a:xfrm>
        <a:prstGeom prst="rect">
          <a:avLst/>
        </a:prstGeom>
      </xdr:spPr>
    </xdr:pic>
    <xdr:clientData/>
  </xdr:twoCellAnchor>
  <xdr:twoCellAnchor editAs="oneCell">
    <xdr:from>
      <xdr:col>1</xdr:col>
      <xdr:colOff>19517</xdr:colOff>
      <xdr:row>26</xdr:row>
      <xdr:rowOff>56334</xdr:rowOff>
    </xdr:from>
    <xdr:to>
      <xdr:col>4</xdr:col>
      <xdr:colOff>570204</xdr:colOff>
      <xdr:row>38</xdr:row>
      <xdr:rowOff>112666</xdr:rowOff>
    </xdr:to>
    <xdr:pic>
      <xdr:nvPicPr>
        <xdr:cNvPr id="39" name="Grafik 38">
          <a:extLst>
            <a:ext uri="{FF2B5EF4-FFF2-40B4-BE49-F238E27FC236}">
              <a16:creationId xmlns:a16="http://schemas.microsoft.com/office/drawing/2014/main" id="{8BDC77E0-8BA1-426E-B365-977648242C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1012838" y="4655548"/>
          <a:ext cx="2914520" cy="2175237"/>
        </a:xfrm>
        <a:prstGeom prst="rect">
          <a:avLst/>
        </a:prstGeom>
      </xdr:spPr>
    </xdr:pic>
    <xdr:clientData/>
  </xdr:twoCellAnchor>
  <xdr:twoCellAnchor editAs="oneCell">
    <xdr:from>
      <xdr:col>11</xdr:col>
      <xdr:colOff>717215</xdr:colOff>
      <xdr:row>26</xdr:row>
      <xdr:rowOff>85572</xdr:rowOff>
    </xdr:from>
    <xdr:to>
      <xdr:col>15</xdr:col>
      <xdr:colOff>704879</xdr:colOff>
      <xdr:row>39</xdr:row>
      <xdr:rowOff>19322</xdr:rowOff>
    </xdr:to>
    <xdr:pic>
      <xdr:nvPicPr>
        <xdr:cNvPr id="40" name="Grafik 39">
          <a:extLst>
            <a:ext uri="{FF2B5EF4-FFF2-40B4-BE49-F238E27FC236}">
              <a16:creationId xmlns:a16="http://schemas.microsoft.com/office/drawing/2014/main" id="{AB12C430-CC08-43AA-A525-C337DDBC76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9602679" y="4684786"/>
          <a:ext cx="3148331" cy="2229547"/>
        </a:xfrm>
        <a:prstGeom prst="rect">
          <a:avLst/>
        </a:prstGeom>
      </xdr:spPr>
    </xdr:pic>
    <xdr:clientData/>
  </xdr:twoCellAnchor>
  <xdr:twoCellAnchor editAs="oneCell">
    <xdr:from>
      <xdr:col>0</xdr:col>
      <xdr:colOff>989355</xdr:colOff>
      <xdr:row>38</xdr:row>
      <xdr:rowOff>95405</xdr:rowOff>
    </xdr:from>
    <xdr:to>
      <xdr:col>4</xdr:col>
      <xdr:colOff>612322</xdr:colOff>
      <xdr:row>52</xdr:row>
      <xdr:rowOff>26918</xdr:rowOff>
    </xdr:to>
    <xdr:pic>
      <xdr:nvPicPr>
        <xdr:cNvPr id="41" name="Grafik 40">
          <a:extLst>
            <a:ext uri="{FF2B5EF4-FFF2-40B4-BE49-F238E27FC236}">
              <a16:creationId xmlns:a16="http://schemas.microsoft.com/office/drawing/2014/main" id="{8AECCA4A-4559-4F05-8DD5-1682FCE327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989355" y="6817334"/>
          <a:ext cx="2983931" cy="2408013"/>
        </a:xfrm>
        <a:prstGeom prst="rect">
          <a:avLst/>
        </a:prstGeom>
      </xdr:spPr>
    </xdr:pic>
    <xdr:clientData/>
  </xdr:twoCellAnchor>
  <xdr:twoCellAnchor editAs="oneCell">
    <xdr:from>
      <xdr:col>1</xdr:col>
      <xdr:colOff>17611</xdr:colOff>
      <xdr:row>52</xdr:row>
      <xdr:rowOff>37010</xdr:rowOff>
    </xdr:from>
    <xdr:to>
      <xdr:col>4</xdr:col>
      <xdr:colOff>735790</xdr:colOff>
      <xdr:row>64</xdr:row>
      <xdr:rowOff>161381</xdr:rowOff>
    </xdr:to>
    <xdr:pic>
      <xdr:nvPicPr>
        <xdr:cNvPr id="43" name="Grafik 42">
          <a:extLst>
            <a:ext uri="{FF2B5EF4-FFF2-40B4-BE49-F238E27FC236}">
              <a16:creationId xmlns:a16="http://schemas.microsoft.com/office/drawing/2014/main" id="{FB7AD603-ADDE-40EE-BD5D-A8262BDF05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1010932" y="9235439"/>
          <a:ext cx="3085822" cy="2247085"/>
        </a:xfrm>
        <a:prstGeom prst="rect">
          <a:avLst/>
        </a:prstGeom>
      </xdr:spPr>
    </xdr:pic>
    <xdr:clientData/>
  </xdr:twoCellAnchor>
  <xdr:twoCellAnchor editAs="oneCell">
    <xdr:from>
      <xdr:col>12</xdr:col>
      <xdr:colOff>124252</xdr:colOff>
      <xdr:row>52</xdr:row>
      <xdr:rowOff>25503</xdr:rowOff>
    </xdr:from>
    <xdr:to>
      <xdr:col>15</xdr:col>
      <xdr:colOff>760204</xdr:colOff>
      <xdr:row>65</xdr:row>
      <xdr:rowOff>13606</xdr:rowOff>
    </xdr:to>
    <xdr:pic>
      <xdr:nvPicPr>
        <xdr:cNvPr id="45" name="Grafik 44">
          <a:extLst>
            <a:ext uri="{FF2B5EF4-FFF2-40B4-BE49-F238E27FC236}">
              <a16:creationId xmlns:a16="http://schemas.microsoft.com/office/drawing/2014/main" id="{EC9CBDE6-A99D-4D7E-ABE6-62041F08C9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9798931" y="9223932"/>
          <a:ext cx="3032169" cy="2287710"/>
        </a:xfrm>
        <a:prstGeom prst="rect">
          <a:avLst/>
        </a:prstGeom>
      </xdr:spPr>
    </xdr:pic>
    <xdr:clientData/>
  </xdr:twoCellAnchor>
  <xdr:twoCellAnchor editAs="oneCell">
    <xdr:from>
      <xdr:col>8</xdr:col>
      <xdr:colOff>445187</xdr:colOff>
      <xdr:row>39</xdr:row>
      <xdr:rowOff>32734</xdr:rowOff>
    </xdr:from>
    <xdr:to>
      <xdr:col>12</xdr:col>
      <xdr:colOff>443883</xdr:colOff>
      <xdr:row>51</xdr:row>
      <xdr:rowOff>69940</xdr:rowOff>
    </xdr:to>
    <xdr:pic>
      <xdr:nvPicPr>
        <xdr:cNvPr id="19" name="Grafik 18">
          <a:extLst>
            <a:ext uri="{FF2B5EF4-FFF2-40B4-BE49-F238E27FC236}">
              <a16:creationId xmlns:a16="http://schemas.microsoft.com/office/drawing/2014/main" id="{60EBC7C0-CAB8-4611-9B4F-1117290FF9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6963008" y="6931555"/>
          <a:ext cx="3155554" cy="2159921"/>
        </a:xfrm>
        <a:prstGeom prst="rect">
          <a:avLst/>
        </a:prstGeom>
      </xdr:spPr>
    </xdr:pic>
    <xdr:clientData/>
  </xdr:twoCellAnchor>
  <xdr:twoCellAnchor editAs="oneCell">
    <xdr:from>
      <xdr:col>12</xdr:col>
      <xdr:colOff>77832</xdr:colOff>
      <xdr:row>39</xdr:row>
      <xdr:rowOff>58162</xdr:rowOff>
    </xdr:from>
    <xdr:to>
      <xdr:col>15</xdr:col>
      <xdr:colOff>721179</xdr:colOff>
      <xdr:row>52</xdr:row>
      <xdr:rowOff>47972</xdr:rowOff>
    </xdr:to>
    <xdr:pic>
      <xdr:nvPicPr>
        <xdr:cNvPr id="42" name="Grafik 41">
          <a:extLst>
            <a:ext uri="{FF2B5EF4-FFF2-40B4-BE49-F238E27FC236}">
              <a16:creationId xmlns:a16="http://schemas.microsoft.com/office/drawing/2014/main" id="{3C08540C-8D10-453F-9B74-B7B6A9D575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9752511" y="6956983"/>
          <a:ext cx="3010989" cy="2289418"/>
        </a:xfrm>
        <a:prstGeom prst="rect">
          <a:avLst/>
        </a:prstGeom>
      </xdr:spPr>
    </xdr:pic>
    <xdr:clientData/>
  </xdr:twoCellAnchor>
  <xdr:twoCellAnchor editAs="oneCell">
    <xdr:from>
      <xdr:col>4</xdr:col>
      <xdr:colOff>594980</xdr:colOff>
      <xdr:row>38</xdr:row>
      <xdr:rowOff>112821</xdr:rowOff>
    </xdr:from>
    <xdr:to>
      <xdr:col>8</xdr:col>
      <xdr:colOff>586497</xdr:colOff>
      <xdr:row>51</xdr:row>
      <xdr:rowOff>167095</xdr:rowOff>
    </xdr:to>
    <xdr:pic>
      <xdr:nvPicPr>
        <xdr:cNvPr id="28" name="Grafik 27">
          <a:extLst>
            <a:ext uri="{FF2B5EF4-FFF2-40B4-BE49-F238E27FC236}">
              <a16:creationId xmlns:a16="http://schemas.microsoft.com/office/drawing/2014/main" id="{8881FA96-DDE5-4BED-AE0C-167D9411F7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3955944" y="6834750"/>
          <a:ext cx="3148374" cy="23538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AD01C-4A08-493B-84DA-61DAB2023F17}">
  <dimension ref="A1:M24"/>
  <sheetViews>
    <sheetView workbookViewId="0">
      <selection activeCell="L15" sqref="L15"/>
    </sheetView>
  </sheetViews>
  <sheetFormatPr baseColWidth="10" defaultColWidth="11.41796875" defaultRowHeight="14.4" x14ac:dyDescent="0.55000000000000004"/>
  <cols>
    <col min="1" max="1" width="15.578125" customWidth="1"/>
    <col min="2" max="2" width="14.578125" customWidth="1"/>
    <col min="3" max="3" width="5.41796875" customWidth="1"/>
    <col min="4" max="4" width="6.68359375" customWidth="1"/>
    <col min="5" max="5" width="18" customWidth="1"/>
    <col min="6" max="6" width="7" customWidth="1"/>
    <col min="7" max="7" width="24.578125" customWidth="1"/>
    <col min="8" max="8" width="16" customWidth="1"/>
    <col min="9" max="9" width="15.578125" customWidth="1"/>
    <col min="10" max="10" width="19.41796875" customWidth="1"/>
  </cols>
  <sheetData>
    <row r="1" spans="1:13" s="38" customFormat="1" ht="41.1" customHeight="1" thickBot="1" x14ac:dyDescent="0.6">
      <c r="A1" s="46" t="s">
        <v>0</v>
      </c>
      <c r="B1" s="47" t="s">
        <v>1</v>
      </c>
      <c r="C1" s="48" t="s">
        <v>2</v>
      </c>
      <c r="D1" s="39" t="s">
        <v>3</v>
      </c>
      <c r="E1" s="39" t="s">
        <v>4</v>
      </c>
      <c r="F1" s="42" t="s">
        <v>5</v>
      </c>
      <c r="G1" s="43" t="s">
        <v>6</v>
      </c>
      <c r="H1" s="42" t="s">
        <v>7</v>
      </c>
      <c r="I1" s="43" t="s">
        <v>8</v>
      </c>
      <c r="J1" s="44" t="s">
        <v>9</v>
      </c>
    </row>
    <row r="2" spans="1:13" x14ac:dyDescent="0.55000000000000004">
      <c r="A2" s="9"/>
      <c r="B2" s="45"/>
      <c r="C2" s="45"/>
      <c r="D2" s="40">
        <v>1</v>
      </c>
      <c r="E2" s="41" t="s">
        <v>10</v>
      </c>
      <c r="F2" s="41">
        <v>11</v>
      </c>
      <c r="G2" s="41" t="s">
        <v>11</v>
      </c>
      <c r="H2" s="41" t="s">
        <v>12</v>
      </c>
      <c r="I2" s="41" t="s">
        <v>13</v>
      </c>
      <c r="J2" s="41" t="s">
        <v>14</v>
      </c>
    </row>
    <row r="3" spans="1:13" ht="16.899999999999999" customHeight="1" x14ac:dyDescent="0.55000000000000004">
      <c r="A3" t="s">
        <v>15</v>
      </c>
      <c r="B3" s="3" t="s">
        <v>16</v>
      </c>
      <c r="C3" s="3">
        <v>2000</v>
      </c>
      <c r="D3" s="41">
        <v>2</v>
      </c>
      <c r="E3" s="41" t="s">
        <v>17</v>
      </c>
      <c r="F3" s="41" t="s">
        <v>17</v>
      </c>
      <c r="G3" s="41"/>
      <c r="H3" s="41"/>
      <c r="I3" s="41"/>
      <c r="J3" s="41"/>
      <c r="L3" t="s">
        <v>18</v>
      </c>
    </row>
    <row r="4" spans="1:13" ht="16" customHeight="1" x14ac:dyDescent="0.55000000000000004">
      <c r="A4" t="s">
        <v>19</v>
      </c>
      <c r="B4" s="3" t="s">
        <v>16</v>
      </c>
      <c r="C4" s="3">
        <v>800</v>
      </c>
      <c r="D4" s="41">
        <v>3</v>
      </c>
      <c r="E4" s="41" t="s">
        <v>20</v>
      </c>
      <c r="F4" s="41">
        <v>10</v>
      </c>
      <c r="G4" s="41" t="s">
        <v>21</v>
      </c>
      <c r="H4" s="41" t="s">
        <v>22</v>
      </c>
      <c r="I4" s="41" t="s">
        <v>23</v>
      </c>
      <c r="J4" s="41" t="s">
        <v>13</v>
      </c>
    </row>
    <row r="5" spans="1:13" ht="16" customHeight="1" x14ac:dyDescent="0.55000000000000004">
      <c r="A5" t="s">
        <v>21</v>
      </c>
      <c r="B5" s="3" t="s">
        <v>16</v>
      </c>
      <c r="C5" s="3">
        <v>1200</v>
      </c>
      <c r="D5" s="41">
        <v>4</v>
      </c>
      <c r="E5" s="41" t="s">
        <v>24</v>
      </c>
      <c r="F5" s="41">
        <v>7</v>
      </c>
      <c r="G5" s="41" t="s">
        <v>25</v>
      </c>
      <c r="H5" s="41" t="s">
        <v>15</v>
      </c>
      <c r="I5" s="41" t="s">
        <v>26</v>
      </c>
      <c r="J5" s="41" t="s">
        <v>27</v>
      </c>
      <c r="L5" s="3"/>
      <c r="M5" s="3"/>
    </row>
    <row r="6" spans="1:13" x14ac:dyDescent="0.55000000000000004">
      <c r="A6" t="s">
        <v>28</v>
      </c>
      <c r="B6" s="3" t="s">
        <v>16</v>
      </c>
      <c r="C6" s="5">
        <v>1400</v>
      </c>
      <c r="D6" s="41">
        <v>5</v>
      </c>
      <c r="E6" s="41" t="s">
        <v>29</v>
      </c>
      <c r="F6" s="41">
        <v>10</v>
      </c>
      <c r="G6" s="41" t="s">
        <v>30</v>
      </c>
      <c r="H6" s="41" t="s">
        <v>31</v>
      </c>
      <c r="I6" s="41" t="s">
        <v>32</v>
      </c>
      <c r="J6" s="41" t="s">
        <v>33</v>
      </c>
      <c r="L6" s="3"/>
      <c r="M6" s="3"/>
    </row>
    <row r="7" spans="1:13" x14ac:dyDescent="0.55000000000000004">
      <c r="A7" t="s">
        <v>34</v>
      </c>
      <c r="B7" s="3" t="s">
        <v>16</v>
      </c>
      <c r="C7" s="5">
        <v>1500</v>
      </c>
      <c r="D7" s="41">
        <v>6</v>
      </c>
      <c r="E7" s="41" t="s">
        <v>35</v>
      </c>
      <c r="F7" s="41">
        <v>11</v>
      </c>
      <c r="G7" s="41" t="s">
        <v>36</v>
      </c>
      <c r="H7" s="41" t="s">
        <v>37</v>
      </c>
      <c r="I7" s="41" t="s">
        <v>38</v>
      </c>
      <c r="J7" s="41" t="s">
        <v>39</v>
      </c>
      <c r="K7" s="36" t="s">
        <v>40</v>
      </c>
      <c r="L7" s="3"/>
      <c r="M7" s="3"/>
    </row>
    <row r="8" spans="1:13" x14ac:dyDescent="0.55000000000000004">
      <c r="A8" t="s">
        <v>41</v>
      </c>
      <c r="B8" s="3" t="s">
        <v>16</v>
      </c>
      <c r="C8" s="5">
        <v>1400</v>
      </c>
      <c r="D8" s="41">
        <v>7</v>
      </c>
      <c r="E8" s="41" t="s">
        <v>42</v>
      </c>
      <c r="F8" s="41">
        <v>10</v>
      </c>
      <c r="G8" s="41" t="s">
        <v>36</v>
      </c>
      <c r="H8" s="41" t="s">
        <v>37</v>
      </c>
      <c r="I8" s="41" t="s">
        <v>34</v>
      </c>
      <c r="J8" s="41" t="s">
        <v>23</v>
      </c>
      <c r="L8" s="3"/>
      <c r="M8" s="3"/>
    </row>
    <row r="9" spans="1:13" x14ac:dyDescent="0.55000000000000004">
      <c r="A9" t="s">
        <v>43</v>
      </c>
      <c r="B9" s="3" t="s">
        <v>16</v>
      </c>
      <c r="C9" s="5">
        <v>1600</v>
      </c>
      <c r="D9" s="41">
        <v>8</v>
      </c>
      <c r="E9" s="41" t="s">
        <v>44</v>
      </c>
      <c r="F9" s="41">
        <v>9</v>
      </c>
      <c r="G9" s="41" t="s">
        <v>28</v>
      </c>
      <c r="H9" s="41" t="s">
        <v>21</v>
      </c>
      <c r="I9" s="41" t="s">
        <v>45</v>
      </c>
      <c r="J9" s="41" t="s">
        <v>46</v>
      </c>
      <c r="L9" s="3"/>
      <c r="M9" s="3"/>
    </row>
    <row r="10" spans="1:13" x14ac:dyDescent="0.55000000000000004">
      <c r="A10" t="s">
        <v>47</v>
      </c>
      <c r="B10" s="3" t="s">
        <v>16</v>
      </c>
      <c r="C10" s="5">
        <v>1200</v>
      </c>
      <c r="D10" s="41">
        <v>9</v>
      </c>
      <c r="E10" s="41" t="s">
        <v>48</v>
      </c>
      <c r="F10" s="41">
        <v>9</v>
      </c>
      <c r="G10" s="41" t="s">
        <v>49</v>
      </c>
      <c r="H10" s="41" t="s">
        <v>50</v>
      </c>
      <c r="I10" s="41" t="s">
        <v>14</v>
      </c>
      <c r="J10" s="41" t="s">
        <v>51</v>
      </c>
      <c r="L10" s="3"/>
      <c r="M10" s="3"/>
    </row>
    <row r="11" spans="1:13" ht="16.5" customHeight="1" x14ac:dyDescent="0.55000000000000004">
      <c r="B11" s="3"/>
      <c r="C11" s="3"/>
      <c r="D11" s="41">
        <v>10</v>
      </c>
      <c r="E11" s="41" t="s">
        <v>52</v>
      </c>
      <c r="F11" s="41">
        <v>10</v>
      </c>
      <c r="G11" s="41" t="s">
        <v>53</v>
      </c>
      <c r="H11" s="41" t="s">
        <v>54</v>
      </c>
      <c r="I11" s="41" t="s">
        <v>55</v>
      </c>
      <c r="J11" s="41" t="s">
        <v>56</v>
      </c>
      <c r="K11" s="36" t="s">
        <v>40</v>
      </c>
      <c r="L11" s="3"/>
      <c r="M11" s="3"/>
    </row>
    <row r="12" spans="1:13" x14ac:dyDescent="0.55000000000000004">
      <c r="A12" s="3" t="s">
        <v>26</v>
      </c>
      <c r="B12" s="3" t="s">
        <v>57</v>
      </c>
      <c r="C12" s="5">
        <v>1600</v>
      </c>
      <c r="D12" s="41">
        <v>11</v>
      </c>
      <c r="E12" s="41" t="s">
        <v>58</v>
      </c>
      <c r="F12" s="41">
        <v>8</v>
      </c>
      <c r="G12" s="41" t="s">
        <v>59</v>
      </c>
      <c r="H12" s="41" t="s">
        <v>21</v>
      </c>
      <c r="I12" s="41" t="s">
        <v>60</v>
      </c>
      <c r="J12" s="41" t="s">
        <v>61</v>
      </c>
      <c r="L12" s="3"/>
      <c r="M12" s="3"/>
    </row>
    <row r="13" spans="1:13" x14ac:dyDescent="0.55000000000000004">
      <c r="A13" s="3" t="s">
        <v>62</v>
      </c>
      <c r="B13" s="3" t="s">
        <v>57</v>
      </c>
      <c r="C13" s="5">
        <v>1700</v>
      </c>
      <c r="D13" s="41">
        <v>12</v>
      </c>
      <c r="E13" s="41" t="s">
        <v>17</v>
      </c>
      <c r="F13" s="41" t="s">
        <v>17</v>
      </c>
      <c r="G13" s="41"/>
      <c r="H13" s="41"/>
      <c r="I13" s="41"/>
      <c r="J13" s="41"/>
    </row>
    <row r="14" spans="1:13" x14ac:dyDescent="0.55000000000000004">
      <c r="A14" s="3" t="s">
        <v>63</v>
      </c>
      <c r="B14" s="3" t="s">
        <v>57</v>
      </c>
      <c r="C14" s="5">
        <v>3500</v>
      </c>
      <c r="D14" s="41">
        <v>13</v>
      </c>
      <c r="E14" s="41" t="s">
        <v>64</v>
      </c>
      <c r="F14" s="41">
        <v>8</v>
      </c>
      <c r="G14" s="41" t="s">
        <v>26</v>
      </c>
      <c r="H14" s="41" t="s">
        <v>65</v>
      </c>
      <c r="I14" s="41" t="s">
        <v>66</v>
      </c>
      <c r="J14" s="41" t="s">
        <v>67</v>
      </c>
    </row>
    <row r="15" spans="1:13" x14ac:dyDescent="0.55000000000000004">
      <c r="A15" s="3" t="s">
        <v>68</v>
      </c>
      <c r="B15" s="3" t="s">
        <v>57</v>
      </c>
      <c r="C15" s="5">
        <v>3000</v>
      </c>
      <c r="D15" s="41">
        <v>14</v>
      </c>
      <c r="E15" s="41" t="s">
        <v>69</v>
      </c>
      <c r="F15" s="41">
        <v>7</v>
      </c>
      <c r="G15" s="41" t="s">
        <v>70</v>
      </c>
      <c r="H15" s="41" t="s">
        <v>71</v>
      </c>
      <c r="I15" s="41" t="s">
        <v>72</v>
      </c>
      <c r="J15" s="41" t="s">
        <v>73</v>
      </c>
    </row>
    <row r="16" spans="1:13" x14ac:dyDescent="0.55000000000000004">
      <c r="A16" s="3" t="s">
        <v>14</v>
      </c>
      <c r="B16" s="3" t="s">
        <v>57</v>
      </c>
      <c r="C16" s="5">
        <v>3200</v>
      </c>
      <c r="D16" s="41">
        <v>15</v>
      </c>
      <c r="E16" s="41" t="s">
        <v>74</v>
      </c>
      <c r="F16" s="41">
        <v>13</v>
      </c>
      <c r="G16" s="41" t="s">
        <v>75</v>
      </c>
      <c r="H16" s="41" t="s">
        <v>76</v>
      </c>
      <c r="I16" s="41" t="s">
        <v>77</v>
      </c>
      <c r="J16" s="41" t="s">
        <v>78</v>
      </c>
    </row>
    <row r="17" spans="1:10" x14ac:dyDescent="0.55000000000000004">
      <c r="A17" s="3" t="s">
        <v>13</v>
      </c>
      <c r="B17" s="3" t="s">
        <v>57</v>
      </c>
      <c r="C17" s="5">
        <v>2500</v>
      </c>
      <c r="D17" s="41">
        <v>16</v>
      </c>
      <c r="E17" s="41" t="s">
        <v>79</v>
      </c>
      <c r="F17" s="41">
        <v>8</v>
      </c>
      <c r="G17" s="41" t="s">
        <v>70</v>
      </c>
      <c r="H17" s="41" t="s">
        <v>71</v>
      </c>
      <c r="I17" s="41" t="s">
        <v>80</v>
      </c>
      <c r="J17" s="41" t="s">
        <v>81</v>
      </c>
    </row>
    <row r="18" spans="1:10" x14ac:dyDescent="0.55000000000000004">
      <c r="B18" s="3"/>
      <c r="C18" s="3"/>
      <c r="D18" s="41">
        <v>17</v>
      </c>
      <c r="E18" s="41" t="s">
        <v>82</v>
      </c>
      <c r="F18" s="41">
        <v>7</v>
      </c>
      <c r="G18" s="41" t="s">
        <v>26</v>
      </c>
      <c r="H18" s="41" t="s">
        <v>34</v>
      </c>
      <c r="I18" s="41" t="s">
        <v>83</v>
      </c>
      <c r="J18" s="41" t="s">
        <v>84</v>
      </c>
    </row>
    <row r="19" spans="1:10" x14ac:dyDescent="0.55000000000000004">
      <c r="B19" s="3"/>
      <c r="C19" s="3"/>
      <c r="D19" s="41">
        <v>18</v>
      </c>
      <c r="E19" s="41" t="s">
        <v>85</v>
      </c>
      <c r="F19" s="41">
        <v>9</v>
      </c>
      <c r="G19" s="41" t="s">
        <v>63</v>
      </c>
      <c r="H19" s="41" t="s">
        <v>86</v>
      </c>
      <c r="I19" s="41" t="s">
        <v>87</v>
      </c>
      <c r="J19" s="41" t="s">
        <v>88</v>
      </c>
    </row>
    <row r="20" spans="1:10" x14ac:dyDescent="0.55000000000000004">
      <c r="B20" s="3"/>
      <c r="C20" s="3"/>
      <c r="D20" s="41">
        <v>19</v>
      </c>
      <c r="E20" s="41" t="s">
        <v>89</v>
      </c>
      <c r="F20" s="41">
        <v>15</v>
      </c>
      <c r="G20" s="41" t="s">
        <v>63</v>
      </c>
      <c r="H20" s="41" t="s">
        <v>30</v>
      </c>
      <c r="I20" s="41" t="s">
        <v>90</v>
      </c>
      <c r="J20" s="41" t="s">
        <v>67</v>
      </c>
    </row>
    <row r="21" spans="1:10" x14ac:dyDescent="0.55000000000000004">
      <c r="B21" s="3"/>
      <c r="C21" s="3"/>
      <c r="D21" s="41">
        <v>20</v>
      </c>
      <c r="E21" s="41" t="s">
        <v>91</v>
      </c>
      <c r="F21" s="41">
        <v>10</v>
      </c>
      <c r="G21" s="41" t="s">
        <v>41</v>
      </c>
      <c r="H21" s="41" t="s">
        <v>92</v>
      </c>
      <c r="I21" s="41" t="s">
        <v>93</v>
      </c>
      <c r="J21" s="41" t="s">
        <v>26</v>
      </c>
    </row>
    <row r="22" spans="1:10" x14ac:dyDescent="0.55000000000000004">
      <c r="B22" s="3"/>
      <c r="C22" s="3"/>
      <c r="D22" s="41">
        <v>21</v>
      </c>
      <c r="E22" s="41" t="s">
        <v>94</v>
      </c>
      <c r="F22" s="41">
        <v>8</v>
      </c>
      <c r="G22" s="41" t="s">
        <v>95</v>
      </c>
      <c r="H22" s="41" t="s">
        <v>21</v>
      </c>
      <c r="I22" s="41" t="s">
        <v>34</v>
      </c>
      <c r="J22" s="41" t="s">
        <v>26</v>
      </c>
    </row>
    <row r="23" spans="1:10" x14ac:dyDescent="0.55000000000000004">
      <c r="B23" s="3"/>
      <c r="C23" s="3"/>
      <c r="D23" s="41">
        <v>22</v>
      </c>
      <c r="E23" s="41" t="s">
        <v>17</v>
      </c>
      <c r="F23" s="41" t="s">
        <v>17</v>
      </c>
      <c r="G23" s="41"/>
      <c r="H23" s="41"/>
      <c r="I23" s="41"/>
      <c r="J23" s="41"/>
    </row>
    <row r="24" spans="1:10" x14ac:dyDescent="0.55000000000000004">
      <c r="B24" s="3"/>
      <c r="C24" s="3"/>
      <c r="D24" s="49">
        <v>23</v>
      </c>
      <c r="E24" s="49" t="s">
        <v>96</v>
      </c>
      <c r="F24" s="49">
        <v>8</v>
      </c>
      <c r="G24" s="49" t="s">
        <v>28</v>
      </c>
      <c r="H24" s="49" t="s">
        <v>14</v>
      </c>
      <c r="I24" s="49" t="s">
        <v>88</v>
      </c>
      <c r="J24" s="49" t="s">
        <v>41</v>
      </c>
    </row>
  </sheetData>
  <pageMargins left="0.7" right="0.7" top="0.78740157499999996" bottom="0.78740157499999996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0C063-20D4-45BB-9BD3-9FD62F3F658C}">
  <dimension ref="A1:S37"/>
  <sheetViews>
    <sheetView topLeftCell="A4" zoomScale="93" zoomScaleNormal="93" workbookViewId="0">
      <selection activeCell="I11" sqref="I11"/>
    </sheetView>
  </sheetViews>
  <sheetFormatPr baseColWidth="10" defaultColWidth="11.41796875" defaultRowHeight="14.4" x14ac:dyDescent="0.55000000000000004"/>
  <cols>
    <col min="1" max="1" width="26.15625" customWidth="1"/>
    <col min="2" max="2" width="22.26171875" style="50" customWidth="1"/>
    <col min="3" max="3" width="3.578125" customWidth="1"/>
    <col min="17" max="17" width="42" customWidth="1"/>
  </cols>
  <sheetData>
    <row r="1" spans="1:14" x14ac:dyDescent="0.55000000000000004">
      <c r="A1" t="s">
        <v>731</v>
      </c>
      <c r="D1" t="s">
        <v>732</v>
      </c>
    </row>
    <row r="2" spans="1:14" x14ac:dyDescent="0.55000000000000004">
      <c r="B2"/>
    </row>
    <row r="3" spans="1:14" x14ac:dyDescent="0.55000000000000004">
      <c r="A3" t="s">
        <v>733</v>
      </c>
      <c r="B3"/>
    </row>
    <row r="4" spans="1:14" ht="18" customHeight="1" x14ac:dyDescent="0.55000000000000004">
      <c r="A4" t="s">
        <v>734</v>
      </c>
      <c r="B4"/>
    </row>
    <row r="5" spans="1:14" ht="16.899999999999999" customHeight="1" x14ac:dyDescent="0.55000000000000004">
      <c r="B5"/>
    </row>
    <row r="6" spans="1:14" ht="19.149999999999999" customHeight="1" x14ac:dyDescent="0.55000000000000004"/>
    <row r="7" spans="1:14" ht="16" customHeight="1" x14ac:dyDescent="0.55000000000000004">
      <c r="A7" t="s">
        <v>735</v>
      </c>
    </row>
    <row r="8" spans="1:14" ht="17.100000000000001" customHeight="1" x14ac:dyDescent="0.55000000000000004">
      <c r="D8" t="s">
        <v>736</v>
      </c>
    </row>
    <row r="9" spans="1:14" ht="17.5" customHeight="1" x14ac:dyDescent="0.55000000000000004"/>
    <row r="10" spans="1:14" x14ac:dyDescent="0.55000000000000004">
      <c r="A10" t="s">
        <v>737</v>
      </c>
      <c r="B10" s="50" t="s">
        <v>738</v>
      </c>
      <c r="D10" t="s">
        <v>739</v>
      </c>
      <c r="M10" t="s">
        <v>740</v>
      </c>
      <c r="N10" t="s">
        <v>741</v>
      </c>
    </row>
    <row r="11" spans="1:14" ht="15.4" customHeight="1" x14ac:dyDescent="0.55000000000000004"/>
    <row r="12" spans="1:14" ht="18" customHeight="1" x14ac:dyDescent="0.55000000000000004">
      <c r="D12" t="s">
        <v>742</v>
      </c>
    </row>
    <row r="13" spans="1:14" ht="18.600000000000001" customHeight="1" x14ac:dyDescent="0.55000000000000004">
      <c r="A13" t="s">
        <v>743</v>
      </c>
    </row>
    <row r="14" spans="1:14" x14ac:dyDescent="0.55000000000000004">
      <c r="D14" t="s">
        <v>744</v>
      </c>
    </row>
    <row r="15" spans="1:14" x14ac:dyDescent="0.55000000000000004">
      <c r="B15" s="50" t="s">
        <v>745</v>
      </c>
    </row>
    <row r="16" spans="1:14" x14ac:dyDescent="0.55000000000000004">
      <c r="D16" t="s">
        <v>396</v>
      </c>
      <c r="H16" t="s">
        <v>746</v>
      </c>
    </row>
    <row r="17" spans="1:19" x14ac:dyDescent="0.55000000000000004">
      <c r="D17" t="s">
        <v>405</v>
      </c>
    </row>
    <row r="18" spans="1:19" x14ac:dyDescent="0.55000000000000004">
      <c r="A18" t="s">
        <v>747</v>
      </c>
    </row>
    <row r="19" spans="1:19" x14ac:dyDescent="0.55000000000000004">
      <c r="A19" t="s">
        <v>748</v>
      </c>
      <c r="K19" s="3"/>
      <c r="L19" s="5"/>
      <c r="M19" s="3"/>
      <c r="N19" s="3"/>
      <c r="O19" s="8"/>
      <c r="P19" s="3"/>
      <c r="Q19" s="3"/>
      <c r="R19" s="3"/>
      <c r="S19" s="3"/>
    </row>
    <row r="20" spans="1:19" x14ac:dyDescent="0.55000000000000004">
      <c r="A20" t="s">
        <v>749</v>
      </c>
      <c r="B20" s="38"/>
      <c r="K20" s="3"/>
      <c r="L20" s="3"/>
      <c r="M20" s="3"/>
      <c r="N20" s="3"/>
      <c r="O20" s="3"/>
      <c r="P20" s="3"/>
      <c r="Q20" s="3"/>
      <c r="R20" s="3"/>
      <c r="S20" s="3"/>
    </row>
    <row r="21" spans="1:19" ht="15.4" customHeight="1" x14ac:dyDescent="0.55000000000000004">
      <c r="B21" s="38"/>
      <c r="K21" s="3"/>
      <c r="L21" s="3"/>
      <c r="M21" s="3"/>
      <c r="N21" s="3"/>
      <c r="O21" s="3"/>
      <c r="P21" s="3"/>
      <c r="Q21" s="3"/>
      <c r="R21" s="3"/>
      <c r="S21" s="3"/>
    </row>
    <row r="22" spans="1:19" ht="21.4" customHeight="1" x14ac:dyDescent="0.55000000000000004">
      <c r="A22" s="38"/>
      <c r="B22" s="38"/>
      <c r="K22" s="3"/>
      <c r="L22" s="3"/>
      <c r="M22" s="3"/>
      <c r="N22" s="3"/>
      <c r="O22" s="3"/>
      <c r="P22" s="5"/>
      <c r="Q22" s="3"/>
      <c r="R22" s="3"/>
      <c r="S22" s="3"/>
    </row>
    <row r="23" spans="1:19" ht="18.600000000000001" customHeight="1" x14ac:dyDescent="0.55000000000000004">
      <c r="B23" s="38"/>
      <c r="K23" s="3"/>
      <c r="L23" s="3"/>
      <c r="M23" s="3"/>
      <c r="N23" s="3"/>
      <c r="O23" s="3"/>
      <c r="P23" s="3"/>
      <c r="Q23" s="3"/>
      <c r="R23" s="3"/>
      <c r="S23" s="3"/>
    </row>
    <row r="24" spans="1:19" ht="19.149999999999999" customHeight="1" x14ac:dyDescent="0.55000000000000004">
      <c r="A24" t="s">
        <v>750</v>
      </c>
      <c r="B24" s="38"/>
      <c r="K24" s="3"/>
      <c r="L24" s="3"/>
      <c r="M24" s="3"/>
      <c r="N24" s="3"/>
      <c r="O24" s="3"/>
      <c r="P24" s="3"/>
      <c r="Q24" s="3"/>
      <c r="R24" s="3"/>
      <c r="S24" s="3"/>
    </row>
    <row r="25" spans="1:19" ht="21.6" customHeight="1" x14ac:dyDescent="0.55000000000000004">
      <c r="B25" s="38"/>
      <c r="K25" s="3"/>
      <c r="L25" s="3"/>
      <c r="M25" s="3"/>
      <c r="N25" s="3"/>
      <c r="O25" s="3"/>
      <c r="P25" s="3"/>
      <c r="Q25" s="3"/>
      <c r="R25" s="3"/>
    </row>
    <row r="26" spans="1:19" ht="27.6" customHeight="1" x14ac:dyDescent="0.55000000000000004">
      <c r="B26" s="38"/>
      <c r="K26" s="3"/>
      <c r="L26" s="3"/>
      <c r="M26" s="3"/>
      <c r="N26" s="3"/>
      <c r="O26" s="3"/>
      <c r="P26" s="3"/>
      <c r="Q26" s="3"/>
      <c r="R26" s="3"/>
    </row>
    <row r="27" spans="1:19" ht="27.6" customHeight="1" x14ac:dyDescent="0.55000000000000004">
      <c r="B27" s="38"/>
      <c r="K27" s="3"/>
      <c r="L27" s="3"/>
      <c r="M27" s="3"/>
      <c r="N27" s="3"/>
      <c r="O27" s="3"/>
      <c r="P27" s="3"/>
      <c r="Q27" s="3"/>
      <c r="R27" s="3"/>
    </row>
    <row r="28" spans="1:19" ht="22.9" customHeight="1" x14ac:dyDescent="0.55000000000000004">
      <c r="B28" s="38"/>
      <c r="K28" s="3"/>
      <c r="L28" s="3"/>
      <c r="M28" s="3"/>
      <c r="N28" s="3"/>
      <c r="O28" s="3"/>
      <c r="P28" s="3"/>
      <c r="Q28" s="3"/>
      <c r="R28" s="3"/>
    </row>
    <row r="29" spans="1:19" ht="25.9" customHeight="1" x14ac:dyDescent="0.55000000000000004">
      <c r="B29" s="38"/>
      <c r="K29" s="3"/>
      <c r="L29" s="3"/>
      <c r="M29" s="3"/>
      <c r="N29" s="3"/>
      <c r="O29" s="3"/>
      <c r="P29" s="3"/>
      <c r="Q29" s="3"/>
      <c r="R29" s="3"/>
    </row>
    <row r="30" spans="1:19" ht="56.65" customHeight="1" x14ac:dyDescent="0.55000000000000004">
      <c r="B30" s="38"/>
      <c r="C30" s="37"/>
      <c r="K30" s="3"/>
      <c r="L30" s="3"/>
      <c r="M30" s="3"/>
      <c r="N30" s="3"/>
      <c r="O30" s="3"/>
      <c r="P30" s="3"/>
      <c r="Q30" s="3"/>
      <c r="R30" s="3"/>
    </row>
    <row r="31" spans="1:19" x14ac:dyDescent="0.55000000000000004">
      <c r="K31" s="3"/>
      <c r="L31" s="3"/>
      <c r="M31" s="3"/>
      <c r="N31" s="3"/>
      <c r="O31" s="3"/>
      <c r="P31" s="3"/>
      <c r="Q31" s="3"/>
      <c r="R31" s="3"/>
    </row>
    <row r="32" spans="1:19" x14ac:dyDescent="0.55000000000000004">
      <c r="K32" s="3"/>
      <c r="L32" s="3"/>
      <c r="M32" s="3"/>
      <c r="N32" s="5"/>
      <c r="O32" s="3"/>
      <c r="P32" s="3"/>
      <c r="Q32" s="3"/>
      <c r="R32" s="3"/>
    </row>
    <row r="33" spans="11:18" x14ac:dyDescent="0.55000000000000004">
      <c r="K33" s="3"/>
      <c r="L33" s="3"/>
      <c r="M33" s="3"/>
      <c r="N33" s="3"/>
      <c r="O33" s="3"/>
      <c r="P33" s="3"/>
      <c r="Q33" s="3"/>
      <c r="R33" s="3"/>
    </row>
    <row r="34" spans="11:18" x14ac:dyDescent="0.55000000000000004">
      <c r="K34" s="3"/>
      <c r="L34" s="3"/>
      <c r="M34" s="3"/>
      <c r="N34" s="3"/>
      <c r="O34" s="3"/>
      <c r="P34" s="3"/>
      <c r="Q34" s="3"/>
      <c r="R34" s="3"/>
    </row>
    <row r="35" spans="11:18" x14ac:dyDescent="0.55000000000000004">
      <c r="K35" s="3"/>
      <c r="L35" s="3"/>
      <c r="M35" s="3"/>
      <c r="N35" s="3"/>
      <c r="O35" s="3"/>
      <c r="P35" s="3"/>
      <c r="Q35" s="3"/>
      <c r="R35" s="3"/>
    </row>
    <row r="36" spans="11:18" x14ac:dyDescent="0.55000000000000004">
      <c r="K36" s="3"/>
      <c r="L36" s="3"/>
      <c r="M36" s="3"/>
      <c r="N36" s="3"/>
      <c r="O36" s="3"/>
      <c r="P36" s="3"/>
      <c r="Q36" s="3"/>
      <c r="R36" s="3"/>
    </row>
    <row r="37" spans="11:18" x14ac:dyDescent="0.55000000000000004">
      <c r="K37" s="3"/>
      <c r="L37" s="3"/>
      <c r="M37" s="3"/>
      <c r="N37" s="3"/>
      <c r="O37" s="3"/>
      <c r="P37" s="3"/>
      <c r="Q37" s="3"/>
      <c r="R37" s="3"/>
    </row>
  </sheetData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99C3C-E2DF-4B66-A301-212B3B5168AC}">
  <dimension ref="A1:R30"/>
  <sheetViews>
    <sheetView workbookViewId="0">
      <selection activeCell="N4" sqref="N4:N8"/>
    </sheetView>
  </sheetViews>
  <sheetFormatPr baseColWidth="10" defaultColWidth="11.41796875" defaultRowHeight="14.4" x14ac:dyDescent="0.55000000000000004"/>
  <sheetData>
    <row r="1" spans="1:18" x14ac:dyDescent="0.55000000000000004">
      <c r="A1" t="s">
        <v>751</v>
      </c>
      <c r="G1" t="s">
        <v>752</v>
      </c>
    </row>
    <row r="3" spans="1:18" x14ac:dyDescent="0.55000000000000004">
      <c r="A3" t="s">
        <v>753</v>
      </c>
      <c r="G3" s="4" t="s">
        <v>754</v>
      </c>
      <c r="H3" s="4" t="s">
        <v>755</v>
      </c>
      <c r="I3" s="4" t="s">
        <v>756</v>
      </c>
      <c r="J3" s="4" t="s">
        <v>757</v>
      </c>
      <c r="K3" s="4" t="s">
        <v>758</v>
      </c>
      <c r="L3" s="4" t="s">
        <v>759</v>
      </c>
      <c r="M3" s="6" t="s">
        <v>411</v>
      </c>
      <c r="N3" s="11" t="s">
        <v>760</v>
      </c>
      <c r="O3" s="6" t="s">
        <v>192</v>
      </c>
      <c r="P3" s="6" t="s">
        <v>414</v>
      </c>
      <c r="Q3" s="4" t="s">
        <v>761</v>
      </c>
      <c r="R3" s="6" t="s">
        <v>762</v>
      </c>
    </row>
    <row r="4" spans="1:18" x14ac:dyDescent="0.55000000000000004">
      <c r="G4" s="4" t="s">
        <v>763</v>
      </c>
      <c r="H4" s="4" t="s">
        <v>764</v>
      </c>
      <c r="I4" s="4" t="s">
        <v>765</v>
      </c>
      <c r="J4" s="4" t="s">
        <v>766</v>
      </c>
      <c r="K4" s="4" t="s">
        <v>764</v>
      </c>
      <c r="L4" s="4" t="s">
        <v>764</v>
      </c>
      <c r="M4" s="6" t="s">
        <v>764</v>
      </c>
      <c r="N4" s="4">
        <v>30</v>
      </c>
      <c r="O4" s="4">
        <v>2</v>
      </c>
      <c r="P4" s="4">
        <f>50*30</f>
        <v>1500</v>
      </c>
      <c r="Q4" s="4">
        <v>41</v>
      </c>
      <c r="R4" s="6">
        <f>50*120</f>
        <v>6000</v>
      </c>
    </row>
    <row r="5" spans="1:18" x14ac:dyDescent="0.55000000000000004">
      <c r="G5" s="4" t="s">
        <v>767</v>
      </c>
      <c r="H5" s="4" t="s">
        <v>768</v>
      </c>
      <c r="I5" s="4" t="s">
        <v>769</v>
      </c>
      <c r="J5" s="4" t="s">
        <v>770</v>
      </c>
      <c r="K5" s="4" t="s">
        <v>768</v>
      </c>
      <c r="L5" s="4" t="s">
        <v>768</v>
      </c>
      <c r="M5" s="6" t="s">
        <v>768</v>
      </c>
      <c r="N5" s="4">
        <f>42</f>
        <v>42</v>
      </c>
      <c r="O5" s="4">
        <v>4</v>
      </c>
      <c r="P5" s="4">
        <f>50*135</f>
        <v>6750</v>
      </c>
      <c r="Q5" s="4">
        <v>51</v>
      </c>
      <c r="R5" s="6">
        <f>50*540</f>
        <v>27000</v>
      </c>
    </row>
    <row r="6" spans="1:18" x14ac:dyDescent="0.55000000000000004">
      <c r="G6" s="4" t="s">
        <v>771</v>
      </c>
      <c r="H6" s="4" t="s">
        <v>772</v>
      </c>
      <c r="I6" s="4" t="s">
        <v>773</v>
      </c>
      <c r="J6" s="4" t="s">
        <v>774</v>
      </c>
      <c r="K6" s="4" t="s">
        <v>772</v>
      </c>
      <c r="L6" s="4" t="s">
        <v>772</v>
      </c>
      <c r="M6" s="6" t="s">
        <v>772</v>
      </c>
      <c r="N6" s="4">
        <v>52</v>
      </c>
      <c r="O6" s="4">
        <v>6</v>
      </c>
      <c r="P6" s="4">
        <f>50*540</f>
        <v>27000</v>
      </c>
      <c r="Q6" s="4">
        <v>62</v>
      </c>
      <c r="R6" s="6">
        <f>50*2160</f>
        <v>108000</v>
      </c>
    </row>
    <row r="7" spans="1:18" x14ac:dyDescent="0.55000000000000004">
      <c r="A7" t="s">
        <v>775</v>
      </c>
      <c r="G7" s="4" t="s">
        <v>776</v>
      </c>
      <c r="H7" s="4" t="s">
        <v>777</v>
      </c>
      <c r="I7" s="4" t="s">
        <v>778</v>
      </c>
      <c r="J7" s="4" t="s">
        <v>779</v>
      </c>
      <c r="K7" s="4" t="s">
        <v>777</v>
      </c>
      <c r="L7" s="4" t="s">
        <v>777</v>
      </c>
      <c r="M7" s="6" t="s">
        <v>777</v>
      </c>
      <c r="N7" s="4">
        <f>42+21</f>
        <v>63</v>
      </c>
      <c r="O7" s="4">
        <v>9</v>
      </c>
      <c r="P7" s="4">
        <f>50*1800</f>
        <v>90000</v>
      </c>
      <c r="Q7" s="4">
        <v>74</v>
      </c>
      <c r="R7" s="6">
        <f>50*7200</f>
        <v>360000</v>
      </c>
    </row>
    <row r="8" spans="1:18" x14ac:dyDescent="0.55000000000000004">
      <c r="G8" s="4" t="s">
        <v>780</v>
      </c>
      <c r="H8" s="4" t="s">
        <v>781</v>
      </c>
      <c r="I8" s="4" t="s">
        <v>782</v>
      </c>
      <c r="J8" s="4" t="s">
        <v>783</v>
      </c>
      <c r="K8" s="4" t="s">
        <v>781</v>
      </c>
      <c r="L8" s="4" t="s">
        <v>781</v>
      </c>
      <c r="M8" s="6" t="s">
        <v>781</v>
      </c>
      <c r="N8" s="4">
        <v>75</v>
      </c>
      <c r="O8" s="4">
        <v>20</v>
      </c>
      <c r="P8" s="4">
        <f>50*3600</f>
        <v>180000</v>
      </c>
      <c r="Q8" s="4">
        <v>85</v>
      </c>
      <c r="R8" s="6">
        <f>50*14400</f>
        <v>720000</v>
      </c>
    </row>
    <row r="9" spans="1:18" x14ac:dyDescent="0.55000000000000004">
      <c r="A9" t="s">
        <v>784</v>
      </c>
    </row>
    <row r="10" spans="1:18" x14ac:dyDescent="0.55000000000000004">
      <c r="G10" s="4" t="s">
        <v>785</v>
      </c>
      <c r="H10" s="4" t="s">
        <v>755</v>
      </c>
      <c r="I10" s="4" t="s">
        <v>756</v>
      </c>
      <c r="J10" s="4" t="s">
        <v>757</v>
      </c>
      <c r="K10" s="4" t="s">
        <v>758</v>
      </c>
      <c r="L10" s="4" t="s">
        <v>759</v>
      </c>
      <c r="M10" s="6" t="s">
        <v>411</v>
      </c>
      <c r="N10" s="6" t="s">
        <v>786</v>
      </c>
      <c r="O10" s="6" t="s">
        <v>787</v>
      </c>
      <c r="P10" s="6" t="s">
        <v>788</v>
      </c>
    </row>
    <row r="11" spans="1:18" x14ac:dyDescent="0.55000000000000004">
      <c r="A11" t="s">
        <v>789</v>
      </c>
      <c r="G11" s="4" t="s">
        <v>763</v>
      </c>
      <c r="H11" s="4" t="s">
        <v>764</v>
      </c>
      <c r="I11" s="4" t="s">
        <v>765</v>
      </c>
      <c r="J11" s="4" t="s">
        <v>766</v>
      </c>
      <c r="K11" s="4" t="s">
        <v>764</v>
      </c>
      <c r="L11" s="4" t="s">
        <v>764</v>
      </c>
      <c r="M11" s="6" t="s">
        <v>764</v>
      </c>
      <c r="N11" s="6">
        <v>1</v>
      </c>
      <c r="O11" s="6">
        <v>1</v>
      </c>
      <c r="P11" s="4">
        <f>50*30</f>
        <v>1500</v>
      </c>
    </row>
    <row r="12" spans="1:18" x14ac:dyDescent="0.55000000000000004">
      <c r="G12" s="4" t="s">
        <v>767</v>
      </c>
      <c r="H12" s="4" t="s">
        <v>768</v>
      </c>
      <c r="I12" s="4" t="s">
        <v>769</v>
      </c>
      <c r="J12" s="4" t="s">
        <v>770</v>
      </c>
      <c r="K12" s="4" t="s">
        <v>768</v>
      </c>
      <c r="L12" s="4" t="s">
        <v>768</v>
      </c>
      <c r="M12" s="6" t="s">
        <v>768</v>
      </c>
      <c r="N12" s="6">
        <v>3</v>
      </c>
      <c r="O12" s="6">
        <v>2</v>
      </c>
      <c r="P12" s="4">
        <f>50*135</f>
        <v>6750</v>
      </c>
    </row>
    <row r="13" spans="1:18" x14ac:dyDescent="0.55000000000000004">
      <c r="G13" s="4" t="s">
        <v>771</v>
      </c>
      <c r="H13" s="4" t="s">
        <v>772</v>
      </c>
      <c r="I13" s="4" t="s">
        <v>773</v>
      </c>
      <c r="J13" s="4" t="s">
        <v>774</v>
      </c>
      <c r="K13" s="4" t="s">
        <v>772</v>
      </c>
      <c r="L13" s="4" t="s">
        <v>772</v>
      </c>
      <c r="M13" s="6" t="s">
        <v>772</v>
      </c>
      <c r="N13" s="6">
        <v>5</v>
      </c>
      <c r="O13" s="6">
        <v>3</v>
      </c>
      <c r="P13" s="4">
        <f>50*540</f>
        <v>27000</v>
      </c>
    </row>
    <row r="14" spans="1:18" x14ac:dyDescent="0.55000000000000004">
      <c r="G14" s="4" t="s">
        <v>776</v>
      </c>
      <c r="H14" s="4" t="s">
        <v>777</v>
      </c>
      <c r="I14" s="4" t="s">
        <v>778</v>
      </c>
      <c r="J14" s="4" t="s">
        <v>779</v>
      </c>
      <c r="K14" s="4" t="s">
        <v>777</v>
      </c>
      <c r="L14" s="4" t="s">
        <v>777</v>
      </c>
      <c r="M14" s="6" t="s">
        <v>777</v>
      </c>
      <c r="N14" s="6">
        <v>7</v>
      </c>
      <c r="O14" s="6">
        <v>5</v>
      </c>
      <c r="P14" s="4">
        <f>50*1800</f>
        <v>90000</v>
      </c>
    </row>
    <row r="15" spans="1:18" x14ac:dyDescent="0.55000000000000004">
      <c r="G15" s="4" t="s">
        <v>780</v>
      </c>
      <c r="H15" s="4" t="s">
        <v>781</v>
      </c>
      <c r="I15" s="4" t="s">
        <v>782</v>
      </c>
      <c r="J15" s="4" t="s">
        <v>783</v>
      </c>
      <c r="K15" s="4" t="s">
        <v>781</v>
      </c>
      <c r="L15" s="4" t="s">
        <v>781</v>
      </c>
      <c r="M15" s="6" t="s">
        <v>781</v>
      </c>
      <c r="N15" s="6">
        <v>10</v>
      </c>
      <c r="O15" s="6">
        <v>10</v>
      </c>
      <c r="P15" s="4">
        <f>50*3600</f>
        <v>180000</v>
      </c>
    </row>
    <row r="18" spans="7:13" x14ac:dyDescent="0.55000000000000004">
      <c r="G18" s="4" t="s">
        <v>790</v>
      </c>
      <c r="H18" s="4" t="s">
        <v>755</v>
      </c>
      <c r="I18" s="4" t="s">
        <v>756</v>
      </c>
      <c r="J18" s="4" t="s">
        <v>757</v>
      </c>
      <c r="K18" s="4" t="s">
        <v>758</v>
      </c>
      <c r="L18" s="4" t="s">
        <v>759</v>
      </c>
      <c r="M18" s="6" t="s">
        <v>411</v>
      </c>
    </row>
    <row r="19" spans="7:13" x14ac:dyDescent="0.55000000000000004">
      <c r="G19" s="4" t="s">
        <v>763</v>
      </c>
      <c r="H19" s="4" t="s">
        <v>764</v>
      </c>
      <c r="I19" s="4" t="s">
        <v>765</v>
      </c>
      <c r="J19" s="4" t="s">
        <v>766</v>
      </c>
      <c r="K19" s="4" t="s">
        <v>764</v>
      </c>
      <c r="L19" s="4" t="s">
        <v>764</v>
      </c>
      <c r="M19" s="6" t="s">
        <v>764</v>
      </c>
    </row>
    <row r="20" spans="7:13" x14ac:dyDescent="0.55000000000000004">
      <c r="G20" s="4" t="s">
        <v>767</v>
      </c>
      <c r="H20" s="4" t="s">
        <v>768</v>
      </c>
      <c r="I20" s="4" t="s">
        <v>769</v>
      </c>
      <c r="J20" s="4" t="s">
        <v>770</v>
      </c>
      <c r="K20" s="4" t="s">
        <v>768</v>
      </c>
      <c r="L20" s="4" t="s">
        <v>768</v>
      </c>
      <c r="M20" s="6" t="s">
        <v>768</v>
      </c>
    </row>
    <row r="21" spans="7:13" x14ac:dyDescent="0.55000000000000004">
      <c r="G21" s="4" t="s">
        <v>771</v>
      </c>
      <c r="H21" s="4" t="s">
        <v>772</v>
      </c>
      <c r="I21" s="4" t="s">
        <v>773</v>
      </c>
      <c r="J21" s="4" t="s">
        <v>774</v>
      </c>
      <c r="K21" s="4" t="s">
        <v>772</v>
      </c>
      <c r="L21" s="4" t="s">
        <v>772</v>
      </c>
      <c r="M21" s="6" t="s">
        <v>772</v>
      </c>
    </row>
    <row r="22" spans="7:13" x14ac:dyDescent="0.55000000000000004">
      <c r="G22" s="4" t="s">
        <v>776</v>
      </c>
      <c r="H22" s="4" t="s">
        <v>777</v>
      </c>
      <c r="I22" s="4" t="s">
        <v>778</v>
      </c>
      <c r="J22" s="4" t="s">
        <v>779</v>
      </c>
      <c r="K22" s="4" t="s">
        <v>777</v>
      </c>
      <c r="L22" s="4" t="s">
        <v>777</v>
      </c>
      <c r="M22" s="6" t="s">
        <v>777</v>
      </c>
    </row>
    <row r="23" spans="7:13" x14ac:dyDescent="0.55000000000000004">
      <c r="G23" s="4" t="s">
        <v>780</v>
      </c>
      <c r="H23" s="4" t="s">
        <v>781</v>
      </c>
      <c r="I23" s="4" t="s">
        <v>782</v>
      </c>
      <c r="J23" s="4" t="s">
        <v>783</v>
      </c>
      <c r="K23" s="4" t="s">
        <v>781</v>
      </c>
      <c r="L23" s="4" t="s">
        <v>781</v>
      </c>
      <c r="M23" s="6" t="s">
        <v>781</v>
      </c>
    </row>
    <row r="24" spans="7:13" x14ac:dyDescent="0.55000000000000004">
      <c r="G24" s="3"/>
      <c r="H24" s="3"/>
      <c r="I24" s="3"/>
      <c r="J24" s="3"/>
      <c r="K24" s="3"/>
      <c r="L24" s="3"/>
    </row>
    <row r="25" spans="7:13" x14ac:dyDescent="0.55000000000000004">
      <c r="G25" s="5" t="s">
        <v>791</v>
      </c>
      <c r="H25" s="3"/>
      <c r="I25" s="3"/>
      <c r="J25" s="3"/>
      <c r="K25" s="3"/>
      <c r="L25" s="3"/>
    </row>
    <row r="27" spans="7:13" x14ac:dyDescent="0.55000000000000004">
      <c r="G27" t="s">
        <v>792</v>
      </c>
      <c r="H27" t="s">
        <v>793</v>
      </c>
      <c r="I27" t="s">
        <v>794</v>
      </c>
      <c r="J27" t="s">
        <v>795</v>
      </c>
      <c r="K27" t="s">
        <v>796</v>
      </c>
    </row>
    <row r="28" spans="7:13" x14ac:dyDescent="0.55000000000000004">
      <c r="G28" t="s">
        <v>797</v>
      </c>
      <c r="H28" t="s">
        <v>798</v>
      </c>
      <c r="I28" t="s">
        <v>799</v>
      </c>
      <c r="J28" t="s">
        <v>800</v>
      </c>
      <c r="K28" t="s">
        <v>801</v>
      </c>
    </row>
    <row r="29" spans="7:13" x14ac:dyDescent="0.55000000000000004">
      <c r="G29" t="s">
        <v>765</v>
      </c>
      <c r="H29" t="s">
        <v>769</v>
      </c>
      <c r="I29" t="s">
        <v>773</v>
      </c>
    </row>
    <row r="30" spans="7:13" x14ac:dyDescent="0.55000000000000004">
      <c r="G30" t="s">
        <v>802</v>
      </c>
      <c r="H30" t="s">
        <v>803</v>
      </c>
      <c r="I30" t="s">
        <v>804</v>
      </c>
      <c r="J30" t="s">
        <v>805</v>
      </c>
    </row>
  </sheetData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F56DC-542E-4660-A062-3E64C0A13969}">
  <dimension ref="A1:N16"/>
  <sheetViews>
    <sheetView workbookViewId="0">
      <selection activeCell="L27" sqref="L27"/>
    </sheetView>
  </sheetViews>
  <sheetFormatPr baseColWidth="10" defaultColWidth="11.41796875" defaultRowHeight="14.4" x14ac:dyDescent="0.55000000000000004"/>
  <cols>
    <col min="1" max="1" width="16.578125" customWidth="1"/>
    <col min="2" max="2" width="16.68359375" customWidth="1"/>
    <col min="4" max="4" width="16.26171875" customWidth="1"/>
    <col min="9" max="10" width="11.41796875" customWidth="1"/>
    <col min="11" max="11" width="16.15625" customWidth="1"/>
    <col min="12" max="12" width="14.83984375" customWidth="1"/>
    <col min="13" max="14" width="11.41796875" customWidth="1"/>
  </cols>
  <sheetData>
    <row r="1" spans="1:14" x14ac:dyDescent="0.55000000000000004">
      <c r="A1" t="s">
        <v>806</v>
      </c>
      <c r="B1" t="s">
        <v>807</v>
      </c>
      <c r="C1" t="s">
        <v>808</v>
      </c>
      <c r="D1" t="s">
        <v>809</v>
      </c>
      <c r="E1" t="s">
        <v>810</v>
      </c>
      <c r="F1" t="s">
        <v>811</v>
      </c>
      <c r="G1" t="s">
        <v>812</v>
      </c>
      <c r="I1" s="2" t="s">
        <v>813</v>
      </c>
      <c r="J1" s="2" t="s">
        <v>814</v>
      </c>
      <c r="K1" s="2" t="s">
        <v>815</v>
      </c>
      <c r="L1" s="2" t="s">
        <v>807</v>
      </c>
      <c r="M1" s="2" t="s">
        <v>808</v>
      </c>
      <c r="N1" s="2" t="s">
        <v>816</v>
      </c>
    </row>
    <row r="2" spans="1:14" x14ac:dyDescent="0.55000000000000004">
      <c r="A2">
        <v>1</v>
      </c>
      <c r="B2">
        <v>0.5</v>
      </c>
      <c r="C2">
        <v>2</v>
      </c>
      <c r="D2">
        <v>4</v>
      </c>
      <c r="E2">
        <v>0.02</v>
      </c>
      <c r="I2" s="2"/>
      <c r="J2" s="2"/>
      <c r="K2" s="2"/>
      <c r="L2" s="2"/>
      <c r="M2" s="2"/>
      <c r="N2" s="2"/>
    </row>
    <row r="3" spans="1:14" x14ac:dyDescent="0.55000000000000004">
      <c r="A3">
        <v>50</v>
      </c>
      <c r="B3">
        <f>$A3*B$2</f>
        <v>25</v>
      </c>
      <c r="C3">
        <f>$A3*C$2</f>
        <v>100</v>
      </c>
      <c r="D3">
        <f>$A3*D$2</f>
        <v>200</v>
      </c>
      <c r="E3">
        <f>$A3*E$2</f>
        <v>1</v>
      </c>
      <c r="F3" t="s">
        <v>817</v>
      </c>
      <c r="G3">
        <f t="shared" ref="G3:G8" si="0">E3*30</f>
        <v>30</v>
      </c>
      <c r="I3" s="2" t="s">
        <v>818</v>
      </c>
      <c r="J3" s="2">
        <v>1</v>
      </c>
      <c r="K3" s="2">
        <v>0.02</v>
      </c>
      <c r="L3" s="2">
        <v>0.5</v>
      </c>
      <c r="M3" s="2">
        <v>2</v>
      </c>
      <c r="N3" s="2">
        <v>4</v>
      </c>
    </row>
    <row r="4" spans="1:14" x14ac:dyDescent="0.55000000000000004">
      <c r="A4">
        <v>100</v>
      </c>
      <c r="B4">
        <f t="shared" ref="B4:E8" si="1">$A4*B$2</f>
        <v>50</v>
      </c>
      <c r="C4">
        <f t="shared" si="1"/>
        <v>200</v>
      </c>
      <c r="D4">
        <f t="shared" si="1"/>
        <v>400</v>
      </c>
      <c r="E4">
        <f t="shared" si="1"/>
        <v>2</v>
      </c>
      <c r="F4" t="s">
        <v>819</v>
      </c>
      <c r="G4">
        <f t="shared" si="0"/>
        <v>60</v>
      </c>
      <c r="I4" s="2" t="s">
        <v>820</v>
      </c>
      <c r="J4" s="2">
        <v>50</v>
      </c>
      <c r="K4" s="2">
        <v>1</v>
      </c>
      <c r="L4" s="2">
        <v>25</v>
      </c>
      <c r="M4" s="2">
        <v>100</v>
      </c>
      <c r="N4" s="2">
        <v>200</v>
      </c>
    </row>
    <row r="5" spans="1:14" x14ac:dyDescent="0.55000000000000004">
      <c r="A5">
        <v>500</v>
      </c>
      <c r="B5">
        <f t="shared" si="1"/>
        <v>250</v>
      </c>
      <c r="C5">
        <f t="shared" si="1"/>
        <v>1000</v>
      </c>
      <c r="D5">
        <f t="shared" si="1"/>
        <v>2000</v>
      </c>
      <c r="E5">
        <f t="shared" si="1"/>
        <v>10</v>
      </c>
      <c r="F5" t="s">
        <v>821</v>
      </c>
      <c r="G5">
        <f t="shared" si="0"/>
        <v>300</v>
      </c>
      <c r="I5" s="2" t="s">
        <v>807</v>
      </c>
      <c r="J5" s="2">
        <v>2</v>
      </c>
      <c r="K5" s="2">
        <v>0.04</v>
      </c>
      <c r="L5" s="2">
        <v>1</v>
      </c>
      <c r="M5" s="2">
        <v>4</v>
      </c>
      <c r="N5" s="2">
        <v>8</v>
      </c>
    </row>
    <row r="6" spans="1:14" x14ac:dyDescent="0.55000000000000004">
      <c r="A6">
        <v>1000</v>
      </c>
      <c r="B6">
        <f t="shared" si="1"/>
        <v>500</v>
      </c>
      <c r="C6">
        <f t="shared" si="1"/>
        <v>2000</v>
      </c>
      <c r="D6">
        <f t="shared" si="1"/>
        <v>4000</v>
      </c>
      <c r="E6">
        <f t="shared" si="1"/>
        <v>20</v>
      </c>
      <c r="F6" t="s">
        <v>822</v>
      </c>
      <c r="G6">
        <f t="shared" si="0"/>
        <v>600</v>
      </c>
      <c r="I6" s="2" t="s">
        <v>808</v>
      </c>
      <c r="J6" s="2">
        <v>0.5</v>
      </c>
      <c r="K6" s="2">
        <v>0.01</v>
      </c>
      <c r="L6" s="2">
        <v>0.25</v>
      </c>
      <c r="M6" s="2">
        <v>1</v>
      </c>
      <c r="N6" s="2">
        <v>2</v>
      </c>
    </row>
    <row r="7" spans="1:14" x14ac:dyDescent="0.55000000000000004">
      <c r="A7">
        <v>2000</v>
      </c>
      <c r="B7">
        <f t="shared" si="1"/>
        <v>1000</v>
      </c>
      <c r="C7">
        <f t="shared" si="1"/>
        <v>4000</v>
      </c>
      <c r="D7">
        <f t="shared" si="1"/>
        <v>8000</v>
      </c>
      <c r="E7">
        <f>$A7*E$2</f>
        <v>40</v>
      </c>
      <c r="F7" t="s">
        <v>823</v>
      </c>
      <c r="G7">
        <f t="shared" si="0"/>
        <v>1200</v>
      </c>
      <c r="I7" s="2" t="s">
        <v>816</v>
      </c>
      <c r="J7" s="2">
        <v>0.25</v>
      </c>
      <c r="K7" s="2" t="s">
        <v>824</v>
      </c>
      <c r="L7" s="2">
        <v>0.125</v>
      </c>
      <c r="M7" s="2">
        <v>0.5</v>
      </c>
      <c r="N7" s="2">
        <v>1</v>
      </c>
    </row>
    <row r="8" spans="1:14" x14ac:dyDescent="0.55000000000000004">
      <c r="A8">
        <v>5000</v>
      </c>
      <c r="B8">
        <f t="shared" si="1"/>
        <v>2500</v>
      </c>
      <c r="C8">
        <f t="shared" si="1"/>
        <v>10000</v>
      </c>
      <c r="D8">
        <f t="shared" si="1"/>
        <v>20000</v>
      </c>
      <c r="E8">
        <f>$A8*E$2</f>
        <v>100</v>
      </c>
      <c r="F8" t="s">
        <v>825</v>
      </c>
      <c r="G8">
        <f t="shared" si="0"/>
        <v>3000</v>
      </c>
    </row>
    <row r="10" spans="1:14" x14ac:dyDescent="0.55000000000000004">
      <c r="F10" t="s">
        <v>818</v>
      </c>
    </row>
    <row r="11" spans="1:14" x14ac:dyDescent="0.55000000000000004">
      <c r="F11" t="s">
        <v>817</v>
      </c>
      <c r="G11">
        <f t="shared" ref="G11:G16" si="2">G3*50</f>
        <v>1500</v>
      </c>
    </row>
    <row r="12" spans="1:14" x14ac:dyDescent="0.55000000000000004">
      <c r="F12" t="s">
        <v>819</v>
      </c>
      <c r="G12">
        <f t="shared" si="2"/>
        <v>3000</v>
      </c>
    </row>
    <row r="13" spans="1:14" x14ac:dyDescent="0.55000000000000004">
      <c r="F13" t="s">
        <v>821</v>
      </c>
      <c r="G13">
        <f t="shared" si="2"/>
        <v>15000</v>
      </c>
    </row>
    <row r="14" spans="1:14" x14ac:dyDescent="0.55000000000000004">
      <c r="F14" t="s">
        <v>822</v>
      </c>
      <c r="G14">
        <f t="shared" si="2"/>
        <v>30000</v>
      </c>
    </row>
    <row r="15" spans="1:14" x14ac:dyDescent="0.55000000000000004">
      <c r="F15" t="s">
        <v>823</v>
      </c>
      <c r="G15">
        <f t="shared" si="2"/>
        <v>60000</v>
      </c>
    </row>
    <row r="16" spans="1:14" x14ac:dyDescent="0.55000000000000004">
      <c r="F16" t="s">
        <v>825</v>
      </c>
      <c r="G16">
        <f t="shared" si="2"/>
        <v>150000</v>
      </c>
    </row>
  </sheetData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969D4-3A37-43D2-9EE2-8C79AD258E11}">
  <dimension ref="A1:L37"/>
  <sheetViews>
    <sheetView zoomScale="90" zoomScaleNormal="90" workbookViewId="0">
      <selection activeCell="N15" sqref="N15"/>
    </sheetView>
  </sheetViews>
  <sheetFormatPr baseColWidth="10" defaultColWidth="11.41796875" defaultRowHeight="14.4" x14ac:dyDescent="0.55000000000000004"/>
  <cols>
    <col min="2" max="2" width="31.578125" customWidth="1"/>
    <col min="3" max="3" width="5.26171875" customWidth="1"/>
    <col min="4" max="4" width="15.41796875" customWidth="1"/>
    <col min="5" max="5" width="6.68359375" customWidth="1"/>
    <col min="6" max="6" width="7.26171875" customWidth="1"/>
    <col min="7" max="7" width="10.15625" customWidth="1"/>
    <col min="9" max="9" width="17.83984375" customWidth="1"/>
    <col min="10" max="10" width="2.15625" customWidth="1"/>
    <col min="11" max="11" width="12.83984375" customWidth="1"/>
    <col min="12" max="12" width="13" customWidth="1"/>
  </cols>
  <sheetData>
    <row r="1" spans="1:12" x14ac:dyDescent="0.55000000000000004">
      <c r="A1" s="33"/>
      <c r="B1" s="33"/>
      <c r="C1" s="33"/>
      <c r="D1" s="33"/>
      <c r="E1" s="33"/>
      <c r="F1" s="33"/>
      <c r="G1" s="33"/>
    </row>
    <row r="2" spans="1:12" ht="14.7" thickBot="1" x14ac:dyDescent="0.6">
      <c r="A2" s="33"/>
      <c r="B2" s="105" t="s">
        <v>826</v>
      </c>
      <c r="C2" s="106"/>
      <c r="D2" s="105" t="s">
        <v>827</v>
      </c>
      <c r="E2" s="105" t="s">
        <v>828</v>
      </c>
      <c r="F2" s="105"/>
      <c r="G2" s="33"/>
      <c r="H2" s="13" t="s">
        <v>829</v>
      </c>
      <c r="I2" s="13"/>
      <c r="J2" s="13"/>
      <c r="K2" s="13" t="s">
        <v>830</v>
      </c>
      <c r="L2" s="13"/>
    </row>
    <row r="3" spans="1:12" x14ac:dyDescent="0.55000000000000004">
      <c r="A3" s="33"/>
      <c r="B3" s="114" t="s">
        <v>170</v>
      </c>
      <c r="C3" s="33"/>
      <c r="D3" s="67" t="s">
        <v>831</v>
      </c>
      <c r="E3" s="115" t="s">
        <v>832</v>
      </c>
      <c r="F3" s="69" t="s">
        <v>833</v>
      </c>
      <c r="G3" s="33"/>
      <c r="H3" s="6" t="s">
        <v>826</v>
      </c>
      <c r="I3" s="6" t="s">
        <v>834</v>
      </c>
      <c r="J3" s="13"/>
      <c r="K3" s="6" t="s">
        <v>835</v>
      </c>
      <c r="L3" s="6" t="s">
        <v>834</v>
      </c>
    </row>
    <row r="4" spans="1:12" x14ac:dyDescent="0.55000000000000004">
      <c r="A4" s="33"/>
      <c r="B4" s="107" t="s">
        <v>171</v>
      </c>
      <c r="C4" s="33"/>
      <c r="D4" s="70" t="s">
        <v>836</v>
      </c>
      <c r="E4" s="72" t="s">
        <v>832</v>
      </c>
      <c r="F4" s="73" t="s">
        <v>833</v>
      </c>
      <c r="G4" s="33"/>
      <c r="H4" s="6"/>
      <c r="I4" s="6"/>
      <c r="J4" s="13"/>
      <c r="K4" s="6"/>
      <c r="L4" s="6"/>
    </row>
    <row r="5" spans="1:12" x14ac:dyDescent="0.55000000000000004">
      <c r="A5" s="33"/>
      <c r="B5" s="108" t="s">
        <v>172</v>
      </c>
      <c r="C5" s="33"/>
      <c r="D5" s="70" t="s">
        <v>837</v>
      </c>
      <c r="E5" s="72" t="s">
        <v>832</v>
      </c>
      <c r="F5" s="116"/>
      <c r="G5" s="33"/>
      <c r="H5" s="54" t="s">
        <v>838</v>
      </c>
      <c r="I5" s="6">
        <v>1</v>
      </c>
      <c r="J5" s="13"/>
      <c r="K5" s="6" t="s">
        <v>839</v>
      </c>
      <c r="L5" s="6">
        <v>1</v>
      </c>
    </row>
    <row r="6" spans="1:12" x14ac:dyDescent="0.55000000000000004">
      <c r="A6" s="33"/>
      <c r="B6" s="109" t="s">
        <v>215</v>
      </c>
      <c r="C6" s="33"/>
      <c r="D6" s="70" t="s">
        <v>840</v>
      </c>
      <c r="E6" s="4" t="s">
        <v>832</v>
      </c>
      <c r="F6" s="74" t="s">
        <v>833</v>
      </c>
      <c r="G6" s="33"/>
      <c r="H6" s="54" t="s">
        <v>841</v>
      </c>
      <c r="I6" s="6">
        <v>2</v>
      </c>
      <c r="J6" s="13"/>
      <c r="K6" s="6" t="s">
        <v>842</v>
      </c>
      <c r="L6" s="6">
        <v>2</v>
      </c>
    </row>
    <row r="7" spans="1:12" x14ac:dyDescent="0.55000000000000004">
      <c r="A7" s="33"/>
      <c r="B7" s="110" t="s">
        <v>173</v>
      </c>
      <c r="C7" s="33"/>
      <c r="D7" s="70" t="s">
        <v>446</v>
      </c>
      <c r="E7" s="4" t="s">
        <v>843</v>
      </c>
      <c r="F7" s="75" t="s">
        <v>844</v>
      </c>
      <c r="G7" s="33"/>
      <c r="H7" s="54" t="s">
        <v>845</v>
      </c>
      <c r="I7" s="6">
        <v>4</v>
      </c>
      <c r="J7" s="13"/>
      <c r="K7" s="6" t="s">
        <v>846</v>
      </c>
      <c r="L7" s="6">
        <v>4</v>
      </c>
    </row>
    <row r="8" spans="1:12" x14ac:dyDescent="0.55000000000000004">
      <c r="A8" s="33"/>
      <c r="B8" s="111" t="s">
        <v>214</v>
      </c>
      <c r="C8" s="33"/>
      <c r="D8" s="70" t="s">
        <v>847</v>
      </c>
      <c r="E8" s="72" t="s">
        <v>832</v>
      </c>
      <c r="F8" s="74" t="s">
        <v>848</v>
      </c>
      <c r="G8" s="33"/>
      <c r="H8" s="54" t="s">
        <v>849</v>
      </c>
      <c r="I8" s="6">
        <v>6</v>
      </c>
      <c r="J8" s="13"/>
      <c r="K8" s="6" t="s">
        <v>850</v>
      </c>
      <c r="L8" s="6">
        <v>6</v>
      </c>
    </row>
    <row r="9" spans="1:12" x14ac:dyDescent="0.55000000000000004">
      <c r="A9" s="33"/>
      <c r="B9" s="112" t="s">
        <v>174</v>
      </c>
      <c r="C9" s="33"/>
      <c r="D9" s="70" t="s">
        <v>851</v>
      </c>
      <c r="E9" s="4" t="s">
        <v>832</v>
      </c>
      <c r="F9" s="74" t="s">
        <v>848</v>
      </c>
      <c r="G9" s="33"/>
      <c r="H9" s="54" t="s">
        <v>852</v>
      </c>
      <c r="I9" s="6">
        <v>8</v>
      </c>
      <c r="J9" s="13"/>
      <c r="K9" s="6" t="s">
        <v>853</v>
      </c>
      <c r="L9" s="6">
        <v>10</v>
      </c>
    </row>
    <row r="10" spans="1:12" ht="14.7" thickBot="1" x14ac:dyDescent="0.6">
      <c r="A10" s="33"/>
      <c r="B10" s="113" t="s">
        <v>854</v>
      </c>
      <c r="C10" s="33"/>
      <c r="D10" s="77" t="s">
        <v>560</v>
      </c>
      <c r="E10" s="78" t="s">
        <v>848</v>
      </c>
      <c r="F10" s="79"/>
      <c r="G10" s="33"/>
      <c r="H10" s="54" t="s">
        <v>855</v>
      </c>
      <c r="I10" s="6">
        <v>12</v>
      </c>
      <c r="J10" s="13"/>
      <c r="K10" s="13"/>
      <c r="L10" s="13"/>
    </row>
    <row r="11" spans="1:12" x14ac:dyDescent="0.55000000000000004">
      <c r="A11" s="33"/>
      <c r="B11" s="104"/>
      <c r="C11" s="33"/>
      <c r="D11" s="67" t="s">
        <v>856</v>
      </c>
      <c r="E11" s="68" t="s">
        <v>832</v>
      </c>
      <c r="F11" s="69" t="s">
        <v>848</v>
      </c>
      <c r="G11" s="33"/>
      <c r="H11" s="13"/>
      <c r="I11" s="13"/>
      <c r="J11" s="13"/>
      <c r="K11" s="57" t="s">
        <v>857</v>
      </c>
      <c r="L11" s="58"/>
    </row>
    <row r="12" spans="1:12" x14ac:dyDescent="0.55000000000000004">
      <c r="A12" s="33"/>
      <c r="B12" s="104"/>
      <c r="C12" s="33"/>
      <c r="D12" s="70" t="s">
        <v>858</v>
      </c>
      <c r="E12" s="80" t="s">
        <v>848</v>
      </c>
      <c r="F12" s="71"/>
      <c r="G12" s="33"/>
      <c r="H12" s="54" t="s">
        <v>180</v>
      </c>
      <c r="I12" s="6" t="s">
        <v>859</v>
      </c>
      <c r="J12" s="13"/>
      <c r="K12" s="59" t="s">
        <v>860</v>
      </c>
      <c r="L12" s="60">
        <v>2</v>
      </c>
    </row>
    <row r="13" spans="1:12" x14ac:dyDescent="0.55000000000000004">
      <c r="A13" s="33"/>
      <c r="B13" s="104"/>
      <c r="C13" s="33"/>
      <c r="D13" s="70" t="s">
        <v>861</v>
      </c>
      <c r="E13" s="80" t="s">
        <v>848</v>
      </c>
      <c r="F13" s="71"/>
      <c r="G13" s="33"/>
      <c r="H13" s="54"/>
      <c r="I13" s="6"/>
      <c r="J13" s="13"/>
      <c r="K13" s="59"/>
      <c r="L13" s="60"/>
    </row>
    <row r="14" spans="1:12" ht="14.7" thickBot="1" x14ac:dyDescent="0.6">
      <c r="A14" s="33"/>
      <c r="B14" s="104"/>
      <c r="C14" s="33"/>
      <c r="D14" s="77" t="s">
        <v>862</v>
      </c>
      <c r="E14" s="78" t="s">
        <v>848</v>
      </c>
      <c r="F14" s="81" t="s">
        <v>844</v>
      </c>
      <c r="G14" s="33"/>
      <c r="H14" s="54" t="s">
        <v>863</v>
      </c>
      <c r="I14" s="55">
        <v>0.5</v>
      </c>
      <c r="J14" s="13"/>
      <c r="K14" s="59" t="s">
        <v>864</v>
      </c>
      <c r="L14" s="60" t="s">
        <v>830</v>
      </c>
    </row>
    <row r="15" spans="1:12" x14ac:dyDescent="0.55000000000000004">
      <c r="A15" s="33"/>
      <c r="B15" s="104"/>
      <c r="C15" s="33"/>
      <c r="D15" s="67" t="s">
        <v>865</v>
      </c>
      <c r="E15" s="82" t="s">
        <v>866</v>
      </c>
      <c r="F15" s="83" t="s">
        <v>843</v>
      </c>
      <c r="G15" s="33"/>
      <c r="H15" s="6" t="s">
        <v>867</v>
      </c>
      <c r="I15" s="6">
        <v>1</v>
      </c>
      <c r="J15" s="13"/>
      <c r="K15" s="59">
        <v>5</v>
      </c>
      <c r="L15" s="60">
        <v>7</v>
      </c>
    </row>
    <row r="16" spans="1:12" x14ac:dyDescent="0.55000000000000004">
      <c r="A16" s="33"/>
      <c r="B16" s="104"/>
      <c r="C16" s="33"/>
      <c r="D16" s="70" t="s">
        <v>868</v>
      </c>
      <c r="E16" s="84" t="s">
        <v>866</v>
      </c>
      <c r="F16" s="85"/>
      <c r="G16" s="33"/>
      <c r="H16" s="54" t="s">
        <v>869</v>
      </c>
      <c r="I16" s="6">
        <v>2</v>
      </c>
      <c r="J16" s="13"/>
      <c r="K16" s="59">
        <v>6</v>
      </c>
      <c r="L16" s="60">
        <v>8</v>
      </c>
    </row>
    <row r="17" spans="1:12" x14ac:dyDescent="0.55000000000000004">
      <c r="A17" s="33"/>
      <c r="B17" s="104"/>
      <c r="C17" s="33"/>
      <c r="D17" s="70" t="s">
        <v>870</v>
      </c>
      <c r="E17" s="84" t="s">
        <v>866</v>
      </c>
      <c r="F17" s="85"/>
      <c r="G17" s="33"/>
      <c r="H17" s="6" t="s">
        <v>871</v>
      </c>
      <c r="I17" s="6">
        <v>4</v>
      </c>
      <c r="J17" s="13"/>
      <c r="K17" s="59">
        <v>7</v>
      </c>
      <c r="L17" s="60">
        <v>9</v>
      </c>
    </row>
    <row r="18" spans="1:12" x14ac:dyDescent="0.55000000000000004">
      <c r="A18" s="33"/>
      <c r="B18" s="104"/>
      <c r="C18" s="33"/>
      <c r="D18" s="70" t="s">
        <v>872</v>
      </c>
      <c r="E18" s="4" t="s">
        <v>873</v>
      </c>
      <c r="F18" s="98" t="s">
        <v>874</v>
      </c>
      <c r="G18" s="33"/>
      <c r="H18" s="54" t="s">
        <v>875</v>
      </c>
      <c r="I18" s="6">
        <v>6</v>
      </c>
      <c r="J18" s="13"/>
      <c r="K18" s="59">
        <v>8</v>
      </c>
      <c r="L18" s="60">
        <v>9</v>
      </c>
    </row>
    <row r="19" spans="1:12" x14ac:dyDescent="0.55000000000000004">
      <c r="A19" s="33"/>
      <c r="B19" s="104"/>
      <c r="C19" s="33"/>
      <c r="D19" s="70" t="s">
        <v>876</v>
      </c>
      <c r="E19" s="4" t="s">
        <v>843</v>
      </c>
      <c r="F19" s="74" t="s">
        <v>844</v>
      </c>
      <c r="G19" s="33"/>
      <c r="H19" s="6" t="s">
        <v>877</v>
      </c>
      <c r="I19" s="6">
        <v>8</v>
      </c>
      <c r="J19" s="13"/>
      <c r="K19" s="59">
        <v>9</v>
      </c>
      <c r="L19" s="60">
        <v>10</v>
      </c>
    </row>
    <row r="20" spans="1:12" ht="14.7" thickBot="1" x14ac:dyDescent="0.6">
      <c r="A20" s="33"/>
      <c r="B20" s="104"/>
      <c r="C20" s="33"/>
      <c r="D20" s="77" t="s">
        <v>878</v>
      </c>
      <c r="E20" s="86" t="s">
        <v>879</v>
      </c>
      <c r="F20" s="87" t="s">
        <v>874</v>
      </c>
      <c r="G20" s="33"/>
      <c r="H20" s="13"/>
      <c r="I20" s="13"/>
      <c r="J20" s="13"/>
      <c r="K20" s="59">
        <v>10</v>
      </c>
      <c r="L20" s="60">
        <v>10</v>
      </c>
    </row>
    <row r="21" spans="1:12" x14ac:dyDescent="0.55000000000000004">
      <c r="A21" s="33"/>
      <c r="B21" s="104"/>
      <c r="C21" s="33"/>
      <c r="D21" s="67" t="s">
        <v>880</v>
      </c>
      <c r="E21" s="88" t="s">
        <v>833</v>
      </c>
      <c r="F21" s="102"/>
      <c r="G21" s="33"/>
      <c r="H21" s="6" t="s">
        <v>181</v>
      </c>
      <c r="I21" s="6" t="s">
        <v>834</v>
      </c>
      <c r="J21" s="13"/>
      <c r="K21" s="59">
        <v>11</v>
      </c>
      <c r="L21" s="60">
        <v>10</v>
      </c>
    </row>
    <row r="22" spans="1:12" ht="14.7" thickBot="1" x14ac:dyDescent="0.6">
      <c r="A22" s="33"/>
      <c r="B22" s="104"/>
      <c r="C22" s="33"/>
      <c r="D22" s="77" t="s">
        <v>881</v>
      </c>
      <c r="E22" s="86" t="s">
        <v>833</v>
      </c>
      <c r="F22" s="101"/>
      <c r="G22" s="33"/>
      <c r="H22" s="6"/>
      <c r="I22" s="6"/>
      <c r="J22" s="13"/>
      <c r="K22" s="59">
        <v>12</v>
      </c>
      <c r="L22" s="60">
        <v>11</v>
      </c>
    </row>
    <row r="23" spans="1:12" x14ac:dyDescent="0.55000000000000004">
      <c r="A23" s="33"/>
      <c r="B23" s="33"/>
      <c r="C23" s="103"/>
      <c r="D23" s="67" t="s">
        <v>882</v>
      </c>
      <c r="E23" s="89" t="s">
        <v>843</v>
      </c>
      <c r="F23" s="90"/>
      <c r="G23" s="33"/>
      <c r="H23" s="6" t="s">
        <v>838</v>
      </c>
      <c r="I23" s="6">
        <v>1</v>
      </c>
      <c r="J23" s="13"/>
      <c r="K23" s="59">
        <v>13</v>
      </c>
      <c r="L23" s="60">
        <v>11</v>
      </c>
    </row>
    <row r="24" spans="1:12" x14ac:dyDescent="0.55000000000000004">
      <c r="A24" s="33"/>
      <c r="B24" s="33"/>
      <c r="C24" s="33"/>
      <c r="D24" s="70" t="s">
        <v>883</v>
      </c>
      <c r="E24" s="91" t="s">
        <v>843</v>
      </c>
      <c r="F24" s="75"/>
      <c r="G24" s="33"/>
      <c r="H24" s="54" t="s">
        <v>841</v>
      </c>
      <c r="I24" s="6">
        <v>2</v>
      </c>
      <c r="J24" s="13"/>
      <c r="K24" s="59">
        <v>14</v>
      </c>
      <c r="L24" s="60">
        <v>11</v>
      </c>
    </row>
    <row r="25" spans="1:12" ht="14.7" thickBot="1" x14ac:dyDescent="0.6">
      <c r="A25" s="33"/>
      <c r="B25" s="33"/>
      <c r="C25" s="33"/>
      <c r="D25" s="77" t="s">
        <v>884</v>
      </c>
      <c r="E25" s="92" t="s">
        <v>843</v>
      </c>
      <c r="F25" s="81" t="s">
        <v>844</v>
      </c>
      <c r="G25" s="33"/>
      <c r="H25" s="54" t="s">
        <v>845</v>
      </c>
      <c r="I25" s="6">
        <v>3</v>
      </c>
      <c r="J25" s="13"/>
      <c r="K25" s="59">
        <v>15</v>
      </c>
      <c r="L25" s="60">
        <v>12</v>
      </c>
    </row>
    <row r="26" spans="1:12" x14ac:dyDescent="0.55000000000000004">
      <c r="A26" s="33"/>
      <c r="B26" s="33"/>
      <c r="C26" s="33"/>
      <c r="D26" s="67" t="s">
        <v>885</v>
      </c>
      <c r="E26" s="93" t="s">
        <v>844</v>
      </c>
      <c r="F26" s="94"/>
      <c r="G26" s="33"/>
      <c r="H26" s="54" t="s">
        <v>849</v>
      </c>
      <c r="I26" s="6">
        <v>4</v>
      </c>
      <c r="J26" s="13"/>
      <c r="K26" s="59">
        <v>16</v>
      </c>
      <c r="L26" s="60">
        <v>12</v>
      </c>
    </row>
    <row r="27" spans="1:12" x14ac:dyDescent="0.55000000000000004">
      <c r="A27" s="33"/>
      <c r="B27" s="33"/>
      <c r="C27" s="33"/>
      <c r="D27" s="70" t="s">
        <v>886</v>
      </c>
      <c r="E27" s="95" t="s">
        <v>844</v>
      </c>
      <c r="F27" s="76"/>
      <c r="G27" s="33"/>
      <c r="H27" s="54" t="s">
        <v>852</v>
      </c>
      <c r="I27" s="6">
        <v>5</v>
      </c>
      <c r="J27" s="13"/>
      <c r="K27" s="59">
        <v>17</v>
      </c>
      <c r="L27" s="60">
        <v>13</v>
      </c>
    </row>
    <row r="28" spans="1:12" ht="14.7" thickBot="1" x14ac:dyDescent="0.6">
      <c r="A28" s="33"/>
      <c r="B28" s="33"/>
      <c r="C28" s="33"/>
      <c r="D28" s="77" t="s">
        <v>887</v>
      </c>
      <c r="E28" s="96" t="s">
        <v>844</v>
      </c>
      <c r="F28" s="97"/>
      <c r="G28" s="33"/>
      <c r="H28" s="54" t="s">
        <v>855</v>
      </c>
      <c r="I28" s="6">
        <v>6</v>
      </c>
      <c r="J28" s="13"/>
      <c r="K28" s="59">
        <v>18</v>
      </c>
      <c r="L28" s="60">
        <v>13</v>
      </c>
    </row>
    <row r="29" spans="1:12" x14ac:dyDescent="0.55000000000000004">
      <c r="A29" s="33"/>
      <c r="B29" s="33"/>
      <c r="C29" s="33"/>
      <c r="D29" s="33"/>
      <c r="E29" s="33"/>
      <c r="F29" s="33"/>
      <c r="G29" s="33"/>
      <c r="H29" s="56"/>
      <c r="I29" s="13"/>
      <c r="J29" s="13"/>
      <c r="K29" s="59">
        <v>19</v>
      </c>
      <c r="L29" s="60">
        <v>14</v>
      </c>
    </row>
    <row r="30" spans="1:12" ht="14.7" thickBot="1" x14ac:dyDescent="0.6">
      <c r="A30" s="33"/>
      <c r="B30" s="33"/>
      <c r="C30" s="33"/>
      <c r="D30" s="33"/>
      <c r="E30" s="33"/>
      <c r="F30" s="33"/>
      <c r="G30" s="33"/>
      <c r="H30" s="56"/>
      <c r="I30" s="13"/>
      <c r="J30" s="13"/>
      <c r="K30" s="61">
        <v>20</v>
      </c>
      <c r="L30" s="62">
        <v>15</v>
      </c>
    </row>
    <row r="31" spans="1:12" x14ac:dyDescent="0.55000000000000004">
      <c r="A31" s="33"/>
      <c r="B31" s="33"/>
      <c r="C31" s="33"/>
      <c r="D31" s="33"/>
      <c r="E31" s="33"/>
      <c r="F31" s="33"/>
      <c r="G31" s="33"/>
    </row>
    <row r="32" spans="1:12" x14ac:dyDescent="0.55000000000000004">
      <c r="G32" s="13"/>
    </row>
    <row r="33" spans="7:7" x14ac:dyDescent="0.55000000000000004">
      <c r="G33" s="13"/>
    </row>
    <row r="34" spans="7:7" x14ac:dyDescent="0.55000000000000004">
      <c r="G34" s="13"/>
    </row>
    <row r="35" spans="7:7" x14ac:dyDescent="0.55000000000000004">
      <c r="G35" s="13"/>
    </row>
    <row r="36" spans="7:7" x14ac:dyDescent="0.55000000000000004">
      <c r="G36" s="13"/>
    </row>
    <row r="37" spans="7:7" x14ac:dyDescent="0.55000000000000004">
      <c r="G37" s="13"/>
    </row>
  </sheetData>
  <conditionalFormatting sqref="E4:F5 E7:F7">
    <cfRule type="containsText" dxfId="114" priority="110" operator="containsText" text="Phy">
      <formula>NOT(ISERROR(SEARCH("Phy",E4)))</formula>
    </cfRule>
    <cfRule type="containsText" dxfId="113" priority="111" operator="containsText" text="Int">
      <formula>NOT(ISERROR(SEARCH("Int",E4)))</formula>
    </cfRule>
    <cfRule type="containsText" dxfId="112" priority="112" operator="containsText" text="Exp">
      <formula>NOT(ISERROR(SEARCH("Exp",E4)))</formula>
    </cfRule>
    <cfRule type="containsText" dxfId="111" priority="113" operator="containsText" text="Cha">
      <formula>NOT(ISERROR(SEARCH("Cha",E4)))</formula>
    </cfRule>
    <cfRule type="containsText" dxfId="110" priority="114" operator="containsText" text="Agi">
      <formula>NOT(ISERROR(SEARCH("Agi",E4)))</formula>
    </cfRule>
    <cfRule type="containsText" dxfId="109" priority="115" stopIfTrue="1" operator="containsText" text="Str">
      <formula>NOT(ISERROR(SEARCH("Str",E4)))</formula>
    </cfRule>
  </conditionalFormatting>
  <conditionalFormatting sqref="E6:F6">
    <cfRule type="containsText" dxfId="108" priority="104" operator="containsText" text="Phy">
      <formula>NOT(ISERROR(SEARCH("Phy",E6)))</formula>
    </cfRule>
    <cfRule type="containsText" dxfId="107" priority="105" operator="containsText" text="Int">
      <formula>NOT(ISERROR(SEARCH("Int",E6)))</formula>
    </cfRule>
    <cfRule type="containsText" dxfId="106" priority="106" operator="containsText" text="Exp">
      <formula>NOT(ISERROR(SEARCH("Exp",E6)))</formula>
    </cfRule>
    <cfRule type="containsText" dxfId="105" priority="107" operator="containsText" text="Cha">
      <formula>NOT(ISERROR(SEARCH("Cha",E6)))</formula>
    </cfRule>
    <cfRule type="containsText" dxfId="104" priority="108" operator="containsText" text="Agi">
      <formula>NOT(ISERROR(SEARCH("Agi",E6)))</formula>
    </cfRule>
    <cfRule type="containsText" dxfId="103" priority="109" stopIfTrue="1" operator="containsText" text="Str">
      <formula>NOT(ISERROR(SEARCH("Str",E6)))</formula>
    </cfRule>
  </conditionalFormatting>
  <conditionalFormatting sqref="E8:F8">
    <cfRule type="containsText" dxfId="102" priority="98" operator="containsText" text="Phy">
      <formula>NOT(ISERROR(SEARCH("Phy",E8)))</formula>
    </cfRule>
    <cfRule type="containsText" dxfId="101" priority="99" operator="containsText" text="Int">
      <formula>NOT(ISERROR(SEARCH("Int",E8)))</formula>
    </cfRule>
    <cfRule type="containsText" dxfId="100" priority="100" operator="containsText" text="Exp">
      <formula>NOT(ISERROR(SEARCH("Exp",E8)))</formula>
    </cfRule>
    <cfRule type="containsText" dxfId="99" priority="101" operator="containsText" text="Cha">
      <formula>NOT(ISERROR(SEARCH("Cha",E8)))</formula>
    </cfRule>
    <cfRule type="containsText" dxfId="98" priority="102" operator="containsText" text="Agi">
      <formula>NOT(ISERROR(SEARCH("Agi",E8)))</formula>
    </cfRule>
    <cfRule type="containsText" dxfId="97" priority="103" stopIfTrue="1" operator="containsText" text="Str">
      <formula>NOT(ISERROR(SEARCH("Str",E8)))</formula>
    </cfRule>
  </conditionalFormatting>
  <conditionalFormatting sqref="E9:F9">
    <cfRule type="containsText" dxfId="96" priority="92" operator="containsText" text="Phy">
      <formula>NOT(ISERROR(SEARCH("Phy",E9)))</formula>
    </cfRule>
    <cfRule type="containsText" dxfId="95" priority="93" operator="containsText" text="Int">
      <formula>NOT(ISERROR(SEARCH("Int",E9)))</formula>
    </cfRule>
    <cfRule type="containsText" dxfId="94" priority="94" operator="containsText" text="Exp">
      <formula>NOT(ISERROR(SEARCH("Exp",E9)))</formula>
    </cfRule>
    <cfRule type="containsText" dxfId="93" priority="95" operator="containsText" text="Cha">
      <formula>NOT(ISERROR(SEARCH("Cha",E9)))</formula>
    </cfRule>
    <cfRule type="containsText" dxfId="92" priority="96" operator="containsText" text="Agi">
      <formula>NOT(ISERROR(SEARCH("Agi",E9)))</formula>
    </cfRule>
    <cfRule type="containsText" dxfId="91" priority="97" stopIfTrue="1" operator="containsText" text="Str">
      <formula>NOT(ISERROR(SEARCH("Str",E9)))</formula>
    </cfRule>
  </conditionalFormatting>
  <conditionalFormatting sqref="E10:F10">
    <cfRule type="containsText" dxfId="90" priority="86" operator="containsText" text="Phy">
      <formula>NOT(ISERROR(SEARCH("Phy",E10)))</formula>
    </cfRule>
    <cfRule type="containsText" dxfId="89" priority="87" operator="containsText" text="Int">
      <formula>NOT(ISERROR(SEARCH("Int",E10)))</formula>
    </cfRule>
    <cfRule type="containsText" dxfId="88" priority="88" operator="containsText" text="Exp">
      <formula>NOT(ISERROR(SEARCH("Exp",E10)))</formula>
    </cfRule>
    <cfRule type="containsText" dxfId="87" priority="89" operator="containsText" text="Cha">
      <formula>NOT(ISERROR(SEARCH("Cha",E10)))</formula>
    </cfRule>
    <cfRule type="containsText" dxfId="86" priority="90" operator="containsText" text="Agi">
      <formula>NOT(ISERROR(SEARCH("Agi",E10)))</formula>
    </cfRule>
    <cfRule type="containsText" dxfId="85" priority="91" stopIfTrue="1" operator="containsText" text="Str">
      <formula>NOT(ISERROR(SEARCH("Str",E10)))</formula>
    </cfRule>
  </conditionalFormatting>
  <conditionalFormatting sqref="E3:F3">
    <cfRule type="containsText" dxfId="84" priority="80" operator="containsText" text="Phy">
      <formula>NOT(ISERROR(SEARCH("Phy",E3)))</formula>
    </cfRule>
    <cfRule type="containsText" dxfId="83" priority="81" operator="containsText" text="Int">
      <formula>NOT(ISERROR(SEARCH("Int",E3)))</formula>
    </cfRule>
    <cfRule type="containsText" dxfId="82" priority="82" operator="containsText" text="Exp">
      <formula>NOT(ISERROR(SEARCH("Exp",E3)))</formula>
    </cfRule>
    <cfRule type="containsText" dxfId="81" priority="83" operator="containsText" text="Cha">
      <formula>NOT(ISERROR(SEARCH("Cha",E3)))</formula>
    </cfRule>
    <cfRule type="containsText" dxfId="80" priority="84" operator="containsText" text="Agi">
      <formula>NOT(ISERROR(SEARCH("Agi",E3)))</formula>
    </cfRule>
    <cfRule type="containsText" dxfId="79" priority="85" stopIfTrue="1" operator="containsText" text="Str">
      <formula>NOT(ISERROR(SEARCH("Str",E3)))</formula>
    </cfRule>
  </conditionalFormatting>
  <conditionalFormatting sqref="E11:F11">
    <cfRule type="containsText" dxfId="78" priority="74" operator="containsText" text="Phy">
      <formula>NOT(ISERROR(SEARCH("Phy",E11)))</formula>
    </cfRule>
    <cfRule type="containsText" dxfId="77" priority="75" operator="containsText" text="Int">
      <formula>NOT(ISERROR(SEARCH("Int",E11)))</formula>
    </cfRule>
    <cfRule type="containsText" dxfId="76" priority="76" operator="containsText" text="Exp">
      <formula>NOT(ISERROR(SEARCH("Exp",E11)))</formula>
    </cfRule>
    <cfRule type="containsText" dxfId="75" priority="77" operator="containsText" text="Cha">
      <formula>NOT(ISERROR(SEARCH("Cha",E11)))</formula>
    </cfRule>
    <cfRule type="containsText" dxfId="74" priority="78" operator="containsText" text="Agi">
      <formula>NOT(ISERROR(SEARCH("Agi",E11)))</formula>
    </cfRule>
    <cfRule type="containsText" dxfId="73" priority="79" stopIfTrue="1" operator="containsText" text="Str">
      <formula>NOT(ISERROR(SEARCH("Str",E11)))</formula>
    </cfRule>
  </conditionalFormatting>
  <conditionalFormatting sqref="E12:F12">
    <cfRule type="containsText" dxfId="72" priority="68" operator="containsText" text="Phy">
      <formula>NOT(ISERROR(SEARCH("Phy",E12)))</formula>
    </cfRule>
    <cfRule type="containsText" dxfId="71" priority="69" operator="containsText" text="Int">
      <formula>NOT(ISERROR(SEARCH("Int",E12)))</formula>
    </cfRule>
    <cfRule type="containsText" dxfId="70" priority="70" operator="containsText" text="Exp">
      <formula>NOT(ISERROR(SEARCH("Exp",E12)))</formula>
    </cfRule>
    <cfRule type="containsText" dxfId="69" priority="71" operator="containsText" text="Cha">
      <formula>NOT(ISERROR(SEARCH("Cha",E12)))</formula>
    </cfRule>
    <cfRule type="containsText" dxfId="68" priority="72" operator="containsText" text="Agi">
      <formula>NOT(ISERROR(SEARCH("Agi",E12)))</formula>
    </cfRule>
    <cfRule type="containsText" dxfId="67" priority="73" stopIfTrue="1" operator="containsText" text="Str">
      <formula>NOT(ISERROR(SEARCH("Str",E12)))</formula>
    </cfRule>
  </conditionalFormatting>
  <conditionalFormatting sqref="E13:F13">
    <cfRule type="containsText" dxfId="66" priority="62" operator="containsText" text="Phy">
      <formula>NOT(ISERROR(SEARCH("Phy",E13)))</formula>
    </cfRule>
    <cfRule type="containsText" dxfId="65" priority="63" operator="containsText" text="Int">
      <formula>NOT(ISERROR(SEARCH("Int",E13)))</formula>
    </cfRule>
    <cfRule type="containsText" dxfId="64" priority="64" operator="containsText" text="Exp">
      <formula>NOT(ISERROR(SEARCH("Exp",E13)))</formula>
    </cfRule>
    <cfRule type="containsText" dxfId="63" priority="65" operator="containsText" text="Cha">
      <formula>NOT(ISERROR(SEARCH("Cha",E13)))</formula>
    </cfRule>
    <cfRule type="containsText" dxfId="62" priority="66" operator="containsText" text="Agi">
      <formula>NOT(ISERROR(SEARCH("Agi",E13)))</formula>
    </cfRule>
    <cfRule type="containsText" dxfId="61" priority="67" stopIfTrue="1" operator="containsText" text="Str">
      <formula>NOT(ISERROR(SEARCH("Str",E13)))</formula>
    </cfRule>
  </conditionalFormatting>
  <conditionalFormatting sqref="E14:F14">
    <cfRule type="containsText" dxfId="60" priority="56" operator="containsText" text="Phy">
      <formula>NOT(ISERROR(SEARCH("Phy",E14)))</formula>
    </cfRule>
    <cfRule type="containsText" dxfId="59" priority="57" operator="containsText" text="Int">
      <formula>NOT(ISERROR(SEARCH("Int",E14)))</formula>
    </cfRule>
    <cfRule type="containsText" dxfId="58" priority="58" operator="containsText" text="Exp">
      <formula>NOT(ISERROR(SEARCH("Exp",E14)))</formula>
    </cfRule>
    <cfRule type="containsText" dxfId="57" priority="59" operator="containsText" text="Cha">
      <formula>NOT(ISERROR(SEARCH("Cha",E14)))</formula>
    </cfRule>
    <cfRule type="containsText" dxfId="56" priority="60" operator="containsText" text="Agi">
      <formula>NOT(ISERROR(SEARCH("Agi",E14)))</formula>
    </cfRule>
    <cfRule type="containsText" dxfId="55" priority="61" stopIfTrue="1" operator="containsText" text="Str">
      <formula>NOT(ISERROR(SEARCH("Str",E14)))</formula>
    </cfRule>
  </conditionalFormatting>
  <conditionalFormatting sqref="E15:F15">
    <cfRule type="containsText" dxfId="54" priority="50" operator="containsText" text="Phy">
      <formula>NOT(ISERROR(SEARCH("Phy",E15)))</formula>
    </cfRule>
    <cfRule type="containsText" dxfId="53" priority="51" operator="containsText" text="Int">
      <formula>NOT(ISERROR(SEARCH("Int",E15)))</formula>
    </cfRule>
    <cfRule type="containsText" dxfId="52" priority="52" operator="containsText" text="Exp">
      <formula>NOT(ISERROR(SEARCH("Exp",E15)))</formula>
    </cfRule>
    <cfRule type="containsText" dxfId="51" priority="53" operator="containsText" text="Cha">
      <formula>NOT(ISERROR(SEARCH("Cha",E15)))</formula>
    </cfRule>
    <cfRule type="containsText" dxfId="50" priority="54" operator="containsText" text="Agi">
      <formula>NOT(ISERROR(SEARCH("Agi",E15)))</formula>
    </cfRule>
    <cfRule type="containsText" dxfId="49" priority="55" stopIfTrue="1" operator="containsText" text="Str">
      <formula>NOT(ISERROR(SEARCH("Str",E15)))</formula>
    </cfRule>
  </conditionalFormatting>
  <conditionalFormatting sqref="E16:F16">
    <cfRule type="containsText" dxfId="48" priority="44" operator="containsText" text="Phy">
      <formula>NOT(ISERROR(SEARCH("Phy",E16)))</formula>
    </cfRule>
    <cfRule type="containsText" dxfId="47" priority="45" operator="containsText" text="Int">
      <formula>NOT(ISERROR(SEARCH("Int",E16)))</formula>
    </cfRule>
    <cfRule type="containsText" dxfId="46" priority="46" operator="containsText" text="Exp">
      <formula>NOT(ISERROR(SEARCH("Exp",E16)))</formula>
    </cfRule>
    <cfRule type="containsText" dxfId="45" priority="47" operator="containsText" text="Cha">
      <formula>NOT(ISERROR(SEARCH("Cha",E16)))</formula>
    </cfRule>
    <cfRule type="containsText" dxfId="44" priority="48" operator="containsText" text="Agi">
      <formula>NOT(ISERROR(SEARCH("Agi",E16)))</formula>
    </cfRule>
    <cfRule type="containsText" dxfId="43" priority="49" stopIfTrue="1" operator="containsText" text="Str">
      <formula>NOT(ISERROR(SEARCH("Str",E16)))</formula>
    </cfRule>
  </conditionalFormatting>
  <conditionalFormatting sqref="E17:F17">
    <cfRule type="containsText" dxfId="42" priority="38" operator="containsText" text="Phy">
      <formula>NOT(ISERROR(SEARCH("Phy",E17)))</formula>
    </cfRule>
    <cfRule type="containsText" dxfId="41" priority="39" operator="containsText" text="Int">
      <formula>NOT(ISERROR(SEARCH("Int",E17)))</formula>
    </cfRule>
    <cfRule type="containsText" dxfId="40" priority="40" operator="containsText" text="Exp">
      <formula>NOT(ISERROR(SEARCH("Exp",E17)))</formula>
    </cfRule>
    <cfRule type="containsText" dxfId="39" priority="41" operator="containsText" text="Cha">
      <formula>NOT(ISERROR(SEARCH("Cha",E17)))</formula>
    </cfRule>
    <cfRule type="containsText" dxfId="38" priority="42" operator="containsText" text="Agi">
      <formula>NOT(ISERROR(SEARCH("Agi",E17)))</formula>
    </cfRule>
    <cfRule type="containsText" dxfId="37" priority="43" stopIfTrue="1" operator="containsText" text="Str">
      <formula>NOT(ISERROR(SEARCH("Str",E17)))</formula>
    </cfRule>
  </conditionalFormatting>
  <conditionalFormatting sqref="E18:F19">
    <cfRule type="containsText" dxfId="36" priority="32" operator="containsText" text="Phy">
      <formula>NOT(ISERROR(SEARCH("Phy",E18)))</formula>
    </cfRule>
    <cfRule type="containsText" dxfId="35" priority="33" operator="containsText" text="Int">
      <formula>NOT(ISERROR(SEARCH("Int",E18)))</formula>
    </cfRule>
    <cfRule type="containsText" dxfId="34" priority="34" operator="containsText" text="Exp">
      <formula>NOT(ISERROR(SEARCH("Exp",E18)))</formula>
    </cfRule>
    <cfRule type="containsText" dxfId="33" priority="35" operator="containsText" text="Cha">
      <formula>NOT(ISERROR(SEARCH("Cha",E18)))</formula>
    </cfRule>
    <cfRule type="containsText" dxfId="32" priority="36" operator="containsText" text="Agi">
      <formula>NOT(ISERROR(SEARCH("Agi",E18)))</formula>
    </cfRule>
    <cfRule type="containsText" dxfId="31" priority="37" stopIfTrue="1" operator="containsText" text="Str">
      <formula>NOT(ISERROR(SEARCH("Str",E18)))</formula>
    </cfRule>
  </conditionalFormatting>
  <conditionalFormatting sqref="E20:F20">
    <cfRule type="containsText" dxfId="30" priority="26" operator="containsText" text="Phy">
      <formula>NOT(ISERROR(SEARCH("Phy",E20)))</formula>
    </cfRule>
    <cfRule type="containsText" dxfId="29" priority="27" operator="containsText" text="Int">
      <formula>NOT(ISERROR(SEARCH("Int",E20)))</formula>
    </cfRule>
    <cfRule type="containsText" dxfId="28" priority="28" operator="containsText" text="Exp">
      <formula>NOT(ISERROR(SEARCH("Exp",E20)))</formula>
    </cfRule>
    <cfRule type="containsText" dxfId="27" priority="29" operator="containsText" text="Cha">
      <formula>NOT(ISERROR(SEARCH("Cha",E20)))</formula>
    </cfRule>
    <cfRule type="containsText" dxfId="26" priority="30" operator="containsText" text="Agi">
      <formula>NOT(ISERROR(SEARCH("Agi",E20)))</formula>
    </cfRule>
    <cfRule type="containsText" dxfId="25" priority="31" stopIfTrue="1" operator="containsText" text="Str">
      <formula>NOT(ISERROR(SEARCH("Str",E20)))</formula>
    </cfRule>
  </conditionalFormatting>
  <conditionalFormatting sqref="E21:F22">
    <cfRule type="containsText" dxfId="24" priority="20" operator="containsText" text="Phy">
      <formula>NOT(ISERROR(SEARCH("Phy",E21)))</formula>
    </cfRule>
    <cfRule type="containsText" dxfId="23" priority="21" operator="containsText" text="Int">
      <formula>NOT(ISERROR(SEARCH("Int",E21)))</formula>
    </cfRule>
    <cfRule type="containsText" dxfId="22" priority="22" operator="containsText" text="Exp">
      <formula>NOT(ISERROR(SEARCH("Exp",E21)))</formula>
    </cfRule>
    <cfRule type="containsText" dxfId="21" priority="23" operator="containsText" text="Cha">
      <formula>NOT(ISERROR(SEARCH("Cha",E21)))</formula>
    </cfRule>
    <cfRule type="containsText" dxfId="20" priority="24" operator="containsText" text="Agi">
      <formula>NOT(ISERROR(SEARCH("Agi",E21)))</formula>
    </cfRule>
    <cfRule type="containsText" dxfId="19" priority="25" stopIfTrue="1" operator="containsText" text="Str">
      <formula>NOT(ISERROR(SEARCH("Str",E21)))</formula>
    </cfRule>
  </conditionalFormatting>
  <conditionalFormatting sqref="E23:F24">
    <cfRule type="containsText" dxfId="18" priority="14" operator="containsText" text="Phy">
      <formula>NOT(ISERROR(SEARCH("Phy",E23)))</formula>
    </cfRule>
    <cfRule type="containsText" dxfId="17" priority="15" operator="containsText" text="Int">
      <formula>NOT(ISERROR(SEARCH("Int",E23)))</formula>
    </cfRule>
    <cfRule type="containsText" dxfId="16" priority="16" operator="containsText" text="Exp">
      <formula>NOT(ISERROR(SEARCH("Exp",E23)))</formula>
    </cfRule>
    <cfRule type="containsText" dxfId="15" priority="17" operator="containsText" text="Cha">
      <formula>NOT(ISERROR(SEARCH("Cha",E23)))</formula>
    </cfRule>
    <cfRule type="containsText" dxfId="14" priority="18" operator="containsText" text="Agi">
      <formula>NOT(ISERROR(SEARCH("Agi",E23)))</formula>
    </cfRule>
    <cfRule type="containsText" dxfId="13" priority="19" stopIfTrue="1" operator="containsText" text="Str">
      <formula>NOT(ISERROR(SEARCH("Str",E23)))</formula>
    </cfRule>
  </conditionalFormatting>
  <conditionalFormatting sqref="E25:F25">
    <cfRule type="containsText" dxfId="12" priority="8" operator="containsText" text="Phy">
      <formula>NOT(ISERROR(SEARCH("Phy",E25)))</formula>
    </cfRule>
    <cfRule type="containsText" dxfId="11" priority="9" operator="containsText" text="Int">
      <formula>NOT(ISERROR(SEARCH("Int",E25)))</formula>
    </cfRule>
    <cfRule type="containsText" dxfId="10" priority="10" operator="containsText" text="Exp">
      <formula>NOT(ISERROR(SEARCH("Exp",E25)))</formula>
    </cfRule>
    <cfRule type="containsText" dxfId="9" priority="11" operator="containsText" text="Cha">
      <formula>NOT(ISERROR(SEARCH("Cha",E25)))</formula>
    </cfRule>
    <cfRule type="containsText" dxfId="8" priority="12" operator="containsText" text="Agi">
      <formula>NOT(ISERROR(SEARCH("Agi",E25)))</formula>
    </cfRule>
    <cfRule type="containsText" dxfId="7" priority="13" stopIfTrue="1" operator="containsText" text="Str">
      <formula>NOT(ISERROR(SEARCH("Str",E25)))</formula>
    </cfRule>
  </conditionalFormatting>
  <conditionalFormatting sqref="E26:F28">
    <cfRule type="containsText" dxfId="6" priority="2" operator="containsText" text="Phy">
      <formula>NOT(ISERROR(SEARCH("Phy",E26)))</formula>
    </cfRule>
    <cfRule type="containsText" dxfId="5" priority="3" operator="containsText" text="Int">
      <formula>NOT(ISERROR(SEARCH("Int",E26)))</formula>
    </cfRule>
    <cfRule type="containsText" dxfId="4" priority="4" operator="containsText" text="Exp">
      <formula>NOT(ISERROR(SEARCH("Exp",E26)))</formula>
    </cfRule>
    <cfRule type="containsText" dxfId="3" priority="5" operator="containsText" text="Cha">
      <formula>NOT(ISERROR(SEARCH("Cha",E26)))</formula>
    </cfRule>
    <cfRule type="containsText" dxfId="2" priority="6" operator="containsText" text="Agi">
      <formula>NOT(ISERROR(SEARCH("Agi",E26)))</formula>
    </cfRule>
    <cfRule type="containsText" dxfId="1" priority="7" stopIfTrue="1" operator="containsText" text="Str">
      <formula>NOT(ISERROR(SEARCH("Str",E26)))</formula>
    </cfRule>
  </conditionalFormatting>
  <conditionalFormatting sqref="E1:E1048576">
    <cfRule type="containsText" dxfId="0" priority="1" operator="containsText" text="Str">
      <formula>NOT(ISERROR(SEARCH("Str",E1)))</formula>
    </cfRule>
  </conditionalFormatting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FE523-0136-4AF8-B94A-B20A836D25AE}">
  <dimension ref="A1:L29"/>
  <sheetViews>
    <sheetView zoomScale="86" zoomScaleNormal="86" workbookViewId="0">
      <selection activeCell="M17" sqref="M17"/>
    </sheetView>
  </sheetViews>
  <sheetFormatPr baseColWidth="10" defaultColWidth="11.41796875" defaultRowHeight="14.4" x14ac:dyDescent="0.55000000000000004"/>
  <cols>
    <col min="3" max="3" width="7.578125" customWidth="1"/>
    <col min="6" max="6" width="12.15625" customWidth="1"/>
    <col min="7" max="7" width="11.83984375" customWidth="1"/>
    <col min="8" max="8" width="10.83984375" customWidth="1"/>
    <col min="9" max="9" width="13" customWidth="1"/>
    <col min="10" max="10" width="11.83984375" customWidth="1"/>
    <col min="11" max="11" width="12.15625" customWidth="1"/>
  </cols>
  <sheetData>
    <row r="1" spans="1:12" x14ac:dyDescent="0.55000000000000004">
      <c r="A1" s="5"/>
      <c r="B1" s="5"/>
      <c r="C1" s="5"/>
      <c r="D1" s="5" t="s">
        <v>888</v>
      </c>
      <c r="E1" s="5" t="s">
        <v>889</v>
      </c>
      <c r="F1" s="5" t="s">
        <v>890</v>
      </c>
      <c r="G1" s="5" t="s">
        <v>891</v>
      </c>
      <c r="H1" s="5" t="s">
        <v>892</v>
      </c>
      <c r="I1" s="5" t="s">
        <v>893</v>
      </c>
      <c r="J1" s="5" t="s">
        <v>894</v>
      </c>
      <c r="K1" s="5" t="s">
        <v>895</v>
      </c>
      <c r="L1" s="13"/>
    </row>
    <row r="2" spans="1:12" x14ac:dyDescent="0.55000000000000004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13"/>
    </row>
    <row r="3" spans="1:12" x14ac:dyDescent="0.55000000000000004">
      <c r="A3" s="5" t="s">
        <v>170</v>
      </c>
      <c r="B3" s="5"/>
      <c r="C3" s="5"/>
      <c r="D3" s="5">
        <v>10</v>
      </c>
      <c r="E3" s="5">
        <v>8</v>
      </c>
      <c r="F3" s="5">
        <v>10</v>
      </c>
      <c r="G3" s="5">
        <v>13</v>
      </c>
      <c r="H3" s="5">
        <v>12</v>
      </c>
      <c r="I3" s="5">
        <v>7</v>
      </c>
      <c r="J3" s="5">
        <v>8</v>
      </c>
      <c r="K3" s="5">
        <v>7</v>
      </c>
      <c r="L3" s="13"/>
    </row>
    <row r="4" spans="1:12" x14ac:dyDescent="0.55000000000000004">
      <c r="A4" s="5" t="s">
        <v>171</v>
      </c>
      <c r="B4" s="5"/>
      <c r="C4" s="5"/>
      <c r="D4" s="5">
        <v>10</v>
      </c>
      <c r="E4" s="5">
        <v>13</v>
      </c>
      <c r="F4" s="5">
        <v>8</v>
      </c>
      <c r="G4" s="5">
        <v>10</v>
      </c>
      <c r="H4" s="5">
        <v>12</v>
      </c>
      <c r="I4" s="5">
        <v>12</v>
      </c>
      <c r="J4" s="5">
        <v>13</v>
      </c>
      <c r="K4" s="5">
        <v>10</v>
      </c>
      <c r="L4" s="13"/>
    </row>
    <row r="5" spans="1:12" x14ac:dyDescent="0.55000000000000004">
      <c r="A5" s="5" t="s">
        <v>172</v>
      </c>
      <c r="B5" s="5"/>
      <c r="C5" s="5"/>
      <c r="D5" s="5">
        <v>10</v>
      </c>
      <c r="E5" s="5">
        <v>11</v>
      </c>
      <c r="F5" s="5">
        <v>8</v>
      </c>
      <c r="G5" s="5">
        <v>6</v>
      </c>
      <c r="H5" s="5">
        <v>8</v>
      </c>
      <c r="I5" s="5">
        <v>9</v>
      </c>
      <c r="J5" s="5">
        <v>12</v>
      </c>
      <c r="K5" s="5">
        <v>13</v>
      </c>
      <c r="L5" s="13"/>
    </row>
    <row r="6" spans="1:12" x14ac:dyDescent="0.55000000000000004">
      <c r="A6" s="5" t="s">
        <v>173</v>
      </c>
      <c r="B6" s="5"/>
      <c r="C6" s="5"/>
      <c r="D6" s="5">
        <v>10</v>
      </c>
      <c r="E6" s="5">
        <v>10</v>
      </c>
      <c r="F6" s="5">
        <v>14</v>
      </c>
      <c r="G6" s="5">
        <v>8</v>
      </c>
      <c r="H6" s="5">
        <v>9</v>
      </c>
      <c r="I6" s="5">
        <v>10</v>
      </c>
      <c r="J6" s="5">
        <v>10</v>
      </c>
      <c r="K6" s="5">
        <v>10</v>
      </c>
      <c r="L6" s="13"/>
    </row>
    <row r="7" spans="1:12" x14ac:dyDescent="0.55000000000000004">
      <c r="A7" s="5" t="s">
        <v>174</v>
      </c>
      <c r="B7" s="5"/>
      <c r="C7" s="5"/>
      <c r="D7" s="5">
        <v>5</v>
      </c>
      <c r="E7" s="5">
        <v>4</v>
      </c>
      <c r="F7" s="5">
        <v>4</v>
      </c>
      <c r="G7" s="5">
        <v>6</v>
      </c>
      <c r="H7" s="5">
        <v>4</v>
      </c>
      <c r="I7" s="5">
        <v>7</v>
      </c>
      <c r="J7" s="5">
        <v>4</v>
      </c>
      <c r="K7" s="5">
        <v>6</v>
      </c>
      <c r="L7" s="13"/>
    </row>
    <row r="8" spans="1:12" x14ac:dyDescent="0.55000000000000004">
      <c r="A8" s="5" t="s">
        <v>214</v>
      </c>
      <c r="B8" s="5"/>
      <c r="C8" s="5"/>
      <c r="D8" s="5">
        <v>10</v>
      </c>
      <c r="E8" s="5">
        <v>12</v>
      </c>
      <c r="F8" s="5">
        <v>10</v>
      </c>
      <c r="G8" s="5">
        <v>10</v>
      </c>
      <c r="H8" s="5">
        <v>10</v>
      </c>
      <c r="I8" s="5">
        <v>10</v>
      </c>
      <c r="J8" s="5">
        <v>11</v>
      </c>
      <c r="K8" s="5">
        <v>10</v>
      </c>
      <c r="L8" s="13"/>
    </row>
    <row r="9" spans="1:12" x14ac:dyDescent="0.55000000000000004">
      <c r="A9" s="5" t="s">
        <v>215</v>
      </c>
      <c r="B9" s="5"/>
      <c r="C9" s="5"/>
      <c r="D9" s="5">
        <v>10</v>
      </c>
      <c r="E9" s="5">
        <v>9</v>
      </c>
      <c r="F9" s="5">
        <v>10</v>
      </c>
      <c r="G9" s="5">
        <v>12</v>
      </c>
      <c r="H9" s="5">
        <v>11</v>
      </c>
      <c r="I9" s="5">
        <v>8</v>
      </c>
      <c r="J9" s="5">
        <v>9</v>
      </c>
      <c r="K9" s="5">
        <v>9</v>
      </c>
      <c r="L9" s="13"/>
    </row>
    <row r="10" spans="1:12" x14ac:dyDescent="0.55000000000000004">
      <c r="A10" s="5" t="s">
        <v>180</v>
      </c>
      <c r="B10" s="5"/>
      <c r="C10" s="5"/>
      <c r="D10" s="5">
        <v>200</v>
      </c>
      <c r="E10" s="5">
        <v>150</v>
      </c>
      <c r="F10" s="5">
        <v>200</v>
      </c>
      <c r="G10" s="5">
        <v>250</v>
      </c>
      <c r="H10" s="5">
        <v>250</v>
      </c>
      <c r="I10" s="5">
        <v>150</v>
      </c>
      <c r="J10" s="5">
        <v>150</v>
      </c>
      <c r="K10" s="5">
        <v>150</v>
      </c>
      <c r="L10" s="13"/>
    </row>
    <row r="11" spans="1:12" x14ac:dyDescent="0.55000000000000004">
      <c r="A11" s="5" t="s">
        <v>181</v>
      </c>
      <c r="B11" s="5"/>
      <c r="C11" s="5"/>
      <c r="D11" s="5">
        <v>12</v>
      </c>
      <c r="E11" s="5">
        <v>15</v>
      </c>
      <c r="F11" s="5">
        <v>10</v>
      </c>
      <c r="G11" s="5">
        <v>12</v>
      </c>
      <c r="H11" s="5">
        <v>13</v>
      </c>
      <c r="I11" s="5">
        <v>14</v>
      </c>
      <c r="J11" s="5">
        <v>15</v>
      </c>
      <c r="K11" s="5">
        <v>10</v>
      </c>
      <c r="L11" s="13"/>
    </row>
    <row r="12" spans="1:12" x14ac:dyDescent="0.55000000000000004">
      <c r="A12" s="5" t="s">
        <v>854</v>
      </c>
      <c r="B12" s="5"/>
      <c r="C12" s="5"/>
      <c r="D12" s="5">
        <v>5</v>
      </c>
      <c r="E12" s="5">
        <v>5</v>
      </c>
      <c r="F12" s="5">
        <v>5</v>
      </c>
      <c r="G12" s="5">
        <v>5</v>
      </c>
      <c r="H12" s="5">
        <v>5</v>
      </c>
      <c r="I12" s="5">
        <v>5</v>
      </c>
      <c r="J12" s="5">
        <v>5</v>
      </c>
      <c r="K12" s="5">
        <v>5</v>
      </c>
      <c r="L12" s="13"/>
    </row>
    <row r="13" spans="1:12" x14ac:dyDescent="0.55000000000000004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13"/>
    </row>
    <row r="14" spans="1:12" x14ac:dyDescent="0.55000000000000004">
      <c r="A14" s="5" t="s">
        <v>896</v>
      </c>
      <c r="B14" s="5"/>
      <c r="C14" s="5"/>
      <c r="D14" s="5">
        <f>SUM(D3:D9)</f>
        <v>65</v>
      </c>
      <c r="E14" s="5">
        <f t="shared" ref="E14:K14" si="0">SUM(E3:E9)</f>
        <v>67</v>
      </c>
      <c r="F14" s="5">
        <f t="shared" si="0"/>
        <v>64</v>
      </c>
      <c r="G14" s="5">
        <f t="shared" si="0"/>
        <v>65</v>
      </c>
      <c r="H14" s="5">
        <f t="shared" si="0"/>
        <v>66</v>
      </c>
      <c r="I14" s="5">
        <f t="shared" si="0"/>
        <v>63</v>
      </c>
      <c r="J14" s="5">
        <f t="shared" si="0"/>
        <v>67</v>
      </c>
      <c r="K14" s="5">
        <f t="shared" si="0"/>
        <v>65</v>
      </c>
      <c r="L14" s="13"/>
    </row>
    <row r="15" spans="1:12" x14ac:dyDescent="0.55000000000000004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13"/>
    </row>
    <row r="16" spans="1:12" x14ac:dyDescent="0.55000000000000004">
      <c r="A16" s="5" t="s">
        <v>897</v>
      </c>
      <c r="B16" s="5"/>
      <c r="C16" s="5"/>
      <c r="D16" s="64">
        <v>1</v>
      </c>
      <c r="E16" s="64">
        <v>0.95</v>
      </c>
      <c r="F16" s="64">
        <v>2.2000000000000002</v>
      </c>
      <c r="G16" s="64">
        <v>0.7</v>
      </c>
      <c r="H16" s="64">
        <v>0.8</v>
      </c>
      <c r="I16" s="64">
        <v>1</v>
      </c>
      <c r="J16" s="64">
        <v>0.85</v>
      </c>
      <c r="K16" s="64">
        <v>1.2</v>
      </c>
      <c r="L16" s="13"/>
    </row>
    <row r="17" spans="1:12" x14ac:dyDescent="0.55000000000000004">
      <c r="A17" s="5" t="s">
        <v>898</v>
      </c>
      <c r="B17" s="5"/>
      <c r="C17" s="5"/>
      <c r="D17" s="65">
        <v>600</v>
      </c>
      <c r="E17" s="65">
        <f>$D$17*E16</f>
        <v>570</v>
      </c>
      <c r="F17" s="65">
        <f t="shared" ref="F17:K17" si="1">$D$17*F16</f>
        <v>1320</v>
      </c>
      <c r="G17" s="65">
        <f t="shared" si="1"/>
        <v>420</v>
      </c>
      <c r="H17" s="65">
        <f t="shared" si="1"/>
        <v>480</v>
      </c>
      <c r="I17" s="65">
        <f t="shared" si="1"/>
        <v>600</v>
      </c>
      <c r="J17" s="65">
        <f t="shared" si="1"/>
        <v>510</v>
      </c>
      <c r="K17" s="65">
        <f t="shared" si="1"/>
        <v>720</v>
      </c>
      <c r="L17" s="13"/>
    </row>
    <row r="18" spans="1:12" x14ac:dyDescent="0.55000000000000004">
      <c r="A18" s="5" t="s">
        <v>899</v>
      </c>
      <c r="B18" s="5"/>
      <c r="C18" s="5"/>
      <c r="D18" s="65">
        <f t="shared" ref="D18:K18" si="2">D17*50</f>
        <v>30000</v>
      </c>
      <c r="E18" s="65">
        <f t="shared" si="2"/>
        <v>28500</v>
      </c>
      <c r="F18" s="65">
        <f t="shared" si="2"/>
        <v>66000</v>
      </c>
      <c r="G18" s="65">
        <f t="shared" si="2"/>
        <v>21000</v>
      </c>
      <c r="H18" s="65">
        <f t="shared" si="2"/>
        <v>24000</v>
      </c>
      <c r="I18" s="65">
        <f t="shared" si="2"/>
        <v>30000</v>
      </c>
      <c r="J18" s="65">
        <f t="shared" si="2"/>
        <v>25500</v>
      </c>
      <c r="K18" s="65">
        <f t="shared" si="2"/>
        <v>36000</v>
      </c>
      <c r="L18" s="13"/>
    </row>
    <row r="19" spans="1:12" ht="18" customHeight="1" x14ac:dyDescent="0.55000000000000004">
      <c r="A19" s="5" t="s">
        <v>900</v>
      </c>
      <c r="B19" s="5"/>
      <c r="C19" s="5"/>
      <c r="D19" s="5"/>
      <c r="E19" s="5" t="s">
        <v>901</v>
      </c>
      <c r="F19" s="5" t="s">
        <v>902</v>
      </c>
      <c r="G19" s="5" t="s">
        <v>903</v>
      </c>
      <c r="H19" s="5" t="s">
        <v>904</v>
      </c>
      <c r="I19" s="5" t="s">
        <v>905</v>
      </c>
      <c r="J19" s="5" t="s">
        <v>901</v>
      </c>
      <c r="K19" s="5" t="s">
        <v>906</v>
      </c>
      <c r="L19" s="13"/>
    </row>
    <row r="20" spans="1:12" x14ac:dyDescent="0.55000000000000004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13"/>
    </row>
    <row r="21" spans="1:12" x14ac:dyDescent="0.55000000000000004">
      <c r="A21" s="5" t="s">
        <v>830</v>
      </c>
      <c r="B21" s="5"/>
      <c r="C21" s="5"/>
      <c r="D21" s="5">
        <f t="shared" ref="D21:J21" si="3">4*18</f>
        <v>72</v>
      </c>
      <c r="E21" s="5">
        <f t="shared" si="3"/>
        <v>72</v>
      </c>
      <c r="F21" s="5">
        <f t="shared" si="3"/>
        <v>72</v>
      </c>
      <c r="G21" s="5">
        <f t="shared" si="3"/>
        <v>72</v>
      </c>
      <c r="H21" s="5">
        <f t="shared" si="3"/>
        <v>72</v>
      </c>
      <c r="I21" s="5">
        <f t="shared" si="3"/>
        <v>72</v>
      </c>
      <c r="J21" s="5">
        <f t="shared" si="3"/>
        <v>72</v>
      </c>
      <c r="K21" s="5">
        <f>5*18</f>
        <v>90</v>
      </c>
      <c r="L21" s="13"/>
    </row>
    <row r="22" spans="1:12" x14ac:dyDescent="0.55000000000000004">
      <c r="A22" s="5" t="s">
        <v>860</v>
      </c>
      <c r="B22" s="5"/>
      <c r="C22" s="5"/>
      <c r="D22" s="66" t="s">
        <v>907</v>
      </c>
      <c r="E22" s="66" t="s">
        <v>908</v>
      </c>
      <c r="F22" s="66" t="s">
        <v>909</v>
      </c>
      <c r="G22" s="66" t="s">
        <v>910</v>
      </c>
      <c r="H22" s="66" t="s">
        <v>910</v>
      </c>
      <c r="I22" s="66" t="s">
        <v>908</v>
      </c>
      <c r="J22" s="66" t="s">
        <v>908</v>
      </c>
      <c r="K22" s="66" t="s">
        <v>908</v>
      </c>
      <c r="L22" s="13"/>
    </row>
    <row r="23" spans="1:12" x14ac:dyDescent="0.55000000000000004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13"/>
    </row>
    <row r="24" spans="1:12" x14ac:dyDescent="0.55000000000000004">
      <c r="A24" s="5" t="s">
        <v>911</v>
      </c>
      <c r="B24" s="5"/>
      <c r="C24" s="5"/>
      <c r="D24" s="5" t="s">
        <v>912</v>
      </c>
      <c r="E24" s="5"/>
      <c r="F24" s="5"/>
      <c r="G24" s="5"/>
      <c r="H24" s="5"/>
      <c r="I24" s="5"/>
      <c r="J24" s="5"/>
      <c r="K24" s="5"/>
      <c r="L24" s="13"/>
    </row>
    <row r="25" spans="1:12" x14ac:dyDescent="0.55000000000000004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13"/>
    </row>
    <row r="26" spans="1:12" x14ac:dyDescent="0.55000000000000004">
      <c r="A26" s="5" t="s">
        <v>913</v>
      </c>
      <c r="B26" s="5"/>
      <c r="C26" s="5"/>
      <c r="D26" s="5" t="s">
        <v>914</v>
      </c>
      <c r="E26" s="5" t="s">
        <v>915</v>
      </c>
      <c r="F26" s="5" t="s">
        <v>916</v>
      </c>
      <c r="G26" s="5" t="s">
        <v>917</v>
      </c>
      <c r="H26" s="5" t="s">
        <v>918</v>
      </c>
      <c r="I26" s="5" t="s">
        <v>919</v>
      </c>
      <c r="J26" s="5" t="s">
        <v>920</v>
      </c>
      <c r="K26" s="5" t="s">
        <v>920</v>
      </c>
      <c r="L26" s="13"/>
    </row>
    <row r="27" spans="1:12" x14ac:dyDescent="0.55000000000000004">
      <c r="A27" s="66" t="s">
        <v>921</v>
      </c>
      <c r="B27" s="5"/>
      <c r="C27" s="5"/>
      <c r="D27" s="5"/>
      <c r="E27" s="5"/>
      <c r="F27" s="5" t="s">
        <v>922</v>
      </c>
      <c r="G27" s="5"/>
      <c r="H27" s="5" t="s">
        <v>923</v>
      </c>
      <c r="I27" s="5"/>
      <c r="J27" s="5"/>
      <c r="K27" s="5" t="s">
        <v>924</v>
      </c>
      <c r="L27" s="13"/>
    </row>
    <row r="28" spans="1:12" x14ac:dyDescent="0.55000000000000004">
      <c r="A28" s="5"/>
      <c r="B28" s="5"/>
      <c r="C28" s="5"/>
      <c r="D28" s="5"/>
      <c r="E28" s="5"/>
      <c r="F28" s="5" t="s">
        <v>925</v>
      </c>
      <c r="G28" s="5"/>
      <c r="H28" s="5"/>
      <c r="I28" s="5"/>
      <c r="J28" s="5"/>
      <c r="K28" s="5"/>
      <c r="L28" s="13"/>
    </row>
    <row r="29" spans="1:12" x14ac:dyDescent="0.55000000000000004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13"/>
    </row>
  </sheetData>
  <phoneticPr fontId="2" type="noConversion"/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C2F052-0810-49F2-AD27-606F6F650322}">
  <dimension ref="A1:G36"/>
  <sheetViews>
    <sheetView topLeftCell="A20" workbookViewId="0">
      <selection activeCell="F32" sqref="F32"/>
    </sheetView>
  </sheetViews>
  <sheetFormatPr baseColWidth="10" defaultColWidth="11.41796875" defaultRowHeight="14.4" x14ac:dyDescent="0.55000000000000004"/>
  <cols>
    <col min="1" max="1" width="13.578125" customWidth="1"/>
  </cols>
  <sheetData>
    <row r="1" spans="1:7" x14ac:dyDescent="0.55000000000000004">
      <c r="A1" t="s">
        <v>97</v>
      </c>
      <c r="B1" t="s">
        <v>98</v>
      </c>
      <c r="C1" t="s">
        <v>99</v>
      </c>
      <c r="D1" t="s">
        <v>100</v>
      </c>
      <c r="E1" t="s">
        <v>101</v>
      </c>
      <c r="F1" t="s">
        <v>102</v>
      </c>
    </row>
    <row r="2" spans="1:7" x14ac:dyDescent="0.55000000000000004">
      <c r="A2" t="s">
        <v>103</v>
      </c>
      <c r="B2" t="s">
        <v>104</v>
      </c>
      <c r="C2">
        <v>1500</v>
      </c>
      <c r="D2" t="s">
        <v>105</v>
      </c>
      <c r="E2">
        <v>20</v>
      </c>
      <c r="F2">
        <v>10</v>
      </c>
    </row>
    <row r="3" spans="1:7" x14ac:dyDescent="0.55000000000000004">
      <c r="A3" t="s">
        <v>106</v>
      </c>
      <c r="B3" t="s">
        <v>107</v>
      </c>
      <c r="C3">
        <v>2000</v>
      </c>
      <c r="D3" t="s">
        <v>108</v>
      </c>
      <c r="E3">
        <v>18</v>
      </c>
      <c r="F3">
        <v>6</v>
      </c>
    </row>
    <row r="4" spans="1:7" x14ac:dyDescent="0.55000000000000004">
      <c r="A4" t="s">
        <v>109</v>
      </c>
      <c r="B4" t="s">
        <v>104</v>
      </c>
      <c r="C4">
        <v>10000</v>
      </c>
      <c r="D4" t="s">
        <v>110</v>
      </c>
      <c r="E4">
        <v>17</v>
      </c>
      <c r="F4">
        <v>14</v>
      </c>
    </row>
    <row r="5" spans="1:7" x14ac:dyDescent="0.55000000000000004">
      <c r="A5" t="s">
        <v>111</v>
      </c>
      <c r="B5" t="s">
        <v>107</v>
      </c>
      <c r="C5">
        <v>8000</v>
      </c>
      <c r="D5" t="s">
        <v>110</v>
      </c>
      <c r="E5">
        <v>14</v>
      </c>
      <c r="F5">
        <v>13</v>
      </c>
    </row>
    <row r="6" spans="1:7" x14ac:dyDescent="0.55000000000000004">
      <c r="A6" t="s">
        <v>112</v>
      </c>
      <c r="B6" t="s">
        <v>107</v>
      </c>
      <c r="C6">
        <v>15000</v>
      </c>
      <c r="D6" t="s">
        <v>110</v>
      </c>
      <c r="E6">
        <v>16</v>
      </c>
      <c r="F6">
        <v>17</v>
      </c>
    </row>
    <row r="7" spans="1:7" x14ac:dyDescent="0.55000000000000004">
      <c r="A7" t="s">
        <v>113</v>
      </c>
      <c r="B7" t="s">
        <v>104</v>
      </c>
      <c r="C7">
        <v>18000</v>
      </c>
      <c r="D7" t="s">
        <v>114</v>
      </c>
      <c r="E7">
        <v>13</v>
      </c>
      <c r="F7">
        <v>15</v>
      </c>
    </row>
    <row r="8" spans="1:7" x14ac:dyDescent="0.55000000000000004">
      <c r="A8" t="s">
        <v>115</v>
      </c>
      <c r="B8" t="s">
        <v>107</v>
      </c>
      <c r="C8">
        <v>15000</v>
      </c>
      <c r="D8" t="s">
        <v>114</v>
      </c>
      <c r="E8">
        <v>9</v>
      </c>
      <c r="F8">
        <v>12</v>
      </c>
    </row>
    <row r="9" spans="1:7" x14ac:dyDescent="0.55000000000000004">
      <c r="A9" t="s">
        <v>116</v>
      </c>
      <c r="B9" t="s">
        <v>104</v>
      </c>
      <c r="C9">
        <v>25000</v>
      </c>
      <c r="D9" t="s">
        <v>117</v>
      </c>
      <c r="E9">
        <v>10</v>
      </c>
      <c r="F9">
        <v>20</v>
      </c>
    </row>
    <row r="10" spans="1:7" x14ac:dyDescent="0.55000000000000004">
      <c r="A10" t="s">
        <v>118</v>
      </c>
      <c r="B10" t="s">
        <v>107</v>
      </c>
      <c r="C10">
        <v>18000</v>
      </c>
      <c r="D10" t="s">
        <v>117</v>
      </c>
      <c r="E10">
        <v>7</v>
      </c>
      <c r="F10">
        <v>11</v>
      </c>
    </row>
    <row r="11" spans="1:7" x14ac:dyDescent="0.55000000000000004">
      <c r="A11" t="s">
        <v>119</v>
      </c>
      <c r="B11" t="s">
        <v>107</v>
      </c>
      <c r="C11">
        <v>30000</v>
      </c>
      <c r="D11" t="s">
        <v>120</v>
      </c>
      <c r="E11">
        <v>5</v>
      </c>
      <c r="F11">
        <v>5</v>
      </c>
    </row>
    <row r="13" spans="1:7" x14ac:dyDescent="0.55000000000000004">
      <c r="A13" t="s">
        <v>121</v>
      </c>
      <c r="B13" t="s">
        <v>98</v>
      </c>
      <c r="C13" t="s">
        <v>122</v>
      </c>
      <c r="D13" t="s">
        <v>123</v>
      </c>
      <c r="E13" t="s">
        <v>124</v>
      </c>
      <c r="F13" t="s">
        <v>125</v>
      </c>
      <c r="G13" t="s">
        <v>126</v>
      </c>
    </row>
    <row r="14" spans="1:7" x14ac:dyDescent="0.55000000000000004">
      <c r="A14" t="s">
        <v>103</v>
      </c>
      <c r="B14" t="s">
        <v>104</v>
      </c>
      <c r="C14">
        <v>1</v>
      </c>
      <c r="D14" t="s">
        <v>127</v>
      </c>
      <c r="E14" t="s">
        <v>128</v>
      </c>
      <c r="F14">
        <v>7</v>
      </c>
      <c r="G14" t="s">
        <v>129</v>
      </c>
    </row>
    <row r="15" spans="1:7" x14ac:dyDescent="0.55000000000000004">
      <c r="A15" t="s">
        <v>106</v>
      </c>
      <c r="B15" t="s">
        <v>107</v>
      </c>
      <c r="C15">
        <v>1</v>
      </c>
      <c r="D15" t="s">
        <v>130</v>
      </c>
      <c r="E15" t="s">
        <v>129</v>
      </c>
      <c r="F15">
        <v>9</v>
      </c>
      <c r="G15" t="s">
        <v>131</v>
      </c>
    </row>
    <row r="16" spans="1:7" x14ac:dyDescent="0.55000000000000004">
      <c r="A16" t="s">
        <v>109</v>
      </c>
      <c r="B16" t="s">
        <v>104</v>
      </c>
      <c r="C16">
        <v>40</v>
      </c>
      <c r="D16" t="s">
        <v>132</v>
      </c>
      <c r="E16" t="s">
        <v>133</v>
      </c>
      <c r="F16">
        <v>10</v>
      </c>
      <c r="G16" t="s">
        <v>134</v>
      </c>
    </row>
    <row r="17" spans="1:7" x14ac:dyDescent="0.55000000000000004">
      <c r="A17" t="s">
        <v>111</v>
      </c>
      <c r="B17" t="s">
        <v>107</v>
      </c>
      <c r="C17">
        <v>10</v>
      </c>
      <c r="D17" t="s">
        <v>135</v>
      </c>
      <c r="E17" t="s">
        <v>136</v>
      </c>
      <c r="F17">
        <v>15</v>
      </c>
      <c r="G17" t="s">
        <v>137</v>
      </c>
    </row>
    <row r="18" spans="1:7" x14ac:dyDescent="0.55000000000000004">
      <c r="A18" t="s">
        <v>112</v>
      </c>
      <c r="B18" t="s">
        <v>107</v>
      </c>
      <c r="C18">
        <v>40</v>
      </c>
      <c r="D18" t="s">
        <v>138</v>
      </c>
      <c r="E18" t="s">
        <v>133</v>
      </c>
      <c r="F18">
        <v>17</v>
      </c>
      <c r="G18" t="s">
        <v>139</v>
      </c>
    </row>
    <row r="19" spans="1:7" x14ac:dyDescent="0.55000000000000004">
      <c r="A19" t="s">
        <v>113</v>
      </c>
      <c r="B19" t="s">
        <v>104</v>
      </c>
      <c r="C19">
        <v>80</v>
      </c>
      <c r="D19" t="s">
        <v>140</v>
      </c>
      <c r="E19" t="s">
        <v>141</v>
      </c>
      <c r="F19">
        <v>12</v>
      </c>
      <c r="G19" t="s">
        <v>142</v>
      </c>
    </row>
    <row r="20" spans="1:7" x14ac:dyDescent="0.55000000000000004">
      <c r="A20" t="s">
        <v>115</v>
      </c>
      <c r="B20" t="s">
        <v>107</v>
      </c>
      <c r="C20">
        <v>30</v>
      </c>
      <c r="D20" t="s">
        <v>143</v>
      </c>
      <c r="E20" t="s">
        <v>139</v>
      </c>
      <c r="F20">
        <v>18</v>
      </c>
      <c r="G20" t="s">
        <v>144</v>
      </c>
    </row>
    <row r="21" spans="1:7" x14ac:dyDescent="0.55000000000000004">
      <c r="A21" t="s">
        <v>116</v>
      </c>
      <c r="B21" t="s">
        <v>104</v>
      </c>
      <c r="C21">
        <v>130</v>
      </c>
      <c r="D21" t="s">
        <v>145</v>
      </c>
      <c r="E21" t="s">
        <v>146</v>
      </c>
      <c r="F21">
        <v>14</v>
      </c>
      <c r="G21" t="s">
        <v>137</v>
      </c>
    </row>
    <row r="22" spans="1:7" x14ac:dyDescent="0.55000000000000004">
      <c r="A22" t="s">
        <v>118</v>
      </c>
      <c r="B22" t="s">
        <v>107</v>
      </c>
      <c r="C22">
        <v>45</v>
      </c>
      <c r="D22" t="s">
        <v>147</v>
      </c>
      <c r="E22" t="s">
        <v>148</v>
      </c>
      <c r="F22">
        <v>20</v>
      </c>
      <c r="G22" t="s">
        <v>149</v>
      </c>
    </row>
    <row r="23" spans="1:7" x14ac:dyDescent="0.55000000000000004">
      <c r="A23" t="s">
        <v>119</v>
      </c>
      <c r="B23" t="s">
        <v>107</v>
      </c>
      <c r="C23">
        <v>60</v>
      </c>
      <c r="D23" t="s">
        <v>143</v>
      </c>
      <c r="E23" t="s">
        <v>150</v>
      </c>
      <c r="F23">
        <v>16</v>
      </c>
      <c r="G23" t="s">
        <v>151</v>
      </c>
    </row>
    <row r="26" spans="1:7" x14ac:dyDescent="0.55000000000000004">
      <c r="A26" t="s">
        <v>152</v>
      </c>
      <c r="B26" t="s">
        <v>153</v>
      </c>
      <c r="C26" t="s">
        <v>154</v>
      </c>
      <c r="D26" t="s">
        <v>155</v>
      </c>
    </row>
    <row r="27" spans="1:7" x14ac:dyDescent="0.55000000000000004">
      <c r="A27" t="s">
        <v>103</v>
      </c>
      <c r="B27">
        <v>0</v>
      </c>
      <c r="C27">
        <v>0</v>
      </c>
      <c r="D27">
        <v>0</v>
      </c>
    </row>
    <row r="28" spans="1:7" x14ac:dyDescent="0.55000000000000004">
      <c r="A28" t="s">
        <v>106</v>
      </c>
      <c r="B28">
        <v>1</v>
      </c>
      <c r="C28">
        <v>0</v>
      </c>
      <c r="D28">
        <v>0</v>
      </c>
    </row>
    <row r="29" spans="1:7" x14ac:dyDescent="0.55000000000000004">
      <c r="A29" t="s">
        <v>109</v>
      </c>
      <c r="B29">
        <v>2</v>
      </c>
      <c r="C29">
        <v>0</v>
      </c>
      <c r="D29">
        <v>0</v>
      </c>
    </row>
    <row r="30" spans="1:7" x14ac:dyDescent="0.55000000000000004">
      <c r="A30" t="s">
        <v>111</v>
      </c>
      <c r="B30">
        <v>2</v>
      </c>
      <c r="C30">
        <v>1</v>
      </c>
      <c r="D30">
        <v>0</v>
      </c>
    </row>
    <row r="31" spans="1:7" x14ac:dyDescent="0.55000000000000004">
      <c r="A31" t="s">
        <v>112</v>
      </c>
      <c r="B31">
        <v>2</v>
      </c>
      <c r="C31">
        <v>0</v>
      </c>
      <c r="D31">
        <v>0</v>
      </c>
    </row>
    <row r="32" spans="1:7" x14ac:dyDescent="0.55000000000000004">
      <c r="A32" t="s">
        <v>113</v>
      </c>
      <c r="B32">
        <v>4</v>
      </c>
      <c r="C32">
        <v>1</v>
      </c>
      <c r="D32">
        <v>0</v>
      </c>
    </row>
    <row r="33" spans="1:4" x14ac:dyDescent="0.55000000000000004">
      <c r="A33" t="s">
        <v>115</v>
      </c>
      <c r="B33">
        <v>6</v>
      </c>
      <c r="C33">
        <v>2</v>
      </c>
      <c r="D33">
        <v>0</v>
      </c>
    </row>
    <row r="34" spans="1:4" x14ac:dyDescent="0.55000000000000004">
      <c r="A34" t="s">
        <v>116</v>
      </c>
      <c r="B34">
        <v>4</v>
      </c>
      <c r="C34">
        <v>1</v>
      </c>
      <c r="D34">
        <v>1</v>
      </c>
    </row>
    <row r="35" spans="1:4" x14ac:dyDescent="0.55000000000000004">
      <c r="A35" t="s">
        <v>118</v>
      </c>
      <c r="B35">
        <v>6</v>
      </c>
      <c r="C35">
        <v>2</v>
      </c>
      <c r="D35">
        <v>2</v>
      </c>
    </row>
    <row r="36" spans="1:4" x14ac:dyDescent="0.55000000000000004">
      <c r="A36" t="s">
        <v>119</v>
      </c>
      <c r="B36">
        <v>10</v>
      </c>
      <c r="C36">
        <v>6</v>
      </c>
      <c r="D36">
        <v>4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0F126-0BC8-4F51-8167-924304F2A0B7}">
  <dimension ref="A5:S47"/>
  <sheetViews>
    <sheetView topLeftCell="A2" zoomScale="90" zoomScaleNormal="90" workbookViewId="0">
      <pane xSplit="1" topLeftCell="B1" activePane="topRight" state="frozen"/>
      <selection pane="topRight" activeCell="M27" sqref="M27"/>
    </sheetView>
  </sheetViews>
  <sheetFormatPr baseColWidth="10" defaultColWidth="11.41796875" defaultRowHeight="14.4" x14ac:dyDescent="0.55000000000000004"/>
  <cols>
    <col min="1" max="1" width="18.83984375" customWidth="1"/>
    <col min="3" max="3" width="11.41796875" customWidth="1"/>
    <col min="5" max="5" width="14.15625" customWidth="1"/>
  </cols>
  <sheetData>
    <row r="5" spans="1:16" x14ac:dyDescent="0.55000000000000004">
      <c r="A5" t="s">
        <v>156</v>
      </c>
      <c r="D5" t="s">
        <v>157</v>
      </c>
      <c r="E5" t="s">
        <v>158</v>
      </c>
      <c r="F5" t="s">
        <v>159</v>
      </c>
      <c r="G5" t="s">
        <v>160</v>
      </c>
      <c r="H5" t="s">
        <v>161</v>
      </c>
      <c r="I5" t="s">
        <v>162</v>
      </c>
      <c r="J5" t="s">
        <v>163</v>
      </c>
      <c r="K5" t="s">
        <v>164</v>
      </c>
      <c r="L5" t="s">
        <v>165</v>
      </c>
      <c r="M5" t="s">
        <v>166</v>
      </c>
      <c r="N5" t="s">
        <v>167</v>
      </c>
      <c r="O5" t="s">
        <v>168</v>
      </c>
      <c r="P5" t="s">
        <v>169</v>
      </c>
    </row>
    <row r="8" spans="1:16" x14ac:dyDescent="0.55000000000000004">
      <c r="A8" t="s">
        <v>170</v>
      </c>
      <c r="D8">
        <v>10</v>
      </c>
      <c r="E8">
        <v>12</v>
      </c>
      <c r="F8">
        <v>14</v>
      </c>
      <c r="G8">
        <v>10</v>
      </c>
      <c r="H8">
        <v>13</v>
      </c>
      <c r="I8">
        <v>15</v>
      </c>
      <c r="J8">
        <v>17</v>
      </c>
      <c r="K8">
        <v>18</v>
      </c>
      <c r="L8">
        <v>20</v>
      </c>
      <c r="M8">
        <v>17</v>
      </c>
      <c r="N8">
        <v>8</v>
      </c>
      <c r="O8">
        <v>10</v>
      </c>
      <c r="P8">
        <v>8</v>
      </c>
    </row>
    <row r="9" spans="1:16" x14ac:dyDescent="0.55000000000000004">
      <c r="A9" t="s">
        <v>171</v>
      </c>
      <c r="D9">
        <v>10</v>
      </c>
      <c r="E9">
        <v>12</v>
      </c>
      <c r="F9">
        <v>15</v>
      </c>
      <c r="G9">
        <v>8</v>
      </c>
      <c r="H9">
        <v>8</v>
      </c>
      <c r="I9">
        <v>15</v>
      </c>
      <c r="J9">
        <v>8</v>
      </c>
      <c r="K9">
        <v>8</v>
      </c>
      <c r="L9">
        <v>4</v>
      </c>
      <c r="M9">
        <v>10</v>
      </c>
      <c r="N9">
        <v>9</v>
      </c>
      <c r="O9">
        <v>13</v>
      </c>
      <c r="P9">
        <v>9</v>
      </c>
    </row>
    <row r="10" spans="1:16" x14ac:dyDescent="0.55000000000000004">
      <c r="A10" t="s">
        <v>172</v>
      </c>
      <c r="D10">
        <v>10</v>
      </c>
      <c r="E10">
        <v>10</v>
      </c>
      <c r="F10">
        <v>8</v>
      </c>
      <c r="G10">
        <v>3</v>
      </c>
      <c r="H10">
        <v>8</v>
      </c>
      <c r="I10">
        <v>12</v>
      </c>
      <c r="J10">
        <v>10</v>
      </c>
      <c r="K10">
        <v>10</v>
      </c>
      <c r="L10">
        <v>8</v>
      </c>
      <c r="M10">
        <v>5</v>
      </c>
      <c r="N10">
        <v>15</v>
      </c>
      <c r="O10">
        <v>15</v>
      </c>
      <c r="P10">
        <v>15</v>
      </c>
    </row>
    <row r="11" spans="1:16" x14ac:dyDescent="0.55000000000000004">
      <c r="A11" t="s">
        <v>173</v>
      </c>
      <c r="D11">
        <v>10</v>
      </c>
      <c r="E11">
        <v>10</v>
      </c>
      <c r="F11">
        <v>12</v>
      </c>
      <c r="G11">
        <v>12</v>
      </c>
      <c r="H11">
        <v>8</v>
      </c>
      <c r="I11">
        <v>8</v>
      </c>
      <c r="J11">
        <v>12</v>
      </c>
      <c r="K11">
        <v>12</v>
      </c>
      <c r="L11">
        <v>14</v>
      </c>
      <c r="M11">
        <v>5</v>
      </c>
      <c r="N11">
        <v>12</v>
      </c>
      <c r="O11">
        <v>7</v>
      </c>
      <c r="P11">
        <v>12</v>
      </c>
    </row>
    <row r="12" spans="1:16" x14ac:dyDescent="0.55000000000000004">
      <c r="A12" t="s">
        <v>174</v>
      </c>
      <c r="D12">
        <v>10</v>
      </c>
      <c r="E12">
        <v>10</v>
      </c>
      <c r="F12">
        <v>12</v>
      </c>
      <c r="G12">
        <v>10</v>
      </c>
      <c r="H12">
        <v>10</v>
      </c>
      <c r="I12">
        <v>12</v>
      </c>
      <c r="J12">
        <v>10</v>
      </c>
      <c r="K12">
        <v>10</v>
      </c>
      <c r="L12">
        <v>10</v>
      </c>
      <c r="M12">
        <v>8</v>
      </c>
      <c r="N12">
        <v>10</v>
      </c>
      <c r="O12">
        <v>10</v>
      </c>
      <c r="P12">
        <v>10</v>
      </c>
    </row>
    <row r="13" spans="1:16" x14ac:dyDescent="0.55000000000000004">
      <c r="A13" t="s">
        <v>175</v>
      </c>
      <c r="D13">
        <v>10</v>
      </c>
      <c r="E13">
        <v>12</v>
      </c>
      <c r="F13">
        <v>15</v>
      </c>
      <c r="G13">
        <v>17</v>
      </c>
      <c r="H13">
        <v>20</v>
      </c>
      <c r="I13">
        <v>17</v>
      </c>
      <c r="J13">
        <v>15</v>
      </c>
      <c r="K13">
        <v>15</v>
      </c>
      <c r="L13">
        <v>10</v>
      </c>
      <c r="M13">
        <v>10</v>
      </c>
      <c r="N13">
        <v>6</v>
      </c>
      <c r="O13">
        <v>10</v>
      </c>
      <c r="P13">
        <v>9</v>
      </c>
    </row>
    <row r="14" spans="1:16" x14ac:dyDescent="0.55000000000000004">
      <c r="A14" t="s">
        <v>176</v>
      </c>
      <c r="D14">
        <v>10</v>
      </c>
      <c r="E14">
        <v>12</v>
      </c>
      <c r="F14">
        <v>12</v>
      </c>
      <c r="G14">
        <v>15</v>
      </c>
      <c r="H14">
        <v>15</v>
      </c>
      <c r="I14">
        <v>12</v>
      </c>
      <c r="J14">
        <v>10</v>
      </c>
      <c r="K14">
        <v>10</v>
      </c>
      <c r="L14">
        <v>10</v>
      </c>
      <c r="M14">
        <v>14</v>
      </c>
      <c r="N14">
        <v>13</v>
      </c>
      <c r="O14">
        <v>10</v>
      </c>
      <c r="P14">
        <v>13</v>
      </c>
    </row>
    <row r="15" spans="1:16" x14ac:dyDescent="0.55000000000000004">
      <c r="A15" t="s">
        <v>177</v>
      </c>
      <c r="D15">
        <v>10</v>
      </c>
      <c r="E15">
        <v>12</v>
      </c>
      <c r="F15">
        <v>10</v>
      </c>
      <c r="G15">
        <v>12</v>
      </c>
      <c r="H15">
        <v>13</v>
      </c>
      <c r="I15">
        <v>10</v>
      </c>
      <c r="J15">
        <v>10</v>
      </c>
      <c r="K15">
        <v>10</v>
      </c>
      <c r="L15">
        <v>12</v>
      </c>
      <c r="M15">
        <v>9</v>
      </c>
      <c r="N15">
        <v>20</v>
      </c>
      <c r="O15">
        <v>8</v>
      </c>
      <c r="P15">
        <v>15</v>
      </c>
    </row>
    <row r="16" spans="1:16" x14ac:dyDescent="0.55000000000000004">
      <c r="A16" t="s">
        <v>178</v>
      </c>
      <c r="D16">
        <v>1.5</v>
      </c>
      <c r="E16">
        <v>2</v>
      </c>
      <c r="F16">
        <v>3</v>
      </c>
      <c r="G16">
        <v>1.3</v>
      </c>
      <c r="H16">
        <v>1.1000000000000001</v>
      </c>
      <c r="I16">
        <v>2.5</v>
      </c>
      <c r="J16">
        <v>1.5</v>
      </c>
      <c r="K16">
        <v>1.5</v>
      </c>
      <c r="L16">
        <v>1.3</v>
      </c>
      <c r="M16">
        <v>2</v>
      </c>
      <c r="N16">
        <v>1.5</v>
      </c>
      <c r="O16">
        <v>1.5</v>
      </c>
      <c r="P16">
        <v>1.5</v>
      </c>
    </row>
    <row r="17" spans="1:19" x14ac:dyDescent="0.55000000000000004">
      <c r="A17" t="s">
        <v>179</v>
      </c>
      <c r="D17">
        <v>15</v>
      </c>
      <c r="E17">
        <v>15</v>
      </c>
      <c r="F17">
        <v>40</v>
      </c>
      <c r="G17">
        <v>25</v>
      </c>
      <c r="H17">
        <v>10</v>
      </c>
      <c r="I17">
        <v>35</v>
      </c>
      <c r="J17">
        <v>50</v>
      </c>
      <c r="K17">
        <v>55</v>
      </c>
      <c r="L17">
        <v>50</v>
      </c>
      <c r="M17">
        <v>45</v>
      </c>
      <c r="N17">
        <v>20</v>
      </c>
      <c r="O17">
        <v>10</v>
      </c>
      <c r="P17">
        <v>20</v>
      </c>
    </row>
    <row r="18" spans="1:19" x14ac:dyDescent="0.55000000000000004">
      <c r="A18" t="s">
        <v>180</v>
      </c>
      <c r="D18">
        <v>350</v>
      </c>
      <c r="E18">
        <v>350</v>
      </c>
      <c r="F18">
        <v>400</v>
      </c>
      <c r="G18">
        <v>350</v>
      </c>
      <c r="H18">
        <v>300</v>
      </c>
      <c r="I18">
        <v>350</v>
      </c>
      <c r="J18">
        <v>650</v>
      </c>
      <c r="K18">
        <v>800</v>
      </c>
      <c r="L18">
        <v>1200</v>
      </c>
      <c r="M18">
        <v>500</v>
      </c>
      <c r="N18">
        <v>150</v>
      </c>
      <c r="O18">
        <v>350</v>
      </c>
      <c r="P18">
        <v>150</v>
      </c>
    </row>
    <row r="19" spans="1:19" x14ac:dyDescent="0.55000000000000004">
      <c r="A19" t="s">
        <v>181</v>
      </c>
      <c r="D19">
        <v>20</v>
      </c>
      <c r="E19">
        <v>25</v>
      </c>
      <c r="F19">
        <v>30</v>
      </c>
      <c r="G19">
        <v>25</v>
      </c>
      <c r="H19">
        <v>30</v>
      </c>
      <c r="I19">
        <v>20</v>
      </c>
      <c r="J19">
        <v>20</v>
      </c>
      <c r="K19">
        <v>18</v>
      </c>
      <c r="L19">
        <v>8</v>
      </c>
      <c r="M19">
        <v>17</v>
      </c>
      <c r="N19">
        <v>14</v>
      </c>
      <c r="O19">
        <v>20</v>
      </c>
      <c r="P19">
        <v>14</v>
      </c>
    </row>
    <row r="20" spans="1:19" x14ac:dyDescent="0.55000000000000004">
      <c r="A20" t="s">
        <v>182</v>
      </c>
      <c r="D20">
        <v>600</v>
      </c>
      <c r="E20">
        <v>750</v>
      </c>
      <c r="F20">
        <v>600</v>
      </c>
      <c r="G20">
        <v>450</v>
      </c>
      <c r="H20">
        <v>300</v>
      </c>
      <c r="I20">
        <v>250</v>
      </c>
      <c r="J20">
        <v>550</v>
      </c>
      <c r="K20">
        <v>600</v>
      </c>
      <c r="L20">
        <v>2000</v>
      </c>
      <c r="M20">
        <v>600</v>
      </c>
      <c r="N20">
        <v>20</v>
      </c>
      <c r="O20">
        <v>600</v>
      </c>
      <c r="P20">
        <v>20</v>
      </c>
    </row>
    <row r="21" spans="1:19" x14ac:dyDescent="0.55000000000000004">
      <c r="A21" t="s">
        <v>183</v>
      </c>
      <c r="D21">
        <f xml:space="preserve"> D20*0.3</f>
        <v>180</v>
      </c>
      <c r="E21">
        <f xml:space="preserve"> E20*0.3</f>
        <v>225</v>
      </c>
      <c r="F21">
        <f xml:space="preserve"> F20*0.3</f>
        <v>180</v>
      </c>
      <c r="G21">
        <f xml:space="preserve"> G20*0.3</f>
        <v>135</v>
      </c>
      <c r="H21">
        <v>200</v>
      </c>
      <c r="I21">
        <f>I20*0.3</f>
        <v>75</v>
      </c>
      <c r="J21">
        <v>150</v>
      </c>
      <c r="K21">
        <v>150</v>
      </c>
      <c r="L21">
        <v>800</v>
      </c>
      <c r="M21">
        <v>350</v>
      </c>
      <c r="N21">
        <v>12</v>
      </c>
      <c r="O21">
        <f xml:space="preserve"> O20*0.3</f>
        <v>180</v>
      </c>
      <c r="P21">
        <v>12</v>
      </c>
    </row>
    <row r="22" spans="1:19" x14ac:dyDescent="0.55000000000000004">
      <c r="A22" t="s">
        <v>184</v>
      </c>
      <c r="D22" t="s">
        <v>151</v>
      </c>
      <c r="E22" t="s">
        <v>185</v>
      </c>
      <c r="F22" t="s">
        <v>186</v>
      </c>
      <c r="G22" t="s">
        <v>187</v>
      </c>
      <c r="H22" t="s">
        <v>188</v>
      </c>
      <c r="I22" t="s">
        <v>151</v>
      </c>
      <c r="J22" t="s">
        <v>188</v>
      </c>
      <c r="K22" t="s">
        <v>188</v>
      </c>
      <c r="L22" t="s">
        <v>139</v>
      </c>
      <c r="M22" t="s">
        <v>187</v>
      </c>
      <c r="N22" t="s">
        <v>187</v>
      </c>
      <c r="O22" t="s">
        <v>151</v>
      </c>
      <c r="P22" t="s">
        <v>187</v>
      </c>
    </row>
    <row r="23" spans="1:19" x14ac:dyDescent="0.55000000000000004">
      <c r="A23" t="s">
        <v>3</v>
      </c>
      <c r="D23" t="s">
        <v>189</v>
      </c>
      <c r="E23" t="s">
        <v>189</v>
      </c>
      <c r="F23" t="s">
        <v>190</v>
      </c>
      <c r="G23" t="s">
        <v>191</v>
      </c>
      <c r="H23" t="s">
        <v>189</v>
      </c>
      <c r="I23" t="s">
        <v>189</v>
      </c>
      <c r="J23" t="s">
        <v>189</v>
      </c>
      <c r="K23" t="s">
        <v>189</v>
      </c>
      <c r="L23" t="s">
        <v>189</v>
      </c>
      <c r="M23" t="s">
        <v>189</v>
      </c>
      <c r="N23" t="s">
        <v>189</v>
      </c>
      <c r="O23" t="s">
        <v>189</v>
      </c>
      <c r="P23" t="s">
        <v>189</v>
      </c>
    </row>
    <row r="24" spans="1:19" x14ac:dyDescent="0.55000000000000004">
      <c r="A24" t="s">
        <v>192</v>
      </c>
      <c r="D24">
        <v>2</v>
      </c>
      <c r="E24">
        <v>2.5</v>
      </c>
      <c r="F24">
        <v>9</v>
      </c>
      <c r="G24">
        <v>2.5</v>
      </c>
      <c r="H24">
        <v>1.5</v>
      </c>
      <c r="I24">
        <v>6</v>
      </c>
      <c r="J24">
        <v>5</v>
      </c>
      <c r="K24">
        <v>5</v>
      </c>
      <c r="L24">
        <v>6</v>
      </c>
      <c r="M24">
        <v>5</v>
      </c>
      <c r="N24">
        <v>2</v>
      </c>
      <c r="O24">
        <v>2.5</v>
      </c>
      <c r="P24">
        <v>2</v>
      </c>
    </row>
    <row r="25" spans="1:19" x14ac:dyDescent="0.55000000000000004">
      <c r="A25" t="s">
        <v>193</v>
      </c>
      <c r="D25" t="s">
        <v>194</v>
      </c>
      <c r="E25" t="s">
        <v>194</v>
      </c>
      <c r="F25" t="s">
        <v>195</v>
      </c>
      <c r="G25" t="s">
        <v>196</v>
      </c>
      <c r="H25" t="s">
        <v>196</v>
      </c>
      <c r="I25" t="s">
        <v>196</v>
      </c>
      <c r="J25" t="s">
        <v>196</v>
      </c>
      <c r="K25" t="s">
        <v>196</v>
      </c>
      <c r="L25" t="s">
        <v>196</v>
      </c>
      <c r="M25" t="s">
        <v>196</v>
      </c>
      <c r="N25" t="s">
        <v>195</v>
      </c>
      <c r="O25" t="s">
        <v>194</v>
      </c>
      <c r="P25" t="s">
        <v>195</v>
      </c>
    </row>
    <row r="26" spans="1:19" x14ac:dyDescent="0.55000000000000004">
      <c r="A26" t="s">
        <v>197</v>
      </c>
    </row>
    <row r="27" spans="1:19" x14ac:dyDescent="0.55000000000000004">
      <c r="A27" t="s">
        <v>198</v>
      </c>
      <c r="D27">
        <v>25</v>
      </c>
      <c r="E27">
        <v>25</v>
      </c>
      <c r="F27">
        <v>85</v>
      </c>
      <c r="G27">
        <v>30</v>
      </c>
      <c r="H27">
        <v>15</v>
      </c>
      <c r="I27">
        <v>70</v>
      </c>
      <c r="J27">
        <v>60</v>
      </c>
      <c r="K27">
        <v>65</v>
      </c>
      <c r="L27">
        <v>50</v>
      </c>
      <c r="M27">
        <v>50</v>
      </c>
      <c r="N27">
        <v>30</v>
      </c>
      <c r="O27">
        <v>35</v>
      </c>
      <c r="P27">
        <v>30</v>
      </c>
    </row>
    <row r="32" spans="1:19" x14ac:dyDescent="0.55000000000000004">
      <c r="A32" t="s">
        <v>156</v>
      </c>
      <c r="D32" t="s">
        <v>199</v>
      </c>
      <c r="E32" t="s">
        <v>200</v>
      </c>
      <c r="F32" t="s">
        <v>201</v>
      </c>
      <c r="G32" t="s">
        <v>202</v>
      </c>
      <c r="H32" t="s">
        <v>203</v>
      </c>
      <c r="I32" t="s">
        <v>204</v>
      </c>
      <c r="J32" t="s">
        <v>205</v>
      </c>
      <c r="K32" t="s">
        <v>206</v>
      </c>
      <c r="L32" t="s">
        <v>207</v>
      </c>
      <c r="M32" t="s">
        <v>208</v>
      </c>
      <c r="N32" t="s">
        <v>209</v>
      </c>
      <c r="O32" t="s">
        <v>210</v>
      </c>
      <c r="P32" t="s">
        <v>211</v>
      </c>
      <c r="Q32" t="s">
        <v>212</v>
      </c>
      <c r="R32" t="s">
        <v>213</v>
      </c>
      <c r="S32" t="s">
        <v>206</v>
      </c>
    </row>
    <row r="35" spans="1:19" x14ac:dyDescent="0.55000000000000004">
      <c r="A35" t="s">
        <v>170</v>
      </c>
      <c r="D35">
        <v>10</v>
      </c>
      <c r="E35">
        <v>10</v>
      </c>
      <c r="F35">
        <v>14</v>
      </c>
      <c r="R35">
        <v>12</v>
      </c>
      <c r="S35">
        <v>14</v>
      </c>
    </row>
    <row r="36" spans="1:19" x14ac:dyDescent="0.55000000000000004">
      <c r="A36" t="s">
        <v>171</v>
      </c>
      <c r="D36">
        <v>10</v>
      </c>
      <c r="E36">
        <v>13</v>
      </c>
      <c r="F36">
        <v>6</v>
      </c>
      <c r="R36">
        <v>14</v>
      </c>
      <c r="S36">
        <v>13</v>
      </c>
    </row>
    <row r="37" spans="1:19" x14ac:dyDescent="0.55000000000000004">
      <c r="A37" t="s">
        <v>172</v>
      </c>
      <c r="D37">
        <v>10</v>
      </c>
      <c r="E37">
        <v>2</v>
      </c>
      <c r="F37">
        <v>2</v>
      </c>
      <c r="R37">
        <v>6</v>
      </c>
      <c r="S37">
        <v>10</v>
      </c>
    </row>
    <row r="38" spans="1:19" x14ac:dyDescent="0.55000000000000004">
      <c r="A38" t="s">
        <v>173</v>
      </c>
      <c r="D38">
        <v>10</v>
      </c>
      <c r="E38">
        <v>3</v>
      </c>
      <c r="F38">
        <v>4</v>
      </c>
      <c r="R38">
        <v>4</v>
      </c>
      <c r="S38">
        <v>12</v>
      </c>
    </row>
    <row r="39" spans="1:19" x14ac:dyDescent="0.55000000000000004">
      <c r="A39" t="s">
        <v>174</v>
      </c>
      <c r="D39">
        <v>10</v>
      </c>
      <c r="E39">
        <v>8</v>
      </c>
      <c r="F39">
        <v>10</v>
      </c>
      <c r="R39">
        <v>10</v>
      </c>
      <c r="S39">
        <v>10</v>
      </c>
    </row>
    <row r="40" spans="1:19" x14ac:dyDescent="0.55000000000000004">
      <c r="A40" t="s">
        <v>214</v>
      </c>
      <c r="D40">
        <v>10</v>
      </c>
      <c r="E40">
        <v>9</v>
      </c>
      <c r="F40">
        <v>10</v>
      </c>
      <c r="R40">
        <v>12</v>
      </c>
      <c r="S40">
        <v>11</v>
      </c>
    </row>
    <row r="41" spans="1:19" x14ac:dyDescent="0.55000000000000004">
      <c r="A41" t="s">
        <v>215</v>
      </c>
      <c r="D41">
        <v>10</v>
      </c>
      <c r="E41">
        <v>8</v>
      </c>
      <c r="F41">
        <v>10</v>
      </c>
      <c r="R41">
        <v>14</v>
      </c>
      <c r="S41">
        <v>13</v>
      </c>
    </row>
    <row r="42" spans="1:19" x14ac:dyDescent="0.55000000000000004">
      <c r="A42" t="s">
        <v>179</v>
      </c>
      <c r="D42" t="s">
        <v>216</v>
      </c>
      <c r="E42">
        <v>20</v>
      </c>
      <c r="F42">
        <v>60</v>
      </c>
      <c r="R42">
        <v>40</v>
      </c>
      <c r="S42">
        <v>35</v>
      </c>
    </row>
    <row r="43" spans="1:19" x14ac:dyDescent="0.55000000000000004">
      <c r="A43" t="s">
        <v>180</v>
      </c>
      <c r="D43">
        <v>200</v>
      </c>
      <c r="E43">
        <v>230</v>
      </c>
      <c r="F43">
        <v>1500</v>
      </c>
      <c r="R43">
        <v>400</v>
      </c>
      <c r="S43">
        <v>600</v>
      </c>
    </row>
    <row r="44" spans="1:19" x14ac:dyDescent="0.55000000000000004">
      <c r="A44" t="s">
        <v>181</v>
      </c>
      <c r="D44">
        <v>10</v>
      </c>
      <c r="E44">
        <v>10</v>
      </c>
      <c r="F44">
        <v>10</v>
      </c>
      <c r="R44">
        <v>20</v>
      </c>
      <c r="S44">
        <v>20</v>
      </c>
    </row>
    <row r="45" spans="1:19" x14ac:dyDescent="0.55000000000000004">
      <c r="A45" t="s">
        <v>184</v>
      </c>
      <c r="D45" t="s">
        <v>137</v>
      </c>
      <c r="E45" t="s">
        <v>217</v>
      </c>
      <c r="F45" t="s">
        <v>134</v>
      </c>
    </row>
    <row r="46" spans="1:19" x14ac:dyDescent="0.55000000000000004">
      <c r="A46" t="s">
        <v>3</v>
      </c>
      <c r="D46" t="s">
        <v>189</v>
      </c>
      <c r="E46" t="s">
        <v>218</v>
      </c>
    </row>
    <row r="47" spans="1:19" x14ac:dyDescent="0.55000000000000004">
      <c r="A47" t="s">
        <v>193</v>
      </c>
      <c r="D47" t="s">
        <v>196</v>
      </c>
      <c r="E47" t="s">
        <v>219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C4254-D287-45CC-9665-C2C681CF9563}">
  <dimension ref="A1:A59"/>
  <sheetViews>
    <sheetView topLeftCell="A31" zoomScale="80" zoomScaleNormal="80" workbookViewId="0">
      <selection activeCell="Y23" sqref="Y23"/>
    </sheetView>
  </sheetViews>
  <sheetFormatPr baseColWidth="10" defaultColWidth="11.41796875" defaultRowHeight="14.4" x14ac:dyDescent="0.55000000000000004"/>
  <cols>
    <col min="1" max="1" width="13.68359375" customWidth="1"/>
  </cols>
  <sheetData>
    <row r="1" spans="1:1" x14ac:dyDescent="0.55000000000000004">
      <c r="A1" t="s">
        <v>220</v>
      </c>
    </row>
    <row r="8" spans="1:1" x14ac:dyDescent="0.55000000000000004">
      <c r="A8" t="s">
        <v>221</v>
      </c>
    </row>
    <row r="20" spans="1:1" x14ac:dyDescent="0.55000000000000004">
      <c r="A20" t="s">
        <v>222</v>
      </c>
    </row>
    <row r="33" spans="1:1" x14ac:dyDescent="0.55000000000000004">
      <c r="A33" t="s">
        <v>223</v>
      </c>
    </row>
    <row r="45" spans="1:1" x14ac:dyDescent="0.55000000000000004">
      <c r="A45" t="s">
        <v>224</v>
      </c>
    </row>
    <row r="59" spans="1:1" x14ac:dyDescent="0.55000000000000004">
      <c r="A59" t="s">
        <v>225</v>
      </c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8AE56-739E-4450-AFF9-820049675B28}">
  <dimension ref="A1:R40"/>
  <sheetViews>
    <sheetView zoomScale="84" zoomScaleNormal="84" workbookViewId="0">
      <selection activeCell="H27" sqref="H27"/>
    </sheetView>
  </sheetViews>
  <sheetFormatPr baseColWidth="10" defaultColWidth="11.41796875" defaultRowHeight="14.4" x14ac:dyDescent="0.55000000000000004"/>
  <cols>
    <col min="1" max="1" width="14.83984375" customWidth="1"/>
    <col min="2" max="2" width="6.578125" customWidth="1"/>
    <col min="3" max="3" width="12" customWidth="1"/>
    <col min="5" max="5" width="7.15625" customWidth="1"/>
    <col min="9" max="9" width="7.41796875" customWidth="1"/>
    <col min="13" max="13" width="7" customWidth="1"/>
  </cols>
  <sheetData>
    <row r="1" spans="1:18" x14ac:dyDescent="0.55000000000000004">
      <c r="A1" s="15" t="s">
        <v>226</v>
      </c>
      <c r="B1" s="15" t="s">
        <v>197</v>
      </c>
      <c r="C1" s="15" t="s">
        <v>227</v>
      </c>
      <c r="D1" s="15" t="s">
        <v>228</v>
      </c>
      <c r="E1" s="15" t="s">
        <v>229</v>
      </c>
      <c r="F1" s="15" t="s">
        <v>230</v>
      </c>
      <c r="G1" s="15" t="s">
        <v>227</v>
      </c>
      <c r="H1" s="15" t="s">
        <v>228</v>
      </c>
      <c r="I1" s="15" t="s">
        <v>229</v>
      </c>
      <c r="J1" s="15" t="s">
        <v>230</v>
      </c>
      <c r="K1" s="15" t="s">
        <v>227</v>
      </c>
      <c r="L1" s="15" t="s">
        <v>228</v>
      </c>
      <c r="M1" s="15" t="s">
        <v>229</v>
      </c>
      <c r="N1" s="15" t="s">
        <v>230</v>
      </c>
      <c r="Q1" s="9" t="s">
        <v>230</v>
      </c>
    </row>
    <row r="2" spans="1:18" x14ac:dyDescent="0.55000000000000004">
      <c r="A2" t="s">
        <v>231</v>
      </c>
      <c r="B2">
        <v>50</v>
      </c>
      <c r="C2" t="s">
        <v>232</v>
      </c>
      <c r="D2" t="s">
        <v>233</v>
      </c>
      <c r="E2">
        <v>200</v>
      </c>
      <c r="F2" t="s">
        <v>234</v>
      </c>
      <c r="G2" t="s">
        <v>235</v>
      </c>
      <c r="H2" t="s">
        <v>236</v>
      </c>
      <c r="I2">
        <v>700</v>
      </c>
      <c r="J2" t="s">
        <v>237</v>
      </c>
      <c r="K2" t="s">
        <v>238</v>
      </c>
      <c r="L2" t="s">
        <v>236</v>
      </c>
      <c r="M2">
        <v>1500</v>
      </c>
      <c r="Q2" s="17" t="s">
        <v>239</v>
      </c>
    </row>
    <row r="3" spans="1:18" x14ac:dyDescent="0.55000000000000004">
      <c r="A3" t="s">
        <v>240</v>
      </c>
      <c r="B3">
        <v>200</v>
      </c>
      <c r="C3" t="s">
        <v>232</v>
      </c>
      <c r="D3" t="s">
        <v>241</v>
      </c>
      <c r="E3">
        <v>420</v>
      </c>
      <c r="F3" t="s">
        <v>242</v>
      </c>
      <c r="G3" t="s">
        <v>235</v>
      </c>
      <c r="H3" t="s">
        <v>243</v>
      </c>
      <c r="I3">
        <v>1400</v>
      </c>
      <c r="J3" t="s">
        <v>244</v>
      </c>
      <c r="K3" t="s">
        <v>238</v>
      </c>
      <c r="L3" t="s">
        <v>243</v>
      </c>
      <c r="M3">
        <v>2000</v>
      </c>
      <c r="Q3" s="17" t="s">
        <v>245</v>
      </c>
    </row>
    <row r="4" spans="1:18" x14ac:dyDescent="0.55000000000000004">
      <c r="A4" t="s">
        <v>246</v>
      </c>
      <c r="B4">
        <v>1000</v>
      </c>
      <c r="C4" t="s">
        <v>232</v>
      </c>
      <c r="D4" t="s">
        <v>236</v>
      </c>
      <c r="E4">
        <v>900</v>
      </c>
      <c r="F4" t="s">
        <v>247</v>
      </c>
      <c r="G4" t="s">
        <v>235</v>
      </c>
      <c r="H4" t="s">
        <v>248</v>
      </c>
      <c r="I4">
        <v>2100</v>
      </c>
      <c r="J4" t="s">
        <v>249</v>
      </c>
      <c r="K4" t="s">
        <v>238</v>
      </c>
      <c r="L4" t="s">
        <v>248</v>
      </c>
      <c r="M4">
        <v>2800</v>
      </c>
      <c r="Q4" s="17" t="s">
        <v>250</v>
      </c>
    </row>
    <row r="5" spans="1:18" x14ac:dyDescent="0.55000000000000004">
      <c r="C5" t="s">
        <v>232</v>
      </c>
      <c r="D5" t="s">
        <v>243</v>
      </c>
      <c r="E5">
        <v>1300</v>
      </c>
      <c r="F5" t="s">
        <v>251</v>
      </c>
      <c r="G5" t="s">
        <v>235</v>
      </c>
      <c r="H5" t="s">
        <v>252</v>
      </c>
      <c r="I5">
        <v>2800</v>
      </c>
      <c r="J5" t="s">
        <v>253</v>
      </c>
      <c r="K5" t="s">
        <v>238</v>
      </c>
      <c r="L5" t="s">
        <v>252</v>
      </c>
      <c r="M5">
        <v>3800</v>
      </c>
      <c r="Q5" s="17" t="s">
        <v>254</v>
      </c>
    </row>
    <row r="6" spans="1:18" x14ac:dyDescent="0.55000000000000004">
      <c r="C6" t="s">
        <v>255</v>
      </c>
      <c r="D6" t="s">
        <v>233</v>
      </c>
      <c r="E6">
        <v>200</v>
      </c>
      <c r="F6" t="s">
        <v>256</v>
      </c>
      <c r="G6" t="s">
        <v>257</v>
      </c>
      <c r="H6" t="s">
        <v>241</v>
      </c>
      <c r="I6">
        <v>2500</v>
      </c>
      <c r="J6" t="s">
        <v>258</v>
      </c>
      <c r="K6" t="s">
        <v>259</v>
      </c>
      <c r="L6" t="s">
        <v>233</v>
      </c>
      <c r="M6">
        <v>700</v>
      </c>
      <c r="N6" t="s">
        <v>260</v>
      </c>
      <c r="Q6" s="17" t="s">
        <v>235</v>
      </c>
      <c r="R6" t="s">
        <v>261</v>
      </c>
    </row>
    <row r="7" spans="1:18" x14ac:dyDescent="0.55000000000000004">
      <c r="C7" t="s">
        <v>255</v>
      </c>
      <c r="D7" t="s">
        <v>241</v>
      </c>
      <c r="E7">
        <v>420</v>
      </c>
      <c r="F7" t="s">
        <v>262</v>
      </c>
      <c r="G7" t="s">
        <v>263</v>
      </c>
      <c r="H7" t="s">
        <v>241</v>
      </c>
      <c r="I7">
        <v>4000</v>
      </c>
      <c r="J7" t="s">
        <v>264</v>
      </c>
      <c r="K7" t="s">
        <v>259</v>
      </c>
      <c r="L7" t="s">
        <v>241</v>
      </c>
      <c r="M7">
        <v>1400</v>
      </c>
      <c r="N7" t="s">
        <v>265</v>
      </c>
      <c r="Q7" s="17" t="s">
        <v>266</v>
      </c>
      <c r="R7" t="s">
        <v>267</v>
      </c>
    </row>
    <row r="8" spans="1:18" x14ac:dyDescent="0.55000000000000004">
      <c r="C8" t="s">
        <v>255</v>
      </c>
      <c r="D8" t="s">
        <v>236</v>
      </c>
      <c r="E8">
        <v>900</v>
      </c>
      <c r="F8" t="s">
        <v>268</v>
      </c>
      <c r="G8" t="s">
        <v>263</v>
      </c>
      <c r="H8" t="s">
        <v>236</v>
      </c>
      <c r="I8">
        <v>5000</v>
      </c>
      <c r="J8" t="s">
        <v>269</v>
      </c>
      <c r="K8" t="s">
        <v>259</v>
      </c>
      <c r="L8" t="s">
        <v>236</v>
      </c>
      <c r="M8">
        <v>2100</v>
      </c>
      <c r="N8" t="s">
        <v>270</v>
      </c>
      <c r="Q8" s="17" t="s">
        <v>271</v>
      </c>
    </row>
    <row r="9" spans="1:18" x14ac:dyDescent="0.55000000000000004">
      <c r="C9" t="s">
        <v>255</v>
      </c>
      <c r="D9" t="s">
        <v>243</v>
      </c>
      <c r="E9">
        <v>1300</v>
      </c>
      <c r="F9" t="s">
        <v>272</v>
      </c>
      <c r="G9" t="s">
        <v>263</v>
      </c>
      <c r="H9" t="s">
        <v>243</v>
      </c>
      <c r="I9">
        <v>6000</v>
      </c>
      <c r="J9" t="s">
        <v>273</v>
      </c>
      <c r="K9" t="s">
        <v>259</v>
      </c>
      <c r="L9" t="s">
        <v>243</v>
      </c>
      <c r="M9">
        <v>2800</v>
      </c>
      <c r="N9" t="s">
        <v>274</v>
      </c>
      <c r="Q9" s="17" t="s">
        <v>275</v>
      </c>
    </row>
    <row r="10" spans="1:18" x14ac:dyDescent="0.55000000000000004">
      <c r="C10" t="s">
        <v>276</v>
      </c>
      <c r="D10" t="s">
        <v>236</v>
      </c>
      <c r="E10">
        <v>1000</v>
      </c>
      <c r="F10" t="s">
        <v>277</v>
      </c>
      <c r="G10" t="s">
        <v>263</v>
      </c>
      <c r="H10" t="s">
        <v>248</v>
      </c>
      <c r="I10">
        <v>8000</v>
      </c>
      <c r="J10" t="s">
        <v>278</v>
      </c>
      <c r="K10" t="s">
        <v>259</v>
      </c>
      <c r="L10" t="s">
        <v>248</v>
      </c>
      <c r="M10">
        <v>3500</v>
      </c>
      <c r="N10" t="s">
        <v>279</v>
      </c>
      <c r="Q10" s="17" t="s">
        <v>238</v>
      </c>
    </row>
    <row r="11" spans="1:18" x14ac:dyDescent="0.55000000000000004">
      <c r="C11" t="s">
        <v>276</v>
      </c>
      <c r="D11" t="s">
        <v>243</v>
      </c>
      <c r="E11">
        <v>2000</v>
      </c>
      <c r="F11" t="s">
        <v>280</v>
      </c>
      <c r="G11" t="s">
        <v>254</v>
      </c>
      <c r="H11" t="s">
        <v>241</v>
      </c>
      <c r="I11">
        <v>2000</v>
      </c>
      <c r="J11" t="s">
        <v>254</v>
      </c>
      <c r="K11" t="s">
        <v>259</v>
      </c>
      <c r="L11" t="s">
        <v>252</v>
      </c>
      <c r="M11">
        <v>4200</v>
      </c>
      <c r="N11" t="s">
        <v>281</v>
      </c>
      <c r="Q11" s="17" t="s">
        <v>259</v>
      </c>
    </row>
    <row r="12" spans="1:18" x14ac:dyDescent="0.55000000000000004">
      <c r="C12" t="s">
        <v>276</v>
      </c>
      <c r="D12" t="s">
        <v>248</v>
      </c>
      <c r="E12">
        <v>3000</v>
      </c>
      <c r="F12" t="s">
        <v>282</v>
      </c>
      <c r="G12" t="s">
        <v>271</v>
      </c>
      <c r="H12" t="s">
        <v>241</v>
      </c>
      <c r="I12">
        <v>3000</v>
      </c>
      <c r="J12" t="s">
        <v>137</v>
      </c>
      <c r="K12" t="s">
        <v>283</v>
      </c>
      <c r="L12" t="s">
        <v>236</v>
      </c>
      <c r="M12">
        <v>1400</v>
      </c>
      <c r="Q12" s="17" t="s">
        <v>283</v>
      </c>
    </row>
    <row r="13" spans="1:18" x14ac:dyDescent="0.55000000000000004">
      <c r="C13" t="s">
        <v>276</v>
      </c>
      <c r="D13" t="s">
        <v>252</v>
      </c>
      <c r="E13">
        <v>4000</v>
      </c>
      <c r="F13" t="s">
        <v>284</v>
      </c>
      <c r="G13" t="s">
        <v>271</v>
      </c>
      <c r="H13" t="s">
        <v>236</v>
      </c>
      <c r="I13">
        <v>4000</v>
      </c>
      <c r="J13" t="s">
        <v>188</v>
      </c>
      <c r="K13" t="s">
        <v>283</v>
      </c>
      <c r="L13" t="s">
        <v>243</v>
      </c>
      <c r="M13">
        <v>2100</v>
      </c>
      <c r="Q13" s="17" t="s">
        <v>285</v>
      </c>
    </row>
    <row r="14" spans="1:18" x14ac:dyDescent="0.55000000000000004">
      <c r="C14" t="s">
        <v>286</v>
      </c>
      <c r="D14" t="s">
        <v>236</v>
      </c>
      <c r="E14">
        <v>1000</v>
      </c>
      <c r="F14" t="s">
        <v>287</v>
      </c>
      <c r="G14" t="s">
        <v>271</v>
      </c>
      <c r="H14" t="s">
        <v>243</v>
      </c>
      <c r="I14">
        <v>5000</v>
      </c>
      <c r="J14" t="s">
        <v>187</v>
      </c>
      <c r="K14" t="s">
        <v>285</v>
      </c>
      <c r="L14" t="s">
        <v>233</v>
      </c>
      <c r="M14">
        <v>1000</v>
      </c>
      <c r="N14" t="s">
        <v>288</v>
      </c>
      <c r="Q14" s="17" t="s">
        <v>289</v>
      </c>
    </row>
    <row r="15" spans="1:18" x14ac:dyDescent="0.55000000000000004">
      <c r="C15" t="s">
        <v>286</v>
      </c>
      <c r="D15" t="s">
        <v>243</v>
      </c>
      <c r="E15">
        <v>2000</v>
      </c>
      <c r="F15" t="s">
        <v>290</v>
      </c>
      <c r="G15" t="s">
        <v>271</v>
      </c>
      <c r="H15" t="s">
        <v>248</v>
      </c>
      <c r="I15">
        <v>6500</v>
      </c>
      <c r="J15" t="s">
        <v>185</v>
      </c>
      <c r="K15" t="s">
        <v>285</v>
      </c>
      <c r="L15" t="s">
        <v>241</v>
      </c>
      <c r="M15">
        <v>2500</v>
      </c>
      <c r="N15" t="s">
        <v>291</v>
      </c>
      <c r="Q15" s="18" t="s">
        <v>292</v>
      </c>
    </row>
    <row r="16" spans="1:18" x14ac:dyDescent="0.55000000000000004">
      <c r="C16" t="s">
        <v>286</v>
      </c>
      <c r="D16" t="s">
        <v>248</v>
      </c>
      <c r="E16">
        <v>3000</v>
      </c>
      <c r="F16" t="s">
        <v>293</v>
      </c>
      <c r="G16" t="s">
        <v>275</v>
      </c>
      <c r="H16" t="s">
        <v>233</v>
      </c>
      <c r="I16">
        <v>50</v>
      </c>
      <c r="J16" s="19" t="s">
        <v>294</v>
      </c>
      <c r="K16" t="s">
        <v>285</v>
      </c>
      <c r="L16" t="s">
        <v>236</v>
      </c>
      <c r="M16">
        <v>4000</v>
      </c>
      <c r="N16" t="s">
        <v>295</v>
      </c>
      <c r="Q16" s="18" t="s">
        <v>296</v>
      </c>
    </row>
    <row r="17" spans="1:17" x14ac:dyDescent="0.55000000000000004">
      <c r="C17" t="s">
        <v>286</v>
      </c>
      <c r="D17" t="s">
        <v>252</v>
      </c>
      <c r="E17">
        <v>4000</v>
      </c>
      <c r="F17" t="s">
        <v>297</v>
      </c>
      <c r="G17" t="s">
        <v>275</v>
      </c>
      <c r="H17" t="s">
        <v>241</v>
      </c>
      <c r="I17">
        <v>350</v>
      </c>
      <c r="J17" s="19" t="s">
        <v>298</v>
      </c>
      <c r="K17" t="s">
        <v>285</v>
      </c>
      <c r="L17" t="s">
        <v>243</v>
      </c>
      <c r="M17">
        <v>5000</v>
      </c>
      <c r="N17" t="s">
        <v>299</v>
      </c>
      <c r="Q17" s="18" t="s">
        <v>300</v>
      </c>
    </row>
    <row r="18" spans="1:17" x14ac:dyDescent="0.55000000000000004">
      <c r="C18" t="s">
        <v>239</v>
      </c>
      <c r="D18" t="s">
        <v>236</v>
      </c>
      <c r="E18">
        <v>4000</v>
      </c>
      <c r="F18" t="s">
        <v>301</v>
      </c>
      <c r="G18" t="s">
        <v>275</v>
      </c>
      <c r="H18" t="s">
        <v>236</v>
      </c>
      <c r="I18">
        <v>700</v>
      </c>
      <c r="J18" s="19" t="s">
        <v>302</v>
      </c>
      <c r="K18" t="s">
        <v>285</v>
      </c>
      <c r="L18" t="s">
        <v>248</v>
      </c>
      <c r="M18">
        <v>6000</v>
      </c>
      <c r="N18" t="s">
        <v>303</v>
      </c>
      <c r="Q18" s="18" t="s">
        <v>304</v>
      </c>
    </row>
    <row r="19" spans="1:17" x14ac:dyDescent="0.55000000000000004">
      <c r="C19" t="s">
        <v>239</v>
      </c>
      <c r="D19" t="s">
        <v>243</v>
      </c>
      <c r="E19">
        <v>5000</v>
      </c>
      <c r="F19" t="s">
        <v>305</v>
      </c>
      <c r="G19" t="s">
        <v>275</v>
      </c>
      <c r="H19" t="s">
        <v>243</v>
      </c>
      <c r="I19">
        <v>1400</v>
      </c>
      <c r="J19" s="19" t="s">
        <v>306</v>
      </c>
      <c r="K19" t="s">
        <v>285</v>
      </c>
      <c r="L19" t="s">
        <v>252</v>
      </c>
      <c r="M19">
        <v>8000</v>
      </c>
      <c r="N19" t="s">
        <v>307</v>
      </c>
      <c r="Q19" s="18" t="s">
        <v>308</v>
      </c>
    </row>
    <row r="20" spans="1:17" x14ac:dyDescent="0.55000000000000004">
      <c r="C20" t="s">
        <v>239</v>
      </c>
      <c r="D20" t="s">
        <v>248</v>
      </c>
      <c r="E20">
        <v>6000</v>
      </c>
      <c r="F20" t="s">
        <v>309</v>
      </c>
      <c r="G20" t="s">
        <v>275</v>
      </c>
      <c r="H20" t="s">
        <v>248</v>
      </c>
      <c r="I20">
        <v>2100</v>
      </c>
      <c r="J20" s="19" t="s">
        <v>310</v>
      </c>
      <c r="K20" t="s">
        <v>289</v>
      </c>
      <c r="L20" t="s">
        <v>241</v>
      </c>
      <c r="M20">
        <v>500</v>
      </c>
      <c r="N20" t="s">
        <v>311</v>
      </c>
      <c r="Q20" s="18" t="s">
        <v>312</v>
      </c>
    </row>
    <row r="21" spans="1:17" x14ac:dyDescent="0.55000000000000004">
      <c r="C21" t="s">
        <v>239</v>
      </c>
      <c r="D21" t="s">
        <v>252</v>
      </c>
      <c r="E21">
        <v>8000</v>
      </c>
      <c r="F21" t="s">
        <v>313</v>
      </c>
      <c r="G21" t="s">
        <v>275</v>
      </c>
      <c r="H21" t="s">
        <v>252</v>
      </c>
      <c r="I21">
        <v>2800</v>
      </c>
      <c r="J21" s="19" t="s">
        <v>314</v>
      </c>
      <c r="K21" t="s">
        <v>289</v>
      </c>
      <c r="L21" t="s">
        <v>236</v>
      </c>
      <c r="M21">
        <v>1100</v>
      </c>
      <c r="Q21" s="18" t="s">
        <v>315</v>
      </c>
    </row>
    <row r="22" spans="1:17" x14ac:dyDescent="0.55000000000000004">
      <c r="C22" t="s">
        <v>181</v>
      </c>
      <c r="D22" t="s">
        <v>233</v>
      </c>
      <c r="E22">
        <v>200</v>
      </c>
      <c r="F22" t="s">
        <v>316</v>
      </c>
      <c r="J22" s="19"/>
      <c r="K22" t="s">
        <v>289</v>
      </c>
      <c r="L22" t="s">
        <v>243</v>
      </c>
      <c r="M22">
        <v>2300</v>
      </c>
      <c r="Q22" s="20" t="s">
        <v>317</v>
      </c>
    </row>
    <row r="23" spans="1:17" x14ac:dyDescent="0.55000000000000004">
      <c r="C23" t="s">
        <v>181</v>
      </c>
      <c r="D23" t="s">
        <v>241</v>
      </c>
      <c r="E23">
        <v>420</v>
      </c>
      <c r="F23" t="s">
        <v>318</v>
      </c>
      <c r="J23" s="19"/>
      <c r="Q23" s="20" t="s">
        <v>319</v>
      </c>
    </row>
    <row r="24" spans="1:17" x14ac:dyDescent="0.55000000000000004">
      <c r="C24" t="s">
        <v>181</v>
      </c>
      <c r="D24" t="s">
        <v>236</v>
      </c>
      <c r="E24">
        <v>900</v>
      </c>
      <c r="F24" t="s">
        <v>320</v>
      </c>
      <c r="Q24" s="20" t="s">
        <v>321</v>
      </c>
    </row>
    <row r="25" spans="1:17" x14ac:dyDescent="0.55000000000000004">
      <c r="C25" t="s">
        <v>181</v>
      </c>
      <c r="D25" t="s">
        <v>243</v>
      </c>
      <c r="E25">
        <v>1300</v>
      </c>
      <c r="F25" t="s">
        <v>322</v>
      </c>
      <c r="Q25" s="20" t="s">
        <v>323</v>
      </c>
    </row>
    <row r="26" spans="1:17" x14ac:dyDescent="0.55000000000000004">
      <c r="C26" t="s">
        <v>181</v>
      </c>
      <c r="D26" t="s">
        <v>248</v>
      </c>
      <c r="F26" t="s">
        <v>17</v>
      </c>
      <c r="Q26" s="20" t="s">
        <v>324</v>
      </c>
    </row>
    <row r="27" spans="1:17" x14ac:dyDescent="0.55000000000000004">
      <c r="C27" t="s">
        <v>181</v>
      </c>
      <c r="D27" t="s">
        <v>252</v>
      </c>
      <c r="F27" t="s">
        <v>17</v>
      </c>
      <c r="Q27" s="20" t="s">
        <v>325</v>
      </c>
    </row>
    <row r="28" spans="1:17" x14ac:dyDescent="0.55000000000000004">
      <c r="Q28" s="20" t="s">
        <v>326</v>
      </c>
    </row>
    <row r="29" spans="1:17" x14ac:dyDescent="0.55000000000000004">
      <c r="J29" t="s">
        <v>327</v>
      </c>
      <c r="Q29" s="18" t="s">
        <v>328</v>
      </c>
    </row>
    <row r="30" spans="1:17" x14ac:dyDescent="0.55000000000000004">
      <c r="A30" t="s">
        <v>329</v>
      </c>
      <c r="B30" t="s">
        <v>330</v>
      </c>
      <c r="J30" t="s">
        <v>331</v>
      </c>
      <c r="Q30" s="20" t="s">
        <v>332</v>
      </c>
    </row>
    <row r="31" spans="1:17" x14ac:dyDescent="0.55000000000000004">
      <c r="Q31" s="20" t="s">
        <v>181</v>
      </c>
    </row>
    <row r="32" spans="1:17" x14ac:dyDescent="0.55000000000000004">
      <c r="A32" s="4"/>
      <c r="B32" s="4" t="s">
        <v>192</v>
      </c>
      <c r="C32" s="4" t="s">
        <v>333</v>
      </c>
      <c r="D32" s="4" t="s">
        <v>334</v>
      </c>
      <c r="E32" s="4" t="s">
        <v>335</v>
      </c>
      <c r="Q32" s="13"/>
    </row>
    <row r="33" spans="1:8" x14ac:dyDescent="0.55000000000000004">
      <c r="A33" s="4" t="s">
        <v>233</v>
      </c>
      <c r="B33" s="4">
        <v>1</v>
      </c>
      <c r="C33" s="4" t="s">
        <v>336</v>
      </c>
      <c r="D33" s="4" t="s">
        <v>337</v>
      </c>
      <c r="E33" s="4">
        <v>1</v>
      </c>
      <c r="H33" t="s">
        <v>338</v>
      </c>
    </row>
    <row r="34" spans="1:8" x14ac:dyDescent="0.55000000000000004">
      <c r="A34" s="4" t="s">
        <v>241</v>
      </c>
      <c r="B34" s="4">
        <v>3</v>
      </c>
      <c r="C34" s="4" t="s">
        <v>336</v>
      </c>
      <c r="D34" s="4" t="s">
        <v>339</v>
      </c>
      <c r="E34" s="4">
        <v>2</v>
      </c>
    </row>
    <row r="35" spans="1:8" x14ac:dyDescent="0.55000000000000004">
      <c r="A35" s="4" t="s">
        <v>236</v>
      </c>
      <c r="B35" s="4">
        <v>5</v>
      </c>
      <c r="C35" s="4" t="s">
        <v>340</v>
      </c>
      <c r="D35" s="4" t="s">
        <v>341</v>
      </c>
      <c r="E35" s="4">
        <v>3</v>
      </c>
    </row>
    <row r="36" spans="1:8" x14ac:dyDescent="0.55000000000000004">
      <c r="A36" s="4" t="s">
        <v>243</v>
      </c>
      <c r="B36" s="34">
        <v>6.5</v>
      </c>
      <c r="C36" s="4" t="s">
        <v>340</v>
      </c>
      <c r="D36" s="4" t="s">
        <v>342</v>
      </c>
      <c r="E36" s="4">
        <v>4</v>
      </c>
    </row>
    <row r="37" spans="1:8" x14ac:dyDescent="0.55000000000000004">
      <c r="A37" s="4" t="s">
        <v>248</v>
      </c>
      <c r="B37" s="4">
        <v>8</v>
      </c>
      <c r="C37" s="4" t="s">
        <v>343</v>
      </c>
      <c r="D37" s="4" t="s">
        <v>344</v>
      </c>
      <c r="E37" s="4">
        <v>5</v>
      </c>
    </row>
    <row r="38" spans="1:8" x14ac:dyDescent="0.55000000000000004">
      <c r="A38" s="4" t="s">
        <v>252</v>
      </c>
      <c r="B38" s="4">
        <v>10</v>
      </c>
      <c r="C38" s="4" t="s">
        <v>345</v>
      </c>
      <c r="D38" s="4" t="s">
        <v>346</v>
      </c>
      <c r="E38" s="4">
        <v>6</v>
      </c>
    </row>
    <row r="40" spans="1:8" x14ac:dyDescent="0.55000000000000004">
      <c r="A40" t="s">
        <v>347</v>
      </c>
    </row>
  </sheetData>
  <phoneticPr fontId="2" type="noConversion"/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CD841-BB64-47F4-96C2-792BAE95A340}">
  <dimension ref="A1:S68"/>
  <sheetViews>
    <sheetView topLeftCell="A4" zoomScale="93" zoomScaleNormal="93" workbookViewId="0">
      <selection activeCell="N5" sqref="N5"/>
    </sheetView>
  </sheetViews>
  <sheetFormatPr baseColWidth="10" defaultColWidth="11.41796875" defaultRowHeight="14.4" x14ac:dyDescent="0.55000000000000004"/>
  <cols>
    <col min="2" max="2" width="11.578125" customWidth="1"/>
    <col min="3" max="3" width="13.26171875" customWidth="1"/>
    <col min="4" max="4" width="16" customWidth="1"/>
    <col min="5" max="5" width="14" customWidth="1"/>
    <col min="6" max="6" width="8.15625" customWidth="1"/>
    <col min="7" max="7" width="9.68359375" customWidth="1"/>
    <col min="8" max="8" width="12.83984375" customWidth="1"/>
    <col min="9" max="9" width="16.15625" customWidth="1"/>
    <col min="11" max="11" width="3.26171875" customWidth="1"/>
  </cols>
  <sheetData>
    <row r="1" spans="1:15" x14ac:dyDescent="0.55000000000000004">
      <c r="A1" t="s">
        <v>348</v>
      </c>
      <c r="K1" s="9"/>
      <c r="L1" s="9" t="s">
        <v>349</v>
      </c>
    </row>
    <row r="2" spans="1:15" x14ac:dyDescent="0.55000000000000004">
      <c r="A2" s="4"/>
      <c r="B2" s="11" t="s">
        <v>350</v>
      </c>
      <c r="C2" s="11" t="s">
        <v>351</v>
      </c>
      <c r="D2" s="11" t="s">
        <v>352</v>
      </c>
      <c r="E2" s="6" t="s">
        <v>353</v>
      </c>
      <c r="F2" s="6" t="s">
        <v>354</v>
      </c>
      <c r="G2" s="3"/>
      <c r="H2" s="5"/>
      <c r="I2" s="5"/>
      <c r="J2" s="5"/>
      <c r="K2" s="5"/>
      <c r="L2" s="5"/>
      <c r="M2" t="s">
        <v>355</v>
      </c>
      <c r="N2" t="s">
        <v>356</v>
      </c>
    </row>
    <row r="3" spans="1:15" x14ac:dyDescent="0.55000000000000004">
      <c r="A3" s="4" t="s">
        <v>233</v>
      </c>
      <c r="B3" s="4">
        <v>30</v>
      </c>
      <c r="C3" s="4">
        <v>23</v>
      </c>
      <c r="D3" s="4">
        <f>B3*1.6</f>
        <v>48</v>
      </c>
      <c r="E3" s="4">
        <f>100*50</f>
        <v>5000</v>
      </c>
      <c r="F3" s="4">
        <v>7</v>
      </c>
      <c r="G3" s="3"/>
      <c r="H3" s="5"/>
      <c r="I3" s="3"/>
      <c r="J3" s="3"/>
      <c r="K3" s="3"/>
      <c r="M3" t="s">
        <v>357</v>
      </c>
      <c r="N3" t="s">
        <v>358</v>
      </c>
    </row>
    <row r="4" spans="1:15" x14ac:dyDescent="0.55000000000000004">
      <c r="A4" s="4" t="s">
        <v>241</v>
      </c>
      <c r="B4" s="4">
        <f>42</f>
        <v>42</v>
      </c>
      <c r="C4" s="4">
        <v>32</v>
      </c>
      <c r="D4" s="4">
        <v>67</v>
      </c>
      <c r="E4" s="12">
        <f>50*450</f>
        <v>22500</v>
      </c>
      <c r="F4" s="12">
        <v>10</v>
      </c>
      <c r="G4" s="3"/>
      <c r="H4" s="5"/>
      <c r="I4" s="3"/>
      <c r="J4" s="100"/>
      <c r="K4" s="100"/>
      <c r="L4" s="10"/>
      <c r="M4" t="s">
        <v>359</v>
      </c>
      <c r="N4" t="s">
        <v>360</v>
      </c>
    </row>
    <row r="5" spans="1:15" x14ac:dyDescent="0.55000000000000004">
      <c r="A5" s="4" t="s">
        <v>236</v>
      </c>
      <c r="B5" s="4">
        <v>52</v>
      </c>
      <c r="C5" s="4">
        <f t="shared" ref="C5" si="0">B5*0.75</f>
        <v>39</v>
      </c>
      <c r="D5" s="4">
        <v>83</v>
      </c>
      <c r="E5" s="4">
        <f>50*1800</f>
        <v>90000</v>
      </c>
      <c r="F5" s="4">
        <v>14</v>
      </c>
      <c r="G5" s="3"/>
      <c r="H5" s="5"/>
      <c r="I5" s="3"/>
      <c r="J5" s="3"/>
      <c r="K5" s="3"/>
      <c r="L5" s="10"/>
      <c r="M5" t="s">
        <v>361</v>
      </c>
      <c r="N5" t="s">
        <v>362</v>
      </c>
    </row>
    <row r="6" spans="1:15" x14ac:dyDescent="0.55000000000000004">
      <c r="A6" s="4" t="s">
        <v>243</v>
      </c>
      <c r="B6" s="4">
        <f>42+21</f>
        <v>63</v>
      </c>
      <c r="C6" s="4">
        <v>48</v>
      </c>
      <c r="D6" s="4">
        <v>100</v>
      </c>
      <c r="E6" s="4">
        <f>50*6000</f>
        <v>300000</v>
      </c>
      <c r="F6" s="6">
        <v>20</v>
      </c>
      <c r="G6" s="3"/>
      <c r="H6" s="5"/>
      <c r="I6" s="3"/>
      <c r="J6" s="3"/>
      <c r="K6" s="5"/>
    </row>
    <row r="7" spans="1:15" x14ac:dyDescent="0.55000000000000004">
      <c r="A7" s="4" t="s">
        <v>248</v>
      </c>
      <c r="B7" s="4">
        <v>75</v>
      </c>
      <c r="C7" s="4">
        <v>56</v>
      </c>
      <c r="D7" s="4">
        <v>120</v>
      </c>
      <c r="E7" s="6" t="s">
        <v>363</v>
      </c>
      <c r="F7" s="6">
        <v>30</v>
      </c>
      <c r="G7" s="3"/>
      <c r="H7" s="5"/>
      <c r="I7" s="3"/>
      <c r="J7" s="5"/>
      <c r="K7" s="5"/>
      <c r="M7" s="9" t="s">
        <v>364</v>
      </c>
      <c r="N7" t="s">
        <v>365</v>
      </c>
    </row>
    <row r="8" spans="1:15" x14ac:dyDescent="0.55000000000000004">
      <c r="M8" t="s">
        <v>366</v>
      </c>
      <c r="N8" t="s">
        <v>367</v>
      </c>
      <c r="O8" t="s">
        <v>368</v>
      </c>
    </row>
    <row r="9" spans="1:15" x14ac:dyDescent="0.55000000000000004">
      <c r="A9" t="s">
        <v>369</v>
      </c>
      <c r="L9" t="s">
        <v>370</v>
      </c>
      <c r="M9" t="s">
        <v>371</v>
      </c>
      <c r="N9" t="s">
        <v>372</v>
      </c>
    </row>
    <row r="10" spans="1:15" x14ac:dyDescent="0.55000000000000004">
      <c r="A10" s="4" t="s">
        <v>373</v>
      </c>
      <c r="B10" s="4" t="s">
        <v>374</v>
      </c>
      <c r="C10" s="4" t="s">
        <v>375</v>
      </c>
      <c r="D10" s="4" t="s">
        <v>182</v>
      </c>
      <c r="E10" s="4" t="s">
        <v>376</v>
      </c>
      <c r="F10" s="4" t="s">
        <v>377</v>
      </c>
      <c r="G10" s="4" t="s">
        <v>378</v>
      </c>
      <c r="L10" t="s">
        <v>379</v>
      </c>
      <c r="M10" t="s">
        <v>380</v>
      </c>
      <c r="N10" t="s">
        <v>381</v>
      </c>
    </row>
    <row r="11" spans="1:15" x14ac:dyDescent="0.55000000000000004">
      <c r="A11" s="4" t="s">
        <v>382</v>
      </c>
      <c r="B11" s="4" t="s">
        <v>383</v>
      </c>
      <c r="C11" s="4" t="s">
        <v>383</v>
      </c>
      <c r="D11" s="7" t="s">
        <v>384</v>
      </c>
      <c r="E11" s="4" t="s">
        <v>350</v>
      </c>
      <c r="F11" s="4" t="s">
        <v>385</v>
      </c>
      <c r="G11" s="4" t="s">
        <v>386</v>
      </c>
      <c r="I11" s="3"/>
      <c r="J11" s="3"/>
      <c r="K11" s="3"/>
      <c r="L11" t="s">
        <v>387</v>
      </c>
      <c r="M11" t="s">
        <v>388</v>
      </c>
      <c r="N11" t="s">
        <v>389</v>
      </c>
    </row>
    <row r="12" spans="1:15" x14ac:dyDescent="0.55000000000000004">
      <c r="A12" s="4" t="s">
        <v>154</v>
      </c>
      <c r="B12" s="4" t="s">
        <v>390</v>
      </c>
      <c r="C12" s="4" t="s">
        <v>391</v>
      </c>
      <c r="D12" s="4" t="s">
        <v>392</v>
      </c>
      <c r="E12" s="4" t="s">
        <v>393</v>
      </c>
      <c r="F12" s="4" t="s">
        <v>394</v>
      </c>
      <c r="G12" s="4" t="s">
        <v>395</v>
      </c>
      <c r="H12" s="4" t="s">
        <v>396</v>
      </c>
      <c r="K12" s="3"/>
      <c r="L12" s="3" t="s">
        <v>387</v>
      </c>
      <c r="M12" t="s">
        <v>397</v>
      </c>
      <c r="N12" t="s">
        <v>398</v>
      </c>
    </row>
    <row r="13" spans="1:15" x14ac:dyDescent="0.55000000000000004">
      <c r="A13" s="4" t="s">
        <v>399</v>
      </c>
      <c r="B13" s="4" t="s">
        <v>400</v>
      </c>
      <c r="C13" s="4" t="s">
        <v>390</v>
      </c>
      <c r="D13" s="4" t="s">
        <v>401</v>
      </c>
      <c r="E13" s="4" t="s">
        <v>402</v>
      </c>
      <c r="F13" s="4" t="s">
        <v>403</v>
      </c>
      <c r="G13" s="4" t="s">
        <v>404</v>
      </c>
      <c r="H13" s="4" t="s">
        <v>405</v>
      </c>
      <c r="K13" s="3"/>
      <c r="L13" s="3" t="s">
        <v>387</v>
      </c>
      <c r="M13" t="s">
        <v>406</v>
      </c>
      <c r="N13" t="s">
        <v>407</v>
      </c>
    </row>
    <row r="14" spans="1:15" x14ac:dyDescent="0.55000000000000004">
      <c r="A14" s="3"/>
      <c r="B14" s="3"/>
      <c r="C14" s="3"/>
      <c r="D14" s="3"/>
      <c r="E14" s="3"/>
      <c r="F14" s="3"/>
      <c r="H14" s="3"/>
      <c r="I14" s="3"/>
      <c r="J14" s="3"/>
      <c r="K14" s="3"/>
      <c r="L14" s="3"/>
      <c r="M14" s="3"/>
    </row>
    <row r="15" spans="1:15" x14ac:dyDescent="0.55000000000000004">
      <c r="A15" s="5" t="s">
        <v>408</v>
      </c>
      <c r="L15" s="9" t="s">
        <v>409</v>
      </c>
      <c r="M15" t="s">
        <v>410</v>
      </c>
    </row>
    <row r="16" spans="1:15" x14ac:dyDescent="0.55000000000000004">
      <c r="A16" s="4" t="s">
        <v>411</v>
      </c>
      <c r="B16" s="4" t="s">
        <v>412</v>
      </c>
      <c r="C16" s="4" t="s">
        <v>413</v>
      </c>
      <c r="D16" s="6" t="s">
        <v>182</v>
      </c>
      <c r="E16" s="6" t="s">
        <v>414</v>
      </c>
      <c r="L16" s="3"/>
      <c r="M16" t="s">
        <v>415</v>
      </c>
      <c r="N16" t="s">
        <v>416</v>
      </c>
    </row>
    <row r="17" spans="1:19" x14ac:dyDescent="0.55000000000000004">
      <c r="A17" s="4" t="s">
        <v>417</v>
      </c>
      <c r="B17" s="4">
        <v>8</v>
      </c>
      <c r="C17" s="4" t="s">
        <v>418</v>
      </c>
      <c r="D17" s="4" t="s">
        <v>419</v>
      </c>
      <c r="E17" s="4" t="s">
        <v>420</v>
      </c>
      <c r="M17" t="s">
        <v>421</v>
      </c>
      <c r="N17" t="s">
        <v>422</v>
      </c>
    </row>
    <row r="18" spans="1:19" x14ac:dyDescent="0.55000000000000004">
      <c r="A18" s="4" t="s">
        <v>411</v>
      </c>
      <c r="B18" s="4">
        <v>5</v>
      </c>
      <c r="C18" s="4" t="s">
        <v>423</v>
      </c>
      <c r="D18" s="4" t="s">
        <v>424</v>
      </c>
      <c r="E18" s="4" t="s">
        <v>395</v>
      </c>
    </row>
    <row r="19" spans="1:19" x14ac:dyDescent="0.55000000000000004">
      <c r="A19" s="4" t="s">
        <v>425</v>
      </c>
      <c r="B19" s="4">
        <v>1</v>
      </c>
      <c r="C19" s="4" t="s">
        <v>426</v>
      </c>
      <c r="D19" s="6" t="s">
        <v>427</v>
      </c>
      <c r="E19" s="4" t="s">
        <v>404</v>
      </c>
    </row>
    <row r="20" spans="1:19" x14ac:dyDescent="0.55000000000000004">
      <c r="L20" s="9" t="s">
        <v>428</v>
      </c>
      <c r="R20" s="9" t="s">
        <v>429</v>
      </c>
      <c r="S20">
        <f>25*50</f>
        <v>1250</v>
      </c>
    </row>
    <row r="21" spans="1:19" x14ac:dyDescent="0.55000000000000004">
      <c r="A21" s="4" t="s">
        <v>430</v>
      </c>
      <c r="B21" s="4"/>
      <c r="C21" s="4" t="s">
        <v>431</v>
      </c>
      <c r="D21" s="4" t="s">
        <v>197</v>
      </c>
      <c r="E21" s="14" t="s">
        <v>432</v>
      </c>
      <c r="L21" s="3"/>
      <c r="R21" s="9" t="s">
        <v>433</v>
      </c>
      <c r="S21">
        <v>25</v>
      </c>
    </row>
    <row r="22" spans="1:19" x14ac:dyDescent="0.55000000000000004">
      <c r="A22" s="4" t="s">
        <v>434</v>
      </c>
      <c r="B22" s="4"/>
      <c r="C22" s="4">
        <v>2</v>
      </c>
      <c r="D22" s="4">
        <f>50*50</f>
        <v>2500</v>
      </c>
      <c r="L22" s="3"/>
      <c r="M22" s="4" t="s">
        <v>435</v>
      </c>
      <c r="N22" s="4" t="s">
        <v>436</v>
      </c>
      <c r="O22" s="4" t="s">
        <v>437</v>
      </c>
      <c r="R22" s="9" t="s">
        <v>438</v>
      </c>
      <c r="S22">
        <v>75</v>
      </c>
    </row>
    <row r="23" spans="1:19" x14ac:dyDescent="0.55000000000000004">
      <c r="A23" s="4" t="s">
        <v>439</v>
      </c>
      <c r="B23" s="4"/>
      <c r="C23" s="4">
        <v>4</v>
      </c>
      <c r="D23" s="4">
        <f>50*300</f>
        <v>15000</v>
      </c>
      <c r="L23" s="3"/>
      <c r="M23" s="4">
        <v>141</v>
      </c>
      <c r="N23" s="4">
        <v>150</v>
      </c>
      <c r="O23" s="4" t="s">
        <v>440</v>
      </c>
    </row>
    <row r="24" spans="1:19" x14ac:dyDescent="0.55000000000000004">
      <c r="A24" s="4" t="s">
        <v>441</v>
      </c>
      <c r="B24" s="4"/>
      <c r="C24" s="4">
        <v>6</v>
      </c>
      <c r="D24" s="4">
        <f>50*900</f>
        <v>45000</v>
      </c>
      <c r="L24" s="3"/>
      <c r="M24" s="4">
        <v>145</v>
      </c>
      <c r="N24" s="4">
        <v>154</v>
      </c>
      <c r="O24" s="4" t="s">
        <v>442</v>
      </c>
    </row>
    <row r="25" spans="1:19" x14ac:dyDescent="0.55000000000000004">
      <c r="L25" s="3"/>
      <c r="M25" s="4">
        <v>147</v>
      </c>
      <c r="N25" s="4">
        <v>157</v>
      </c>
      <c r="O25" s="4" t="s">
        <v>443</v>
      </c>
    </row>
    <row r="26" spans="1:19" x14ac:dyDescent="0.55000000000000004">
      <c r="L26" s="3"/>
      <c r="M26" s="4">
        <v>148</v>
      </c>
      <c r="N26" s="4">
        <v>158</v>
      </c>
      <c r="O26" s="4" t="s">
        <v>444</v>
      </c>
    </row>
    <row r="27" spans="1:19" x14ac:dyDescent="0.55000000000000004">
      <c r="M27" s="4">
        <v>149</v>
      </c>
      <c r="N27" s="4">
        <v>159</v>
      </c>
      <c r="O27" s="4" t="s">
        <v>445</v>
      </c>
    </row>
    <row r="28" spans="1:19" x14ac:dyDescent="0.55000000000000004">
      <c r="A28" s="4" t="s">
        <v>446</v>
      </c>
      <c r="B28" s="4" t="s">
        <v>447</v>
      </c>
      <c r="C28" s="4" t="s">
        <v>448</v>
      </c>
      <c r="D28" s="4" t="s">
        <v>182</v>
      </c>
      <c r="E28" s="4" t="s">
        <v>449</v>
      </c>
      <c r="F28" s="4" t="s">
        <v>197</v>
      </c>
      <c r="G28" s="4" t="s">
        <v>450</v>
      </c>
      <c r="H28" s="4" t="s">
        <v>451</v>
      </c>
      <c r="I28" s="4" t="s">
        <v>452</v>
      </c>
      <c r="J28" s="4" t="s">
        <v>453</v>
      </c>
      <c r="K28" s="51" t="s">
        <v>454</v>
      </c>
    </row>
    <row r="29" spans="1:19" x14ac:dyDescent="0.55000000000000004">
      <c r="A29" s="4" t="s">
        <v>455</v>
      </c>
      <c r="B29" s="4">
        <v>300</v>
      </c>
      <c r="C29" s="4" t="s">
        <v>456</v>
      </c>
      <c r="D29" s="4" t="s">
        <v>457</v>
      </c>
      <c r="E29" s="4">
        <v>2</v>
      </c>
      <c r="F29" s="4">
        <v>90000</v>
      </c>
      <c r="G29" s="4">
        <v>100</v>
      </c>
      <c r="H29" s="4">
        <v>1</v>
      </c>
      <c r="I29" s="4">
        <v>2</v>
      </c>
      <c r="J29" s="35" t="s">
        <v>458</v>
      </c>
      <c r="K29" s="4" t="s">
        <v>459</v>
      </c>
      <c r="M29" s="9"/>
    </row>
    <row r="30" spans="1:19" x14ac:dyDescent="0.55000000000000004">
      <c r="A30" s="4" t="s">
        <v>460</v>
      </c>
      <c r="B30" s="4">
        <v>1000</v>
      </c>
      <c r="C30" s="4" t="s">
        <v>461</v>
      </c>
      <c r="D30" s="4" t="s">
        <v>462</v>
      </c>
      <c r="E30" s="4">
        <v>5</v>
      </c>
      <c r="F30" s="4" t="s">
        <v>463</v>
      </c>
      <c r="G30" s="4">
        <v>300</v>
      </c>
      <c r="H30" s="4">
        <v>2</v>
      </c>
      <c r="I30" s="4">
        <v>3</v>
      </c>
      <c r="J30" s="4" t="s">
        <v>21</v>
      </c>
      <c r="K30" s="49" t="s">
        <v>464</v>
      </c>
      <c r="L30" s="4"/>
      <c r="M30" s="4"/>
      <c r="N30" s="52"/>
      <c r="O30" s="4"/>
      <c r="P30" s="4"/>
    </row>
    <row r="31" spans="1:19" x14ac:dyDescent="0.55000000000000004">
      <c r="A31" s="4" t="s">
        <v>465</v>
      </c>
      <c r="B31" s="4">
        <v>3600</v>
      </c>
      <c r="C31" s="4" t="s">
        <v>466</v>
      </c>
      <c r="D31" s="4" t="s">
        <v>467</v>
      </c>
      <c r="E31" s="4">
        <v>5</v>
      </c>
      <c r="F31" s="4" t="s">
        <v>463</v>
      </c>
      <c r="G31" s="4">
        <v>750</v>
      </c>
      <c r="H31" s="4">
        <v>2</v>
      </c>
      <c r="I31" s="4">
        <v>3</v>
      </c>
      <c r="J31" s="4" t="s">
        <v>468</v>
      </c>
      <c r="K31" s="4" t="s">
        <v>464</v>
      </c>
      <c r="L31" s="49"/>
      <c r="M31" s="49"/>
      <c r="N31" s="63"/>
      <c r="O31" s="49"/>
      <c r="P31" s="3"/>
    </row>
    <row r="32" spans="1:19" x14ac:dyDescent="0.55000000000000004">
      <c r="A32" s="6" t="s">
        <v>469</v>
      </c>
      <c r="B32" s="6">
        <v>600</v>
      </c>
      <c r="C32" s="6" t="s">
        <v>470</v>
      </c>
      <c r="D32" s="6" t="s">
        <v>471</v>
      </c>
      <c r="E32" s="6">
        <v>8</v>
      </c>
      <c r="F32" s="6" t="s">
        <v>463</v>
      </c>
      <c r="G32" s="6">
        <v>200</v>
      </c>
      <c r="H32" s="6">
        <v>2</v>
      </c>
      <c r="I32" s="6">
        <v>3</v>
      </c>
      <c r="J32" s="6" t="s">
        <v>21</v>
      </c>
      <c r="K32" s="6" t="s">
        <v>472</v>
      </c>
      <c r="L32" s="4"/>
      <c r="M32" s="4"/>
      <c r="N32" s="4"/>
      <c r="O32" s="4"/>
      <c r="P32" s="3"/>
    </row>
    <row r="33" spans="1:18" x14ac:dyDescent="0.55000000000000004">
      <c r="A33" s="6" t="s">
        <v>473</v>
      </c>
      <c r="B33" s="6">
        <v>2900</v>
      </c>
      <c r="C33" s="6" t="s">
        <v>470</v>
      </c>
      <c r="D33" s="6" t="s">
        <v>474</v>
      </c>
      <c r="E33" s="6">
        <v>8</v>
      </c>
      <c r="F33" s="6" t="s">
        <v>463</v>
      </c>
      <c r="G33" s="6">
        <v>600</v>
      </c>
      <c r="H33" s="6">
        <v>4</v>
      </c>
      <c r="I33" s="6">
        <v>8</v>
      </c>
      <c r="J33" s="6" t="s">
        <v>468</v>
      </c>
      <c r="K33" s="6" t="s">
        <v>475</v>
      </c>
      <c r="L33" s="3"/>
      <c r="M33" s="3"/>
      <c r="N33" s="3"/>
      <c r="O33" s="3"/>
      <c r="P33" s="3"/>
    </row>
    <row r="34" spans="1:18" x14ac:dyDescent="0.55000000000000004">
      <c r="L34" s="3"/>
      <c r="M34" s="3"/>
      <c r="N34" s="3"/>
      <c r="O34" s="3"/>
      <c r="P34" s="3"/>
    </row>
    <row r="35" spans="1:18" x14ac:dyDescent="0.55000000000000004">
      <c r="A35" s="6" t="s">
        <v>476</v>
      </c>
      <c r="B35" s="6" t="s">
        <v>197</v>
      </c>
      <c r="C35" s="6" t="s">
        <v>477</v>
      </c>
      <c r="D35" s="6" t="s">
        <v>478</v>
      </c>
      <c r="E35" s="6" t="s">
        <v>479</v>
      </c>
      <c r="F35" s="6" t="s">
        <v>447</v>
      </c>
      <c r="G35" s="6" t="s">
        <v>480</v>
      </c>
      <c r="J35" t="s">
        <v>40</v>
      </c>
    </row>
    <row r="36" spans="1:18" x14ac:dyDescent="0.55000000000000004">
      <c r="A36" s="6" t="s">
        <v>481</v>
      </c>
      <c r="B36" s="6">
        <v>2000</v>
      </c>
      <c r="C36" s="6" t="s">
        <v>155</v>
      </c>
      <c r="D36" s="53">
        <v>0.3</v>
      </c>
      <c r="E36" s="6">
        <v>1</v>
      </c>
      <c r="F36" s="6">
        <v>0</v>
      </c>
      <c r="G36" s="6">
        <v>100</v>
      </c>
    </row>
    <row r="37" spans="1:18" x14ac:dyDescent="0.55000000000000004">
      <c r="A37" s="6" t="s">
        <v>482</v>
      </c>
      <c r="B37" s="6">
        <v>500</v>
      </c>
      <c r="C37" s="6" t="s">
        <v>153</v>
      </c>
      <c r="D37" s="53">
        <v>0.3</v>
      </c>
      <c r="E37" s="6">
        <v>5</v>
      </c>
      <c r="F37" s="6">
        <v>10</v>
      </c>
      <c r="G37" s="6">
        <v>15</v>
      </c>
    </row>
    <row r="38" spans="1:18" x14ac:dyDescent="0.55000000000000004">
      <c r="A38" s="6" t="s">
        <v>483</v>
      </c>
      <c r="B38" s="6">
        <v>1000</v>
      </c>
      <c r="C38" s="6" t="s">
        <v>155</v>
      </c>
      <c r="D38" s="53">
        <v>0.4</v>
      </c>
      <c r="E38" s="6">
        <v>2</v>
      </c>
      <c r="F38" s="6">
        <v>25</v>
      </c>
      <c r="G38" s="6">
        <v>35</v>
      </c>
    </row>
    <row r="39" spans="1:18" x14ac:dyDescent="0.55000000000000004">
      <c r="A39" s="6" t="s">
        <v>484</v>
      </c>
      <c r="B39" s="6">
        <v>1500</v>
      </c>
      <c r="C39" s="6" t="s">
        <v>155</v>
      </c>
      <c r="D39" s="53">
        <v>0.5</v>
      </c>
      <c r="E39" s="6">
        <v>1</v>
      </c>
      <c r="F39" s="6">
        <v>35</v>
      </c>
      <c r="G39" s="6">
        <v>45</v>
      </c>
    </row>
    <row r="40" spans="1:18" x14ac:dyDescent="0.55000000000000004">
      <c r="A40" s="6" t="s">
        <v>468</v>
      </c>
      <c r="B40" s="6">
        <v>0</v>
      </c>
      <c r="C40" s="6" t="s">
        <v>485</v>
      </c>
      <c r="D40" s="53">
        <v>1</v>
      </c>
      <c r="E40" s="6">
        <v>20</v>
      </c>
      <c r="F40" s="6">
        <v>2</v>
      </c>
      <c r="G40" s="6">
        <v>5</v>
      </c>
      <c r="N40" t="s">
        <v>447</v>
      </c>
      <c r="O40" t="s">
        <v>197</v>
      </c>
      <c r="P40" t="s">
        <v>182</v>
      </c>
      <c r="Q40" t="s">
        <v>486</v>
      </c>
      <c r="R40" t="s">
        <v>454</v>
      </c>
    </row>
    <row r="41" spans="1:18" x14ac:dyDescent="0.55000000000000004">
      <c r="A41" s="6" t="s">
        <v>481</v>
      </c>
      <c r="B41" s="6">
        <v>800</v>
      </c>
      <c r="C41" s="6" t="s">
        <v>153</v>
      </c>
      <c r="D41" s="53">
        <v>0.8</v>
      </c>
      <c r="E41" s="6">
        <v>1</v>
      </c>
      <c r="F41" s="6">
        <v>0</v>
      </c>
      <c r="G41" s="6">
        <v>100</v>
      </c>
      <c r="M41" t="s">
        <v>487</v>
      </c>
      <c r="N41" t="s">
        <v>488</v>
      </c>
      <c r="O41" t="s">
        <v>489</v>
      </c>
      <c r="P41" t="s">
        <v>424</v>
      </c>
      <c r="Q41" t="s">
        <v>490</v>
      </c>
    </row>
    <row r="42" spans="1:18" x14ac:dyDescent="0.55000000000000004">
      <c r="A42" s="3"/>
      <c r="B42" s="3"/>
      <c r="C42" s="3"/>
      <c r="D42" s="3"/>
      <c r="M42" t="s">
        <v>421</v>
      </c>
      <c r="N42" t="s">
        <v>350</v>
      </c>
      <c r="O42" t="s">
        <v>491</v>
      </c>
      <c r="P42" t="s">
        <v>492</v>
      </c>
      <c r="Q42" t="s">
        <v>490</v>
      </c>
    </row>
    <row r="43" spans="1:18" x14ac:dyDescent="0.55000000000000004">
      <c r="A43" s="3"/>
      <c r="B43" s="3"/>
      <c r="C43" s="3"/>
      <c r="D43" s="3"/>
    </row>
    <row r="44" spans="1:18" x14ac:dyDescent="0.55000000000000004">
      <c r="A44" s="3"/>
      <c r="B44" s="3"/>
      <c r="C44" s="3"/>
      <c r="D44" s="3"/>
    </row>
    <row r="45" spans="1:18" x14ac:dyDescent="0.55000000000000004">
      <c r="N45" t="s">
        <v>447</v>
      </c>
      <c r="O45" t="s">
        <v>197</v>
      </c>
      <c r="P45" t="s">
        <v>182</v>
      </c>
      <c r="Q45" t="s">
        <v>486</v>
      </c>
      <c r="R45" t="s">
        <v>454</v>
      </c>
    </row>
    <row r="46" spans="1:18" x14ac:dyDescent="0.55000000000000004">
      <c r="M46" t="s">
        <v>493</v>
      </c>
      <c r="N46" t="s">
        <v>350</v>
      </c>
      <c r="O46" t="s">
        <v>494</v>
      </c>
      <c r="P46" t="s">
        <v>424</v>
      </c>
      <c r="Q46" t="s">
        <v>490</v>
      </c>
      <c r="R46" t="s">
        <v>490</v>
      </c>
    </row>
    <row r="47" spans="1:18" x14ac:dyDescent="0.55000000000000004">
      <c r="M47" t="s">
        <v>495</v>
      </c>
      <c r="N47" t="s">
        <v>488</v>
      </c>
      <c r="O47" t="s">
        <v>494</v>
      </c>
      <c r="P47" s="99" t="s">
        <v>496</v>
      </c>
      <c r="Q47" s="1">
        <v>0.3</v>
      </c>
      <c r="R47" t="s">
        <v>490</v>
      </c>
    </row>
    <row r="48" spans="1:18" x14ac:dyDescent="0.55000000000000004">
      <c r="M48" t="s">
        <v>497</v>
      </c>
      <c r="N48" t="s">
        <v>498</v>
      </c>
      <c r="O48" t="s">
        <v>494</v>
      </c>
      <c r="P48" t="s">
        <v>499</v>
      </c>
      <c r="Q48" s="1">
        <v>0.6</v>
      </c>
      <c r="R48" t="s">
        <v>500</v>
      </c>
    </row>
    <row r="50" spans="13:18" x14ac:dyDescent="0.55000000000000004">
      <c r="N50" t="s">
        <v>447</v>
      </c>
      <c r="O50" t="s">
        <v>197</v>
      </c>
      <c r="P50" t="s">
        <v>182</v>
      </c>
      <c r="Q50" t="s">
        <v>486</v>
      </c>
      <c r="R50" t="s">
        <v>454</v>
      </c>
    </row>
    <row r="51" spans="13:18" x14ac:dyDescent="0.55000000000000004">
      <c r="M51" t="s">
        <v>501</v>
      </c>
      <c r="N51" t="s">
        <v>350</v>
      </c>
      <c r="O51" t="s">
        <v>353</v>
      </c>
      <c r="P51" t="s">
        <v>419</v>
      </c>
      <c r="Q51" t="s">
        <v>490</v>
      </c>
      <c r="R51" t="s">
        <v>490</v>
      </c>
    </row>
    <row r="52" spans="13:18" x14ac:dyDescent="0.55000000000000004">
      <c r="M52" t="s">
        <v>502</v>
      </c>
      <c r="N52" t="s">
        <v>488</v>
      </c>
      <c r="O52" t="s">
        <v>353</v>
      </c>
      <c r="P52" s="99" t="s">
        <v>503</v>
      </c>
      <c r="Q52" s="1">
        <v>0.2</v>
      </c>
      <c r="R52" t="s">
        <v>490</v>
      </c>
    </row>
    <row r="53" spans="13:18" x14ac:dyDescent="0.55000000000000004">
      <c r="M53" t="s">
        <v>504</v>
      </c>
      <c r="N53" t="s">
        <v>498</v>
      </c>
      <c r="O53" t="s">
        <v>353</v>
      </c>
      <c r="P53" t="s">
        <v>424</v>
      </c>
      <c r="Q53" s="1">
        <v>0.5</v>
      </c>
      <c r="R53" t="s">
        <v>505</v>
      </c>
    </row>
    <row r="54" spans="13:18" x14ac:dyDescent="0.55000000000000004">
      <c r="M54" t="s">
        <v>388</v>
      </c>
      <c r="N54" t="s">
        <v>506</v>
      </c>
      <c r="O54" t="s">
        <v>507</v>
      </c>
      <c r="P54" t="s">
        <v>508</v>
      </c>
      <c r="Q54" s="1">
        <v>1</v>
      </c>
      <c r="R54" t="s">
        <v>509</v>
      </c>
    </row>
    <row r="55" spans="13:18" x14ac:dyDescent="0.55000000000000004">
      <c r="M55" t="s">
        <v>510</v>
      </c>
      <c r="N55" t="s">
        <v>511</v>
      </c>
      <c r="O55" t="s">
        <v>512</v>
      </c>
      <c r="P55" t="s">
        <v>419</v>
      </c>
      <c r="Q55" t="s">
        <v>490</v>
      </c>
      <c r="R55" t="s">
        <v>513</v>
      </c>
    </row>
    <row r="58" spans="13:18" x14ac:dyDescent="0.55000000000000004">
      <c r="N58" t="s">
        <v>447</v>
      </c>
      <c r="O58" t="s">
        <v>197</v>
      </c>
      <c r="P58" t="s">
        <v>182</v>
      </c>
      <c r="Q58" t="s">
        <v>486</v>
      </c>
      <c r="R58" t="s">
        <v>454</v>
      </c>
    </row>
    <row r="59" spans="13:18" x14ac:dyDescent="0.55000000000000004">
      <c r="M59" t="s">
        <v>355</v>
      </c>
      <c r="N59" t="s">
        <v>351</v>
      </c>
      <c r="O59" t="s">
        <v>353</v>
      </c>
      <c r="P59" t="s">
        <v>419</v>
      </c>
      <c r="Q59" t="s">
        <v>490</v>
      </c>
      <c r="R59" t="s">
        <v>490</v>
      </c>
    </row>
    <row r="60" spans="13:18" x14ac:dyDescent="0.55000000000000004">
      <c r="M60" t="s">
        <v>357</v>
      </c>
      <c r="N60" t="s">
        <v>514</v>
      </c>
      <c r="O60" t="s">
        <v>353</v>
      </c>
      <c r="P60" s="99" t="s">
        <v>503</v>
      </c>
      <c r="Q60" s="1" t="s">
        <v>490</v>
      </c>
      <c r="R60" t="s">
        <v>515</v>
      </c>
    </row>
    <row r="61" spans="13:18" x14ac:dyDescent="0.55000000000000004">
      <c r="M61" t="s">
        <v>359</v>
      </c>
      <c r="N61" t="s">
        <v>516</v>
      </c>
      <c r="O61" t="s">
        <v>517</v>
      </c>
      <c r="P61" t="s">
        <v>496</v>
      </c>
      <c r="Q61" s="1">
        <v>0.9</v>
      </c>
      <c r="R61" t="s">
        <v>518</v>
      </c>
    </row>
    <row r="64" spans="13:18" x14ac:dyDescent="0.55000000000000004">
      <c r="M64" t="s">
        <v>216</v>
      </c>
      <c r="N64" t="s">
        <v>447</v>
      </c>
      <c r="O64" t="s">
        <v>197</v>
      </c>
      <c r="P64" t="s">
        <v>182</v>
      </c>
      <c r="Q64" t="s">
        <v>454</v>
      </c>
    </row>
    <row r="65" spans="13:17" x14ac:dyDescent="0.55000000000000004">
      <c r="M65" t="s">
        <v>519</v>
      </c>
      <c r="N65">
        <v>5</v>
      </c>
      <c r="Q65" t="s">
        <v>520</v>
      </c>
    </row>
    <row r="66" spans="13:17" x14ac:dyDescent="0.55000000000000004">
      <c r="M66" t="s">
        <v>406</v>
      </c>
      <c r="N66" t="s">
        <v>521</v>
      </c>
      <c r="O66" t="s">
        <v>522</v>
      </c>
      <c r="P66" t="s">
        <v>523</v>
      </c>
      <c r="Q66" t="s">
        <v>524</v>
      </c>
    </row>
    <row r="67" spans="13:17" x14ac:dyDescent="0.55000000000000004">
      <c r="M67" t="s">
        <v>525</v>
      </c>
      <c r="N67" t="s">
        <v>506</v>
      </c>
      <c r="O67" t="s">
        <v>489</v>
      </c>
      <c r="P67" t="s">
        <v>508</v>
      </c>
      <c r="Q67" t="s">
        <v>526</v>
      </c>
    </row>
    <row r="68" spans="13:17" x14ac:dyDescent="0.55000000000000004">
      <c r="M68" t="s">
        <v>527</v>
      </c>
      <c r="N68" t="s">
        <v>511</v>
      </c>
      <c r="O68" t="s">
        <v>494</v>
      </c>
      <c r="P68" t="s">
        <v>419</v>
      </c>
      <c r="Q68" t="s">
        <v>528</v>
      </c>
    </row>
  </sheetData>
  <phoneticPr fontId="2" type="noConversion"/>
  <pageMargins left="0.7" right="0.7" top="0.78740157499999996" bottom="0.78740157499999996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8BF60-1FAD-4CB4-9C04-B4D89EBA1915}">
  <dimension ref="A1:I35"/>
  <sheetViews>
    <sheetView topLeftCell="A16" workbookViewId="0">
      <selection activeCell="D27" sqref="D27"/>
    </sheetView>
  </sheetViews>
  <sheetFormatPr baseColWidth="10" defaultColWidth="11.41796875" defaultRowHeight="14.4" x14ac:dyDescent="0.55000000000000004"/>
  <sheetData>
    <row r="1" spans="1:9" x14ac:dyDescent="0.55000000000000004">
      <c r="B1" s="3"/>
      <c r="C1" s="3"/>
      <c r="D1" s="3"/>
      <c r="E1" s="3"/>
      <c r="F1" s="3"/>
      <c r="G1" s="3"/>
    </row>
    <row r="2" spans="1:9" x14ac:dyDescent="0.55000000000000004">
      <c r="B2" s="3"/>
      <c r="C2" s="3"/>
      <c r="D2" s="3"/>
      <c r="E2" s="3"/>
      <c r="F2" s="3"/>
      <c r="G2" s="3"/>
    </row>
    <row r="3" spans="1:9" x14ac:dyDescent="0.55000000000000004">
      <c r="A3" t="s">
        <v>529</v>
      </c>
      <c r="B3" s="3" t="s">
        <v>530</v>
      </c>
      <c r="C3" s="3"/>
      <c r="D3" s="3"/>
      <c r="E3" s="3"/>
      <c r="F3" s="3"/>
      <c r="G3" s="3"/>
      <c r="H3" t="s">
        <v>429</v>
      </c>
    </row>
    <row r="4" spans="1:9" x14ac:dyDescent="0.55000000000000004">
      <c r="B4" s="21" t="s">
        <v>531</v>
      </c>
      <c r="C4" s="22" t="s">
        <v>532</v>
      </c>
      <c r="D4" s="23"/>
    </row>
    <row r="5" spans="1:9" x14ac:dyDescent="0.55000000000000004">
      <c r="A5" s="3"/>
      <c r="B5" s="3" t="s">
        <v>533</v>
      </c>
      <c r="C5" s="3"/>
      <c r="D5" s="3"/>
      <c r="E5" s="3"/>
      <c r="F5" s="3"/>
      <c r="G5" s="3"/>
      <c r="H5" t="s">
        <v>534</v>
      </c>
      <c r="I5" t="s">
        <v>535</v>
      </c>
    </row>
    <row r="6" spans="1:9" x14ac:dyDescent="0.55000000000000004">
      <c r="A6" s="3"/>
      <c r="B6" s="3" t="s">
        <v>536</v>
      </c>
      <c r="C6" s="3" t="s">
        <v>537</v>
      </c>
      <c r="D6" s="3"/>
      <c r="E6" s="3"/>
      <c r="F6" s="3"/>
      <c r="G6" s="3"/>
      <c r="H6" t="s">
        <v>538</v>
      </c>
      <c r="I6" t="s">
        <v>535</v>
      </c>
    </row>
    <row r="7" spans="1:9" x14ac:dyDescent="0.55000000000000004">
      <c r="A7" s="3"/>
      <c r="B7" s="5" t="s">
        <v>539</v>
      </c>
      <c r="C7" s="3" t="s">
        <v>540</v>
      </c>
      <c r="D7" s="3"/>
      <c r="E7" s="8"/>
      <c r="F7" s="3"/>
      <c r="G7" s="3"/>
      <c r="H7" t="s">
        <v>541</v>
      </c>
      <c r="I7" t="s">
        <v>542</v>
      </c>
    </row>
    <row r="8" spans="1:9" x14ac:dyDescent="0.55000000000000004">
      <c r="A8" s="3"/>
      <c r="B8" s="3"/>
      <c r="C8" s="3"/>
      <c r="D8" s="3"/>
      <c r="E8" s="3"/>
      <c r="F8" s="3"/>
      <c r="G8" s="3"/>
      <c r="H8" t="s">
        <v>543</v>
      </c>
      <c r="I8" t="s">
        <v>544</v>
      </c>
    </row>
    <row r="9" spans="1:9" x14ac:dyDescent="0.55000000000000004">
      <c r="A9" s="3"/>
      <c r="E9" s="3"/>
      <c r="F9" s="3"/>
      <c r="G9" s="3"/>
      <c r="H9" t="s">
        <v>545</v>
      </c>
      <c r="I9" t="s">
        <v>546</v>
      </c>
    </row>
    <row r="10" spans="1:9" x14ac:dyDescent="0.55000000000000004">
      <c r="A10" s="3"/>
      <c r="B10" s="24" t="s">
        <v>547</v>
      </c>
      <c r="C10" s="25"/>
      <c r="D10" s="24" t="s">
        <v>548</v>
      </c>
      <c r="E10" s="25"/>
      <c r="F10" s="26"/>
      <c r="G10" s="3"/>
    </row>
    <row r="11" spans="1:9" x14ac:dyDescent="0.55000000000000004">
      <c r="A11" s="3"/>
      <c r="B11" s="27"/>
      <c r="C11" s="3"/>
      <c r="D11" s="27"/>
      <c r="E11" s="3"/>
      <c r="F11" s="28"/>
      <c r="G11" s="3"/>
      <c r="H11" t="s">
        <v>549</v>
      </c>
    </row>
    <row r="12" spans="1:9" x14ac:dyDescent="0.55000000000000004">
      <c r="A12" s="3"/>
      <c r="B12" s="27" t="s">
        <v>550</v>
      </c>
      <c r="C12" s="3"/>
      <c r="D12" s="27" t="s">
        <v>551</v>
      </c>
      <c r="E12" s="3"/>
      <c r="F12" s="28"/>
      <c r="G12" s="3"/>
      <c r="H12" t="s">
        <v>552</v>
      </c>
      <c r="I12" t="s">
        <v>216</v>
      </c>
    </row>
    <row r="13" spans="1:9" x14ac:dyDescent="0.55000000000000004">
      <c r="B13" s="27" t="s">
        <v>553</v>
      </c>
      <c r="C13" s="3"/>
      <c r="D13" s="27" t="s">
        <v>554</v>
      </c>
      <c r="E13" s="3"/>
      <c r="F13" s="28"/>
      <c r="H13" t="s">
        <v>555</v>
      </c>
      <c r="I13" t="s">
        <v>556</v>
      </c>
    </row>
    <row r="14" spans="1:9" x14ac:dyDescent="0.55000000000000004">
      <c r="B14" s="27" t="s">
        <v>557</v>
      </c>
      <c r="C14" s="3"/>
      <c r="D14" s="27" t="s">
        <v>531</v>
      </c>
      <c r="E14" s="3" t="s">
        <v>558</v>
      </c>
      <c r="F14" s="28"/>
    </row>
    <row r="15" spans="1:9" x14ac:dyDescent="0.55000000000000004">
      <c r="B15" s="27" t="s">
        <v>559</v>
      </c>
      <c r="C15" s="3"/>
      <c r="D15" s="27" t="s">
        <v>560</v>
      </c>
      <c r="E15" s="3"/>
      <c r="F15" s="28"/>
    </row>
    <row r="16" spans="1:9" x14ac:dyDescent="0.55000000000000004">
      <c r="B16" s="27" t="s">
        <v>561</v>
      </c>
      <c r="C16" s="3"/>
      <c r="D16" s="27" t="s">
        <v>562</v>
      </c>
      <c r="E16" s="3"/>
      <c r="F16" s="28"/>
    </row>
    <row r="17" spans="1:9" x14ac:dyDescent="0.55000000000000004">
      <c r="B17" s="27" t="s">
        <v>563</v>
      </c>
      <c r="C17" s="3"/>
      <c r="D17" s="27" t="s">
        <v>564</v>
      </c>
      <c r="E17" s="3"/>
      <c r="F17" s="28"/>
      <c r="H17" t="s">
        <v>565</v>
      </c>
      <c r="I17" t="s">
        <v>566</v>
      </c>
    </row>
    <row r="18" spans="1:9" x14ac:dyDescent="0.55000000000000004">
      <c r="B18" s="27" t="s">
        <v>567</v>
      </c>
      <c r="C18" s="3"/>
      <c r="D18" s="27" t="s">
        <v>568</v>
      </c>
      <c r="E18" s="3"/>
      <c r="F18" s="28"/>
      <c r="I18" t="s">
        <v>569</v>
      </c>
    </row>
    <row r="19" spans="1:9" x14ac:dyDescent="0.55000000000000004">
      <c r="B19" s="27" t="s">
        <v>570</v>
      </c>
      <c r="C19" s="3"/>
      <c r="D19" s="27" t="s">
        <v>571</v>
      </c>
      <c r="E19" s="3"/>
      <c r="F19" s="28"/>
      <c r="I19" t="s">
        <v>572</v>
      </c>
    </row>
    <row r="20" spans="1:9" x14ac:dyDescent="0.55000000000000004">
      <c r="B20" s="27" t="s">
        <v>573</v>
      </c>
      <c r="C20" s="3"/>
      <c r="D20" s="36" t="s">
        <v>574</v>
      </c>
      <c r="E20" s="3"/>
      <c r="F20" s="28"/>
      <c r="I20" t="s">
        <v>575</v>
      </c>
    </row>
    <row r="21" spans="1:9" x14ac:dyDescent="0.55000000000000004">
      <c r="B21" s="25"/>
      <c r="C21" s="25"/>
      <c r="D21" s="27" t="s">
        <v>576</v>
      </c>
      <c r="E21" s="3"/>
      <c r="F21" s="28"/>
    </row>
    <row r="22" spans="1:9" x14ac:dyDescent="0.55000000000000004">
      <c r="D22" s="27" t="s">
        <v>577</v>
      </c>
      <c r="E22" s="3"/>
      <c r="F22" s="28"/>
      <c r="H22" t="s">
        <v>578</v>
      </c>
      <c r="I22" t="s">
        <v>579</v>
      </c>
    </row>
    <row r="23" spans="1:9" x14ac:dyDescent="0.55000000000000004">
      <c r="D23" s="29" t="s">
        <v>580</v>
      </c>
      <c r="E23" s="16"/>
      <c r="F23" s="30"/>
    </row>
    <row r="25" spans="1:9" x14ac:dyDescent="0.55000000000000004">
      <c r="A25" t="s">
        <v>581</v>
      </c>
      <c r="H25" t="s">
        <v>582</v>
      </c>
      <c r="I25" t="s">
        <v>583</v>
      </c>
    </row>
    <row r="26" spans="1:9" x14ac:dyDescent="0.55000000000000004">
      <c r="A26" t="s">
        <v>584</v>
      </c>
      <c r="I26" t="s">
        <v>585</v>
      </c>
    </row>
    <row r="27" spans="1:9" x14ac:dyDescent="0.55000000000000004">
      <c r="H27" t="s">
        <v>586</v>
      </c>
    </row>
    <row r="28" spans="1:9" x14ac:dyDescent="0.55000000000000004">
      <c r="A28" t="s">
        <v>587</v>
      </c>
      <c r="H28" t="s">
        <v>588</v>
      </c>
    </row>
    <row r="31" spans="1:9" x14ac:dyDescent="0.55000000000000004">
      <c r="A31" t="s">
        <v>589</v>
      </c>
      <c r="H31" t="s">
        <v>590</v>
      </c>
      <c r="I31" t="s">
        <v>591</v>
      </c>
    </row>
    <row r="32" spans="1:9" x14ac:dyDescent="0.55000000000000004">
      <c r="A32" t="s">
        <v>592</v>
      </c>
      <c r="I32" t="s">
        <v>593</v>
      </c>
    </row>
    <row r="33" spans="1:2" x14ac:dyDescent="0.55000000000000004">
      <c r="A33" t="s">
        <v>594</v>
      </c>
    </row>
    <row r="34" spans="1:2" x14ac:dyDescent="0.55000000000000004">
      <c r="A34" t="s">
        <v>560</v>
      </c>
      <c r="B34" s="1">
        <v>0.2</v>
      </c>
    </row>
    <row r="35" spans="1:2" x14ac:dyDescent="0.55000000000000004">
      <c r="A35" t="s">
        <v>554</v>
      </c>
      <c r="B35" s="1">
        <v>0.5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16756-8AE4-44A2-B062-10DC65F234FF}">
  <dimension ref="A1:AA87"/>
  <sheetViews>
    <sheetView tabSelected="1" zoomScale="112" zoomScaleNormal="112" workbookViewId="0">
      <pane xSplit="1" topLeftCell="B1" activePane="topRight" state="frozen"/>
      <selection pane="topRight" activeCell="K5" sqref="K5"/>
    </sheetView>
  </sheetViews>
  <sheetFormatPr baseColWidth="10" defaultColWidth="11.41796875" defaultRowHeight="14.4" x14ac:dyDescent="0.55000000000000004"/>
  <cols>
    <col min="1" max="1" width="24.68359375" customWidth="1"/>
    <col min="2" max="2" width="9.15625" customWidth="1"/>
  </cols>
  <sheetData>
    <row r="1" spans="1:27" x14ac:dyDescent="0.55000000000000004">
      <c r="A1" t="s">
        <v>4</v>
      </c>
      <c r="B1" t="s">
        <v>595</v>
      </c>
      <c r="C1" t="s">
        <v>926</v>
      </c>
      <c r="D1" t="s">
        <v>82</v>
      </c>
      <c r="E1" t="s">
        <v>91</v>
      </c>
      <c r="F1" t="s">
        <v>597</v>
      </c>
      <c r="G1" t="s">
        <v>10</v>
      </c>
      <c r="H1" t="s">
        <v>24</v>
      </c>
      <c r="I1" t="s">
        <v>600</v>
      </c>
      <c r="J1" t="s">
        <v>927</v>
      </c>
      <c r="K1" t="s">
        <v>602</v>
      </c>
      <c r="L1" t="s">
        <v>64</v>
      </c>
      <c r="M1" t="s">
        <v>29</v>
      </c>
      <c r="N1" t="s">
        <v>605</v>
      </c>
      <c r="O1" t="s">
        <v>35</v>
      </c>
      <c r="P1" t="s">
        <v>607</v>
      </c>
      <c r="Q1" t="s">
        <v>608</v>
      </c>
      <c r="R1" t="s">
        <v>414</v>
      </c>
      <c r="S1" t="s">
        <v>609</v>
      </c>
      <c r="T1" t="s">
        <v>610</v>
      </c>
      <c r="U1" s="31" t="s">
        <v>611</v>
      </c>
      <c r="V1" t="s">
        <v>612</v>
      </c>
      <c r="W1" s="31" t="s">
        <v>613</v>
      </c>
      <c r="X1" t="s">
        <v>614</v>
      </c>
      <c r="Y1" s="31" t="s">
        <v>615</v>
      </c>
      <c r="Z1" t="s">
        <v>616</v>
      </c>
      <c r="AA1" s="31" t="s">
        <v>617</v>
      </c>
    </row>
    <row r="2" spans="1:27" x14ac:dyDescent="0.55000000000000004">
      <c r="Q2" t="s">
        <v>618</v>
      </c>
      <c r="R2">
        <v>50</v>
      </c>
      <c r="U2" s="31"/>
      <c r="W2" s="31"/>
      <c r="Y2" s="31"/>
      <c r="AA2" s="31"/>
    </row>
    <row r="3" spans="1:27" x14ac:dyDescent="0.55000000000000004">
      <c r="A3" t="s">
        <v>619</v>
      </c>
      <c r="B3">
        <v>0</v>
      </c>
      <c r="C3">
        <v>0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f t="shared" ref="P3:P34" si="0">SUM(B3:O3)</f>
        <v>1</v>
      </c>
      <c r="Q3">
        <v>10</v>
      </c>
      <c r="R3">
        <f>Q3*$R$2</f>
        <v>500</v>
      </c>
      <c r="S3">
        <v>1</v>
      </c>
      <c r="T3" s="17" t="s">
        <v>239</v>
      </c>
      <c r="U3" s="31">
        <v>6</v>
      </c>
      <c r="V3" s="17" t="s">
        <v>250</v>
      </c>
      <c r="W3" s="31">
        <v>4</v>
      </c>
      <c r="X3" s="17" t="s">
        <v>285</v>
      </c>
      <c r="Y3" s="31">
        <v>3</v>
      </c>
      <c r="Z3" s="18" t="s">
        <v>315</v>
      </c>
      <c r="AA3" s="31">
        <v>6</v>
      </c>
    </row>
    <row r="4" spans="1:27" x14ac:dyDescent="0.55000000000000004">
      <c r="A4" t="s">
        <v>620</v>
      </c>
      <c r="B4">
        <v>0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f t="shared" si="0"/>
        <v>1</v>
      </c>
      <c r="Q4">
        <v>10</v>
      </c>
      <c r="R4">
        <f t="shared" ref="R4:R67" si="1">Q4*$R$2</f>
        <v>500</v>
      </c>
      <c r="S4">
        <v>1</v>
      </c>
      <c r="T4" s="17" t="s">
        <v>239</v>
      </c>
      <c r="U4" s="31">
        <v>6</v>
      </c>
      <c r="V4" s="17" t="s">
        <v>245</v>
      </c>
      <c r="W4" s="31">
        <v>6</v>
      </c>
      <c r="X4" s="17" t="s">
        <v>285</v>
      </c>
      <c r="Y4" s="31">
        <v>6</v>
      </c>
      <c r="Z4" s="20" t="s">
        <v>332</v>
      </c>
      <c r="AA4" s="31">
        <v>5</v>
      </c>
    </row>
    <row r="5" spans="1:27" x14ac:dyDescent="0.55000000000000004">
      <c r="A5" t="s">
        <v>621</v>
      </c>
      <c r="B5">
        <v>0</v>
      </c>
      <c r="C5">
        <v>0</v>
      </c>
      <c r="D5">
        <v>0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1</v>
      </c>
      <c r="L5">
        <v>0</v>
      </c>
      <c r="M5">
        <v>0</v>
      </c>
      <c r="N5">
        <v>0</v>
      </c>
      <c r="O5">
        <v>0</v>
      </c>
      <c r="P5">
        <f t="shared" si="0"/>
        <v>2</v>
      </c>
      <c r="Q5">
        <v>10</v>
      </c>
      <c r="R5">
        <f t="shared" si="1"/>
        <v>500</v>
      </c>
      <c r="S5">
        <v>1</v>
      </c>
      <c r="T5" s="17" t="s">
        <v>254</v>
      </c>
      <c r="U5" s="31">
        <v>1</v>
      </c>
      <c r="V5" s="18" t="s">
        <v>292</v>
      </c>
      <c r="W5" s="31">
        <v>6</v>
      </c>
      <c r="X5" s="17" t="s">
        <v>235</v>
      </c>
      <c r="Y5" s="31">
        <v>5</v>
      </c>
      <c r="Z5" s="20" t="s">
        <v>324</v>
      </c>
      <c r="AA5" s="31">
        <v>4</v>
      </c>
    </row>
    <row r="6" spans="1:27" x14ac:dyDescent="0.55000000000000004">
      <c r="A6" t="s">
        <v>622</v>
      </c>
      <c r="B6">
        <v>0</v>
      </c>
      <c r="C6">
        <v>0</v>
      </c>
      <c r="D6">
        <v>0</v>
      </c>
      <c r="E6">
        <v>1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1</v>
      </c>
      <c r="N6">
        <v>0</v>
      </c>
      <c r="O6">
        <v>0</v>
      </c>
      <c r="P6">
        <f t="shared" si="0"/>
        <v>2</v>
      </c>
      <c r="Q6">
        <v>10</v>
      </c>
      <c r="R6">
        <f t="shared" si="1"/>
        <v>500</v>
      </c>
      <c r="S6">
        <v>1</v>
      </c>
      <c r="T6" s="17" t="s">
        <v>283</v>
      </c>
      <c r="U6" s="31">
        <v>6</v>
      </c>
      <c r="V6" s="18" t="s">
        <v>315</v>
      </c>
      <c r="W6" s="31">
        <v>3</v>
      </c>
      <c r="X6" s="17" t="s">
        <v>238</v>
      </c>
      <c r="Y6" s="31">
        <v>6</v>
      </c>
      <c r="Z6" s="20" t="s">
        <v>324</v>
      </c>
      <c r="AA6" s="31">
        <v>3</v>
      </c>
    </row>
    <row r="7" spans="1:27" x14ac:dyDescent="0.55000000000000004">
      <c r="A7" t="s">
        <v>623</v>
      </c>
      <c r="B7">
        <v>0</v>
      </c>
      <c r="C7">
        <v>0</v>
      </c>
      <c r="D7">
        <v>1</v>
      </c>
      <c r="E7">
        <v>0</v>
      </c>
      <c r="F7">
        <v>0</v>
      </c>
      <c r="G7">
        <v>0</v>
      </c>
      <c r="H7">
        <v>1</v>
      </c>
      <c r="I7">
        <v>1</v>
      </c>
      <c r="J7">
        <v>0</v>
      </c>
      <c r="K7">
        <v>1</v>
      </c>
      <c r="L7">
        <v>0</v>
      </c>
      <c r="M7">
        <v>0</v>
      </c>
      <c r="N7">
        <v>0</v>
      </c>
      <c r="O7">
        <v>0</v>
      </c>
      <c r="P7">
        <f t="shared" si="0"/>
        <v>4</v>
      </c>
      <c r="Q7">
        <v>10</v>
      </c>
      <c r="R7">
        <f t="shared" si="1"/>
        <v>500</v>
      </c>
      <c r="S7">
        <v>1</v>
      </c>
      <c r="T7" s="17" t="s">
        <v>245</v>
      </c>
      <c r="U7" s="31">
        <v>6</v>
      </c>
      <c r="V7" s="20" t="s">
        <v>317</v>
      </c>
      <c r="W7" s="31">
        <v>6</v>
      </c>
      <c r="X7" s="18" t="s">
        <v>315</v>
      </c>
      <c r="Y7" s="31">
        <v>3</v>
      </c>
      <c r="Z7" s="18" t="s">
        <v>292</v>
      </c>
      <c r="AA7" s="31">
        <v>3</v>
      </c>
    </row>
    <row r="8" spans="1:27" x14ac:dyDescent="0.55000000000000004">
      <c r="A8" t="s">
        <v>624</v>
      </c>
      <c r="B8">
        <v>0</v>
      </c>
      <c r="C8">
        <v>0</v>
      </c>
      <c r="D8">
        <v>0</v>
      </c>
      <c r="E8">
        <v>0</v>
      </c>
      <c r="F8">
        <v>1</v>
      </c>
      <c r="G8">
        <v>0</v>
      </c>
      <c r="H8">
        <v>0</v>
      </c>
      <c r="I8">
        <v>0</v>
      </c>
      <c r="J8">
        <v>1</v>
      </c>
      <c r="K8">
        <v>0</v>
      </c>
      <c r="L8">
        <v>0</v>
      </c>
      <c r="M8">
        <v>0</v>
      </c>
      <c r="N8">
        <v>0</v>
      </c>
      <c r="O8">
        <v>0</v>
      </c>
      <c r="P8">
        <f t="shared" si="0"/>
        <v>2</v>
      </c>
      <c r="Q8">
        <v>9</v>
      </c>
      <c r="R8">
        <f t="shared" si="1"/>
        <v>450</v>
      </c>
      <c r="S8">
        <v>2</v>
      </c>
      <c r="T8" s="17" t="s">
        <v>289</v>
      </c>
      <c r="U8" s="31">
        <v>3</v>
      </c>
      <c r="V8" s="17" t="s">
        <v>245</v>
      </c>
      <c r="W8" s="31">
        <v>6</v>
      </c>
      <c r="X8" s="17" t="s">
        <v>239</v>
      </c>
      <c r="Y8" s="31">
        <v>2</v>
      </c>
      <c r="Z8" s="17" t="s">
        <v>238</v>
      </c>
      <c r="AA8" s="31">
        <v>5</v>
      </c>
    </row>
    <row r="9" spans="1:27" x14ac:dyDescent="0.55000000000000004">
      <c r="A9" t="s">
        <v>625</v>
      </c>
      <c r="B9">
        <v>0</v>
      </c>
      <c r="C9">
        <v>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f t="shared" si="0"/>
        <v>2</v>
      </c>
      <c r="Q9">
        <v>9</v>
      </c>
      <c r="R9">
        <f t="shared" si="1"/>
        <v>450</v>
      </c>
      <c r="S9">
        <v>2</v>
      </c>
      <c r="T9" s="18" t="s">
        <v>300</v>
      </c>
      <c r="U9" s="31">
        <v>6</v>
      </c>
      <c r="V9" s="20" t="s">
        <v>323</v>
      </c>
      <c r="W9" s="31">
        <v>6</v>
      </c>
      <c r="X9" s="17" t="s">
        <v>275</v>
      </c>
      <c r="Y9" s="31">
        <v>4</v>
      </c>
      <c r="Z9" s="20" t="s">
        <v>319</v>
      </c>
      <c r="AA9" s="31">
        <v>4</v>
      </c>
    </row>
    <row r="10" spans="1:27" x14ac:dyDescent="0.55000000000000004">
      <c r="A10" t="s">
        <v>626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1</v>
      </c>
      <c r="M10">
        <v>0</v>
      </c>
      <c r="N10">
        <v>0</v>
      </c>
      <c r="O10">
        <v>0</v>
      </c>
      <c r="P10">
        <f t="shared" si="0"/>
        <v>1</v>
      </c>
      <c r="Q10">
        <v>8</v>
      </c>
      <c r="R10">
        <f t="shared" si="1"/>
        <v>400</v>
      </c>
      <c r="S10">
        <v>3</v>
      </c>
      <c r="T10" s="17" t="s">
        <v>254</v>
      </c>
      <c r="U10" s="31">
        <v>1</v>
      </c>
      <c r="V10" s="20" t="s">
        <v>332</v>
      </c>
      <c r="W10" s="31">
        <v>5</v>
      </c>
      <c r="X10" s="18" t="s">
        <v>292</v>
      </c>
      <c r="Y10" s="31">
        <v>4</v>
      </c>
      <c r="Z10" s="18" t="s">
        <v>296</v>
      </c>
      <c r="AA10" s="31">
        <v>4</v>
      </c>
    </row>
    <row r="11" spans="1:27" x14ac:dyDescent="0.55000000000000004">
      <c r="A11" t="s">
        <v>627</v>
      </c>
      <c r="B11">
        <v>0</v>
      </c>
      <c r="C11">
        <v>0</v>
      </c>
      <c r="D11">
        <v>0</v>
      </c>
      <c r="E11">
        <v>0</v>
      </c>
      <c r="F11">
        <v>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f t="shared" si="0"/>
        <v>1</v>
      </c>
      <c r="Q11">
        <v>8</v>
      </c>
      <c r="R11">
        <f t="shared" si="1"/>
        <v>400</v>
      </c>
      <c r="S11">
        <v>3</v>
      </c>
      <c r="T11" s="18" t="s">
        <v>300</v>
      </c>
      <c r="U11" s="31">
        <v>4</v>
      </c>
      <c r="V11" s="20" t="s">
        <v>319</v>
      </c>
      <c r="W11" s="31">
        <v>3</v>
      </c>
      <c r="X11" s="18" t="s">
        <v>328</v>
      </c>
      <c r="Y11" s="31">
        <v>5</v>
      </c>
      <c r="Z11" s="17" t="s">
        <v>275</v>
      </c>
      <c r="AA11" s="31">
        <v>4</v>
      </c>
    </row>
    <row r="12" spans="1:27" x14ac:dyDescent="0.55000000000000004">
      <c r="A12" t="s">
        <v>628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1</v>
      </c>
      <c r="N12">
        <v>0</v>
      </c>
      <c r="O12">
        <v>0</v>
      </c>
      <c r="P12">
        <f t="shared" si="0"/>
        <v>1</v>
      </c>
      <c r="Q12">
        <v>8</v>
      </c>
      <c r="R12">
        <f t="shared" si="1"/>
        <v>400</v>
      </c>
      <c r="S12">
        <v>3</v>
      </c>
      <c r="T12" s="20" t="s">
        <v>317</v>
      </c>
      <c r="U12" s="31">
        <v>3</v>
      </c>
      <c r="V12" s="17" t="s">
        <v>254</v>
      </c>
      <c r="W12" s="31">
        <v>1</v>
      </c>
      <c r="X12" s="17" t="s">
        <v>238</v>
      </c>
      <c r="Y12" s="31">
        <v>5</v>
      </c>
      <c r="Z12" s="17" t="s">
        <v>235</v>
      </c>
      <c r="AA12" s="31">
        <v>5</v>
      </c>
    </row>
    <row r="13" spans="1:27" x14ac:dyDescent="0.55000000000000004">
      <c r="A13" t="s">
        <v>629</v>
      </c>
      <c r="B13">
        <v>0</v>
      </c>
      <c r="C13">
        <v>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</v>
      </c>
      <c r="N13">
        <v>0</v>
      </c>
      <c r="O13">
        <v>0</v>
      </c>
      <c r="P13">
        <f t="shared" si="0"/>
        <v>2</v>
      </c>
      <c r="Q13">
        <v>8</v>
      </c>
      <c r="R13">
        <f t="shared" si="1"/>
        <v>400</v>
      </c>
      <c r="S13">
        <v>3</v>
      </c>
      <c r="T13" s="17" t="s">
        <v>235</v>
      </c>
      <c r="U13" s="31">
        <v>3</v>
      </c>
      <c r="V13" s="20" t="s">
        <v>317</v>
      </c>
      <c r="W13" s="31">
        <v>4</v>
      </c>
      <c r="X13" s="20" t="s">
        <v>323</v>
      </c>
      <c r="Y13" s="31">
        <v>3</v>
      </c>
      <c r="Z13" s="18" t="s">
        <v>315</v>
      </c>
      <c r="AA13" s="31">
        <v>3</v>
      </c>
    </row>
    <row r="14" spans="1:27" x14ac:dyDescent="0.55000000000000004">
      <c r="A14" t="s">
        <v>630</v>
      </c>
      <c r="B14">
        <v>0</v>
      </c>
      <c r="C14">
        <v>1</v>
      </c>
      <c r="D14">
        <v>0</v>
      </c>
      <c r="E14">
        <v>0</v>
      </c>
      <c r="F14">
        <v>0</v>
      </c>
      <c r="G14">
        <v>1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f t="shared" si="0"/>
        <v>2</v>
      </c>
      <c r="Q14">
        <v>8</v>
      </c>
      <c r="R14">
        <f t="shared" si="1"/>
        <v>400</v>
      </c>
      <c r="S14">
        <v>3</v>
      </c>
      <c r="T14" s="20" t="s">
        <v>319</v>
      </c>
      <c r="U14" s="31">
        <v>4</v>
      </c>
      <c r="V14" s="18" t="s">
        <v>328</v>
      </c>
      <c r="W14" s="31">
        <v>5</v>
      </c>
      <c r="X14" s="17" t="s">
        <v>245</v>
      </c>
      <c r="Y14" s="31">
        <v>4</v>
      </c>
      <c r="Z14" s="20" t="s">
        <v>321</v>
      </c>
      <c r="AA14" s="31">
        <v>4</v>
      </c>
    </row>
    <row r="15" spans="1:27" x14ac:dyDescent="0.55000000000000004">
      <c r="A15" t="s">
        <v>631</v>
      </c>
      <c r="B15">
        <v>1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1</v>
      </c>
      <c r="M15">
        <v>0</v>
      </c>
      <c r="N15">
        <v>0</v>
      </c>
      <c r="O15">
        <v>0</v>
      </c>
      <c r="P15">
        <f t="shared" si="0"/>
        <v>2</v>
      </c>
      <c r="Q15">
        <v>8</v>
      </c>
      <c r="R15">
        <f t="shared" si="1"/>
        <v>400</v>
      </c>
      <c r="S15">
        <v>3</v>
      </c>
      <c r="T15" s="17" t="s">
        <v>235</v>
      </c>
      <c r="U15" s="31">
        <v>4</v>
      </c>
      <c r="V15" s="17" t="s">
        <v>259</v>
      </c>
      <c r="W15" s="31">
        <v>5</v>
      </c>
      <c r="X15" s="18" t="s">
        <v>315</v>
      </c>
      <c r="Y15" s="31">
        <v>6</v>
      </c>
      <c r="Z15" s="17" t="s">
        <v>250</v>
      </c>
      <c r="AA15" s="31">
        <v>4</v>
      </c>
    </row>
    <row r="16" spans="1:27" x14ac:dyDescent="0.55000000000000004">
      <c r="A16" t="s">
        <v>632</v>
      </c>
      <c r="B16">
        <v>0</v>
      </c>
      <c r="C16">
        <v>1</v>
      </c>
      <c r="D16">
        <v>0</v>
      </c>
      <c r="E16">
        <v>0</v>
      </c>
      <c r="F16">
        <v>1</v>
      </c>
      <c r="G16">
        <v>0</v>
      </c>
      <c r="H16">
        <v>0</v>
      </c>
      <c r="I16">
        <v>0</v>
      </c>
      <c r="J16">
        <v>0</v>
      </c>
      <c r="K16">
        <v>1</v>
      </c>
      <c r="L16">
        <v>0</v>
      </c>
      <c r="M16">
        <v>0</v>
      </c>
      <c r="N16">
        <v>0</v>
      </c>
      <c r="O16">
        <v>0</v>
      </c>
      <c r="P16">
        <f t="shared" si="0"/>
        <v>3</v>
      </c>
      <c r="Q16">
        <v>8</v>
      </c>
      <c r="R16">
        <f t="shared" si="1"/>
        <v>400</v>
      </c>
      <c r="S16">
        <v>3</v>
      </c>
      <c r="T16" s="17" t="s">
        <v>283</v>
      </c>
      <c r="U16" s="31">
        <v>3</v>
      </c>
      <c r="V16" s="17" t="s">
        <v>239</v>
      </c>
      <c r="W16" s="31">
        <v>2</v>
      </c>
      <c r="X16" s="17" t="s">
        <v>250</v>
      </c>
      <c r="Y16" s="31">
        <v>5</v>
      </c>
      <c r="Z16" s="20" t="s">
        <v>325</v>
      </c>
      <c r="AA16" s="31">
        <v>3</v>
      </c>
    </row>
    <row r="17" spans="1:27" x14ac:dyDescent="0.55000000000000004">
      <c r="A17" t="s">
        <v>633</v>
      </c>
      <c r="B17">
        <v>0</v>
      </c>
      <c r="C17">
        <v>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f t="shared" si="0"/>
        <v>1</v>
      </c>
      <c r="Q17">
        <v>7</v>
      </c>
      <c r="R17">
        <f t="shared" si="1"/>
        <v>350</v>
      </c>
      <c r="S17">
        <v>4</v>
      </c>
      <c r="T17" s="17" t="s">
        <v>289</v>
      </c>
      <c r="U17" s="31">
        <v>4</v>
      </c>
      <c r="V17" s="18" t="s">
        <v>292</v>
      </c>
      <c r="W17" s="31">
        <v>5</v>
      </c>
      <c r="X17" s="17" t="s">
        <v>285</v>
      </c>
      <c r="Y17" s="31">
        <v>3</v>
      </c>
      <c r="Z17" s="17" t="s">
        <v>250</v>
      </c>
      <c r="AA17" s="31">
        <v>2</v>
      </c>
    </row>
    <row r="18" spans="1:27" x14ac:dyDescent="0.55000000000000004">
      <c r="A18" t="s">
        <v>634</v>
      </c>
      <c r="B18">
        <v>0</v>
      </c>
      <c r="C18">
        <v>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1</v>
      </c>
      <c r="M18">
        <v>0</v>
      </c>
      <c r="N18">
        <v>0</v>
      </c>
      <c r="O18">
        <v>0</v>
      </c>
      <c r="P18">
        <f t="shared" si="0"/>
        <v>2</v>
      </c>
      <c r="Q18">
        <v>7</v>
      </c>
      <c r="R18">
        <f t="shared" si="1"/>
        <v>350</v>
      </c>
      <c r="S18">
        <v>4</v>
      </c>
      <c r="T18" s="20" t="s">
        <v>317</v>
      </c>
      <c r="U18" s="31">
        <v>6</v>
      </c>
      <c r="V18" s="20" t="s">
        <v>319</v>
      </c>
      <c r="W18" s="31">
        <v>4</v>
      </c>
      <c r="X18" s="17" t="s">
        <v>238</v>
      </c>
      <c r="Y18" s="31">
        <v>6</v>
      </c>
      <c r="Z18" s="17" t="s">
        <v>285</v>
      </c>
      <c r="AA18" s="31">
        <v>4</v>
      </c>
    </row>
    <row r="19" spans="1:27" x14ac:dyDescent="0.55000000000000004">
      <c r="A19" t="s">
        <v>635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1</v>
      </c>
      <c r="N19">
        <v>1</v>
      </c>
      <c r="O19">
        <v>1</v>
      </c>
      <c r="P19">
        <f t="shared" si="0"/>
        <v>3</v>
      </c>
      <c r="Q19">
        <v>7</v>
      </c>
      <c r="R19">
        <f t="shared" si="1"/>
        <v>350</v>
      </c>
      <c r="S19">
        <v>4</v>
      </c>
      <c r="T19" s="17" t="s">
        <v>259</v>
      </c>
      <c r="U19" s="31">
        <v>4</v>
      </c>
      <c r="V19" s="20" t="s">
        <v>323</v>
      </c>
      <c r="W19" s="31">
        <v>4</v>
      </c>
      <c r="X19" s="18" t="s">
        <v>296</v>
      </c>
      <c r="Y19" s="31">
        <v>6</v>
      </c>
      <c r="Z19" s="20" t="s">
        <v>321</v>
      </c>
      <c r="AA19" s="31">
        <v>3</v>
      </c>
    </row>
    <row r="20" spans="1:27" x14ac:dyDescent="0.55000000000000004">
      <c r="A20" t="s">
        <v>636</v>
      </c>
      <c r="B20">
        <v>0</v>
      </c>
      <c r="C20">
        <v>1</v>
      </c>
      <c r="D20">
        <v>0</v>
      </c>
      <c r="E20">
        <v>0</v>
      </c>
      <c r="F20">
        <v>0</v>
      </c>
      <c r="G20">
        <v>1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1</v>
      </c>
      <c r="P20">
        <f t="shared" si="0"/>
        <v>3</v>
      </c>
      <c r="Q20">
        <v>7</v>
      </c>
      <c r="R20">
        <f t="shared" si="1"/>
        <v>350</v>
      </c>
      <c r="S20">
        <v>4</v>
      </c>
      <c r="T20" s="18" t="s">
        <v>328</v>
      </c>
      <c r="U20" s="31">
        <v>4</v>
      </c>
      <c r="V20" s="18" t="s">
        <v>296</v>
      </c>
      <c r="W20" s="31">
        <v>4</v>
      </c>
      <c r="X20" s="17" t="s">
        <v>283</v>
      </c>
      <c r="Y20" s="31">
        <v>4</v>
      </c>
      <c r="Z20" s="18" t="s">
        <v>315</v>
      </c>
      <c r="AA20" s="31">
        <v>3</v>
      </c>
    </row>
    <row r="21" spans="1:27" x14ac:dyDescent="0.55000000000000004">
      <c r="A21" t="s">
        <v>637</v>
      </c>
      <c r="B21">
        <v>1</v>
      </c>
      <c r="C21">
        <v>0</v>
      </c>
      <c r="D21">
        <v>0</v>
      </c>
      <c r="E21">
        <v>0</v>
      </c>
      <c r="F21">
        <v>0</v>
      </c>
      <c r="G21">
        <v>1</v>
      </c>
      <c r="H21">
        <v>0</v>
      </c>
      <c r="I21">
        <v>1</v>
      </c>
      <c r="J21">
        <v>0</v>
      </c>
      <c r="K21">
        <v>0</v>
      </c>
      <c r="L21">
        <v>0</v>
      </c>
      <c r="M21">
        <v>0</v>
      </c>
      <c r="N21">
        <v>0</v>
      </c>
      <c r="O21">
        <v>1</v>
      </c>
      <c r="P21">
        <f t="shared" si="0"/>
        <v>4</v>
      </c>
      <c r="Q21">
        <v>7</v>
      </c>
      <c r="R21">
        <f t="shared" si="1"/>
        <v>350</v>
      </c>
      <c r="S21">
        <v>4</v>
      </c>
      <c r="T21" s="17" t="s">
        <v>235</v>
      </c>
      <c r="U21" s="31">
        <v>5</v>
      </c>
      <c r="V21" s="18" t="s">
        <v>328</v>
      </c>
      <c r="W21" s="31">
        <v>4</v>
      </c>
      <c r="X21" s="18" t="s">
        <v>292</v>
      </c>
      <c r="Y21" s="31">
        <v>4</v>
      </c>
      <c r="Z21" s="17" t="s">
        <v>250</v>
      </c>
      <c r="AA21" s="31">
        <v>2</v>
      </c>
    </row>
    <row r="22" spans="1:27" x14ac:dyDescent="0.55000000000000004">
      <c r="A22" t="s">
        <v>638</v>
      </c>
      <c r="B22">
        <v>0</v>
      </c>
      <c r="C22">
        <v>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f t="shared" si="0"/>
        <v>1</v>
      </c>
      <c r="Q22">
        <v>6</v>
      </c>
      <c r="R22">
        <f t="shared" si="1"/>
        <v>300</v>
      </c>
      <c r="S22">
        <v>5</v>
      </c>
      <c r="T22" s="18" t="s">
        <v>328</v>
      </c>
      <c r="U22" s="31">
        <v>2</v>
      </c>
      <c r="V22" s="20" t="s">
        <v>325</v>
      </c>
      <c r="W22" s="31">
        <v>4</v>
      </c>
      <c r="X22" s="17" t="s">
        <v>235</v>
      </c>
      <c r="Y22" s="31">
        <v>4</v>
      </c>
      <c r="Z22" s="20" t="s">
        <v>323</v>
      </c>
      <c r="AA22" s="31">
        <v>3</v>
      </c>
    </row>
    <row r="23" spans="1:27" x14ac:dyDescent="0.55000000000000004">
      <c r="A23" t="s">
        <v>639</v>
      </c>
      <c r="B23">
        <v>0</v>
      </c>
      <c r="C23">
        <v>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f t="shared" si="0"/>
        <v>1</v>
      </c>
      <c r="Q23">
        <v>6</v>
      </c>
      <c r="R23">
        <f t="shared" si="1"/>
        <v>300</v>
      </c>
      <c r="S23">
        <v>5</v>
      </c>
      <c r="T23" s="20" t="s">
        <v>332</v>
      </c>
      <c r="U23" s="31">
        <v>3</v>
      </c>
      <c r="V23" s="18" t="s">
        <v>292</v>
      </c>
      <c r="W23" s="31">
        <v>3</v>
      </c>
      <c r="X23" s="17" t="s">
        <v>275</v>
      </c>
      <c r="Y23" s="31">
        <v>4</v>
      </c>
      <c r="Z23" s="18" t="s">
        <v>328</v>
      </c>
      <c r="AA23" s="31">
        <v>4</v>
      </c>
    </row>
    <row r="24" spans="1:27" x14ac:dyDescent="0.55000000000000004">
      <c r="A24" t="s">
        <v>640</v>
      </c>
      <c r="B24">
        <v>0</v>
      </c>
      <c r="C24">
        <v>0</v>
      </c>
      <c r="D24">
        <v>0</v>
      </c>
      <c r="E24">
        <v>1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f t="shared" si="0"/>
        <v>1</v>
      </c>
      <c r="Q24">
        <v>6</v>
      </c>
      <c r="R24">
        <f t="shared" si="1"/>
        <v>300</v>
      </c>
      <c r="S24">
        <v>5</v>
      </c>
      <c r="T24" s="17" t="s">
        <v>283</v>
      </c>
      <c r="U24" s="31">
        <v>3</v>
      </c>
      <c r="V24" s="20" t="s">
        <v>332</v>
      </c>
      <c r="W24" s="31">
        <v>4</v>
      </c>
      <c r="X24" s="17" t="s">
        <v>238</v>
      </c>
      <c r="Y24" s="31">
        <v>1</v>
      </c>
      <c r="Z24" s="18" t="s">
        <v>304</v>
      </c>
      <c r="AA24" s="31">
        <v>6</v>
      </c>
    </row>
    <row r="25" spans="1:27" x14ac:dyDescent="0.55000000000000004">
      <c r="A25" t="s">
        <v>641</v>
      </c>
      <c r="B25">
        <v>0</v>
      </c>
      <c r="C25">
        <v>0</v>
      </c>
      <c r="D25">
        <v>0</v>
      </c>
      <c r="E25">
        <v>1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f t="shared" si="0"/>
        <v>1</v>
      </c>
      <c r="Q25">
        <v>6</v>
      </c>
      <c r="R25">
        <f t="shared" si="1"/>
        <v>300</v>
      </c>
      <c r="S25">
        <v>5</v>
      </c>
      <c r="T25" s="18" t="s">
        <v>296</v>
      </c>
      <c r="U25" s="31">
        <v>3</v>
      </c>
      <c r="V25" s="17" t="s">
        <v>254</v>
      </c>
      <c r="W25" s="31">
        <v>1</v>
      </c>
      <c r="X25" s="17" t="s">
        <v>266</v>
      </c>
      <c r="Y25" s="31">
        <v>2</v>
      </c>
      <c r="Z25" s="17" t="s">
        <v>238</v>
      </c>
      <c r="AA25" s="31">
        <v>1</v>
      </c>
    </row>
    <row r="26" spans="1:27" x14ac:dyDescent="0.55000000000000004">
      <c r="A26" t="s">
        <v>642</v>
      </c>
      <c r="B26">
        <v>0</v>
      </c>
      <c r="C26">
        <v>0</v>
      </c>
      <c r="D26">
        <v>0</v>
      </c>
      <c r="E26">
        <v>0</v>
      </c>
      <c r="F26">
        <v>0</v>
      </c>
      <c r="G26">
        <v>1</v>
      </c>
      <c r="H26">
        <v>0</v>
      </c>
      <c r="I26">
        <v>0</v>
      </c>
      <c r="J26">
        <v>0</v>
      </c>
      <c r="K26">
        <v>0</v>
      </c>
      <c r="L26">
        <v>0</v>
      </c>
      <c r="M26">
        <v>1</v>
      </c>
      <c r="N26">
        <v>0</v>
      </c>
      <c r="O26">
        <v>0</v>
      </c>
      <c r="P26">
        <f t="shared" si="0"/>
        <v>2</v>
      </c>
      <c r="Q26">
        <v>6</v>
      </c>
      <c r="R26">
        <f t="shared" si="1"/>
        <v>300</v>
      </c>
      <c r="S26">
        <v>5</v>
      </c>
      <c r="T26" s="17" t="s">
        <v>254</v>
      </c>
      <c r="U26" s="31">
        <v>1</v>
      </c>
      <c r="V26" s="17" t="s">
        <v>250</v>
      </c>
      <c r="W26" s="31">
        <v>3</v>
      </c>
      <c r="X26" s="18" t="s">
        <v>315</v>
      </c>
      <c r="Y26" s="31">
        <v>5</v>
      </c>
      <c r="Z26" s="20" t="s">
        <v>324</v>
      </c>
      <c r="AA26" s="31">
        <v>4</v>
      </c>
    </row>
    <row r="27" spans="1:27" x14ac:dyDescent="0.55000000000000004">
      <c r="A27" t="s">
        <v>643</v>
      </c>
      <c r="B27">
        <v>0</v>
      </c>
      <c r="C27">
        <v>0</v>
      </c>
      <c r="D27">
        <v>0</v>
      </c>
      <c r="E27">
        <v>1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1</v>
      </c>
      <c r="N27">
        <v>0</v>
      </c>
      <c r="O27">
        <v>0</v>
      </c>
      <c r="P27">
        <f t="shared" si="0"/>
        <v>2</v>
      </c>
      <c r="Q27">
        <v>6</v>
      </c>
      <c r="R27">
        <f t="shared" si="1"/>
        <v>300</v>
      </c>
      <c r="S27">
        <v>5</v>
      </c>
      <c r="T27" s="17" t="s">
        <v>289</v>
      </c>
      <c r="U27" s="31">
        <v>2</v>
      </c>
      <c r="V27" s="20" t="s">
        <v>324</v>
      </c>
      <c r="W27" s="31">
        <v>3</v>
      </c>
      <c r="X27" s="17" t="s">
        <v>271</v>
      </c>
      <c r="Y27" s="31">
        <v>5</v>
      </c>
      <c r="Z27" s="17" t="s">
        <v>235</v>
      </c>
      <c r="AA27" s="31">
        <v>3</v>
      </c>
    </row>
    <row r="28" spans="1:27" x14ac:dyDescent="0.55000000000000004">
      <c r="A28" t="s">
        <v>644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1</v>
      </c>
      <c r="M28">
        <v>0</v>
      </c>
      <c r="N28">
        <v>0</v>
      </c>
      <c r="O28">
        <v>1</v>
      </c>
      <c r="P28">
        <f t="shared" si="0"/>
        <v>2</v>
      </c>
      <c r="Q28">
        <v>6</v>
      </c>
      <c r="R28">
        <f t="shared" si="1"/>
        <v>300</v>
      </c>
      <c r="S28">
        <v>5</v>
      </c>
      <c r="T28" s="18" t="s">
        <v>304</v>
      </c>
      <c r="U28" s="31">
        <v>4</v>
      </c>
      <c r="V28" s="17" t="s">
        <v>245</v>
      </c>
      <c r="W28" s="31">
        <v>4</v>
      </c>
      <c r="X28" s="20" t="s">
        <v>332</v>
      </c>
      <c r="Y28" s="31">
        <v>4</v>
      </c>
      <c r="Z28" s="20" t="s">
        <v>325</v>
      </c>
      <c r="AA28" s="31">
        <v>3</v>
      </c>
    </row>
    <row r="29" spans="1:27" x14ac:dyDescent="0.55000000000000004">
      <c r="A29" t="s">
        <v>645</v>
      </c>
      <c r="B29">
        <v>0</v>
      </c>
      <c r="C29">
        <v>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1</v>
      </c>
      <c r="M29">
        <v>0</v>
      </c>
      <c r="N29">
        <v>0</v>
      </c>
      <c r="O29">
        <v>0</v>
      </c>
      <c r="P29">
        <f t="shared" si="0"/>
        <v>2</v>
      </c>
      <c r="Q29">
        <v>6</v>
      </c>
      <c r="R29">
        <f t="shared" si="1"/>
        <v>300</v>
      </c>
      <c r="S29">
        <v>5</v>
      </c>
      <c r="T29" s="17" t="s">
        <v>283</v>
      </c>
      <c r="U29" s="31">
        <v>3</v>
      </c>
      <c r="V29" s="18" t="s">
        <v>304</v>
      </c>
      <c r="W29" s="31">
        <v>3</v>
      </c>
      <c r="X29" s="17" t="s">
        <v>254</v>
      </c>
      <c r="Y29" s="31">
        <v>1</v>
      </c>
      <c r="Z29" s="17" t="s">
        <v>271</v>
      </c>
      <c r="AA29" s="31">
        <v>5</v>
      </c>
    </row>
    <row r="30" spans="1:27" x14ac:dyDescent="0.55000000000000004">
      <c r="A30" t="s">
        <v>646</v>
      </c>
      <c r="B30">
        <v>1</v>
      </c>
      <c r="C30">
        <v>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1</v>
      </c>
      <c r="N30">
        <v>1</v>
      </c>
      <c r="O30">
        <v>0</v>
      </c>
      <c r="P30">
        <f t="shared" si="0"/>
        <v>4</v>
      </c>
      <c r="Q30">
        <v>6</v>
      </c>
      <c r="R30">
        <f t="shared" si="1"/>
        <v>300</v>
      </c>
      <c r="S30">
        <v>5</v>
      </c>
      <c r="T30" s="18" t="s">
        <v>328</v>
      </c>
      <c r="U30" s="31">
        <v>3</v>
      </c>
      <c r="V30" s="17" t="s">
        <v>235</v>
      </c>
      <c r="W30" s="31">
        <v>3</v>
      </c>
      <c r="X30" s="18" t="s">
        <v>292</v>
      </c>
      <c r="Y30" s="31">
        <v>6</v>
      </c>
      <c r="Z30" s="17" t="s">
        <v>266</v>
      </c>
      <c r="AA30" s="31">
        <v>2</v>
      </c>
    </row>
    <row r="31" spans="1:27" x14ac:dyDescent="0.55000000000000004">
      <c r="A31" t="s">
        <v>647</v>
      </c>
      <c r="B31">
        <v>0</v>
      </c>
      <c r="C31">
        <v>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f t="shared" si="0"/>
        <v>1</v>
      </c>
      <c r="Q31">
        <v>5</v>
      </c>
      <c r="R31">
        <f t="shared" si="1"/>
        <v>250</v>
      </c>
      <c r="S31">
        <v>6</v>
      </c>
      <c r="T31" s="17" t="s">
        <v>271</v>
      </c>
      <c r="U31" s="31">
        <v>2</v>
      </c>
      <c r="V31" s="17" t="s">
        <v>259</v>
      </c>
      <c r="W31" s="31">
        <v>2</v>
      </c>
      <c r="X31" s="17" t="s">
        <v>250</v>
      </c>
      <c r="Y31" s="31">
        <v>3</v>
      </c>
      <c r="Z31" s="20" t="s">
        <v>324</v>
      </c>
      <c r="AA31" s="31">
        <v>5</v>
      </c>
    </row>
    <row r="32" spans="1:27" x14ac:dyDescent="0.55000000000000004">
      <c r="A32" t="s">
        <v>648</v>
      </c>
      <c r="B32">
        <v>1</v>
      </c>
      <c r="C32">
        <v>0</v>
      </c>
      <c r="D32">
        <v>0</v>
      </c>
      <c r="E32">
        <v>0</v>
      </c>
      <c r="F32">
        <v>0</v>
      </c>
      <c r="G32">
        <v>1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f t="shared" si="0"/>
        <v>2</v>
      </c>
      <c r="Q32">
        <v>5</v>
      </c>
      <c r="R32">
        <f t="shared" si="1"/>
        <v>250</v>
      </c>
      <c r="S32">
        <v>6</v>
      </c>
      <c r="T32" s="18" t="s">
        <v>300</v>
      </c>
      <c r="U32" s="31">
        <v>3</v>
      </c>
      <c r="V32" s="18" t="s">
        <v>328</v>
      </c>
      <c r="W32" s="31">
        <v>3</v>
      </c>
      <c r="X32" s="17" t="s">
        <v>235</v>
      </c>
      <c r="Y32" s="31">
        <v>3</v>
      </c>
      <c r="Z32" s="17" t="s">
        <v>250</v>
      </c>
      <c r="AA32" s="31">
        <v>3</v>
      </c>
    </row>
    <row r="33" spans="1:27" x14ac:dyDescent="0.55000000000000004">
      <c r="A33" t="s">
        <v>649</v>
      </c>
      <c r="B33">
        <v>0</v>
      </c>
      <c r="C33">
        <v>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1</v>
      </c>
      <c r="M33">
        <v>0</v>
      </c>
      <c r="N33">
        <v>0</v>
      </c>
      <c r="O33">
        <v>0</v>
      </c>
      <c r="P33">
        <f t="shared" si="0"/>
        <v>2</v>
      </c>
      <c r="Q33">
        <v>5</v>
      </c>
      <c r="R33">
        <f t="shared" si="1"/>
        <v>250</v>
      </c>
      <c r="S33">
        <v>6</v>
      </c>
      <c r="T33" s="20" t="s">
        <v>323</v>
      </c>
      <c r="U33" s="31">
        <v>3</v>
      </c>
      <c r="V33" s="17" t="s">
        <v>275</v>
      </c>
      <c r="W33" s="31">
        <v>4</v>
      </c>
      <c r="X33" s="18" t="s">
        <v>292</v>
      </c>
      <c r="Y33" s="31">
        <v>4</v>
      </c>
      <c r="Z33" s="20" t="s">
        <v>321</v>
      </c>
      <c r="AA33" s="31">
        <v>3</v>
      </c>
    </row>
    <row r="34" spans="1:27" x14ac:dyDescent="0.55000000000000004">
      <c r="A34" t="s">
        <v>650</v>
      </c>
      <c r="B34">
        <v>0</v>
      </c>
      <c r="C34">
        <v>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1</v>
      </c>
      <c r="M34">
        <v>0</v>
      </c>
      <c r="N34">
        <v>0</v>
      </c>
      <c r="O34">
        <v>0</v>
      </c>
      <c r="P34">
        <f t="shared" si="0"/>
        <v>2</v>
      </c>
      <c r="Q34">
        <v>5</v>
      </c>
      <c r="R34">
        <f t="shared" si="1"/>
        <v>250</v>
      </c>
      <c r="S34">
        <v>6</v>
      </c>
      <c r="T34" s="18" t="s">
        <v>308</v>
      </c>
      <c r="U34" s="31">
        <v>5</v>
      </c>
      <c r="V34" s="17" t="s">
        <v>259</v>
      </c>
      <c r="W34" s="31">
        <v>3</v>
      </c>
      <c r="X34" s="18" t="s">
        <v>300</v>
      </c>
      <c r="Y34" s="31">
        <v>4</v>
      </c>
      <c r="Z34" s="17" t="s">
        <v>250</v>
      </c>
      <c r="AA34" s="31">
        <v>5</v>
      </c>
    </row>
    <row r="35" spans="1:27" x14ac:dyDescent="0.55000000000000004">
      <c r="A35" t="s">
        <v>651</v>
      </c>
      <c r="B35">
        <v>0</v>
      </c>
      <c r="C35">
        <v>1</v>
      </c>
      <c r="D35">
        <v>0</v>
      </c>
      <c r="E35">
        <v>0</v>
      </c>
      <c r="F35">
        <v>0</v>
      </c>
      <c r="G35">
        <v>1</v>
      </c>
      <c r="H35">
        <v>0</v>
      </c>
      <c r="I35">
        <v>0</v>
      </c>
      <c r="J35">
        <v>0</v>
      </c>
      <c r="K35">
        <v>0</v>
      </c>
      <c r="L35">
        <v>0</v>
      </c>
      <c r="M35">
        <v>1</v>
      </c>
      <c r="N35">
        <v>0</v>
      </c>
      <c r="O35">
        <v>0</v>
      </c>
      <c r="P35">
        <f t="shared" ref="P35:P77" si="2">SUM(B35:O35)</f>
        <v>3</v>
      </c>
      <c r="Q35">
        <v>5</v>
      </c>
      <c r="R35">
        <f t="shared" si="1"/>
        <v>250</v>
      </c>
      <c r="S35">
        <v>6</v>
      </c>
      <c r="T35" s="18" t="s">
        <v>296</v>
      </c>
      <c r="U35" s="31">
        <v>3</v>
      </c>
      <c r="V35" s="18" t="s">
        <v>292</v>
      </c>
      <c r="W35" s="31">
        <v>2</v>
      </c>
      <c r="X35" s="18" t="s">
        <v>312</v>
      </c>
      <c r="Y35" s="31">
        <v>4</v>
      </c>
      <c r="Z35" s="18" t="s">
        <v>315</v>
      </c>
      <c r="AA35" s="31">
        <v>4</v>
      </c>
    </row>
    <row r="36" spans="1:27" x14ac:dyDescent="0.55000000000000004">
      <c r="A36" t="s">
        <v>652</v>
      </c>
      <c r="B36">
        <v>0</v>
      </c>
      <c r="C36">
        <v>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f t="shared" si="2"/>
        <v>1</v>
      </c>
      <c r="Q36">
        <v>4</v>
      </c>
      <c r="R36">
        <f t="shared" si="1"/>
        <v>200</v>
      </c>
      <c r="S36">
        <v>7</v>
      </c>
      <c r="T36" s="17" t="s">
        <v>259</v>
      </c>
      <c r="U36" s="31">
        <v>4</v>
      </c>
      <c r="V36" s="17" t="s">
        <v>289</v>
      </c>
      <c r="W36" s="31">
        <v>2</v>
      </c>
      <c r="X36" s="17" t="s">
        <v>239</v>
      </c>
      <c r="Y36" s="31">
        <v>3</v>
      </c>
      <c r="Z36" s="17" t="s">
        <v>285</v>
      </c>
      <c r="AA36" s="31">
        <v>1</v>
      </c>
    </row>
    <row r="37" spans="1:27" x14ac:dyDescent="0.55000000000000004">
      <c r="A37" t="s">
        <v>653</v>
      </c>
      <c r="B37">
        <v>0</v>
      </c>
      <c r="C37">
        <v>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f t="shared" si="2"/>
        <v>1</v>
      </c>
      <c r="Q37">
        <v>4</v>
      </c>
      <c r="R37">
        <f t="shared" si="1"/>
        <v>200</v>
      </c>
      <c r="S37">
        <v>7</v>
      </c>
      <c r="T37" s="17" t="s">
        <v>245</v>
      </c>
      <c r="U37" s="31">
        <v>1</v>
      </c>
      <c r="V37" s="17" t="s">
        <v>250</v>
      </c>
      <c r="W37" s="31">
        <v>5</v>
      </c>
      <c r="X37" s="17" t="s">
        <v>235</v>
      </c>
      <c r="Y37" s="31">
        <v>4</v>
      </c>
      <c r="Z37" s="20" t="s">
        <v>326</v>
      </c>
      <c r="AA37" s="31">
        <v>5</v>
      </c>
    </row>
    <row r="38" spans="1:27" x14ac:dyDescent="0.55000000000000004">
      <c r="A38" t="s">
        <v>654</v>
      </c>
      <c r="B38">
        <v>0</v>
      </c>
      <c r="C38">
        <v>0</v>
      </c>
      <c r="D38">
        <v>0</v>
      </c>
      <c r="E38">
        <v>0</v>
      </c>
      <c r="F38">
        <v>0</v>
      </c>
      <c r="G38">
        <v>1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1</v>
      </c>
      <c r="P38">
        <f t="shared" si="2"/>
        <v>2</v>
      </c>
      <c r="Q38">
        <v>4</v>
      </c>
      <c r="R38">
        <f t="shared" si="1"/>
        <v>200</v>
      </c>
      <c r="S38">
        <v>7</v>
      </c>
      <c r="T38" s="20" t="s">
        <v>321</v>
      </c>
      <c r="U38" s="31">
        <v>4</v>
      </c>
      <c r="V38" s="17" t="s">
        <v>238</v>
      </c>
      <c r="W38" s="31">
        <v>2</v>
      </c>
      <c r="X38" s="18" t="s">
        <v>328</v>
      </c>
      <c r="Y38" s="31">
        <v>5</v>
      </c>
      <c r="Z38" s="17" t="s">
        <v>289</v>
      </c>
      <c r="AA38" s="31">
        <v>3</v>
      </c>
    </row>
    <row r="39" spans="1:27" x14ac:dyDescent="0.55000000000000004">
      <c r="A39" t="s">
        <v>655</v>
      </c>
      <c r="B39">
        <v>0</v>
      </c>
      <c r="C39">
        <v>0</v>
      </c>
      <c r="D39">
        <v>0</v>
      </c>
      <c r="E39">
        <v>0</v>
      </c>
      <c r="F39">
        <v>1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1</v>
      </c>
      <c r="P39">
        <f t="shared" si="2"/>
        <v>2</v>
      </c>
      <c r="Q39">
        <v>4</v>
      </c>
      <c r="R39">
        <f t="shared" si="1"/>
        <v>200</v>
      </c>
      <c r="S39">
        <v>7</v>
      </c>
      <c r="T39" s="17" t="s">
        <v>289</v>
      </c>
      <c r="U39" s="31">
        <v>4</v>
      </c>
      <c r="V39" s="20" t="s">
        <v>332</v>
      </c>
      <c r="W39" s="31">
        <v>2</v>
      </c>
      <c r="X39" s="18" t="s">
        <v>292</v>
      </c>
      <c r="Y39" s="31">
        <v>4</v>
      </c>
      <c r="Z39" s="17" t="s">
        <v>239</v>
      </c>
      <c r="AA39" s="31">
        <v>3</v>
      </c>
    </row>
    <row r="40" spans="1:27" x14ac:dyDescent="0.55000000000000004">
      <c r="A40" t="s">
        <v>656</v>
      </c>
      <c r="B40">
        <v>0</v>
      </c>
      <c r="C40">
        <v>0</v>
      </c>
      <c r="D40">
        <v>0</v>
      </c>
      <c r="E40">
        <v>1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1</v>
      </c>
      <c r="O40">
        <v>0</v>
      </c>
      <c r="P40">
        <f t="shared" si="2"/>
        <v>2</v>
      </c>
      <c r="Q40">
        <v>4</v>
      </c>
      <c r="R40">
        <f t="shared" si="1"/>
        <v>200</v>
      </c>
      <c r="S40">
        <v>7</v>
      </c>
      <c r="T40" s="20" t="s">
        <v>321</v>
      </c>
      <c r="U40" s="31">
        <v>4</v>
      </c>
      <c r="V40" s="17" t="s">
        <v>271</v>
      </c>
      <c r="W40" s="31">
        <v>4</v>
      </c>
      <c r="X40" s="17" t="s">
        <v>235</v>
      </c>
      <c r="Y40" s="31">
        <v>4</v>
      </c>
      <c r="Z40" s="18" t="s">
        <v>315</v>
      </c>
      <c r="AA40" s="31">
        <v>4</v>
      </c>
    </row>
    <row r="41" spans="1:27" x14ac:dyDescent="0.55000000000000004">
      <c r="A41" t="s">
        <v>657</v>
      </c>
      <c r="B41">
        <v>0</v>
      </c>
      <c r="C41">
        <v>1</v>
      </c>
      <c r="D41">
        <v>0</v>
      </c>
      <c r="E41">
        <v>0</v>
      </c>
      <c r="F41">
        <v>0</v>
      </c>
      <c r="G41">
        <v>1</v>
      </c>
      <c r="H41">
        <v>0</v>
      </c>
      <c r="I41">
        <v>0</v>
      </c>
      <c r="J41">
        <v>0</v>
      </c>
      <c r="K41">
        <v>0</v>
      </c>
      <c r="L41">
        <v>0</v>
      </c>
      <c r="M41">
        <v>1</v>
      </c>
      <c r="N41">
        <v>0</v>
      </c>
      <c r="O41">
        <v>0</v>
      </c>
      <c r="P41">
        <f t="shared" si="2"/>
        <v>3</v>
      </c>
      <c r="Q41">
        <v>4</v>
      </c>
      <c r="R41">
        <f t="shared" si="1"/>
        <v>200</v>
      </c>
      <c r="S41">
        <v>7</v>
      </c>
      <c r="T41" s="18" t="s">
        <v>328</v>
      </c>
      <c r="U41" s="31">
        <v>3</v>
      </c>
      <c r="V41" s="17" t="s">
        <v>254</v>
      </c>
      <c r="W41" s="31">
        <v>1</v>
      </c>
      <c r="X41" s="17" t="s">
        <v>266</v>
      </c>
      <c r="Y41" s="31">
        <v>2</v>
      </c>
      <c r="Z41" s="17" t="s">
        <v>250</v>
      </c>
      <c r="AA41" s="31">
        <v>4</v>
      </c>
    </row>
    <row r="42" spans="1:27" x14ac:dyDescent="0.55000000000000004">
      <c r="A42" t="s">
        <v>658</v>
      </c>
      <c r="B42">
        <v>1</v>
      </c>
      <c r="C42">
        <v>0</v>
      </c>
      <c r="D42">
        <v>0</v>
      </c>
      <c r="E42">
        <v>1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1</v>
      </c>
      <c r="N42">
        <v>0</v>
      </c>
      <c r="O42">
        <v>0</v>
      </c>
      <c r="P42">
        <f t="shared" si="2"/>
        <v>3</v>
      </c>
      <c r="Q42">
        <v>4</v>
      </c>
      <c r="R42">
        <f t="shared" si="1"/>
        <v>200</v>
      </c>
      <c r="S42">
        <v>7</v>
      </c>
      <c r="T42" s="18" t="s">
        <v>328</v>
      </c>
      <c r="U42" s="31">
        <v>2</v>
      </c>
      <c r="V42" s="17" t="s">
        <v>283</v>
      </c>
      <c r="W42" s="31">
        <v>4</v>
      </c>
      <c r="X42" s="18" t="s">
        <v>300</v>
      </c>
      <c r="Y42" s="31">
        <v>3</v>
      </c>
      <c r="Z42" s="20" t="s">
        <v>326</v>
      </c>
      <c r="AA42" s="31">
        <v>3</v>
      </c>
    </row>
    <row r="43" spans="1:27" x14ac:dyDescent="0.55000000000000004">
      <c r="A43" t="s">
        <v>659</v>
      </c>
      <c r="B43">
        <v>0</v>
      </c>
      <c r="C43">
        <v>0</v>
      </c>
      <c r="D43">
        <v>0</v>
      </c>
      <c r="E43">
        <v>1</v>
      </c>
      <c r="F43">
        <v>0</v>
      </c>
      <c r="G43">
        <v>1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1</v>
      </c>
      <c r="P43">
        <f t="shared" si="2"/>
        <v>3</v>
      </c>
      <c r="Q43">
        <v>4</v>
      </c>
      <c r="R43">
        <f t="shared" si="1"/>
        <v>200</v>
      </c>
      <c r="S43">
        <v>7</v>
      </c>
      <c r="T43" s="17" t="s">
        <v>271</v>
      </c>
      <c r="U43" s="31">
        <v>4</v>
      </c>
      <c r="V43" s="17" t="s">
        <v>245</v>
      </c>
      <c r="W43" s="31">
        <v>1</v>
      </c>
      <c r="X43" s="17" t="s">
        <v>266</v>
      </c>
      <c r="Y43" s="31">
        <v>2</v>
      </c>
      <c r="Z43" s="18" t="s">
        <v>312</v>
      </c>
      <c r="AA43" s="31">
        <v>3</v>
      </c>
    </row>
    <row r="44" spans="1:27" x14ac:dyDescent="0.55000000000000004">
      <c r="A44" t="s">
        <v>660</v>
      </c>
      <c r="B44">
        <v>0</v>
      </c>
      <c r="C44">
        <v>1</v>
      </c>
      <c r="D44">
        <v>0</v>
      </c>
      <c r="E44">
        <v>0</v>
      </c>
      <c r="F44">
        <v>0</v>
      </c>
      <c r="G44">
        <v>1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1</v>
      </c>
      <c r="P44">
        <f t="shared" si="2"/>
        <v>3</v>
      </c>
      <c r="Q44">
        <v>4</v>
      </c>
      <c r="R44">
        <f t="shared" si="1"/>
        <v>200</v>
      </c>
      <c r="S44">
        <v>7</v>
      </c>
      <c r="T44" s="20" t="s">
        <v>319</v>
      </c>
      <c r="U44" s="31">
        <v>4</v>
      </c>
      <c r="V44" s="18" t="s">
        <v>296</v>
      </c>
      <c r="W44" s="31">
        <v>3</v>
      </c>
      <c r="X44" s="17" t="s">
        <v>238</v>
      </c>
      <c r="Y44" s="31">
        <v>3</v>
      </c>
      <c r="Z44" s="20" t="s">
        <v>323</v>
      </c>
      <c r="AA44" s="31">
        <v>2</v>
      </c>
    </row>
    <row r="45" spans="1:27" x14ac:dyDescent="0.55000000000000004">
      <c r="A45" t="s">
        <v>661</v>
      </c>
      <c r="B45">
        <v>0</v>
      </c>
      <c r="C45">
        <v>1</v>
      </c>
      <c r="D45">
        <v>0</v>
      </c>
      <c r="E45">
        <v>0</v>
      </c>
      <c r="F45">
        <v>0</v>
      </c>
      <c r="G45">
        <v>1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1</v>
      </c>
      <c r="O45">
        <v>0</v>
      </c>
      <c r="P45">
        <f t="shared" si="2"/>
        <v>3</v>
      </c>
      <c r="Q45">
        <v>4</v>
      </c>
      <c r="R45">
        <f t="shared" si="1"/>
        <v>200</v>
      </c>
      <c r="S45">
        <v>7</v>
      </c>
      <c r="T45" s="17" t="s">
        <v>254</v>
      </c>
      <c r="U45" s="31">
        <v>1</v>
      </c>
      <c r="V45" s="17" t="s">
        <v>235</v>
      </c>
      <c r="W45" s="31">
        <v>3</v>
      </c>
      <c r="X45" s="17" t="s">
        <v>283</v>
      </c>
      <c r="Y45" s="31">
        <v>3</v>
      </c>
      <c r="Z45" s="17" t="s">
        <v>266</v>
      </c>
      <c r="AA45" s="31">
        <v>2</v>
      </c>
    </row>
    <row r="46" spans="1:27" x14ac:dyDescent="0.55000000000000004">
      <c r="A46" t="s">
        <v>662</v>
      </c>
      <c r="B46">
        <v>0</v>
      </c>
      <c r="C46">
        <v>0</v>
      </c>
      <c r="D46">
        <v>1</v>
      </c>
      <c r="E46">
        <v>0</v>
      </c>
      <c r="F46">
        <v>0</v>
      </c>
      <c r="G46">
        <v>1</v>
      </c>
      <c r="H46">
        <v>0</v>
      </c>
      <c r="I46">
        <v>0</v>
      </c>
      <c r="J46">
        <v>1</v>
      </c>
      <c r="K46">
        <v>1</v>
      </c>
      <c r="L46">
        <v>0</v>
      </c>
      <c r="M46">
        <v>0</v>
      </c>
      <c r="N46">
        <v>0</v>
      </c>
      <c r="O46">
        <v>1</v>
      </c>
      <c r="P46">
        <f t="shared" si="2"/>
        <v>5</v>
      </c>
      <c r="Q46">
        <v>4</v>
      </c>
      <c r="R46">
        <f t="shared" si="1"/>
        <v>200</v>
      </c>
      <c r="S46">
        <v>7</v>
      </c>
      <c r="T46" s="18" t="s">
        <v>296</v>
      </c>
      <c r="U46" s="31">
        <v>4</v>
      </c>
      <c r="V46" s="18" t="s">
        <v>304</v>
      </c>
      <c r="W46" s="31">
        <v>4</v>
      </c>
      <c r="X46" s="20" t="s">
        <v>332</v>
      </c>
      <c r="Y46" s="31">
        <v>3</v>
      </c>
      <c r="Z46" s="18" t="s">
        <v>308</v>
      </c>
      <c r="AA46" s="31">
        <v>3</v>
      </c>
    </row>
    <row r="47" spans="1:27" x14ac:dyDescent="0.55000000000000004">
      <c r="A47" t="s">
        <v>663</v>
      </c>
      <c r="B47">
        <v>1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1</v>
      </c>
      <c r="P47">
        <f t="shared" si="2"/>
        <v>2</v>
      </c>
      <c r="Q47">
        <v>3</v>
      </c>
      <c r="R47">
        <f t="shared" si="1"/>
        <v>150</v>
      </c>
      <c r="S47">
        <v>8</v>
      </c>
      <c r="T47" s="17" t="s">
        <v>271</v>
      </c>
      <c r="U47" s="31">
        <v>3</v>
      </c>
      <c r="V47" s="17" t="s">
        <v>239</v>
      </c>
      <c r="W47" s="31">
        <v>2</v>
      </c>
      <c r="X47" s="17" t="s">
        <v>254</v>
      </c>
      <c r="Y47" s="31">
        <v>1</v>
      </c>
      <c r="Z47" s="18" t="s">
        <v>300</v>
      </c>
      <c r="AA47" s="31">
        <v>3</v>
      </c>
    </row>
    <row r="48" spans="1:27" x14ac:dyDescent="0.55000000000000004">
      <c r="A48" t="s">
        <v>664</v>
      </c>
      <c r="B48">
        <v>0</v>
      </c>
      <c r="C48">
        <v>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1</v>
      </c>
      <c r="M48">
        <v>0</v>
      </c>
      <c r="N48">
        <v>0</v>
      </c>
      <c r="O48">
        <v>0</v>
      </c>
      <c r="P48">
        <f t="shared" si="2"/>
        <v>2</v>
      </c>
      <c r="Q48">
        <v>3</v>
      </c>
      <c r="R48">
        <f t="shared" si="1"/>
        <v>150</v>
      </c>
      <c r="S48">
        <v>8</v>
      </c>
      <c r="T48" s="18" t="s">
        <v>328</v>
      </c>
      <c r="U48" s="31">
        <v>2</v>
      </c>
      <c r="V48" s="17" t="s">
        <v>266</v>
      </c>
      <c r="W48" s="31">
        <v>2</v>
      </c>
      <c r="X48" s="18" t="s">
        <v>308</v>
      </c>
      <c r="Y48" s="31">
        <v>4</v>
      </c>
      <c r="Z48" s="18" t="s">
        <v>292</v>
      </c>
      <c r="AA48" s="31">
        <v>3</v>
      </c>
    </row>
    <row r="49" spans="1:27" x14ac:dyDescent="0.55000000000000004">
      <c r="A49" t="s">
        <v>665</v>
      </c>
      <c r="B49">
        <v>1</v>
      </c>
      <c r="C49">
        <v>0</v>
      </c>
      <c r="D49">
        <v>0</v>
      </c>
      <c r="E49">
        <v>0</v>
      </c>
      <c r="F49">
        <v>0</v>
      </c>
      <c r="G49">
        <v>1</v>
      </c>
      <c r="H49">
        <v>0</v>
      </c>
      <c r="I49">
        <v>0</v>
      </c>
      <c r="J49">
        <v>0</v>
      </c>
      <c r="K49">
        <v>0</v>
      </c>
      <c r="L49">
        <v>0</v>
      </c>
      <c r="M49">
        <v>1</v>
      </c>
      <c r="N49">
        <v>0</v>
      </c>
      <c r="O49">
        <v>0</v>
      </c>
      <c r="P49">
        <f t="shared" si="2"/>
        <v>3</v>
      </c>
      <c r="Q49">
        <v>3</v>
      </c>
      <c r="R49">
        <f t="shared" si="1"/>
        <v>150</v>
      </c>
      <c r="S49">
        <v>8</v>
      </c>
      <c r="T49" s="20" t="s">
        <v>319</v>
      </c>
      <c r="U49" s="31">
        <v>6</v>
      </c>
      <c r="V49" s="18" t="s">
        <v>308</v>
      </c>
      <c r="W49" s="31">
        <v>5</v>
      </c>
      <c r="X49" s="17" t="s">
        <v>235</v>
      </c>
      <c r="Y49" s="31">
        <v>4</v>
      </c>
      <c r="Z49" s="18" t="s">
        <v>292</v>
      </c>
      <c r="AA49" s="31">
        <v>2</v>
      </c>
    </row>
    <row r="50" spans="1:27" x14ac:dyDescent="0.55000000000000004">
      <c r="A50" t="s">
        <v>666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1</v>
      </c>
      <c r="M50">
        <v>1</v>
      </c>
      <c r="N50">
        <v>0</v>
      </c>
      <c r="O50">
        <v>1</v>
      </c>
      <c r="P50">
        <f t="shared" si="2"/>
        <v>3</v>
      </c>
      <c r="Q50">
        <v>3</v>
      </c>
      <c r="R50">
        <f t="shared" si="1"/>
        <v>150</v>
      </c>
      <c r="S50">
        <v>8</v>
      </c>
      <c r="T50" s="17" t="s">
        <v>245</v>
      </c>
      <c r="U50" s="31">
        <v>4</v>
      </c>
      <c r="V50" s="17" t="s">
        <v>285</v>
      </c>
      <c r="W50" s="31">
        <v>2</v>
      </c>
      <c r="X50" s="18" t="s">
        <v>300</v>
      </c>
      <c r="Y50" s="31">
        <v>4</v>
      </c>
      <c r="Z50" s="18" t="s">
        <v>292</v>
      </c>
      <c r="AA50" s="31">
        <v>6</v>
      </c>
    </row>
    <row r="51" spans="1:27" x14ac:dyDescent="0.55000000000000004">
      <c r="A51" t="s">
        <v>667</v>
      </c>
      <c r="B51">
        <v>1</v>
      </c>
      <c r="C51">
        <v>1</v>
      </c>
      <c r="D51">
        <v>0</v>
      </c>
      <c r="E51">
        <v>0</v>
      </c>
      <c r="F51">
        <v>0</v>
      </c>
      <c r="G51">
        <v>1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f t="shared" si="2"/>
        <v>3</v>
      </c>
      <c r="Q51">
        <v>3</v>
      </c>
      <c r="R51">
        <f t="shared" si="1"/>
        <v>150</v>
      </c>
      <c r="S51">
        <v>8</v>
      </c>
      <c r="T51" s="20" t="s">
        <v>332</v>
      </c>
      <c r="U51" s="31">
        <v>2</v>
      </c>
      <c r="V51" s="18" t="s">
        <v>328</v>
      </c>
      <c r="W51" s="31">
        <v>3</v>
      </c>
      <c r="X51" s="17" t="s">
        <v>271</v>
      </c>
      <c r="Y51" s="31">
        <v>2</v>
      </c>
      <c r="Z51" s="20" t="s">
        <v>326</v>
      </c>
      <c r="AA51" s="31">
        <v>4</v>
      </c>
    </row>
    <row r="52" spans="1:27" x14ac:dyDescent="0.55000000000000004">
      <c r="A52" t="s">
        <v>668</v>
      </c>
      <c r="B52">
        <v>1</v>
      </c>
      <c r="C52">
        <v>0</v>
      </c>
      <c r="D52">
        <v>0</v>
      </c>
      <c r="E52">
        <v>0</v>
      </c>
      <c r="F52">
        <v>0</v>
      </c>
      <c r="G52">
        <v>1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1</v>
      </c>
      <c r="P52">
        <f t="shared" si="2"/>
        <v>3</v>
      </c>
      <c r="Q52">
        <v>3</v>
      </c>
      <c r="R52">
        <f t="shared" si="1"/>
        <v>150</v>
      </c>
      <c r="S52">
        <v>8</v>
      </c>
      <c r="T52" s="18" t="s">
        <v>308</v>
      </c>
      <c r="U52" s="31">
        <v>6</v>
      </c>
      <c r="V52" s="17" t="s">
        <v>285</v>
      </c>
      <c r="W52" s="31">
        <v>3</v>
      </c>
      <c r="X52" s="20" t="s">
        <v>319</v>
      </c>
      <c r="Y52" s="31">
        <v>3</v>
      </c>
      <c r="Z52" s="20" t="s">
        <v>326</v>
      </c>
      <c r="AA52" s="31">
        <v>6</v>
      </c>
    </row>
    <row r="53" spans="1:27" x14ac:dyDescent="0.55000000000000004">
      <c r="A53" t="s">
        <v>669</v>
      </c>
      <c r="B53">
        <v>1</v>
      </c>
      <c r="C53">
        <v>0</v>
      </c>
      <c r="D53">
        <v>0</v>
      </c>
      <c r="E53">
        <v>0</v>
      </c>
      <c r="F53">
        <v>0</v>
      </c>
      <c r="G53">
        <v>1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1</v>
      </c>
      <c r="P53">
        <f t="shared" si="2"/>
        <v>3</v>
      </c>
      <c r="Q53">
        <v>3</v>
      </c>
      <c r="R53">
        <f t="shared" si="1"/>
        <v>150</v>
      </c>
      <c r="S53">
        <v>8</v>
      </c>
      <c r="T53" s="17" t="s">
        <v>266</v>
      </c>
      <c r="U53" s="31">
        <v>2</v>
      </c>
      <c r="V53" s="18" t="s">
        <v>315</v>
      </c>
      <c r="W53" s="31">
        <v>3</v>
      </c>
      <c r="X53" s="17" t="s">
        <v>259</v>
      </c>
      <c r="Y53" s="31">
        <v>1</v>
      </c>
      <c r="Z53" s="17" t="s">
        <v>254</v>
      </c>
      <c r="AA53" s="31">
        <v>1</v>
      </c>
    </row>
    <row r="54" spans="1:27" x14ac:dyDescent="0.55000000000000004">
      <c r="A54" t="s">
        <v>670</v>
      </c>
      <c r="B54">
        <v>1</v>
      </c>
      <c r="C54">
        <v>1</v>
      </c>
      <c r="D54">
        <v>0</v>
      </c>
      <c r="E54">
        <v>0</v>
      </c>
      <c r="F54">
        <v>0</v>
      </c>
      <c r="G54">
        <v>1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1</v>
      </c>
      <c r="P54">
        <f t="shared" si="2"/>
        <v>4</v>
      </c>
      <c r="Q54">
        <v>3</v>
      </c>
      <c r="R54">
        <f t="shared" si="1"/>
        <v>150</v>
      </c>
      <c r="S54">
        <v>8</v>
      </c>
      <c r="T54" s="18" t="s">
        <v>300</v>
      </c>
      <c r="U54" s="31">
        <v>6</v>
      </c>
      <c r="V54" s="17" t="s">
        <v>271</v>
      </c>
      <c r="W54" s="31">
        <v>3</v>
      </c>
      <c r="X54" s="17" t="s">
        <v>285</v>
      </c>
      <c r="Y54" s="31">
        <v>1</v>
      </c>
      <c r="Z54" s="17" t="s">
        <v>239</v>
      </c>
      <c r="AA54" s="31">
        <v>2</v>
      </c>
    </row>
    <row r="55" spans="1:27" x14ac:dyDescent="0.55000000000000004">
      <c r="A55" t="s">
        <v>671</v>
      </c>
      <c r="B55">
        <v>1</v>
      </c>
      <c r="C55">
        <v>1</v>
      </c>
      <c r="D55">
        <v>0</v>
      </c>
      <c r="E55">
        <v>0</v>
      </c>
      <c r="F55">
        <v>0</v>
      </c>
      <c r="G55">
        <v>1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1</v>
      </c>
      <c r="P55">
        <f t="shared" si="2"/>
        <v>4</v>
      </c>
      <c r="Q55">
        <v>3</v>
      </c>
      <c r="R55">
        <f t="shared" si="1"/>
        <v>150</v>
      </c>
      <c r="S55">
        <v>8</v>
      </c>
      <c r="T55" s="17" t="s">
        <v>245</v>
      </c>
      <c r="U55" s="31">
        <v>5</v>
      </c>
      <c r="V55" s="17" t="s">
        <v>259</v>
      </c>
      <c r="W55" s="31">
        <v>1</v>
      </c>
      <c r="X55" s="18" t="s">
        <v>328</v>
      </c>
      <c r="Y55" s="31">
        <v>4</v>
      </c>
      <c r="Z55" s="20" t="s">
        <v>326</v>
      </c>
      <c r="AA55" s="31">
        <v>3</v>
      </c>
    </row>
    <row r="56" spans="1:27" x14ac:dyDescent="0.55000000000000004">
      <c r="A56" t="s">
        <v>672</v>
      </c>
      <c r="B56">
        <v>1</v>
      </c>
      <c r="C56">
        <v>1</v>
      </c>
      <c r="D56">
        <v>0</v>
      </c>
      <c r="E56">
        <v>0</v>
      </c>
      <c r="F56">
        <v>1</v>
      </c>
      <c r="G56">
        <v>1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1</v>
      </c>
      <c r="P56">
        <f t="shared" si="2"/>
        <v>5</v>
      </c>
      <c r="Q56">
        <v>3</v>
      </c>
      <c r="R56">
        <f t="shared" si="1"/>
        <v>150</v>
      </c>
      <c r="S56">
        <v>8</v>
      </c>
      <c r="T56" s="20" t="s">
        <v>326</v>
      </c>
      <c r="U56" s="31">
        <v>5</v>
      </c>
      <c r="V56" s="17" t="s">
        <v>271</v>
      </c>
      <c r="W56" s="31">
        <v>3</v>
      </c>
      <c r="X56" s="18" t="s">
        <v>304</v>
      </c>
      <c r="Y56" s="31">
        <v>3</v>
      </c>
      <c r="Z56" s="18" t="s">
        <v>328</v>
      </c>
      <c r="AA56" s="31">
        <v>1</v>
      </c>
    </row>
    <row r="57" spans="1:27" x14ac:dyDescent="0.55000000000000004">
      <c r="A57" t="s">
        <v>673</v>
      </c>
      <c r="B57">
        <v>0</v>
      </c>
      <c r="C57">
        <v>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f t="shared" si="2"/>
        <v>1</v>
      </c>
      <c r="Q57">
        <v>2</v>
      </c>
      <c r="R57">
        <f t="shared" si="1"/>
        <v>100</v>
      </c>
      <c r="S57">
        <v>9</v>
      </c>
      <c r="T57" s="18" t="s">
        <v>328</v>
      </c>
      <c r="U57" s="31">
        <v>1</v>
      </c>
      <c r="V57" s="17" t="s">
        <v>275</v>
      </c>
      <c r="W57" s="31">
        <v>6</v>
      </c>
      <c r="X57" s="17" t="s">
        <v>254</v>
      </c>
      <c r="Y57" s="31">
        <v>1</v>
      </c>
      <c r="Z57" s="17" t="s">
        <v>266</v>
      </c>
      <c r="AA57" s="31">
        <v>2</v>
      </c>
    </row>
    <row r="58" spans="1:27" x14ac:dyDescent="0.55000000000000004">
      <c r="A58" t="s">
        <v>674</v>
      </c>
      <c r="B58">
        <v>0</v>
      </c>
      <c r="C58">
        <v>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1</v>
      </c>
      <c r="N58">
        <v>0</v>
      </c>
      <c r="O58">
        <v>0</v>
      </c>
      <c r="P58">
        <f t="shared" si="2"/>
        <v>2</v>
      </c>
      <c r="Q58">
        <v>2</v>
      </c>
      <c r="R58">
        <f t="shared" si="1"/>
        <v>100</v>
      </c>
      <c r="S58">
        <v>9</v>
      </c>
      <c r="T58" s="18" t="s">
        <v>308</v>
      </c>
      <c r="U58" s="31">
        <v>4</v>
      </c>
      <c r="V58" s="20" t="s">
        <v>332</v>
      </c>
      <c r="W58" s="31">
        <v>2</v>
      </c>
      <c r="X58" s="20" t="s">
        <v>326</v>
      </c>
      <c r="Y58" s="31">
        <v>3</v>
      </c>
      <c r="Z58" s="18" t="s">
        <v>315</v>
      </c>
      <c r="AA58" s="31">
        <v>3</v>
      </c>
    </row>
    <row r="59" spans="1:27" x14ac:dyDescent="0.55000000000000004">
      <c r="A59" t="s">
        <v>675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1</v>
      </c>
      <c r="J59">
        <v>0</v>
      </c>
      <c r="K59">
        <v>0</v>
      </c>
      <c r="L59">
        <v>1</v>
      </c>
      <c r="M59">
        <v>0</v>
      </c>
      <c r="N59">
        <v>0</v>
      </c>
      <c r="O59">
        <v>0</v>
      </c>
      <c r="P59">
        <f t="shared" si="2"/>
        <v>2</v>
      </c>
      <c r="Q59">
        <v>2</v>
      </c>
      <c r="R59">
        <f t="shared" si="1"/>
        <v>100</v>
      </c>
      <c r="S59">
        <v>9</v>
      </c>
      <c r="T59" s="17" t="s">
        <v>266</v>
      </c>
      <c r="U59" s="31">
        <v>2</v>
      </c>
      <c r="V59" s="18" t="s">
        <v>308</v>
      </c>
      <c r="W59" s="31">
        <v>3</v>
      </c>
      <c r="X59" s="17" t="s">
        <v>259</v>
      </c>
      <c r="Y59" s="31">
        <v>6</v>
      </c>
      <c r="Z59" s="18" t="s">
        <v>315</v>
      </c>
      <c r="AA59" s="31">
        <v>4</v>
      </c>
    </row>
    <row r="60" spans="1:27" x14ac:dyDescent="0.55000000000000004">
      <c r="A60" t="s">
        <v>676</v>
      </c>
      <c r="B60">
        <v>0</v>
      </c>
      <c r="C60">
        <v>0</v>
      </c>
      <c r="D60">
        <v>0</v>
      </c>
      <c r="E60">
        <v>0</v>
      </c>
      <c r="F60">
        <v>0</v>
      </c>
      <c r="G60">
        <v>1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1</v>
      </c>
      <c r="P60">
        <f t="shared" si="2"/>
        <v>2</v>
      </c>
      <c r="Q60">
        <v>2</v>
      </c>
      <c r="R60">
        <f t="shared" si="1"/>
        <v>100</v>
      </c>
      <c r="S60">
        <v>9</v>
      </c>
      <c r="T60" s="20" t="s">
        <v>319</v>
      </c>
      <c r="U60" s="31">
        <v>3</v>
      </c>
      <c r="V60" s="18" t="s">
        <v>292</v>
      </c>
      <c r="W60" s="31">
        <v>4</v>
      </c>
      <c r="X60" s="20" t="s">
        <v>332</v>
      </c>
      <c r="Y60" s="31">
        <v>2</v>
      </c>
      <c r="Z60" s="18" t="s">
        <v>304</v>
      </c>
      <c r="AA60" s="31">
        <v>3</v>
      </c>
    </row>
    <row r="61" spans="1:27" x14ac:dyDescent="0.55000000000000004">
      <c r="A61" t="s">
        <v>677</v>
      </c>
      <c r="B61">
        <v>0</v>
      </c>
      <c r="C61">
        <v>1</v>
      </c>
      <c r="D61">
        <v>0</v>
      </c>
      <c r="E61">
        <v>1</v>
      </c>
      <c r="F61">
        <v>0</v>
      </c>
      <c r="G61">
        <v>1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1</v>
      </c>
      <c r="O61">
        <v>0</v>
      </c>
      <c r="P61">
        <f t="shared" si="2"/>
        <v>4</v>
      </c>
      <c r="Q61">
        <v>2</v>
      </c>
      <c r="R61">
        <f t="shared" si="1"/>
        <v>100</v>
      </c>
      <c r="S61">
        <v>9</v>
      </c>
      <c r="T61" s="17" t="s">
        <v>266</v>
      </c>
      <c r="U61" s="31">
        <v>2</v>
      </c>
      <c r="V61" s="17" t="s">
        <v>245</v>
      </c>
      <c r="W61" s="31">
        <v>1</v>
      </c>
      <c r="X61" s="20" t="s">
        <v>317</v>
      </c>
      <c r="Y61" s="31">
        <v>5</v>
      </c>
      <c r="Z61" s="20" t="s">
        <v>326</v>
      </c>
      <c r="AA61" s="31">
        <v>4</v>
      </c>
    </row>
    <row r="62" spans="1:27" x14ac:dyDescent="0.55000000000000004">
      <c r="A62" t="s">
        <v>678</v>
      </c>
      <c r="B62">
        <v>1</v>
      </c>
      <c r="C62">
        <v>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1</v>
      </c>
      <c r="M62">
        <v>0</v>
      </c>
      <c r="N62">
        <v>0</v>
      </c>
      <c r="O62">
        <v>0</v>
      </c>
      <c r="P62">
        <f t="shared" si="2"/>
        <v>3</v>
      </c>
      <c r="Q62">
        <v>1</v>
      </c>
      <c r="R62">
        <f t="shared" si="1"/>
        <v>50</v>
      </c>
      <c r="S62">
        <v>10</v>
      </c>
      <c r="T62" s="20" t="s">
        <v>319</v>
      </c>
      <c r="U62" s="31">
        <v>3</v>
      </c>
      <c r="V62" s="18" t="s">
        <v>312</v>
      </c>
      <c r="W62" s="31">
        <v>5</v>
      </c>
      <c r="X62" s="17" t="s">
        <v>239</v>
      </c>
      <c r="Y62" s="31">
        <v>2</v>
      </c>
      <c r="Z62" s="18" t="s">
        <v>304</v>
      </c>
      <c r="AA62" s="31">
        <v>6</v>
      </c>
    </row>
    <row r="63" spans="1:27" x14ac:dyDescent="0.55000000000000004">
      <c r="A63" t="s">
        <v>679</v>
      </c>
      <c r="B63">
        <v>0</v>
      </c>
      <c r="C63">
        <v>0</v>
      </c>
      <c r="D63">
        <v>1</v>
      </c>
      <c r="E63">
        <v>0</v>
      </c>
      <c r="F63">
        <v>0</v>
      </c>
      <c r="G63">
        <v>1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1</v>
      </c>
      <c r="P63">
        <f t="shared" si="2"/>
        <v>3</v>
      </c>
      <c r="Q63">
        <v>1</v>
      </c>
      <c r="R63">
        <f t="shared" si="1"/>
        <v>50</v>
      </c>
      <c r="S63">
        <v>10</v>
      </c>
      <c r="T63" s="20" t="s">
        <v>332</v>
      </c>
      <c r="U63" s="31">
        <v>2</v>
      </c>
      <c r="V63" s="20" t="s">
        <v>319</v>
      </c>
      <c r="W63" s="31">
        <v>3</v>
      </c>
      <c r="X63" s="18" t="s">
        <v>312</v>
      </c>
      <c r="Y63" s="31">
        <v>6</v>
      </c>
      <c r="Z63" s="20" t="s">
        <v>181</v>
      </c>
      <c r="AA63" s="31">
        <v>3</v>
      </c>
    </row>
    <row r="64" spans="1:27" x14ac:dyDescent="0.55000000000000004">
      <c r="A64" t="s">
        <v>680</v>
      </c>
      <c r="B64">
        <v>0</v>
      </c>
      <c r="C64">
        <v>1</v>
      </c>
      <c r="D64">
        <v>0</v>
      </c>
      <c r="E64">
        <v>0</v>
      </c>
      <c r="F64">
        <v>1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1</v>
      </c>
      <c r="N64">
        <v>1</v>
      </c>
      <c r="O64">
        <v>0</v>
      </c>
      <c r="P64">
        <f t="shared" si="2"/>
        <v>4</v>
      </c>
      <c r="Q64">
        <v>1</v>
      </c>
      <c r="R64">
        <f t="shared" si="1"/>
        <v>50</v>
      </c>
      <c r="S64">
        <v>10</v>
      </c>
      <c r="T64" s="20" t="s">
        <v>326</v>
      </c>
      <c r="U64" s="31">
        <v>5</v>
      </c>
      <c r="V64" s="20" t="s">
        <v>319</v>
      </c>
      <c r="W64" s="31">
        <v>3</v>
      </c>
      <c r="X64" s="18" t="s">
        <v>292</v>
      </c>
      <c r="Y64" s="31">
        <v>4</v>
      </c>
      <c r="Z64" s="17" t="s">
        <v>275</v>
      </c>
      <c r="AA64" s="31">
        <v>1</v>
      </c>
    </row>
    <row r="65" spans="1:27" x14ac:dyDescent="0.55000000000000004">
      <c r="A65" t="s">
        <v>681</v>
      </c>
      <c r="B65">
        <v>0</v>
      </c>
      <c r="C65">
        <v>1</v>
      </c>
      <c r="D65">
        <v>0</v>
      </c>
      <c r="E65">
        <v>1</v>
      </c>
      <c r="F65">
        <v>0</v>
      </c>
      <c r="G65">
        <v>1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1</v>
      </c>
      <c r="P65">
        <f t="shared" si="2"/>
        <v>4</v>
      </c>
      <c r="Q65">
        <v>1</v>
      </c>
      <c r="R65">
        <f t="shared" si="1"/>
        <v>50</v>
      </c>
      <c r="S65">
        <v>10</v>
      </c>
      <c r="T65" s="20" t="s">
        <v>332</v>
      </c>
      <c r="U65" s="31">
        <v>2</v>
      </c>
      <c r="V65" s="18" t="s">
        <v>304</v>
      </c>
      <c r="W65" s="31">
        <v>4</v>
      </c>
      <c r="X65" s="20" t="s">
        <v>326</v>
      </c>
      <c r="Y65" s="31">
        <v>4</v>
      </c>
      <c r="Z65" s="20" t="s">
        <v>181</v>
      </c>
      <c r="AA65" s="31">
        <v>3</v>
      </c>
    </row>
    <row r="66" spans="1:27" x14ac:dyDescent="0.55000000000000004">
      <c r="A66" t="s">
        <v>682</v>
      </c>
      <c r="B66">
        <v>0</v>
      </c>
      <c r="C66">
        <v>0</v>
      </c>
      <c r="D66">
        <v>0</v>
      </c>
      <c r="E66">
        <v>1</v>
      </c>
      <c r="F66">
        <v>0</v>
      </c>
      <c r="G66">
        <v>1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1</v>
      </c>
      <c r="O66">
        <v>1</v>
      </c>
      <c r="P66">
        <f t="shared" si="2"/>
        <v>4</v>
      </c>
      <c r="Q66">
        <v>1</v>
      </c>
      <c r="R66">
        <f t="shared" si="1"/>
        <v>50</v>
      </c>
      <c r="S66">
        <v>10</v>
      </c>
      <c r="T66" s="20" t="s">
        <v>332</v>
      </c>
      <c r="U66" s="31">
        <v>3</v>
      </c>
      <c r="V66" s="20" t="s">
        <v>325</v>
      </c>
      <c r="W66" s="31">
        <v>5</v>
      </c>
      <c r="X66" s="17" t="s">
        <v>275</v>
      </c>
      <c r="Y66" s="31">
        <v>2</v>
      </c>
      <c r="Z66" s="20" t="s">
        <v>317</v>
      </c>
      <c r="AA66" s="31">
        <v>4</v>
      </c>
    </row>
    <row r="67" spans="1:27" x14ac:dyDescent="0.55000000000000004">
      <c r="A67" t="s">
        <v>683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1</v>
      </c>
      <c r="J67">
        <v>0</v>
      </c>
      <c r="K67">
        <v>0</v>
      </c>
      <c r="L67">
        <v>1</v>
      </c>
      <c r="M67">
        <v>1</v>
      </c>
      <c r="N67">
        <v>1</v>
      </c>
      <c r="O67">
        <v>1</v>
      </c>
      <c r="P67">
        <f t="shared" si="2"/>
        <v>5</v>
      </c>
      <c r="Q67">
        <v>1</v>
      </c>
      <c r="R67">
        <f t="shared" si="1"/>
        <v>50</v>
      </c>
      <c r="S67">
        <v>10</v>
      </c>
      <c r="T67" s="20" t="s">
        <v>332</v>
      </c>
      <c r="U67" s="31">
        <v>3</v>
      </c>
      <c r="V67" s="18" t="s">
        <v>292</v>
      </c>
      <c r="W67" s="31">
        <v>5</v>
      </c>
      <c r="X67" s="18" t="s">
        <v>312</v>
      </c>
      <c r="Y67" s="31">
        <v>3</v>
      </c>
      <c r="Z67" s="20" t="s">
        <v>181</v>
      </c>
      <c r="AA67" s="31">
        <v>2</v>
      </c>
    </row>
    <row r="68" spans="1:27" x14ac:dyDescent="0.55000000000000004">
      <c r="A68" t="s">
        <v>684</v>
      </c>
      <c r="B68">
        <v>0</v>
      </c>
      <c r="C68">
        <v>0</v>
      </c>
      <c r="D68">
        <v>1</v>
      </c>
      <c r="E68">
        <v>0</v>
      </c>
      <c r="F68">
        <v>1</v>
      </c>
      <c r="G68">
        <v>0</v>
      </c>
      <c r="H68">
        <v>0</v>
      </c>
      <c r="I68">
        <v>0</v>
      </c>
      <c r="J68">
        <v>1</v>
      </c>
      <c r="K68">
        <v>1</v>
      </c>
      <c r="L68">
        <v>1</v>
      </c>
      <c r="M68">
        <v>0</v>
      </c>
      <c r="N68">
        <v>0</v>
      </c>
      <c r="O68">
        <v>0</v>
      </c>
      <c r="P68">
        <f t="shared" si="2"/>
        <v>5</v>
      </c>
      <c r="Q68">
        <v>7</v>
      </c>
      <c r="R68">
        <f t="shared" ref="R68:R77" si="3">Q68*$R$2</f>
        <v>350</v>
      </c>
      <c r="S68">
        <v>4</v>
      </c>
      <c r="T68" s="18" t="s">
        <v>328</v>
      </c>
      <c r="U68" s="31">
        <v>4</v>
      </c>
      <c r="V68" s="20" t="s">
        <v>181</v>
      </c>
      <c r="W68" s="31">
        <v>3</v>
      </c>
      <c r="X68">
        <v>0</v>
      </c>
      <c r="Y68" s="31">
        <v>0</v>
      </c>
      <c r="Z68" s="32">
        <v>0</v>
      </c>
      <c r="AA68" s="31">
        <v>0</v>
      </c>
    </row>
    <row r="69" spans="1:27" x14ac:dyDescent="0.55000000000000004">
      <c r="A69" t="s">
        <v>685</v>
      </c>
      <c r="B69">
        <v>0</v>
      </c>
      <c r="C69">
        <v>0</v>
      </c>
      <c r="D69">
        <v>1</v>
      </c>
      <c r="E69">
        <v>0</v>
      </c>
      <c r="F69">
        <v>1</v>
      </c>
      <c r="G69">
        <v>0</v>
      </c>
      <c r="H69">
        <v>0</v>
      </c>
      <c r="I69">
        <v>0</v>
      </c>
      <c r="J69">
        <v>1</v>
      </c>
      <c r="K69">
        <v>1</v>
      </c>
      <c r="L69">
        <v>0</v>
      </c>
      <c r="M69">
        <v>0</v>
      </c>
      <c r="N69">
        <v>0</v>
      </c>
      <c r="O69">
        <v>0</v>
      </c>
      <c r="P69">
        <f t="shared" si="2"/>
        <v>4</v>
      </c>
      <c r="Q69">
        <v>7</v>
      </c>
      <c r="R69">
        <f t="shared" si="3"/>
        <v>350</v>
      </c>
      <c r="S69">
        <v>4</v>
      </c>
      <c r="T69" s="18" t="s">
        <v>328</v>
      </c>
      <c r="U69" s="31">
        <v>2</v>
      </c>
      <c r="V69" s="20" t="s">
        <v>326</v>
      </c>
      <c r="W69" s="31">
        <v>5</v>
      </c>
      <c r="X69" s="20" t="s">
        <v>181</v>
      </c>
      <c r="Y69" s="31">
        <v>6</v>
      </c>
      <c r="Z69" s="18" t="s">
        <v>308</v>
      </c>
      <c r="AA69" s="31">
        <v>6</v>
      </c>
    </row>
    <row r="70" spans="1:27" x14ac:dyDescent="0.55000000000000004">
      <c r="A70" t="s">
        <v>686</v>
      </c>
      <c r="B70">
        <v>0</v>
      </c>
      <c r="C70">
        <v>0</v>
      </c>
      <c r="D70">
        <v>0</v>
      </c>
      <c r="E70">
        <v>1</v>
      </c>
      <c r="F70">
        <v>0</v>
      </c>
      <c r="G70">
        <v>1</v>
      </c>
      <c r="H70">
        <v>0</v>
      </c>
      <c r="I70">
        <v>0</v>
      </c>
      <c r="J70">
        <v>0</v>
      </c>
      <c r="K70">
        <v>0</v>
      </c>
      <c r="L70">
        <v>1</v>
      </c>
      <c r="M70">
        <v>0</v>
      </c>
      <c r="N70">
        <v>1</v>
      </c>
      <c r="O70">
        <v>1</v>
      </c>
      <c r="P70">
        <f t="shared" si="2"/>
        <v>5</v>
      </c>
      <c r="Q70">
        <v>1</v>
      </c>
      <c r="R70">
        <f t="shared" si="3"/>
        <v>50</v>
      </c>
      <c r="S70">
        <v>10</v>
      </c>
      <c r="T70" s="17" t="s">
        <v>239</v>
      </c>
      <c r="U70" s="31">
        <v>2</v>
      </c>
      <c r="V70" s="20" t="s">
        <v>332</v>
      </c>
      <c r="W70" s="31">
        <v>2</v>
      </c>
      <c r="X70" s="17" t="s">
        <v>254</v>
      </c>
      <c r="Y70" s="31">
        <v>1</v>
      </c>
      <c r="Z70" s="32">
        <v>0</v>
      </c>
      <c r="AA70" s="31">
        <v>0</v>
      </c>
    </row>
    <row r="71" spans="1:27" x14ac:dyDescent="0.55000000000000004">
      <c r="A71" t="s">
        <v>687</v>
      </c>
      <c r="B71">
        <v>0</v>
      </c>
      <c r="C71">
        <v>0</v>
      </c>
      <c r="D71">
        <v>0</v>
      </c>
      <c r="E71">
        <v>1</v>
      </c>
      <c r="F71">
        <v>0</v>
      </c>
      <c r="G71">
        <v>1</v>
      </c>
      <c r="H71">
        <v>0</v>
      </c>
      <c r="I71">
        <v>0</v>
      </c>
      <c r="J71">
        <v>1</v>
      </c>
      <c r="K71">
        <v>0</v>
      </c>
      <c r="L71">
        <v>1</v>
      </c>
      <c r="M71">
        <v>1</v>
      </c>
      <c r="N71">
        <v>0</v>
      </c>
      <c r="O71">
        <v>0</v>
      </c>
      <c r="P71">
        <f t="shared" si="2"/>
        <v>5</v>
      </c>
      <c r="Q71">
        <v>1</v>
      </c>
      <c r="R71">
        <f t="shared" si="3"/>
        <v>50</v>
      </c>
      <c r="S71">
        <v>10</v>
      </c>
      <c r="T71" s="20" t="s">
        <v>181</v>
      </c>
      <c r="U71" s="31">
        <v>2</v>
      </c>
      <c r="V71" s="17" t="s">
        <v>259</v>
      </c>
      <c r="W71" s="31">
        <v>1</v>
      </c>
      <c r="X71" s="18" t="s">
        <v>304</v>
      </c>
      <c r="Y71" s="31">
        <v>3</v>
      </c>
      <c r="Z71" s="32">
        <v>0</v>
      </c>
      <c r="AA71" s="31">
        <v>0</v>
      </c>
    </row>
    <row r="72" spans="1:27" x14ac:dyDescent="0.55000000000000004">
      <c r="A72" t="s">
        <v>688</v>
      </c>
      <c r="B72">
        <v>1</v>
      </c>
      <c r="C72">
        <v>1</v>
      </c>
      <c r="D72">
        <v>0</v>
      </c>
      <c r="E72">
        <v>0</v>
      </c>
      <c r="F72">
        <v>0</v>
      </c>
      <c r="G72">
        <v>1</v>
      </c>
      <c r="H72">
        <v>0</v>
      </c>
      <c r="I72">
        <v>0</v>
      </c>
      <c r="J72">
        <v>0</v>
      </c>
      <c r="K72">
        <v>0</v>
      </c>
      <c r="L72">
        <v>0</v>
      </c>
      <c r="M72">
        <v>1</v>
      </c>
      <c r="N72">
        <v>0</v>
      </c>
      <c r="O72">
        <v>1</v>
      </c>
      <c r="P72">
        <f t="shared" si="2"/>
        <v>5</v>
      </c>
      <c r="Q72">
        <v>1</v>
      </c>
      <c r="R72">
        <f t="shared" si="3"/>
        <v>50</v>
      </c>
      <c r="S72">
        <v>10</v>
      </c>
      <c r="T72" s="20" t="s">
        <v>181</v>
      </c>
      <c r="U72" s="31">
        <v>3</v>
      </c>
      <c r="V72" s="20" t="s">
        <v>326</v>
      </c>
      <c r="W72" s="31">
        <v>3</v>
      </c>
      <c r="X72">
        <v>0</v>
      </c>
      <c r="Y72" s="31">
        <v>0</v>
      </c>
      <c r="Z72" s="32">
        <v>0</v>
      </c>
      <c r="AA72" s="31">
        <v>0</v>
      </c>
    </row>
    <row r="73" spans="1:27" x14ac:dyDescent="0.55000000000000004">
      <c r="A73" t="s">
        <v>689</v>
      </c>
      <c r="B73">
        <v>0</v>
      </c>
      <c r="C73">
        <v>0</v>
      </c>
      <c r="D73">
        <v>0</v>
      </c>
      <c r="E73">
        <v>1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1</v>
      </c>
      <c r="N73">
        <v>0</v>
      </c>
      <c r="O73">
        <v>1</v>
      </c>
      <c r="P73">
        <f t="shared" si="2"/>
        <v>3</v>
      </c>
      <c r="Q73">
        <v>4</v>
      </c>
      <c r="R73">
        <f t="shared" si="3"/>
        <v>200</v>
      </c>
      <c r="S73">
        <v>7</v>
      </c>
      <c r="T73" s="20" t="s">
        <v>181</v>
      </c>
      <c r="U73" s="31">
        <v>5</v>
      </c>
      <c r="V73" s="17" t="s">
        <v>271</v>
      </c>
      <c r="W73" s="31">
        <v>3</v>
      </c>
      <c r="X73">
        <v>0</v>
      </c>
      <c r="Y73" s="31">
        <v>0</v>
      </c>
      <c r="Z73" s="33">
        <v>0</v>
      </c>
      <c r="AA73" s="31">
        <v>0</v>
      </c>
    </row>
    <row r="74" spans="1:27" x14ac:dyDescent="0.55000000000000004">
      <c r="A74" t="s">
        <v>690</v>
      </c>
      <c r="B74">
        <v>1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f t="shared" si="2"/>
        <v>1</v>
      </c>
      <c r="Q74">
        <v>7</v>
      </c>
      <c r="R74">
        <f t="shared" si="3"/>
        <v>350</v>
      </c>
      <c r="S74">
        <v>4</v>
      </c>
      <c r="T74" s="17" t="s">
        <v>245</v>
      </c>
      <c r="U74" s="31">
        <v>6</v>
      </c>
      <c r="V74" s="20" t="s">
        <v>181</v>
      </c>
      <c r="W74" s="31">
        <v>4</v>
      </c>
      <c r="X74">
        <v>0</v>
      </c>
      <c r="Y74" s="31">
        <v>0</v>
      </c>
      <c r="Z74" s="33">
        <v>0</v>
      </c>
      <c r="AA74" s="31">
        <v>0</v>
      </c>
    </row>
    <row r="75" spans="1:27" x14ac:dyDescent="0.55000000000000004">
      <c r="A75" t="s">
        <v>691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1</v>
      </c>
      <c r="J75">
        <v>1</v>
      </c>
      <c r="K75">
        <v>0</v>
      </c>
      <c r="L75">
        <v>1</v>
      </c>
      <c r="M75">
        <v>0</v>
      </c>
      <c r="N75">
        <v>0</v>
      </c>
      <c r="O75">
        <v>0</v>
      </c>
      <c r="P75">
        <f t="shared" si="2"/>
        <v>3</v>
      </c>
      <c r="Q75">
        <v>5</v>
      </c>
      <c r="R75">
        <f t="shared" si="3"/>
        <v>250</v>
      </c>
      <c r="S75">
        <v>6</v>
      </c>
      <c r="T75" s="17" t="s">
        <v>238</v>
      </c>
      <c r="U75" s="31">
        <v>3</v>
      </c>
      <c r="V75" s="17" t="s">
        <v>266</v>
      </c>
      <c r="W75" s="31">
        <v>2</v>
      </c>
      <c r="X75" s="20" t="s">
        <v>181</v>
      </c>
      <c r="Y75" s="31">
        <v>3</v>
      </c>
      <c r="Z75" s="33">
        <v>0</v>
      </c>
      <c r="AA75" s="31">
        <v>0</v>
      </c>
    </row>
    <row r="76" spans="1:27" x14ac:dyDescent="0.55000000000000004">
      <c r="A76" t="s">
        <v>692</v>
      </c>
      <c r="B76">
        <v>1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1</v>
      </c>
      <c r="J76">
        <v>0</v>
      </c>
      <c r="K76">
        <v>0</v>
      </c>
      <c r="L76">
        <v>0</v>
      </c>
      <c r="M76">
        <v>0</v>
      </c>
      <c r="N76">
        <v>0</v>
      </c>
      <c r="O76">
        <v>1</v>
      </c>
      <c r="P76">
        <f t="shared" si="2"/>
        <v>3</v>
      </c>
      <c r="Q76">
        <v>8</v>
      </c>
      <c r="R76">
        <f t="shared" si="3"/>
        <v>400</v>
      </c>
      <c r="S76">
        <v>3</v>
      </c>
      <c r="T76" s="20" t="s">
        <v>181</v>
      </c>
      <c r="U76" s="31">
        <v>6</v>
      </c>
      <c r="V76" s="18" t="s">
        <v>304</v>
      </c>
      <c r="W76" s="31">
        <v>6</v>
      </c>
      <c r="X76" s="17" t="s">
        <v>285</v>
      </c>
      <c r="Y76" s="31">
        <v>6</v>
      </c>
      <c r="Z76" s="17" t="s">
        <v>239</v>
      </c>
      <c r="AA76" s="31">
        <v>6</v>
      </c>
    </row>
    <row r="77" spans="1:27" x14ac:dyDescent="0.55000000000000004">
      <c r="A77" t="s">
        <v>693</v>
      </c>
      <c r="B77">
        <v>0</v>
      </c>
      <c r="C77">
        <v>1</v>
      </c>
      <c r="D77">
        <v>0</v>
      </c>
      <c r="E77">
        <v>1</v>
      </c>
      <c r="F77">
        <v>1</v>
      </c>
      <c r="G77">
        <v>1</v>
      </c>
      <c r="H77">
        <v>0</v>
      </c>
      <c r="I77">
        <v>0</v>
      </c>
      <c r="J77">
        <v>1</v>
      </c>
      <c r="K77">
        <v>0</v>
      </c>
      <c r="L77">
        <v>1</v>
      </c>
      <c r="M77">
        <v>1</v>
      </c>
      <c r="N77">
        <v>1</v>
      </c>
      <c r="O77" t="s">
        <v>694</v>
      </c>
      <c r="P77">
        <f t="shared" si="2"/>
        <v>8</v>
      </c>
      <c r="Q77">
        <v>1</v>
      </c>
      <c r="R77">
        <f t="shared" si="3"/>
        <v>50</v>
      </c>
      <c r="S77">
        <v>10</v>
      </c>
      <c r="T77" s="20" t="s">
        <v>321</v>
      </c>
      <c r="U77" s="31">
        <v>3</v>
      </c>
      <c r="V77" s="18" t="s">
        <v>304</v>
      </c>
      <c r="W77" s="31">
        <v>3</v>
      </c>
      <c r="X77" s="17" t="s">
        <v>275</v>
      </c>
      <c r="Y77" s="31">
        <v>4</v>
      </c>
      <c r="Z77" s="20" t="s">
        <v>317</v>
      </c>
      <c r="AA77" s="31">
        <v>3</v>
      </c>
    </row>
    <row r="78" spans="1:27" x14ac:dyDescent="0.55000000000000004">
      <c r="A78" t="s">
        <v>695</v>
      </c>
      <c r="B78">
        <f t="shared" ref="B78:P78" si="4">SUM(B3:B77)</f>
        <v>17</v>
      </c>
      <c r="C78">
        <f t="shared" si="4"/>
        <v>33</v>
      </c>
      <c r="D78">
        <f t="shared" si="4"/>
        <v>7</v>
      </c>
      <c r="E78">
        <f t="shared" si="4"/>
        <v>14</v>
      </c>
      <c r="F78">
        <f t="shared" si="4"/>
        <v>10</v>
      </c>
      <c r="G78">
        <f t="shared" si="4"/>
        <v>28</v>
      </c>
      <c r="H78">
        <f t="shared" si="4"/>
        <v>1</v>
      </c>
      <c r="I78">
        <f t="shared" si="4"/>
        <v>6</v>
      </c>
      <c r="J78">
        <f t="shared" si="4"/>
        <v>8</v>
      </c>
      <c r="K78">
        <f t="shared" si="4"/>
        <v>6</v>
      </c>
      <c r="L78">
        <f t="shared" si="4"/>
        <v>17</v>
      </c>
      <c r="M78">
        <f t="shared" si="4"/>
        <v>19</v>
      </c>
      <c r="N78">
        <f t="shared" si="4"/>
        <v>10</v>
      </c>
      <c r="O78">
        <f t="shared" si="4"/>
        <v>25</v>
      </c>
      <c r="P78">
        <f t="shared" si="4"/>
        <v>201</v>
      </c>
      <c r="Q78">
        <f>MEDIAN(B78:P78)</f>
        <v>14</v>
      </c>
      <c r="U78" s="31"/>
      <c r="W78" s="31"/>
      <c r="Y78" s="31"/>
      <c r="AA78" s="31"/>
    </row>
    <row r="79" spans="1:27" x14ac:dyDescent="0.55000000000000004">
      <c r="B79" t="s">
        <v>595</v>
      </c>
      <c r="C79" t="s">
        <v>596</v>
      </c>
      <c r="D79" t="s">
        <v>82</v>
      </c>
      <c r="E79" t="s">
        <v>91</v>
      </c>
      <c r="F79" t="s">
        <v>597</v>
      </c>
      <c r="G79" t="s">
        <v>598</v>
      </c>
      <c r="H79" t="s">
        <v>599</v>
      </c>
      <c r="I79" t="s">
        <v>600</v>
      </c>
      <c r="J79" t="s">
        <v>601</v>
      </c>
      <c r="K79" t="s">
        <v>602</v>
      </c>
      <c r="L79" t="s">
        <v>603</v>
      </c>
      <c r="M79" t="s">
        <v>604</v>
      </c>
      <c r="N79" t="s">
        <v>605</v>
      </c>
      <c r="O79" t="s">
        <v>606</v>
      </c>
      <c r="U79" s="31"/>
      <c r="W79" s="31"/>
      <c r="Y79" s="31"/>
      <c r="AA79" s="31"/>
    </row>
    <row r="80" spans="1:27" x14ac:dyDescent="0.55000000000000004">
      <c r="U80" s="31"/>
      <c r="W80" s="31"/>
      <c r="Y80" s="31"/>
      <c r="AA80" s="31"/>
    </row>
    <row r="81" spans="21:27" x14ac:dyDescent="0.55000000000000004">
      <c r="U81" s="31"/>
      <c r="W81" s="31"/>
      <c r="Y81" s="31"/>
      <c r="AA81" s="31"/>
    </row>
    <row r="82" spans="21:27" x14ac:dyDescent="0.55000000000000004">
      <c r="U82" s="31"/>
      <c r="W82" s="31"/>
      <c r="Y82" s="31"/>
      <c r="AA82" s="31"/>
    </row>
    <row r="83" spans="21:27" x14ac:dyDescent="0.55000000000000004">
      <c r="U83" s="31"/>
      <c r="W83" s="31"/>
      <c r="Y83" s="31"/>
      <c r="AA83" s="31"/>
    </row>
    <row r="84" spans="21:27" x14ac:dyDescent="0.55000000000000004">
      <c r="U84" s="31"/>
      <c r="W84" s="31"/>
      <c r="Y84" s="31"/>
      <c r="AA84" s="31"/>
    </row>
    <row r="85" spans="21:27" x14ac:dyDescent="0.55000000000000004">
      <c r="U85" s="31"/>
      <c r="W85" s="31"/>
      <c r="Y85" s="31"/>
      <c r="AA85" s="31"/>
    </row>
    <row r="86" spans="21:27" x14ac:dyDescent="0.55000000000000004">
      <c r="U86" s="31"/>
      <c r="W86" s="31"/>
      <c r="Y86" s="31"/>
      <c r="AA86" s="31"/>
    </row>
    <row r="87" spans="21:27" x14ac:dyDescent="0.55000000000000004">
      <c r="U87" s="31"/>
      <c r="W87" s="31"/>
      <c r="Y87" s="31"/>
      <c r="AA87" s="31"/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94C1B-8AD4-47FB-97FD-4D6667A43281}">
  <dimension ref="A1:F30"/>
  <sheetViews>
    <sheetView workbookViewId="0">
      <selection activeCell="F13" sqref="F13"/>
    </sheetView>
  </sheetViews>
  <sheetFormatPr baseColWidth="10" defaultColWidth="11.41796875" defaultRowHeight="14.4" x14ac:dyDescent="0.55000000000000004"/>
  <cols>
    <col min="1" max="1" width="14.83984375" customWidth="1"/>
    <col min="2" max="2" width="6.83984375" customWidth="1"/>
    <col min="4" max="4" width="11.578125" customWidth="1"/>
  </cols>
  <sheetData>
    <row r="1" spans="1:6" x14ac:dyDescent="0.55000000000000004">
      <c r="A1" s="4" t="s">
        <v>696</v>
      </c>
      <c r="B1" s="4" t="s">
        <v>431</v>
      </c>
      <c r="C1" s="4" t="s">
        <v>697</v>
      </c>
    </row>
    <row r="2" spans="1:6" x14ac:dyDescent="0.55000000000000004">
      <c r="A2" s="4" t="s">
        <v>698</v>
      </c>
      <c r="B2" s="4">
        <v>1</v>
      </c>
      <c r="C2" s="4">
        <v>2000</v>
      </c>
      <c r="E2" t="s">
        <v>699</v>
      </c>
    </row>
    <row r="3" spans="1:6" x14ac:dyDescent="0.55000000000000004">
      <c r="A3" s="4" t="s">
        <v>700</v>
      </c>
      <c r="B3" s="4">
        <v>2</v>
      </c>
      <c r="C3" s="4">
        <v>30000</v>
      </c>
      <c r="E3" t="s">
        <v>701</v>
      </c>
    </row>
    <row r="4" spans="1:6" x14ac:dyDescent="0.55000000000000004">
      <c r="A4" s="4" t="s">
        <v>702</v>
      </c>
      <c r="B4" s="4">
        <v>3</v>
      </c>
      <c r="C4" s="4">
        <v>50000</v>
      </c>
      <c r="E4" t="s">
        <v>703</v>
      </c>
    </row>
    <row r="5" spans="1:6" x14ac:dyDescent="0.55000000000000004">
      <c r="E5" t="s">
        <v>704</v>
      </c>
    </row>
    <row r="6" spans="1:6" x14ac:dyDescent="0.55000000000000004">
      <c r="E6" s="3"/>
      <c r="F6" s="3"/>
    </row>
    <row r="7" spans="1:6" x14ac:dyDescent="0.55000000000000004">
      <c r="E7" s="3"/>
      <c r="F7" s="3"/>
    </row>
    <row r="8" spans="1:6" x14ac:dyDescent="0.55000000000000004">
      <c r="A8" s="4" t="s">
        <v>705</v>
      </c>
      <c r="B8" s="4" t="s">
        <v>197</v>
      </c>
      <c r="C8" s="4" t="s">
        <v>706</v>
      </c>
      <c r="D8" s="4" t="s">
        <v>230</v>
      </c>
      <c r="E8" s="5"/>
      <c r="F8" s="3"/>
    </row>
    <row r="9" spans="1:6" x14ac:dyDescent="0.55000000000000004">
      <c r="A9" t="s">
        <v>237</v>
      </c>
      <c r="B9">
        <v>2000</v>
      </c>
      <c r="C9">
        <v>1</v>
      </c>
      <c r="D9" t="s">
        <v>707</v>
      </c>
      <c r="E9" s="3"/>
      <c r="F9" s="3"/>
    </row>
    <row r="10" spans="1:6" x14ac:dyDescent="0.55000000000000004">
      <c r="A10" t="s">
        <v>244</v>
      </c>
      <c r="B10">
        <v>4000</v>
      </c>
      <c r="C10">
        <v>3</v>
      </c>
      <c r="D10" t="s">
        <v>708</v>
      </c>
      <c r="E10" s="3"/>
      <c r="F10" s="3"/>
    </row>
    <row r="11" spans="1:6" x14ac:dyDescent="0.55000000000000004">
      <c r="A11" t="s">
        <v>249</v>
      </c>
      <c r="B11">
        <v>9000</v>
      </c>
      <c r="C11">
        <v>5</v>
      </c>
      <c r="D11" t="s">
        <v>709</v>
      </c>
    </row>
    <row r="12" spans="1:6" x14ac:dyDescent="0.55000000000000004">
      <c r="A12" t="s">
        <v>253</v>
      </c>
      <c r="B12">
        <v>20000</v>
      </c>
      <c r="C12">
        <v>8</v>
      </c>
      <c r="D12" t="s">
        <v>710</v>
      </c>
    </row>
    <row r="13" spans="1:6" x14ac:dyDescent="0.55000000000000004">
      <c r="A13" t="s">
        <v>237</v>
      </c>
      <c r="B13">
        <v>2000</v>
      </c>
      <c r="C13">
        <v>1</v>
      </c>
      <c r="D13" t="s">
        <v>711</v>
      </c>
    </row>
    <row r="14" spans="1:6" x14ac:dyDescent="0.55000000000000004">
      <c r="A14" t="s">
        <v>244</v>
      </c>
      <c r="B14">
        <v>4000</v>
      </c>
      <c r="C14">
        <v>3</v>
      </c>
      <c r="D14" t="s">
        <v>712</v>
      </c>
    </row>
    <row r="15" spans="1:6" x14ac:dyDescent="0.55000000000000004">
      <c r="A15" t="s">
        <v>249</v>
      </c>
      <c r="B15">
        <v>9000</v>
      </c>
      <c r="C15">
        <v>5</v>
      </c>
      <c r="D15" t="s">
        <v>713</v>
      </c>
    </row>
    <row r="16" spans="1:6" x14ac:dyDescent="0.55000000000000004">
      <c r="A16" t="s">
        <v>253</v>
      </c>
      <c r="B16">
        <v>20000</v>
      </c>
      <c r="C16">
        <v>8</v>
      </c>
      <c r="D16" t="s">
        <v>714</v>
      </c>
    </row>
    <row r="17" spans="1:5" x14ac:dyDescent="0.55000000000000004">
      <c r="A17" t="s">
        <v>715</v>
      </c>
      <c r="B17">
        <v>100000</v>
      </c>
      <c r="C17">
        <v>12</v>
      </c>
      <c r="D17" t="s">
        <v>707</v>
      </c>
    </row>
    <row r="18" spans="1:5" x14ac:dyDescent="0.55000000000000004">
      <c r="A18" t="s">
        <v>715</v>
      </c>
      <c r="B18">
        <v>140000</v>
      </c>
      <c r="C18">
        <v>15</v>
      </c>
      <c r="D18" t="s">
        <v>716</v>
      </c>
    </row>
    <row r="19" spans="1:5" x14ac:dyDescent="0.55000000000000004">
      <c r="A19" t="s">
        <v>717</v>
      </c>
      <c r="B19">
        <v>6000</v>
      </c>
      <c r="C19">
        <v>3</v>
      </c>
      <c r="D19" t="s">
        <v>707</v>
      </c>
    </row>
    <row r="20" spans="1:5" x14ac:dyDescent="0.55000000000000004">
      <c r="A20" t="s">
        <v>718</v>
      </c>
      <c r="B20">
        <v>12000</v>
      </c>
      <c r="C20">
        <v>5</v>
      </c>
      <c r="D20" t="s">
        <v>707</v>
      </c>
    </row>
    <row r="21" spans="1:5" x14ac:dyDescent="0.55000000000000004">
      <c r="A21" t="s">
        <v>719</v>
      </c>
      <c r="B21">
        <v>24000</v>
      </c>
      <c r="C21">
        <v>8</v>
      </c>
      <c r="D21" t="s">
        <v>707</v>
      </c>
    </row>
    <row r="22" spans="1:5" x14ac:dyDescent="0.55000000000000004">
      <c r="A22" t="s">
        <v>720</v>
      </c>
      <c r="B22">
        <v>42000</v>
      </c>
      <c r="C22">
        <v>10</v>
      </c>
      <c r="D22" t="s">
        <v>707</v>
      </c>
    </row>
    <row r="23" spans="1:5" x14ac:dyDescent="0.55000000000000004">
      <c r="A23" t="s">
        <v>721</v>
      </c>
      <c r="B23">
        <v>6000</v>
      </c>
      <c r="C23">
        <v>3</v>
      </c>
      <c r="D23" t="s">
        <v>707</v>
      </c>
    </row>
    <row r="24" spans="1:5" x14ac:dyDescent="0.55000000000000004">
      <c r="A24" t="s">
        <v>722</v>
      </c>
      <c r="B24">
        <v>12000</v>
      </c>
      <c r="C24">
        <v>5</v>
      </c>
      <c r="D24" t="s">
        <v>707</v>
      </c>
    </row>
    <row r="25" spans="1:5" x14ac:dyDescent="0.55000000000000004">
      <c r="A25" t="s">
        <v>723</v>
      </c>
      <c r="B25">
        <v>24000</v>
      </c>
      <c r="C25">
        <v>8</v>
      </c>
      <c r="D25" t="s">
        <v>707</v>
      </c>
    </row>
    <row r="26" spans="1:5" x14ac:dyDescent="0.55000000000000004">
      <c r="A26" t="s">
        <v>724</v>
      </c>
      <c r="B26">
        <v>42000</v>
      </c>
      <c r="C26">
        <v>10</v>
      </c>
      <c r="D26" t="s">
        <v>707</v>
      </c>
    </row>
    <row r="27" spans="1:5" x14ac:dyDescent="0.55000000000000004">
      <c r="A27" t="s">
        <v>725</v>
      </c>
      <c r="B27">
        <v>20000</v>
      </c>
      <c r="C27">
        <v>7</v>
      </c>
      <c r="D27" t="s">
        <v>726</v>
      </c>
      <c r="E27" t="s">
        <v>727</v>
      </c>
    </row>
    <row r="28" spans="1:5" x14ac:dyDescent="0.55000000000000004">
      <c r="A28" t="s">
        <v>725</v>
      </c>
      <c r="B28">
        <v>40000</v>
      </c>
      <c r="C28">
        <v>7</v>
      </c>
      <c r="D28" t="s">
        <v>728</v>
      </c>
      <c r="E28" t="s">
        <v>727</v>
      </c>
    </row>
    <row r="29" spans="1:5" x14ac:dyDescent="0.55000000000000004">
      <c r="A29" t="s">
        <v>729</v>
      </c>
      <c r="B29">
        <v>30000</v>
      </c>
      <c r="C29">
        <v>7</v>
      </c>
      <c r="D29" t="s">
        <v>726</v>
      </c>
      <c r="E29" t="s">
        <v>730</v>
      </c>
    </row>
    <row r="30" spans="1:5" x14ac:dyDescent="0.55000000000000004">
      <c r="A30" t="s">
        <v>729</v>
      </c>
      <c r="B30">
        <v>70000</v>
      </c>
      <c r="C30">
        <v>7</v>
      </c>
      <c r="D30" t="s">
        <v>728</v>
      </c>
      <c r="E30" t="s">
        <v>730</v>
      </c>
    </row>
  </sheetData>
  <phoneticPr fontId="2" type="noConversion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14</vt:i4>
      </vt:variant>
    </vt:vector>
  </HeadingPairs>
  <TitlesOfParts>
    <vt:vector size="14" baseType="lpstr">
      <vt:lpstr>Handelssystem</vt:lpstr>
      <vt:lpstr>Seekampf</vt:lpstr>
      <vt:lpstr>Mounts,Tiere</vt:lpstr>
      <vt:lpstr>Abstufung einschätzen</vt:lpstr>
      <vt:lpstr>Alchemie</vt:lpstr>
      <vt:lpstr>Items</vt:lpstr>
      <vt:lpstr>Kampf</vt:lpstr>
      <vt:lpstr>Pflanzen</vt:lpstr>
      <vt:lpstr>Instrumente</vt:lpstr>
      <vt:lpstr>Gedanken</vt:lpstr>
      <vt:lpstr>Handwerk</vt:lpstr>
      <vt:lpstr>Währung</vt:lpstr>
      <vt:lpstr>Attribute_concept</vt:lpstr>
      <vt:lpstr>Race_Start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Simon</dc:creator>
  <cp:keywords/>
  <dc:description/>
  <cp:lastModifiedBy>Simon</cp:lastModifiedBy>
  <cp:revision/>
  <dcterms:created xsi:type="dcterms:W3CDTF">2019-12-28T17:05:48Z</dcterms:created>
  <dcterms:modified xsi:type="dcterms:W3CDTF">2020-08-08T22:10:38Z</dcterms:modified>
  <cp:category/>
  <cp:contentStatus/>
</cp:coreProperties>
</file>