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246AA4ED-B892-4FE8-8201-3C0BAFA6E7D5}" xr6:coauthVersionLast="47" xr6:coauthVersionMax="47" xr10:uidLastSave="{00000000-0000-0000-0000-000000000000}"/>
  <bookViews>
    <workbookView xWindow="-28920" yWindow="8100" windowWidth="29040" windowHeight="15840" firstSheet="89" activeTab="94" xr2:uid="{00000000-000D-0000-FFFF-FFFF00000000}"/>
  </bookViews>
  <sheets>
    <sheet name="Index" sheetId="1" r:id="rId1"/>
    <sheet name="Kaiserlicher Heiler" sheetId="72" r:id="rId2"/>
    <sheet name="Ser Aren" sheetId="125" r:id="rId3"/>
    <sheet name="Piraten Leutnant" sheetId="66" r:id="rId4"/>
    <sheet name="Piraten Kapitän" sheetId="65" r:id="rId5"/>
    <sheet name="Kanonier Pirat" sheetId="62" r:id="rId6"/>
    <sheet name="Musketier Pirat" sheetId="63" r:id="rId7"/>
    <sheet name="Freibeuter" sheetId="60" r:id="rId8"/>
    <sheet name="Freischärler" sheetId="64" r:id="rId9"/>
    <sheet name="Erster Maat" sheetId="61" r:id="rId10"/>
    <sheet name="Fredan" sheetId="68" r:id="rId11"/>
    <sheet name="Nakai" sheetId="70" r:id="rId12"/>
    <sheet name="Eliteoffizier" sheetId="58" r:id="rId13"/>
    <sheet name="Muster" sheetId="2" r:id="rId14"/>
    <sheet name="Ork Schläger" sheetId="3" r:id="rId15"/>
    <sheet name="Adliger" sheetId="6" r:id="rId16"/>
    <sheet name="Schmied" sheetId="7" r:id="rId17"/>
    <sheet name="Guter Schmied" sheetId="104" r:id="rId18"/>
    <sheet name="Hervorragender Schmied" sheetId="105" r:id="rId19"/>
    <sheet name="Meister Schmied" sheetId="106" r:id="rId20"/>
    <sheet name="Ritter" sheetId="8" r:id="rId21"/>
    <sheet name="Bauer" sheetId="9" r:id="rId22"/>
    <sheet name="Straßenkind" sheetId="10" r:id="rId23"/>
    <sheet name="Renomierter Performer" sheetId="11" r:id="rId24"/>
    <sheet name="Banditenführer" sheetId="12" r:id="rId25"/>
    <sheet name="StarvingBandit" sheetId="13" r:id="rId26"/>
    <sheet name="Bandit" sheetId="14" r:id="rId27"/>
    <sheet name="Gastwirt" sheetId="15" r:id="rId28"/>
    <sheet name="Diener" sheetId="16" r:id="rId29"/>
    <sheet name="Jäger" sheetId="17" r:id="rId30"/>
    <sheet name="Eldrischer Feldsoldat" sheetId="18" r:id="rId31"/>
    <sheet name="Kavallerist" sheetId="19" r:id="rId32"/>
    <sheet name="StarkerKriegerTank" sheetId="52" r:id="rId33"/>
    <sheet name="Tempelwache" sheetId="69" r:id="rId34"/>
    <sheet name="SchwererSoldat" sheetId="20" r:id="rId35"/>
    <sheet name="RahSoldat" sheetId="21" r:id="rId36"/>
    <sheet name="ErfahrenerPirat" sheetId="53" r:id="rId37"/>
    <sheet name="KaiserKapitän" sheetId="22" r:id="rId38"/>
    <sheet name="KaiserSoldat" sheetId="23" r:id="rId39"/>
    <sheet name="Meister-Händler" sheetId="24" r:id="rId40"/>
    <sheet name="Händler" sheetId="25" r:id="rId41"/>
    <sheet name="Meister-Dieb" sheetId="26" r:id="rId42"/>
    <sheet name="Dieb" sheetId="27" r:id="rId43"/>
    <sheet name="Kultistenführer" sheetId="55" r:id="rId44"/>
    <sheet name="Meister-Attentäter" sheetId="28" r:id="rId45"/>
    <sheet name="Kultist" sheetId="54" r:id="rId46"/>
    <sheet name="Attentäter" sheetId="29" r:id="rId47"/>
    <sheet name="Barbar" sheetId="30" r:id="rId48"/>
    <sheet name="Goblin Stammeshäuptling Wandia" sheetId="31" r:id="rId49"/>
    <sheet name="Goblin Schamane" sheetId="67" r:id="rId50"/>
    <sheet name="Goblin Attentäter" sheetId="32" r:id="rId51"/>
    <sheet name="Goblin Schütze" sheetId="33" r:id="rId52"/>
    <sheet name="Goblin" sheetId="34" r:id="rId53"/>
    <sheet name="Betrügerin" sheetId="35" r:id="rId54"/>
    <sheet name="Stadtelf" sheetId="36" r:id="rId55"/>
    <sheet name="Halbling" sheetId="37" r:id="rId56"/>
    <sheet name="Zwerg" sheetId="38" r:id="rId57"/>
    <sheet name="GangElf" sheetId="39" r:id="rId58"/>
    <sheet name="Waldelf" sheetId="40" r:id="rId59"/>
    <sheet name="GangElfElite" sheetId="41" r:id="rId60"/>
    <sheet name="Vorreiter" sheetId="42" r:id="rId61"/>
    <sheet name="Ork" sheetId="43" r:id="rId62"/>
    <sheet name="Ork Schwer" sheetId="44" r:id="rId63"/>
    <sheet name="OrkSehrStarkSchwer" sheetId="47" r:id="rId64"/>
    <sheet name="Ork Mittel" sheetId="45" r:id="rId65"/>
    <sheet name="Thorius" sheetId="49" r:id="rId66"/>
    <sheet name="SeevolkEinfach" sheetId="59" r:id="rId67"/>
    <sheet name="Unwerter" sheetId="51" r:id="rId68"/>
    <sheet name="Animalus Jäger" sheetId="97" r:id="rId69"/>
    <sheet name="Animalus" sheetId="46" r:id="rId70"/>
    <sheet name="OleGalwey" sheetId="100" r:id="rId71"/>
    <sheet name="Bandenmitglied" sheetId="84" r:id="rId72"/>
    <sheet name="Leibwache" sheetId="86" r:id="rId73"/>
    <sheet name="Waisenkind" sheetId="87" r:id="rId74"/>
    <sheet name="Lordsberater" sheetId="89" r:id="rId75"/>
    <sheet name="SchmuggelgangM" sheetId="90" r:id="rId76"/>
    <sheet name="SchmuggelgangA" sheetId="91" r:id="rId77"/>
    <sheet name="Arenagang" sheetId="92" r:id="rId78"/>
    <sheet name="Priester" sheetId="93" r:id="rId79"/>
    <sheet name="ExPriester" sheetId="94" r:id="rId80"/>
    <sheet name="VanGilden" sheetId="95" r:id="rId81"/>
    <sheet name="OrlongMPferd" sheetId="101" r:id="rId82"/>
    <sheet name="Fledermaus Man" sheetId="109" r:id="rId83"/>
    <sheet name="Mariel" sheetId="110" r:id="rId84"/>
    <sheet name="Zamrak Krieger" sheetId="115" r:id="rId85"/>
    <sheet name="Zamrak Krieger ranged" sheetId="116" r:id="rId86"/>
    <sheet name="Monster Person Mittel Stark" sheetId="117" r:id="rId87"/>
    <sheet name="Monster Ritter" sheetId="118" r:id="rId88"/>
    <sheet name="Kamilla" sheetId="119" r:id="rId89"/>
    <sheet name="Stadtwache" sheetId="88" r:id="rId90"/>
    <sheet name="Hirsch von Strain" sheetId="121" r:id="rId91"/>
    <sheet name="Militärmusikant" sheetId="122" r:id="rId92"/>
    <sheet name="SilberknechtRanger" sheetId="123" r:id="rId93"/>
    <sheet name="SilberknechtSoldat" sheetId="124" r:id="rId94"/>
    <sheet name="Cetrus" sheetId="128" r:id="rId95"/>
    <sheet name="WaldelfKrieger" sheetId="126" r:id="rId96"/>
    <sheet name="WaldelfEliteKrieger" sheetId="127" r:id="rId9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28" l="1"/>
  <c r="B28" i="128"/>
  <c r="F8" i="128"/>
  <c r="B27" i="128"/>
  <c r="F7" i="128"/>
  <c r="B26" i="128"/>
  <c r="F6" i="128"/>
  <c r="B25" i="128"/>
  <c r="F5" i="128"/>
  <c r="B24" i="128"/>
  <c r="F4" i="128"/>
  <c r="B23" i="128"/>
  <c r="B21" i="128"/>
  <c r="B19" i="128"/>
  <c r="B18" i="128"/>
  <c r="B17" i="128"/>
  <c r="B16" i="128"/>
  <c r="B10" i="128"/>
  <c r="F9" i="127"/>
  <c r="B28" i="127"/>
  <c r="F8" i="127"/>
  <c r="B27" i="127"/>
  <c r="F7" i="127"/>
  <c r="B26" i="127"/>
  <c r="F6" i="127"/>
  <c r="B25" i="127"/>
  <c r="F5" i="127"/>
  <c r="B24" i="127"/>
  <c r="F4" i="127"/>
  <c r="B23" i="127"/>
  <c r="B21" i="127"/>
  <c r="B19" i="127"/>
  <c r="B18" i="127"/>
  <c r="B17" i="127"/>
  <c r="B16" i="127"/>
  <c r="B10" i="127"/>
  <c r="F9" i="126"/>
  <c r="B28" i="126"/>
  <c r="F8" i="126"/>
  <c r="B27" i="126"/>
  <c r="F7" i="126"/>
  <c r="B26" i="126"/>
  <c r="F6" i="126"/>
  <c r="B25" i="126"/>
  <c r="F5" i="126"/>
  <c r="B24" i="126"/>
  <c r="F4" i="126"/>
  <c r="B23" i="126"/>
  <c r="B21" i="126"/>
  <c r="B19" i="126"/>
  <c r="B18" i="126"/>
  <c r="B17" i="126"/>
  <c r="B16" i="126"/>
  <c r="B10" i="126"/>
  <c r="F8" i="125"/>
  <c r="B27" i="125"/>
  <c r="F5" i="125"/>
  <c r="B24" i="125"/>
  <c r="B22" i="125"/>
  <c r="B21" i="125"/>
  <c r="B19" i="125"/>
  <c r="B18" i="125"/>
  <c r="B17" i="125"/>
  <c r="B16" i="125"/>
  <c r="B10" i="125"/>
  <c r="F9" i="125"/>
  <c r="B28" i="125"/>
  <c r="F7" i="125"/>
  <c r="B26" i="125"/>
  <c r="F6" i="125"/>
  <c r="B25" i="125"/>
  <c r="F4" i="125"/>
  <c r="B23" i="125"/>
  <c r="B22" i="124"/>
  <c r="B21" i="124"/>
  <c r="B19" i="124"/>
  <c r="B18" i="124"/>
  <c r="B17" i="124"/>
  <c r="B16" i="124"/>
  <c r="B10" i="124"/>
  <c r="F9" i="124"/>
  <c r="B28" i="124"/>
  <c r="F8" i="124"/>
  <c r="B27" i="124"/>
  <c r="F7" i="124"/>
  <c r="B26" i="124"/>
  <c r="F6" i="124"/>
  <c r="B25" i="124"/>
  <c r="F5" i="124"/>
  <c r="B24" i="124"/>
  <c r="F4" i="124"/>
  <c r="B23" i="124"/>
  <c r="B21" i="123"/>
  <c r="B19" i="123"/>
  <c r="B18" i="123"/>
  <c r="B17" i="123"/>
  <c r="B16" i="123"/>
  <c r="B10" i="123"/>
  <c r="F9" i="123"/>
  <c r="B28" i="123"/>
  <c r="F8" i="123"/>
  <c r="B27" i="123"/>
  <c r="F7" i="123"/>
  <c r="B26" i="123"/>
  <c r="F6" i="123"/>
  <c r="B25" i="123"/>
  <c r="F5" i="123"/>
  <c r="B24" i="123"/>
  <c r="F4" i="123"/>
  <c r="B23" i="123"/>
  <c r="B21" i="122"/>
  <c r="B19" i="122"/>
  <c r="B18" i="122"/>
  <c r="B17" i="122"/>
  <c r="B16" i="122"/>
  <c r="B10" i="122"/>
  <c r="F9" i="122"/>
  <c r="B28" i="122"/>
  <c r="F8" i="122"/>
  <c r="B27" i="122"/>
  <c r="F7" i="122"/>
  <c r="B26" i="122"/>
  <c r="F6" i="122"/>
  <c r="B25" i="122"/>
  <c r="F5" i="122"/>
  <c r="B24" i="122"/>
  <c r="F4" i="122"/>
  <c r="B23" i="122"/>
  <c r="B21" i="89"/>
  <c r="B21" i="62"/>
  <c r="B21" i="121"/>
  <c r="F9" i="121"/>
  <c r="B28" i="121"/>
  <c r="F8" i="121"/>
  <c r="B27" i="121"/>
  <c r="F6" i="121"/>
  <c r="B25" i="121"/>
  <c r="F5" i="121"/>
  <c r="B24" i="121"/>
  <c r="F4" i="121"/>
  <c r="B23" i="121"/>
  <c r="B22" i="121"/>
  <c r="B19" i="121"/>
  <c r="B18" i="121"/>
  <c r="B17" i="121"/>
  <c r="B16" i="121"/>
  <c r="B10" i="121"/>
  <c r="F9" i="119"/>
  <c r="B28" i="119"/>
  <c r="F8" i="119"/>
  <c r="B27" i="119"/>
  <c r="F7" i="119"/>
  <c r="B26" i="119"/>
  <c r="F6" i="119"/>
  <c r="B25" i="119"/>
  <c r="F5" i="119"/>
  <c r="B24" i="119"/>
  <c r="F4" i="119"/>
  <c r="B23" i="119"/>
  <c r="B19" i="119"/>
  <c r="B18" i="119"/>
  <c r="B17" i="119"/>
  <c r="B16" i="119"/>
  <c r="B10" i="119"/>
  <c r="F9" i="118"/>
  <c r="B28" i="118"/>
  <c r="F8" i="118"/>
  <c r="B27" i="118"/>
  <c r="F7" i="118"/>
  <c r="B26" i="118"/>
  <c r="F6" i="118"/>
  <c r="B25" i="118"/>
  <c r="F5" i="118"/>
  <c r="B24" i="118"/>
  <c r="F4" i="118"/>
  <c r="B23" i="118"/>
  <c r="B21" i="118"/>
  <c r="B19" i="118"/>
  <c r="B18" i="118"/>
  <c r="B17" i="118"/>
  <c r="B16" i="118"/>
  <c r="B10" i="118"/>
  <c r="F9" i="117"/>
  <c r="B28" i="117"/>
  <c r="F8" i="117"/>
  <c r="B27" i="117"/>
  <c r="F7" i="117"/>
  <c r="B26" i="117"/>
  <c r="F6" i="117"/>
  <c r="B25" i="117"/>
  <c r="F5" i="117"/>
  <c r="B24" i="117"/>
  <c r="F4" i="117"/>
  <c r="B23" i="117"/>
  <c r="B19" i="117"/>
  <c r="B18" i="117"/>
  <c r="B17" i="117"/>
  <c r="B16" i="117"/>
  <c r="B10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1" i="115"/>
  <c r="B19" i="115"/>
  <c r="B18" i="115"/>
  <c r="B17" i="115"/>
  <c r="B16" i="115"/>
  <c r="B10" i="115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19" i="105"/>
  <c r="B18" i="105"/>
  <c r="B17" i="105"/>
  <c r="B16" i="105"/>
  <c r="B10" i="105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3" i="97"/>
  <c r="B21" i="97"/>
  <c r="B27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F9" i="43"/>
  <c r="B28" i="43"/>
  <c r="F8" i="43"/>
  <c r="B27" i="43"/>
  <c r="F7" i="43"/>
  <c r="F6" i="43"/>
  <c r="B25" i="43"/>
  <c r="F5" i="43"/>
  <c r="F4" i="43"/>
  <c r="B23" i="43"/>
  <c r="F9" i="45"/>
  <c r="F8" i="45"/>
  <c r="F7" i="45"/>
  <c r="B26" i="45"/>
  <c r="F6" i="45"/>
  <c r="B25" i="45"/>
  <c r="F5" i="45"/>
  <c r="F4" i="45"/>
  <c r="B23" i="45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1" i="69"/>
  <c r="B19" i="69"/>
  <c r="B18" i="69"/>
  <c r="B17" i="69"/>
  <c r="B16" i="69"/>
  <c r="B10" i="69"/>
  <c r="F9" i="69"/>
  <c r="B28" i="69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F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1" i="51"/>
  <c r="B19" i="51"/>
  <c r="B18" i="51"/>
  <c r="B17" i="51"/>
  <c r="B16" i="51"/>
  <c r="B10" i="51"/>
  <c r="F9" i="49"/>
  <c r="B28" i="49"/>
  <c r="F8" i="49"/>
  <c r="B27" i="49"/>
  <c r="F7" i="49"/>
  <c r="B26" i="49"/>
  <c r="F6" i="49"/>
  <c r="B25" i="49"/>
  <c r="F5" i="49"/>
  <c r="B24" i="49"/>
  <c r="F4" i="49"/>
  <c r="B23" i="49"/>
  <c r="F4" i="47"/>
  <c r="B23" i="47"/>
  <c r="B21" i="49"/>
  <c r="B19" i="49"/>
  <c r="B18" i="49"/>
  <c r="B17" i="49"/>
  <c r="B16" i="49"/>
  <c r="B10" i="49"/>
  <c r="F5" i="47"/>
  <c r="F9" i="47"/>
  <c r="B28" i="47"/>
  <c r="F8" i="47"/>
  <c r="B27" i="47"/>
  <c r="F7" i="47"/>
  <c r="B26" i="47"/>
  <c r="F6" i="47"/>
  <c r="B25" i="47"/>
  <c r="B21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21" i="46"/>
  <c r="B19" i="46"/>
  <c r="B18" i="46"/>
  <c r="B17" i="46"/>
  <c r="B16" i="46"/>
  <c r="B10" i="46"/>
  <c r="B28" i="45"/>
  <c r="B27" i="45"/>
  <c r="B24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1" i="44"/>
  <c r="B19" i="44"/>
  <c r="B18" i="44"/>
  <c r="B17" i="44"/>
  <c r="B16" i="44"/>
  <c r="B10" i="44"/>
  <c r="B26" i="43"/>
  <c r="B24" i="43"/>
  <c r="B21" i="43"/>
  <c r="B19" i="43"/>
  <c r="B18" i="43"/>
  <c r="B17" i="43"/>
  <c r="B16" i="43"/>
  <c r="B10" i="43"/>
  <c r="F9" i="41"/>
  <c r="B28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<sst xmlns="http://schemas.openxmlformats.org/spreadsheetml/2006/main" count="11937" uniqueCount="421">
  <si>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</si>
  <si>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</si>
  <si>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</si>
  <si>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</si>
  <si>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</si>
  <si>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</si>
  <si>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</si>
  <si>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</si>
  <si>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</si>
  <si>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</si>
  <si>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</si>
  <si>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</si>
  <si>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</si>
  <si>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</si>
  <si>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</si>
  <si>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</si>
  <si>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</si>
  <si>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</si>
  <si>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</si>
  <si>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</si>
  <si>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</si>
  <si>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</si>
  <si>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</si>
  <si>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</si>
  <si>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</si>
  <si>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</si>
  <si>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</si>
  <si>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</si>
  <si>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</si>
  <si>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</si>
  <si>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</si>
  <si>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</si>
  <si>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</si>
  <si>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</si>
  <si>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</si>
  <si>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</si>
  <si>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</si>
  <si>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</si>
  <si>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</si>
  <si>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</si>
  <si>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</si>
  <si>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</si>
  <si>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</si>
  <si>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</si>
  <si>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</si>
  <si>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</si>
  <si>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</si>
  <si>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</si>
  <si>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</si>
  <si>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</si>
  <si>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</si>
  <si>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</si>
  <si>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</si>
  <si>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</si>
  <si>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</si>
  <si>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</si>
  <si>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</si>
  <si>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</si>
  <si>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</si>
  <si>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</si>
  <si>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</si>
  <si>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</si>
  <si>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</si>
  <si>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</si>
  <si>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</si>
  <si>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</si>
  <si>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</si>
  <si>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</si>
  <si>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</si>
  <si>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</si>
  <si>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</si>
  <si>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</si>
  <si>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</si>
  <si>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</si>
  <si>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</si>
  <si>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</si>
  <si>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</si>
  <si>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</si>
  <si>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</si>
  <si>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</si>
  <si>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</si>
  <si>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</si>
  <si>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</si>
  <si>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</si>
  <si>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</si>
  <si>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</si>
  <si>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</si>
  <si>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</si>
  <si>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</si>
  <si>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</si>
  <si>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</si>
  <si>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</si>
  <si>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</si>
  <si>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</si>
  <si>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</si>
  <si>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</si>
  <si>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</si>
  <si>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</si>
  <si>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</si>
  <si>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</si>
  <si>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</si>
  <si>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</si>
  <si>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</si>
  <si>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</si>
  <si>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</si>
  <si>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</si>
  <si>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</si>
  <si>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</si>
  <si>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</si>
  <si>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</si>
  <si>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</si>
  <si>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</si>
  <si>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</si>
  <si>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</si>
  <si>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</si>
  <si>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</si>
  <si>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</si>
  <si>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</si>
  <si>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</si>
  <si>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</si>
  <si>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</si>
  <si>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</si>
  <si>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</si>
  <si>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</si>
  <si>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</si>
  <si>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</si>
  <si>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</si>
  <si>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</si>
  <si>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</si>
  <si>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</si>
  <si>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CritMargNeg</t>
  </si>
  <si>
    <t>ZustandArme</t>
  </si>
  <si>
    <t>gesamtgew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</si>
  <si>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</si>
  <si>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</si>
  <si>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</si>
  <si>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</si>
  <si>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</si>
  <si>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</si>
  <si>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</si>
  <si>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</si>
  <si>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</si>
  <si>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</si>
  <si>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</si>
  <si>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</si>
  <si>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</si>
  <si>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</si>
  <si>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</si>
  <si>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</si>
  <si>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</si>
  <si>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</si>
  <si>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</si>
  <si>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</si>
  <si>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</si>
  <si>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</si>
  <si>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</si>
  <si>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</si>
  <si>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</si>
  <si>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</si>
  <si>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</si>
  <si>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</si>
  <si>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</si>
  <si>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</si>
  <si>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</si>
  <si>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</si>
  <si>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</si>
  <si>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</si>
  <si>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</si>
  <si>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</si>
  <si>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</si>
  <si>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</si>
  <si>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</si>
  <si>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</si>
  <si>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</si>
  <si>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</si>
  <si>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</si>
  <si>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</si>
  <si>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</si>
  <si>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</si>
  <si>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</si>
  <si>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</si>
  <si>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</si>
  <si>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</si>
  <si>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</si>
  <si>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</si>
  <si>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</si>
  <si>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</si>
  <si>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</si>
  <si>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</si>
  <si>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</si>
  <si>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</si>
  <si>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</si>
  <si>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</si>
  <si>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</si>
  <si>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</si>
  <si>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</si>
  <si>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</si>
  <si>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Mittel</t>
  </si>
  <si>
    <t>Armbrust</t>
  </si>
  <si>
    <t>Knüppel</t>
  </si>
  <si>
    <t>Schwer</t>
  </si>
  <si>
    <t>Kriegshammer</t>
  </si>
  <si>
    <t>Axt</t>
  </si>
  <si>
    <t>Speer</t>
  </si>
  <si>
    <t>Schleuder</t>
  </si>
  <si>
    <t>Bogen</t>
  </si>
  <si>
    <t>Pferd</t>
  </si>
  <si>
    <t>Großschwert</t>
  </si>
  <si>
    <t>Turmschild</t>
  </si>
  <si>
    <t>Kleines Schild</t>
  </si>
  <si>
    <t>Wurfmesser</t>
  </si>
  <si>
    <t>Bola</t>
  </si>
  <si>
    <t>Pilum</t>
  </si>
  <si>
    <t>Elf</t>
  </si>
  <si>
    <t>Resistenzen</t>
  </si>
  <si>
    <t>OrkSehrStarkSchwer</t>
  </si>
  <si>
    <t>ein sehr starker Ork</t>
  </si>
  <si>
    <t>Slerok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</si>
  <si>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</si>
  <si>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</si>
  <si>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</si>
  <si>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</si>
  <si>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</si>
  <si>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</si>
  <si>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</si>
  <si>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</si>
  <si>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</si>
  <si>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</si>
  <si>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</si>
  <si>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</si>
  <si>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</si>
  <si>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</si>
  <si>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</si>
  <si>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</si>
  <si>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</si>
  <si>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</si>
  <si>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</si>
  <si>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</si>
  <si>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</si>
  <si>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</si>
  <si>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</si>
  <si>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</si>
  <si>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</si>
  <si>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</si>
  <si>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</si>
  <si>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</si>
  <si>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</si>
  <si>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</si>
  <si>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</si>
  <si>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</si>
  <si>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</si>
  <si>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Hellebarde</t>
  </si>
  <si>
    <t>Wurfaxt</t>
  </si>
  <si>
    <t>Priester</t>
  </si>
  <si>
    <t>Vangilden</t>
  </si>
  <si>
    <t>Pike</t>
  </si>
  <si>
    <t>OleGalwey</t>
  </si>
  <si>
    <t>Lootprofil</t>
  </si>
  <si>
    <t>Banditloot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</si>
  <si>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</si>
  <si>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</si>
  <si>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</si>
  <si>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</si>
  <si>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</si>
  <si>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</si>
  <si>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</si>
  <si>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</si>
  <si>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</si>
  <si>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</si>
  <si>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</si>
  <si>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</si>
  <si>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</si>
  <si>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</si>
  <si>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</si>
  <si>
    <t>Ein guter Schmied</t>
  </si>
  <si>
    <t>Ein hervorragender Schmied</t>
  </si>
  <si>
    <t>Straßenkind</t>
  </si>
  <si>
    <t>Sstraßenkind</t>
  </si>
  <si>
    <t>Meister Schmied</t>
  </si>
  <si>
    <t>Ein meistericher Schmied</t>
  </si>
  <si>
    <t>Kamilla</t>
  </si>
  <si>
    <t>Leichter Schild</t>
  </si>
  <si>
    <t>Ser Aren</t>
  </si>
  <si>
    <t>Greif</t>
  </si>
  <si>
    <t>Fingerfertigkeit</t>
  </si>
  <si>
    <t>Keine, Leicht</t>
  </si>
  <si>
    <t>Muskete, Einhandarmbrust</t>
  </si>
  <si>
    <t>Schwert,Speer,Axt,Streitkolben</t>
  </si>
  <si>
    <t>Knüppel,Dolch,Faust</t>
  </si>
  <si>
    <t>Keins,Leichter Schild,Schild</t>
  </si>
  <si>
    <t>Keine,Leicht</t>
  </si>
  <si>
    <t>Keine,Leicht,Mittel</t>
  </si>
  <si>
    <t>Leicht,Keine</t>
  </si>
  <si>
    <t>Schwert,Axt,Streitkolben</t>
  </si>
  <si>
    <t>Leicht,Mittel</t>
  </si>
  <si>
    <t>Dolch, Knüppel, Schwert</t>
  </si>
  <si>
    <t>Axt,Dolch</t>
  </si>
  <si>
    <t>Wurfmesser,Bola</t>
  </si>
  <si>
    <t>Dolch, Knüppel</t>
  </si>
  <si>
    <t>Dolch, Faust</t>
  </si>
  <si>
    <t>Schwert, Axt, Knüppel</t>
  </si>
  <si>
    <t>Dolch, Knüppel, Axt</t>
  </si>
  <si>
    <t>Wurfmesser, Armbrust, Bogen, Muskete</t>
  </si>
  <si>
    <t>Keine, Leicht, Mittel</t>
  </si>
  <si>
    <t>Schwert, Axt, Streitkolben, Großschwert, Kriegshammer, Großaxt, Pike</t>
  </si>
  <si>
    <t>Bogen, Armbrust, Hellebarde, Faust</t>
  </si>
  <si>
    <t>Faust, Leichter Schild, Schild</t>
  </si>
  <si>
    <t>Keine, Leicht,Mittel</t>
  </si>
  <si>
    <t>Schwert, Axt, Knüppel, Armbrust, Bogen</t>
  </si>
  <si>
    <t>Leicht,Mittel,Schwer</t>
  </si>
  <si>
    <t>Speer, Pike, Armbrust, Großaxt</t>
  </si>
  <si>
    <t>Schwert, Axt,Knüppel, Bogen, Einhandarmbrust</t>
  </si>
  <si>
    <t>Armbrust, Bola, Schwere Bola</t>
  </si>
  <si>
    <t>Schwert, Axt, Streitkolben</t>
  </si>
  <si>
    <t>Dolch, Knüppel, Faust</t>
  </si>
  <si>
    <t>Faustmesser, Faust, Schlagring</t>
  </si>
  <si>
    <t>Schlagring, Faust, Faustmesser</t>
  </si>
  <si>
    <t>Mittel, Leicht</t>
  </si>
  <si>
    <t>Schild, Leichter Schild, Faust</t>
  </si>
  <si>
    <t>Schwer, Mittel</t>
  </si>
  <si>
    <t>Schild, Turmschild, Leichtes Schild, Faust</t>
  </si>
  <si>
    <t>Großschwert, Großaxt, Kriegshammer, Hellebarde</t>
  </si>
  <si>
    <t>Knüppel, Faust, Dolch, Faustmesser</t>
  </si>
  <si>
    <t>Axt, Knüppel, Schlagring</t>
  </si>
  <si>
    <t>Laute, Dudelsack, Trommel, Faust</t>
  </si>
  <si>
    <t>Laute, Dudelsack, Trommel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</si>
  <si>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</si>
  <si>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</si>
  <si>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</si>
  <si>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</si>
  <si>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Dolch, Knüppel, Faustmesser, Schlagring</t>
  </si>
  <si>
    <t>Axt, Schwert, Speer, Pike, Streitkolben</t>
  </si>
  <si>
    <t>Dolch, Schlagring</t>
  </si>
  <si>
    <t>Schlagring,Faust,Dolch, Faustmesser</t>
  </si>
  <si>
    <t>Bogen,Armbrust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</si>
  <si>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</si>
  <si>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</si>
  <si>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</si>
  <si>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</si>
  <si>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</si>
  <si>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</si>
  <si>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</si>
  <si>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Schwert,Axt,Streitkolben,Speer</t>
  </si>
  <si>
    <t>Schild,LeichterSchild</t>
  </si>
  <si>
    <t>Großschwert, Hellebarde, Großaxt,Kriegshammer</t>
  </si>
  <si>
    <t>Axt,Schwert, Streitkolben, Speer</t>
  </si>
  <si>
    <t>Kleines Schild,Schild</t>
  </si>
  <si>
    <t>Dolch,Knüppel,Dolch</t>
  </si>
  <si>
    <t>Schwert,Axt,Streitkolben,Metallkrallen</t>
  </si>
  <si>
    <t>Armbrust,Muskete,Schleuder</t>
  </si>
  <si>
    <t>Mittel,Schwer</t>
  </si>
  <si>
    <t>Schild,Turmschild</t>
  </si>
  <si>
    <t>Schwert,Axt,Speer,Streitkolben</t>
  </si>
  <si>
    <t>Bola,Trompete</t>
  </si>
  <si>
    <t>Schild,Turmschild, LeichterSchild</t>
  </si>
  <si>
    <t>Dolch,Knüppel</t>
  </si>
  <si>
    <t>Leicht,Leicht,Mittel,Mittel,Schwer</t>
  </si>
  <si>
    <t>Dolch,Bola,Faustmesser</t>
  </si>
  <si>
    <t>Dolch,Bola,Faustmesser,Wurfmesser</t>
  </si>
  <si>
    <t>Leicht,Mittel,Keiner,Leicht</t>
  </si>
  <si>
    <t>Schwert,Axt</t>
  </si>
  <si>
    <t>Großschwert,Bola,Schwert</t>
  </si>
  <si>
    <t>Keine,Keine,Leicht</t>
  </si>
  <si>
    <t>Armbrust,Schwert</t>
  </si>
  <si>
    <t>Dolch,Bola</t>
  </si>
  <si>
    <t>Leicht,Mittel,Keine</t>
  </si>
  <si>
    <t>Armbrust,Bogen,Einhandarmbrust</t>
  </si>
  <si>
    <t>Dolch,Faustmesser,Metallkrallen,Schwert,Axt</t>
  </si>
  <si>
    <t>Schwer,Keine</t>
  </si>
  <si>
    <t>Kriegshammer,Großaxt</t>
  </si>
  <si>
    <t>Axt,Knüppel</t>
  </si>
  <si>
    <t>LeichtesSchild</t>
  </si>
  <si>
    <t>Hellebarde,Großaxt</t>
  </si>
  <si>
    <t>Schwert, Axt, Speer</t>
  </si>
  <si>
    <t>Axt, Schwert, Streitkolben</t>
  </si>
  <si>
    <t>Dolch, Axt</t>
  </si>
  <si>
    <t>LeichterSchild</t>
  </si>
  <si>
    <t>Armbrust, Bogen</t>
  </si>
  <si>
    <t>Dolch,Faustmesser,Faust</t>
  </si>
  <si>
    <t>Schleuder,Faust</t>
  </si>
  <si>
    <t>Faust,Dolch</t>
  </si>
  <si>
    <t>Schwert,Axt,Knüppel,Streitkolben</t>
  </si>
  <si>
    <t>Dolch,Faustmesser,Schlagring</t>
  </si>
  <si>
    <t>Armbrust,Bogen</t>
  </si>
  <si>
    <t>Keine,Leicht,Leicht,Mittel</t>
  </si>
  <si>
    <t>Schwert,Axt,Knüppel,Streitkolben, Speer</t>
  </si>
  <si>
    <t>Faust,LeichtesSchild</t>
  </si>
  <si>
    <t>Leicht,Mittel,Mittel</t>
  </si>
  <si>
    <t>Faust,LeichterSchild</t>
  </si>
  <si>
    <t>Schwert, Steitkolben,Großaxt, Axt, Kriegshammer</t>
  </si>
  <si>
    <t>Schild,Turmschild,Faust</t>
  </si>
  <si>
    <t>Mittel,Mittel,Leicht</t>
  </si>
  <si>
    <t>Axt,Speer</t>
  </si>
  <si>
    <t>Bola,SchwereBola</t>
  </si>
  <si>
    <t>Faustmesser,Schlagring,Dolch</t>
  </si>
  <si>
    <t>Knüppel,Dolch,Schlagring,Faustmesser</t>
  </si>
  <si>
    <t>Dolch,Faust</t>
  </si>
  <si>
    <t>Schwer,Mittel</t>
  </si>
  <si>
    <t>Hellebarde,Pike,Speer</t>
  </si>
  <si>
    <t>Mittel,Mittel,Leicht,Schwer</t>
  </si>
  <si>
    <t>Streitkolben, Schwert,Axt</t>
  </si>
  <si>
    <t>Hellebarde, Großschwert,Großaxt, Schwert,Axt</t>
  </si>
  <si>
    <t>Schwert,Knüppel, Bola</t>
  </si>
  <si>
    <t>Leicht,Leicht,Mittel</t>
  </si>
  <si>
    <t>Schild,Faust</t>
  </si>
  <si>
    <t>Leicht,Leicht,Mittel,Keine</t>
  </si>
  <si>
    <t>Laute, Trompete, Trommel,Dudelsack</t>
  </si>
  <si>
    <t>Schild, LeichterSchild</t>
  </si>
  <si>
    <t>Schwert,Axt,Knüppel,Streitkolben,Speer</t>
  </si>
  <si>
    <t>Cetrus</t>
  </si>
  <si>
    <t>Reitspinne mittel</t>
  </si>
  <si>
    <t>Reitspinne groß</t>
  </si>
  <si>
    <t>Faust,Leichter Schild,Schild</t>
  </si>
  <si>
    <t>Leichter Schild,Schild, Faust</t>
  </si>
  <si>
    <t>Reitspinne klein</t>
  </si>
  <si>
    <t>Armbrust,Bogen, Faust,Faust</t>
  </si>
  <si>
    <t>Dolch, Axt,Faust</t>
  </si>
  <si>
    <t>Schwert,Axt,Knüppel,Streitkolben, Speer,Faust,Faust</t>
  </si>
  <si>
    <t>Hirsch von Strain</t>
  </si>
  <si>
    <t>Streitkolben</t>
  </si>
  <si>
    <t>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</si>
</sst>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Besuchter Hyperlink" xfId="83" builtinId="9" hidden="1"/>
    <cellStyle name="Besuchter Hyperlink" xfId="85" builtinId="9" hidden="1"/>
    <cellStyle name="Besuchter Hyperlink" xfId="87" builtinId="9" hidden="1"/>
    <cellStyle name="Link" xfId="1" builtinId="8" hidden="1"/>
    <cellStyle name="Link" xfId="3" builtinId="8" hidden="1"/>
    <cellStyle name="Link" xfId="5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baseColWidth="10" defaultColWidth="14.3515625" defaultRowHeight="15.75" customHeight="1"/>
  <cols>
    <col min="1" max="1" width="22.644531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">
      <c r="A36" s="3" t="s">
        <v>67</v>
      </c>
      <c r="B36" s="3" t="s">
        <v>68</v>
      </c>
    </row>
    <row r="37" spans="1:2" ht="12.7">
      <c r="A37" s="3" t="s">
        <v>69</v>
      </c>
      <c r="B37" s="3" t="s">
        <v>70</v>
      </c>
    </row>
    <row r="38" spans="1:2" ht="12.7">
      <c r="A38" s="3" t="s">
        <v>71</v>
      </c>
      <c r="B38" s="3" t="s">
        <v>72</v>
      </c>
    </row>
    <row r="39" spans="1:2" ht="12.7">
      <c r="A39" s="3" t="s">
        <v>73</v>
      </c>
      <c r="B39" s="3" t="s">
        <v>74</v>
      </c>
    </row>
    <row r="40" spans="1:2" ht="12.7">
      <c r="A40" s="3" t="s">
        <v>75</v>
      </c>
      <c r="B40" s="3" t="s">
        <v>76</v>
      </c>
    </row>
    <row r="41" spans="1:2" ht="12.7">
      <c r="A41" s="3" t="s">
        <v>259</v>
      </c>
      <c r="B41" s="3" t="s">
        <v>260</v>
      </c>
    </row>
    <row r="42" spans="1:2" ht="12.7">
      <c r="A42" s="3" t="s">
        <v>261</v>
      </c>
      <c r="B42" s="3" t="s">
        <v>274</v>
      </c>
    </row>
    <row r="43" spans="1:2" ht="12.7">
      <c r="A43" s="3" t="s">
        <v>262</v>
      </c>
      <c r="B43" s="3" t="s">
        <v>275</v>
      </c>
    </row>
    <row r="44" spans="1:2" ht="12.7">
      <c r="A44" s="3" t="s">
        <v>278</v>
      </c>
      <c r="B44" s="3" t="s">
        <v>279</v>
      </c>
    </row>
    <row r="45" spans="1:2" ht="12.7">
      <c r="A45" s="3" t="s">
        <v>77</v>
      </c>
      <c r="B45" s="3" t="s">
        <v>78</v>
      </c>
    </row>
    <row r="46" spans="1:2" ht="12.7">
      <c r="A46" s="3" t="s">
        <v>79</v>
      </c>
      <c r="B46" s="3" t="s">
        <v>80</v>
      </c>
    </row>
    <row r="47" spans="1:2" ht="15.75" customHeight="1">
      <c r="A47" s="3" t="s">
        <v>215</v>
      </c>
      <c r="B47" s="3" t="s">
        <v>216</v>
      </c>
    </row>
    <row r="48" spans="1:2" ht="15.75" customHeight="1">
      <c r="A48" s="3" t="s">
        <v>218</v>
      </c>
      <c r="B48" s="3" t="s">
        <v>219</v>
      </c>
    </row>
    <row r="49" spans="1:2" ht="15.75" customHeight="1">
      <c r="A49" s="3" t="s">
        <v>220</v>
      </c>
      <c r="B49" s="3" t="s">
        <v>221</v>
      </c>
    </row>
    <row r="50" spans="1:2" ht="15.75" customHeight="1">
      <c r="A50" s="3" t="s">
        <v>222</v>
      </c>
      <c r="B50" s="3" t="s">
        <v>223</v>
      </c>
    </row>
    <row r="51" spans="1:2" ht="15.75" customHeight="1">
      <c r="A51" s="3" t="s">
        <v>224</v>
      </c>
      <c r="B51" s="3" t="s">
        <v>225</v>
      </c>
    </row>
    <row r="52" spans="1:2" ht="15.75" customHeight="1">
      <c r="A52" s="3" t="s">
        <v>226</v>
      </c>
      <c r="B52" s="3" t="s">
        <v>227</v>
      </c>
    </row>
    <row r="53" spans="1:2" ht="15.75" customHeight="1">
      <c r="A53" t="s">
        <v>228</v>
      </c>
      <c r="B53" s="3" t="s">
        <v>233</v>
      </c>
    </row>
    <row r="54" spans="1:2" ht="15.75" customHeight="1">
      <c r="A54" t="s">
        <v>229</v>
      </c>
      <c r="B54" s="3" t="s">
        <v>230</v>
      </c>
    </row>
    <row r="55" spans="1:2" ht="15.75" customHeight="1">
      <c r="A55" t="s">
        <v>232</v>
      </c>
      <c r="B55" t="s">
        <v>232</v>
      </c>
    </row>
    <row r="56" spans="1:2" ht="15.75" customHeight="1">
      <c r="A56" t="s">
        <v>234</v>
      </c>
      <c r="B56" s="3" t="s">
        <v>235</v>
      </c>
    </row>
    <row r="57" spans="1:2" ht="15.75" customHeight="1">
      <c r="A57" t="s">
        <v>236</v>
      </c>
      <c r="B57" s="3" t="s">
        <v>237</v>
      </c>
    </row>
    <row r="58" spans="1:2" ht="15.75" customHeight="1">
      <c r="A58" t="s">
        <v>238</v>
      </c>
      <c r="B58" s="3" t="s">
        <v>239</v>
      </c>
    </row>
    <row r="59" spans="1:2" ht="15.75" customHeight="1">
      <c r="A59" t="s">
        <v>243</v>
      </c>
      <c r="B59" s="3" t="s">
        <v>244</v>
      </c>
    </row>
    <row r="60" spans="1:2" ht="15.75" customHeight="1">
      <c r="A60" t="s">
        <v>245</v>
      </c>
      <c r="B60" s="3" t="s">
        <v>247</v>
      </c>
    </row>
    <row r="61" spans="1:2" ht="15.75" customHeight="1">
      <c r="A61" t="s">
        <v>246</v>
      </c>
      <c r="B61" s="3" t="s">
        <v>248</v>
      </c>
    </row>
    <row r="62" spans="1:2" ht="15.75" customHeight="1">
      <c r="A62" t="s">
        <v>250</v>
      </c>
      <c r="B62" s="3" t="s">
        <v>249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22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41</v>
      </c>
      <c r="E13" s="8" t="s">
        <v>133</v>
      </c>
      <c r="F13" s="8" t="s">
        <v>308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31</v>
      </c>
      <c r="E14" s="8" t="s">
        <v>138</v>
      </c>
      <c r="F14" s="8" t="s">
        <v>308</v>
      </c>
      <c r="G14" s="8" t="s">
        <v>140</v>
      </c>
      <c r="H14" s="10">
        <v>7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14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12</v>
      </c>
      <c r="C17" s="8" t="s">
        <v>155</v>
      </c>
      <c r="D17" s="10">
        <v>34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14</v>
      </c>
      <c r="C18" s="8" t="s">
        <v>159</v>
      </c>
      <c r="D18" s="10">
        <v>30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34</v>
      </c>
      <c r="E20" s="8" t="s">
        <v>165</v>
      </c>
      <c r="F20" s="10">
        <v>0</v>
      </c>
      <c r="G20" s="8" t="s">
        <v>166</v>
      </c>
      <c r="H20" s="8" t="s">
        <v>307</v>
      </c>
      <c r="I20" s="6"/>
    </row>
    <row r="21" spans="1:9" ht="14.35">
      <c r="A21" s="8" t="s">
        <v>168</v>
      </c>
      <c r="B21" s="10">
        <f t="shared" ref="B21:B28" si="2">F2</f>
        <v>350</v>
      </c>
      <c r="C21" s="8" t="s">
        <v>173</v>
      </c>
      <c r="D21" s="10">
        <v>21</v>
      </c>
      <c r="E21" s="8" t="s">
        <v>170</v>
      </c>
      <c r="F21" s="10">
        <f>SUM(F22:F26)</f>
        <v>30</v>
      </c>
      <c r="G21" s="8" t="s">
        <v>171</v>
      </c>
      <c r="H21" s="8" t="s">
        <v>307</v>
      </c>
      <c r="I21" s="6"/>
    </row>
    <row r="22" spans="1:9" ht="14.3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307</v>
      </c>
      <c r="I22" s="6"/>
    </row>
    <row r="23" spans="1:9" ht="14.35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307</v>
      </c>
      <c r="I23" s="6"/>
    </row>
    <row r="24" spans="1:9" ht="14.35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307</v>
      </c>
      <c r="I24" s="6"/>
    </row>
    <row r="25" spans="1:9" ht="14.35">
      <c r="A25" s="8" t="s">
        <v>184</v>
      </c>
      <c r="B25" s="10">
        <f t="shared" si="2"/>
        <v>70</v>
      </c>
      <c r="C25" s="8" t="s">
        <v>188</v>
      </c>
      <c r="D25" s="10">
        <v>36</v>
      </c>
      <c r="E25" s="8" t="s">
        <v>186</v>
      </c>
      <c r="F25" s="10">
        <v>6</v>
      </c>
      <c r="G25" s="8" t="s">
        <v>257</v>
      </c>
      <c r="H25" s="8" t="s">
        <v>228</v>
      </c>
      <c r="I25" s="6"/>
    </row>
    <row r="26" spans="1:9" ht="14.35">
      <c r="A26" s="8" t="s">
        <v>187</v>
      </c>
      <c r="B26" s="10">
        <f t="shared" si="2"/>
        <v>70</v>
      </c>
      <c r="C26" s="8" t="s">
        <v>191</v>
      </c>
      <c r="D26" s="10">
        <v>41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310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40</v>
      </c>
      <c r="E14" s="8" t="s">
        <v>138</v>
      </c>
      <c r="F14" s="8" t="s">
        <v>311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312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407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309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309</v>
      </c>
      <c r="I21" s="6"/>
      <c r="J21" s="6"/>
    </row>
    <row r="22" spans="1:10" ht="15.75" customHeight="1">
      <c r="A22" s="8" t="s">
        <v>172</v>
      </c>
      <c r="B22" s="10">
        <v>25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309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309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309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66</v>
      </c>
      <c r="E25" s="8" t="s">
        <v>186</v>
      </c>
      <c r="F25" s="10"/>
      <c r="G25" s="8" t="s">
        <v>257</v>
      </c>
      <c r="H25" s="8" t="s">
        <v>241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30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242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207</v>
      </c>
      <c r="G13" s="8" t="s">
        <v>135</v>
      </c>
      <c r="H13" s="10">
        <v>20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139</v>
      </c>
      <c r="G14" s="8" t="s">
        <v>140</v>
      </c>
      <c r="H14" s="10">
        <v>20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4</v>
      </c>
      <c r="I15" s="6"/>
      <c r="J15" s="6"/>
    </row>
    <row r="16" spans="1:10" ht="15.75" customHeight="1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 t="s">
        <v>208</v>
      </c>
      <c r="G16" s="8" t="s">
        <v>149</v>
      </c>
      <c r="H16" s="10">
        <v>4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30</v>
      </c>
      <c r="E17" s="8" t="s">
        <v>152</v>
      </c>
      <c r="F17" s="10">
        <v>42</v>
      </c>
      <c r="G17" s="8" t="s">
        <v>153</v>
      </c>
      <c r="H17" s="10">
        <v>4</v>
      </c>
      <c r="I17" s="6"/>
      <c r="J17" s="6"/>
    </row>
    <row r="18" spans="1:10" ht="15.75" customHeight="1">
      <c r="A18" s="8" t="s">
        <v>154</v>
      </c>
      <c r="B18" s="10">
        <f>ROUNDUP((B5+B4+B5)/3,0)</f>
        <v>17</v>
      </c>
      <c r="C18" s="8" t="s">
        <v>159</v>
      </c>
      <c r="D18" s="10">
        <v>100</v>
      </c>
      <c r="E18" s="8" t="s">
        <v>156</v>
      </c>
      <c r="F18" s="10">
        <v>12</v>
      </c>
      <c r="G18" s="8" t="s">
        <v>157</v>
      </c>
      <c r="H18" s="10">
        <v>4</v>
      </c>
      <c r="I18" s="6"/>
      <c r="J18" s="6"/>
    </row>
    <row r="19" spans="1:10" ht="15.75" customHeight="1">
      <c r="A19" s="8" t="s">
        <v>158</v>
      </c>
      <c r="B19" s="10">
        <f>ROUNDUP(B8+B9,0)</f>
        <v>13</v>
      </c>
      <c r="C19" s="8" t="s">
        <v>164</v>
      </c>
      <c r="D19" s="10">
        <v>96</v>
      </c>
      <c r="E19" s="8" t="s">
        <v>160</v>
      </c>
      <c r="F19" s="10">
        <v>0</v>
      </c>
      <c r="G19" s="8" t="s">
        <v>161</v>
      </c>
      <c r="H19" s="10">
        <v>4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>
        <v>30</v>
      </c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700</v>
      </c>
      <c r="C21" s="8" t="s">
        <v>173</v>
      </c>
      <c r="D21" s="10">
        <v>20</v>
      </c>
      <c r="E21" s="8" t="s">
        <v>170</v>
      </c>
      <c r="F21" s="10">
        <v>24</v>
      </c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140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489.99999999999994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140</v>
      </c>
      <c r="C25" s="8" t="s">
        <v>188</v>
      </c>
      <c r="D25" s="10">
        <v>66</v>
      </c>
      <c r="E25" s="8" t="s">
        <v>186</v>
      </c>
      <c r="F25" s="10">
        <v>6</v>
      </c>
      <c r="G25" s="8" t="s">
        <v>257</v>
      </c>
      <c r="H25" s="8" t="s">
        <v>258</v>
      </c>
      <c r="I25" s="6"/>
      <c r="J25" s="6"/>
    </row>
    <row r="26" spans="1:10" ht="15.75" customHeight="1">
      <c r="A26" s="8" t="s">
        <v>187</v>
      </c>
      <c r="B26" s="10">
        <f t="shared" si="2"/>
        <v>140</v>
      </c>
      <c r="C26" s="8" t="s">
        <v>191</v>
      </c>
      <c r="D26" s="10">
        <v>57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175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24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313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314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40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66</v>
      </c>
      <c r="E25" s="8" t="s">
        <v>186</v>
      </c>
      <c r="F25" s="10"/>
      <c r="G25" s="8" t="s">
        <v>257</v>
      </c>
      <c r="H25" s="8" t="s">
        <v>265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257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25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316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315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30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70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244.99999999999997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70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79</v>
      </c>
      <c r="I25" s="6"/>
      <c r="J25" s="6"/>
    </row>
    <row r="26" spans="1:10" ht="15.75" customHeight="1">
      <c r="A26" s="5" t="s">
        <v>187</v>
      </c>
      <c r="B26" s="7">
        <f t="shared" si="2"/>
        <v>70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18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32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205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5" t="s">
        <v>318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22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317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317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317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317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317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16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23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15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45</v>
      </c>
      <c r="E21" s="5" t="s">
        <v>170</v>
      </c>
      <c r="F21" s="7">
        <v>23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257</v>
      </c>
      <c r="H25" s="8" t="s">
        <v>259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workbookViewId="0">
      <selection activeCell="F3" sqref="F3"/>
    </sheetView>
  </sheetViews>
  <sheetFormatPr baseColWidth="10" defaultColWidth="10.64453125" defaultRowHeight="12.7"/>
  <cols>
    <col min="2" max="2" width="13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16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45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35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13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13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v>225</v>
      </c>
      <c r="C21" s="8" t="s">
        <v>173</v>
      </c>
      <c r="D21" s="10">
        <v>55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ref="B23:B28" si="2">F4</f>
        <v>45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35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35">
      <c r="A25" s="8" t="s">
        <v>184</v>
      </c>
      <c r="B25" s="10">
        <f t="shared" si="2"/>
        <v>45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257</v>
      </c>
      <c r="H25" s="8" t="s">
        <v>261</v>
      </c>
      <c r="I25" s="6"/>
    </row>
    <row r="26" spans="1:9" ht="14.35">
      <c r="A26" s="8" t="s">
        <v>187</v>
      </c>
      <c r="B26" s="10">
        <f t="shared" si="2"/>
        <v>45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workbookViewId="0">
      <selection activeCell="F3" sqref="F3"/>
    </sheetView>
  </sheetViews>
  <sheetFormatPr baseColWidth="10" defaultColWidth="10.644531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18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50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45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14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14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v>250</v>
      </c>
      <c r="C21" s="8" t="s">
        <v>173</v>
      </c>
      <c r="D21" s="10">
        <v>75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ref="B23:B28" si="2">F4</f>
        <v>50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35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35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257</v>
      </c>
      <c r="H25" s="8" t="s">
        <v>261</v>
      </c>
      <c r="I25" s="6"/>
    </row>
    <row r="26" spans="1:9" ht="14.35">
      <c r="A26" s="8" t="s">
        <v>187</v>
      </c>
      <c r="B26" s="10">
        <f t="shared" si="2"/>
        <v>50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cols>
    <col min="6" max="6" width="23.64453125" customWidth="1"/>
  </cols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29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287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40</v>
      </c>
      <c r="C14" s="8" t="s">
        <v>143</v>
      </c>
      <c r="D14" s="10">
        <v>30</v>
      </c>
      <c r="E14" s="8" t="s">
        <v>138</v>
      </c>
      <c r="F14" s="8" t="s">
        <v>288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33</v>
      </c>
      <c r="E16" s="8" t="s">
        <v>148</v>
      </c>
      <c r="F16" s="8" t="s">
        <v>289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14</v>
      </c>
      <c r="C17" s="8" t="s">
        <v>155</v>
      </c>
      <c r="D17" s="10">
        <v>28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38</v>
      </c>
      <c r="E20" s="8" t="s">
        <v>165</v>
      </c>
      <c r="F20" s="10"/>
      <c r="G20" s="8" t="s">
        <v>166</v>
      </c>
      <c r="H20" s="8" t="s">
        <v>290</v>
      </c>
      <c r="I20" s="6"/>
      <c r="J20" s="6"/>
    </row>
    <row r="21" spans="1:10" ht="15.75" customHeight="1">
      <c r="A21" s="8" t="s">
        <v>168</v>
      </c>
      <c r="B21" s="10">
        <v>250</v>
      </c>
      <c r="C21" s="8" t="s">
        <v>173</v>
      </c>
      <c r="D21" s="10">
        <v>20</v>
      </c>
      <c r="E21" s="8" t="s">
        <v>170</v>
      </c>
      <c r="F21" s="10">
        <v>18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f t="shared" ref="B22:B28" si="2">F3</f>
        <v>12</v>
      </c>
      <c r="C22" s="8" t="s">
        <v>177</v>
      </c>
      <c r="D22" s="10">
        <v>46</v>
      </c>
      <c r="E22" s="8" t="s">
        <v>174</v>
      </c>
      <c r="F22" s="10">
        <v>0</v>
      </c>
      <c r="G22" s="8" t="s">
        <v>175</v>
      </c>
      <c r="H22" s="8" t="s">
        <v>291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25</v>
      </c>
      <c r="E23" s="8" t="s">
        <v>178</v>
      </c>
      <c r="F23" s="10">
        <v>6</v>
      </c>
      <c r="G23" s="8" t="s">
        <v>179</v>
      </c>
      <c r="H23" s="8" t="s">
        <v>292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40</v>
      </c>
      <c r="E25" s="8" t="s">
        <v>186</v>
      </c>
      <c r="F25" s="10">
        <v>6</v>
      </c>
      <c r="G25" s="8" t="s">
        <v>257</v>
      </c>
      <c r="H25" s="8" t="s">
        <v>263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32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F3" sqref="F3"/>
    </sheetView>
  </sheetViews>
  <sheetFormatPr baseColWidth="10" defaultColWidth="10.76171875" defaultRowHeight="12.7"/>
  <cols>
    <col min="6" max="7" width="15.35156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10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18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14</v>
      </c>
      <c r="C4" s="8" t="s">
        <v>98</v>
      </c>
      <c r="D4" s="10">
        <v>25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</row>
    <row r="5" spans="1:9" ht="14.35">
      <c r="A5" s="8" t="s">
        <v>101</v>
      </c>
      <c r="B5" s="10">
        <v>15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65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15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v>300</v>
      </c>
      <c r="C21" s="8" t="s">
        <v>173</v>
      </c>
      <c r="D21" s="10">
        <v>90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3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35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257</v>
      </c>
      <c r="H25" s="8" t="s">
        <v>261</v>
      </c>
      <c r="I25" s="6"/>
    </row>
    <row r="26" spans="1:9" ht="14.35">
      <c r="A26" s="8" t="s">
        <v>187</v>
      </c>
      <c r="B26" s="10">
        <f t="shared" si="2"/>
        <v>60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workbookViewId="0">
      <selection activeCell="F4" sqref="F4"/>
    </sheetView>
  </sheetViews>
  <sheetFormatPr baseColWidth="10" defaultColWidth="14.3515625" defaultRowHeight="15.75" customHeight="1"/>
  <cols>
    <col min="6" max="6" width="27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55</v>
      </c>
      <c r="E2" s="5" t="s">
        <v>91</v>
      </c>
      <c r="F2" s="7">
        <v>400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65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16</v>
      </c>
      <c r="C5" s="5" t="s">
        <v>102</v>
      </c>
      <c r="D5" s="7">
        <v>52</v>
      </c>
      <c r="E5" s="5" t="s">
        <v>103</v>
      </c>
      <c r="F5" s="7">
        <f>$F$2*0.7</f>
        <v>280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34</v>
      </c>
      <c r="E8" s="5" t="s">
        <v>115</v>
      </c>
      <c r="F8" s="7">
        <f t="shared" ref="F8:F9" si="1">$F$2*0.25</f>
        <v>100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100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321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28</v>
      </c>
      <c r="E14" s="5" t="s">
        <v>138</v>
      </c>
      <c r="F14" s="5" t="s">
        <v>313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26</v>
      </c>
      <c r="E15" s="5" t="s">
        <v>144</v>
      </c>
      <c r="F15" s="5" t="s">
        <v>139</v>
      </c>
      <c r="G15" s="5" t="s">
        <v>145</v>
      </c>
      <c r="H15" s="7">
        <v>2</v>
      </c>
      <c r="I15" s="6"/>
      <c r="J15" s="6"/>
    </row>
    <row r="16" spans="1:10" ht="15.75" customHeight="1">
      <c r="A16" s="5" t="s">
        <v>146</v>
      </c>
      <c r="B16" s="7">
        <f>ROUNDUP((B7+B5)/2,0)</f>
        <v>14</v>
      </c>
      <c r="C16" s="8" t="s">
        <v>151</v>
      </c>
      <c r="D16" s="7">
        <v>20</v>
      </c>
      <c r="E16" s="5" t="s">
        <v>148</v>
      </c>
      <c r="F16" s="5" t="s">
        <v>320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15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319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319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319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319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28</v>
      </c>
      <c r="E24" s="5" t="s">
        <v>182</v>
      </c>
      <c r="F24" s="7"/>
      <c r="G24" s="5" t="s">
        <v>183</v>
      </c>
      <c r="H24" s="8" t="s">
        <v>319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25</v>
      </c>
      <c r="E25" s="5" t="s">
        <v>186</v>
      </c>
      <c r="F25" s="7"/>
      <c r="G25" s="8" t="s">
        <v>257</v>
      </c>
      <c r="H25" s="8" t="s">
        <v>75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27</v>
      </c>
      <c r="E21" s="5" t="s">
        <v>170</v>
      </c>
      <c r="F21" s="7"/>
      <c r="G21" s="5" t="s">
        <v>171</v>
      </c>
      <c r="H21" s="8" t="s">
        <v>285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28</v>
      </c>
      <c r="E24" s="5" t="s">
        <v>182</v>
      </c>
      <c r="F24" s="7">
        <v>0</v>
      </c>
      <c r="G24" s="5" t="s">
        <v>183</v>
      </c>
      <c r="H24" s="8" t="s">
        <v>285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73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29</v>
      </c>
      <c r="E13" s="5" t="s">
        <v>133</v>
      </c>
      <c r="F13" s="5" t="s">
        <v>322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>
        <v>15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>
        <v>0</v>
      </c>
      <c r="G25" s="8" t="s">
        <v>257</v>
      </c>
      <c r="H25" s="8" t="s">
        <v>276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23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18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30</v>
      </c>
      <c r="E13" s="5" t="s">
        <v>133</v>
      </c>
      <c r="F13" s="5" t="s">
        <v>325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26</v>
      </c>
      <c r="E14" s="5" t="s">
        <v>138</v>
      </c>
      <c r="F14" s="8" t="s">
        <v>324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55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285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285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/>
      <c r="G25" s="8" t="s">
        <v>257</v>
      </c>
      <c r="H25" s="8" t="s">
        <v>266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29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20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24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326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28</v>
      </c>
      <c r="E14" s="5" t="s">
        <v>138</v>
      </c>
      <c r="F14" s="5" t="s">
        <v>327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328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318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291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291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291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291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291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30</v>
      </c>
      <c r="E25" s="5" t="s">
        <v>186</v>
      </c>
      <c r="F25" s="7"/>
      <c r="G25" s="8" t="s">
        <v>257</v>
      </c>
      <c r="H25" s="8" t="s">
        <v>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workbookViewId="0">
      <selection activeCell="B22" sqref="B22"/>
    </sheetView>
  </sheetViews>
  <sheetFormatPr baseColWidth="10" defaultColWidth="14.3515625" defaultRowHeight="15.75" customHeight="1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8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329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21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21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18</v>
      </c>
      <c r="E25" s="5" t="s">
        <v>186</v>
      </c>
      <c r="F25" s="7"/>
      <c r="G25" s="8" t="s">
        <v>257</v>
      </c>
      <c r="H25" s="8" t="s">
        <v>67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cols>
    <col min="6" max="6" width="34.35156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16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331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23</v>
      </c>
      <c r="E14" s="5" t="s">
        <v>138</v>
      </c>
      <c r="F14" s="5" t="s">
        <v>330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306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23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285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285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285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285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63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30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27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24</v>
      </c>
      <c r="E25" s="5" t="s">
        <v>186</v>
      </c>
      <c r="F25" s="7"/>
      <c r="G25" s="8" t="s">
        <v>257</v>
      </c>
      <c r="H25" s="8" t="s">
        <v>61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F20" sqref="F20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89</v>
      </c>
      <c r="E2" s="8" t="s">
        <v>91</v>
      </c>
      <c r="F2" s="10">
        <v>425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98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85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297.5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85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85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106.25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95</v>
      </c>
      <c r="E9" s="8" t="s">
        <v>119</v>
      </c>
      <c r="F9" s="10">
        <f t="shared" si="1"/>
        <v>106.25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251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3</v>
      </c>
    </row>
    <row r="16" spans="1:9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3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3</v>
      </c>
    </row>
    <row r="18" spans="1:8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3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52</v>
      </c>
      <c r="E19" s="8" t="s">
        <v>160</v>
      </c>
      <c r="F19" s="10"/>
      <c r="G19" s="8" t="s">
        <v>161</v>
      </c>
      <c r="H19" s="10">
        <v>3</v>
      </c>
    </row>
    <row r="20" spans="1:8" ht="15.75" customHeight="1">
      <c r="A20" s="8" t="s">
        <v>162</v>
      </c>
      <c r="B20" s="8" t="s">
        <v>282</v>
      </c>
      <c r="C20" s="8" t="s">
        <v>169</v>
      </c>
      <c r="D20" s="10">
        <v>44</v>
      </c>
      <c r="E20" s="8" t="s">
        <v>165</v>
      </c>
      <c r="F20" s="10"/>
      <c r="G20" s="8" t="s">
        <v>166</v>
      </c>
      <c r="H20" s="8" t="s">
        <v>200</v>
      </c>
    </row>
    <row r="21" spans="1:8" ht="15.75" customHeight="1">
      <c r="A21" s="8" t="s">
        <v>168</v>
      </c>
      <c r="B21" s="10">
        <f t="shared" ref="B21:B28" si="2">F2</f>
        <v>425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200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200</v>
      </c>
    </row>
    <row r="23" spans="1:8" ht="15.75" customHeight="1">
      <c r="A23" s="8" t="s">
        <v>176</v>
      </c>
      <c r="B23" s="10">
        <f t="shared" si="2"/>
        <v>85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200</v>
      </c>
    </row>
    <row r="24" spans="1:8" ht="15.75" customHeight="1">
      <c r="A24" s="8" t="s">
        <v>180</v>
      </c>
      <c r="B24" s="10">
        <f t="shared" si="2"/>
        <v>297.5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200</v>
      </c>
    </row>
    <row r="25" spans="1:8" ht="15.75" customHeight="1">
      <c r="A25" s="8" t="s">
        <v>184</v>
      </c>
      <c r="B25" s="10">
        <f t="shared" si="2"/>
        <v>85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257</v>
      </c>
      <c r="H25" s="8" t="s">
        <v>75</v>
      </c>
    </row>
    <row r="26" spans="1:8" ht="15.75" customHeight="1">
      <c r="A26" s="8" t="s">
        <v>187</v>
      </c>
      <c r="B26" s="10">
        <f t="shared" si="2"/>
        <v>85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106.25</v>
      </c>
      <c r="E27" s="8" t="s">
        <v>192</v>
      </c>
      <c r="F27" s="8" t="s">
        <v>283</v>
      </c>
      <c r="G27" s="8"/>
      <c r="H27" s="8"/>
    </row>
    <row r="28" spans="1:8" ht="15.75" customHeight="1">
      <c r="A28" s="8" t="s">
        <v>193</v>
      </c>
      <c r="B28" s="10">
        <f t="shared" si="2"/>
        <v>106.25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17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26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59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19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335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336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337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25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30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294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294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294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294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30</v>
      </c>
      <c r="E25" s="5" t="s">
        <v>186</v>
      </c>
      <c r="F25" s="7"/>
      <c r="G25" s="8" t="s">
        <v>257</v>
      </c>
      <c r="H25" s="8" t="s">
        <v>57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338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340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197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27</v>
      </c>
      <c r="E24" s="5" t="s">
        <v>182</v>
      </c>
      <c r="F24" s="7"/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55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341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341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208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257</v>
      </c>
      <c r="H25" s="8" t="s">
        <v>267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.35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25</v>
      </c>
      <c r="G3" s="8" t="s">
        <v>96</v>
      </c>
      <c r="H3" s="10">
        <v>5</v>
      </c>
      <c r="I3" s="6"/>
    </row>
    <row r="4" spans="1:9" ht="14.35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342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342</v>
      </c>
      <c r="G14" s="8" t="s">
        <v>140</v>
      </c>
      <c r="H14" s="10">
        <v>5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139</v>
      </c>
      <c r="G15" s="8" t="s">
        <v>145</v>
      </c>
      <c r="H15" s="10">
        <v>3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343</v>
      </c>
      <c r="G16" s="8" t="s">
        <v>149</v>
      </c>
      <c r="H16" s="10">
        <v>3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3</v>
      </c>
      <c r="I17" s="6"/>
    </row>
    <row r="18" spans="1:9" ht="14.35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3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3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</row>
    <row r="21" spans="1:9" ht="14.35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</row>
    <row r="22" spans="1:9" ht="14.35">
      <c r="A22" s="8" t="s">
        <v>172</v>
      </c>
      <c r="B22" s="10">
        <v>25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</row>
    <row r="23" spans="1:9" ht="14.35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</row>
    <row r="24" spans="1:9" ht="14.3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</row>
    <row r="25" spans="1:9" ht="14.35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257</v>
      </c>
      <c r="H25" s="8" t="s">
        <v>53</v>
      </c>
      <c r="I25" s="6"/>
    </row>
    <row r="26" spans="1:9" ht="14.35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</row>
    <row r="27" spans="1:9" ht="14.35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</row>
    <row r="28" spans="1:9" ht="14.3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  <row r="31" spans="1:9" ht="13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20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17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24</v>
      </c>
      <c r="E14" s="5" t="s">
        <v>138</v>
      </c>
      <c r="F14" s="5" t="s">
        <v>345</v>
      </c>
      <c r="G14" s="5" t="s">
        <v>140</v>
      </c>
      <c r="H14" s="7">
        <v>7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19</v>
      </c>
      <c r="E16" s="5" t="s">
        <v>148</v>
      </c>
      <c r="F16" s="5" t="s">
        <v>208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200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17</v>
      </c>
      <c r="E21" s="5" t="s">
        <v>170</v>
      </c>
      <c r="F21" s="7"/>
      <c r="G21" s="5" t="s">
        <v>171</v>
      </c>
      <c r="H21" s="8" t="s">
        <v>200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18</v>
      </c>
      <c r="E22" s="5" t="s">
        <v>174</v>
      </c>
      <c r="F22" s="7"/>
      <c r="G22" s="5" t="s">
        <v>175</v>
      </c>
      <c r="H22" s="8" t="s">
        <v>200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200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200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23</v>
      </c>
      <c r="E25" s="5" t="s">
        <v>186</v>
      </c>
      <c r="F25" s="7"/>
      <c r="G25" s="8" t="s">
        <v>257</v>
      </c>
      <c r="H25" s="8" t="s">
        <v>53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347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346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294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294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294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294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294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51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19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348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 t="s">
        <v>349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337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27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25</v>
      </c>
      <c r="E18" s="8" t="s">
        <v>156</v>
      </c>
      <c r="F18" s="10">
        <v>21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24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291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325</v>
      </c>
      <c r="C21" s="8" t="s">
        <v>173</v>
      </c>
      <c r="D21" s="10">
        <v>20</v>
      </c>
      <c r="E21" s="8" t="s">
        <v>170</v>
      </c>
      <c r="F21" s="10">
        <v>80</v>
      </c>
      <c r="G21" s="8" t="s">
        <v>171</v>
      </c>
      <c r="H21" s="8" t="s">
        <v>294</v>
      </c>
      <c r="I21" s="6"/>
      <c r="J21" s="6"/>
    </row>
    <row r="22" spans="1:10" ht="15.75" customHeight="1">
      <c r="A22" s="8" t="s">
        <v>172</v>
      </c>
      <c r="B22" s="10">
        <v>19</v>
      </c>
      <c r="C22" s="8" t="s">
        <v>177</v>
      </c>
      <c r="D22" s="10">
        <v>20</v>
      </c>
      <c r="E22" s="8" t="s">
        <v>174</v>
      </c>
      <c r="F22" s="10">
        <v>16</v>
      </c>
      <c r="G22" s="8" t="s">
        <v>175</v>
      </c>
      <c r="H22" s="8" t="s">
        <v>294</v>
      </c>
      <c r="I22" s="6"/>
      <c r="J22" s="6"/>
    </row>
    <row r="23" spans="1:10" ht="15.75" customHeight="1">
      <c r="A23" s="8" t="s">
        <v>176</v>
      </c>
      <c r="B23" s="10">
        <f t="shared" si="2"/>
        <v>65</v>
      </c>
      <c r="C23" s="8" t="s">
        <v>181</v>
      </c>
      <c r="D23" s="10">
        <v>20</v>
      </c>
      <c r="E23" s="8" t="s">
        <v>178</v>
      </c>
      <c r="F23" s="10">
        <v>16</v>
      </c>
      <c r="G23" s="8" t="s">
        <v>179</v>
      </c>
      <c r="H23" s="8" t="s">
        <v>294</v>
      </c>
      <c r="I23" s="6"/>
      <c r="J23" s="6"/>
    </row>
    <row r="24" spans="1:10" ht="15.75" customHeight="1">
      <c r="A24" s="8" t="s">
        <v>180</v>
      </c>
      <c r="B24" s="10">
        <f t="shared" si="2"/>
        <v>227.49999999999997</v>
      </c>
      <c r="C24" s="8" t="s">
        <v>185</v>
      </c>
      <c r="D24" s="10">
        <v>20</v>
      </c>
      <c r="E24" s="8" t="s">
        <v>182</v>
      </c>
      <c r="F24" s="10">
        <v>16</v>
      </c>
      <c r="G24" s="8" t="s">
        <v>183</v>
      </c>
      <c r="H24" s="8" t="s">
        <v>294</v>
      </c>
      <c r="I24" s="6"/>
      <c r="J24" s="6"/>
    </row>
    <row r="25" spans="1:10" ht="15.75" customHeight="1">
      <c r="A25" s="8" t="s">
        <v>184</v>
      </c>
      <c r="B25" s="10">
        <f t="shared" si="2"/>
        <v>65</v>
      </c>
      <c r="C25" s="8" t="s">
        <v>188</v>
      </c>
      <c r="D25" s="10">
        <v>28</v>
      </c>
      <c r="E25" s="8" t="s">
        <v>186</v>
      </c>
      <c r="F25" s="10">
        <v>16</v>
      </c>
      <c r="G25" s="8" t="s">
        <v>257</v>
      </c>
      <c r="H25" s="8" t="s">
        <v>224</v>
      </c>
      <c r="I25" s="6"/>
      <c r="J25" s="6"/>
    </row>
    <row r="26" spans="1:10" ht="15.75" customHeight="1">
      <c r="A26" s="8" t="s">
        <v>187</v>
      </c>
      <c r="B26" s="10">
        <f t="shared" si="2"/>
        <v>65</v>
      </c>
      <c r="C26" s="8" t="s">
        <v>191</v>
      </c>
      <c r="D26" s="10">
        <v>28</v>
      </c>
      <c r="E26" s="8" t="s">
        <v>189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81.25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352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 t="s">
        <v>353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351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14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350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350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350</v>
      </c>
      <c r="I22" s="6"/>
      <c r="J22" s="6"/>
    </row>
    <row r="23" spans="1:10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350</v>
      </c>
      <c r="I23" s="6"/>
      <c r="J23" s="6"/>
    </row>
    <row r="24" spans="1:10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350</v>
      </c>
      <c r="I24" s="6"/>
      <c r="J24" s="6"/>
    </row>
    <row r="25" spans="1:10" ht="15.75" customHeight="1">
      <c r="A25" s="5" t="s">
        <v>184</v>
      </c>
      <c r="B25" s="7">
        <f t="shared" si="2"/>
        <v>65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49</v>
      </c>
      <c r="I25" s="6"/>
      <c r="J25" s="6"/>
    </row>
    <row r="26" spans="1:10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81.25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40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29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352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355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354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25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356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356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356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356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356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268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F3" sqref="F3"/>
    </sheetView>
  </sheetViews>
  <sheetFormatPr baseColWidth="10" defaultColWidth="11.3515625" defaultRowHeight="12.7"/>
  <cols>
    <col min="6" max="6" width="21.644531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20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293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29</v>
      </c>
      <c r="E14" s="8" t="s">
        <v>138</v>
      </c>
      <c r="F14" s="8" t="s">
        <v>293</v>
      </c>
      <c r="G14" s="8" t="s">
        <v>140</v>
      </c>
      <c r="H14" s="10">
        <v>7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286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24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14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41</v>
      </c>
      <c r="E20" s="8" t="s">
        <v>165</v>
      </c>
      <c r="F20" s="10">
        <v>0</v>
      </c>
      <c r="G20" s="8" t="s">
        <v>166</v>
      </c>
      <c r="H20" s="8" t="s">
        <v>291</v>
      </c>
      <c r="I20" s="6"/>
    </row>
    <row r="21" spans="1:9" ht="14.35">
      <c r="A21" s="8" t="s">
        <v>168</v>
      </c>
      <c r="B21" s="10">
        <f t="shared" ref="B21:B28" si="2">F2</f>
        <v>400</v>
      </c>
      <c r="C21" s="8" t="s">
        <v>173</v>
      </c>
      <c r="D21" s="10">
        <v>23</v>
      </c>
      <c r="E21" s="8" t="s">
        <v>170</v>
      </c>
      <c r="F21" s="10">
        <f>SUM(F22:F26)</f>
        <v>37.5</v>
      </c>
      <c r="G21" s="8" t="s">
        <v>171</v>
      </c>
      <c r="H21" s="8" t="s">
        <v>291</v>
      </c>
      <c r="I21" s="6"/>
    </row>
    <row r="22" spans="1:9" ht="14.35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7.5</v>
      </c>
      <c r="G22" s="8" t="s">
        <v>175</v>
      </c>
      <c r="H22" s="8" t="s">
        <v>291</v>
      </c>
      <c r="I22" s="6"/>
    </row>
    <row r="23" spans="1:9" ht="14.35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291</v>
      </c>
      <c r="I23" s="6"/>
    </row>
    <row r="24" spans="1:9" ht="14.35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7.5</v>
      </c>
      <c r="G24" s="8" t="s">
        <v>183</v>
      </c>
      <c r="H24" s="8" t="s">
        <v>291</v>
      </c>
      <c r="I24" s="6"/>
    </row>
    <row r="25" spans="1:9" ht="14.35">
      <c r="A25" s="8" t="s">
        <v>184</v>
      </c>
      <c r="B25" s="10">
        <f t="shared" si="2"/>
        <v>80</v>
      </c>
      <c r="C25" s="8" t="s">
        <v>188</v>
      </c>
      <c r="D25" s="10">
        <v>51</v>
      </c>
      <c r="E25" s="8" t="s">
        <v>186</v>
      </c>
      <c r="F25" s="10">
        <v>7.5</v>
      </c>
      <c r="G25" s="8" t="s">
        <v>257</v>
      </c>
      <c r="H25" s="8" t="s">
        <v>238</v>
      </c>
      <c r="I25" s="6"/>
    </row>
    <row r="26" spans="1:9" ht="14.35">
      <c r="A26" s="8" t="s">
        <v>187</v>
      </c>
      <c r="B26" s="10">
        <f t="shared" si="2"/>
        <v>80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35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38</v>
      </c>
      <c r="E13" s="5" t="s">
        <v>133</v>
      </c>
      <c r="F13" s="5" t="s">
        <v>134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5" t="s">
        <v>195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42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15</v>
      </c>
      <c r="C17" s="8" t="s">
        <v>155</v>
      </c>
      <c r="D17" s="7">
        <v>36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269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33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11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35</v>
      </c>
      <c r="E13" s="5" t="s">
        <v>133</v>
      </c>
      <c r="F13" s="5" t="s">
        <v>211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31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27</v>
      </c>
      <c r="E25" s="5" t="s">
        <v>186</v>
      </c>
      <c r="F25" s="7"/>
      <c r="G25" s="8" t="s">
        <v>257</v>
      </c>
      <c r="H25" s="8" t="s">
        <v>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32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358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42</v>
      </c>
      <c r="C14" s="8" t="s">
        <v>143</v>
      </c>
      <c r="D14" s="7">
        <v>20</v>
      </c>
      <c r="E14" s="5" t="s">
        <v>138</v>
      </c>
      <c r="F14" s="8" t="s">
        <v>357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 t="s">
        <v>357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27</v>
      </c>
      <c r="E25" s="5" t="s">
        <v>186</v>
      </c>
      <c r="F25" s="7"/>
      <c r="G25" s="8" t="s">
        <v>257</v>
      </c>
      <c r="H25" s="8" t="s">
        <v>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360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37</v>
      </c>
      <c r="E20" s="8" t="s">
        <v>165</v>
      </c>
      <c r="F20" s="10"/>
      <c r="G20" s="8" t="s">
        <v>166</v>
      </c>
      <c r="H20" s="8" t="s">
        <v>359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359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359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359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359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270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workbookViewId="0">
      <selection activeCell="B22" sqref="B22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361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334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26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37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271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31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16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363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364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 t="s">
        <v>211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11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32</v>
      </c>
      <c r="E20" s="8" t="s">
        <v>165</v>
      </c>
      <c r="F20" s="10"/>
      <c r="G20" s="8" t="s">
        <v>166</v>
      </c>
      <c r="H20" s="8" t="s">
        <v>362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362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362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362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220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27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366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367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365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365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19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369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54</v>
      </c>
      <c r="C14" s="8" t="s">
        <v>143</v>
      </c>
      <c r="D14" s="7">
        <v>20</v>
      </c>
      <c r="E14" s="5" t="s">
        <v>138</v>
      </c>
      <c r="F14" s="5" t="s">
        <v>370</v>
      </c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368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368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368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368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368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30</v>
      </c>
      <c r="E25" s="5" t="s">
        <v>186</v>
      </c>
      <c r="F25" s="7"/>
      <c r="G25" s="8" t="s">
        <v>257</v>
      </c>
      <c r="H25" s="8" t="s">
        <v>45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22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342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32</v>
      </c>
      <c r="C14" s="8" t="s">
        <v>143</v>
      </c>
      <c r="D14" s="7">
        <v>27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372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 t="s">
        <v>371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32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365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365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43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38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22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</row>
    <row r="7" spans="1:9" ht="14.35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23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58</v>
      </c>
      <c r="E13" s="8" t="s">
        <v>133</v>
      </c>
      <c r="F13" s="8" t="s">
        <v>293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41</v>
      </c>
      <c r="E14" s="8" t="s">
        <v>138</v>
      </c>
      <c r="F14" s="8" t="s">
        <v>295</v>
      </c>
      <c r="G14" s="8" t="s">
        <v>140</v>
      </c>
      <c r="H14" s="10">
        <v>7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35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38</v>
      </c>
      <c r="E16" s="8" t="s">
        <v>148</v>
      </c>
      <c r="F16" s="8"/>
      <c r="G16" s="8" t="s">
        <v>149</v>
      </c>
      <c r="H16" s="10">
        <v>2</v>
      </c>
      <c r="I16" s="6"/>
    </row>
    <row r="17" spans="1:9" ht="14.35">
      <c r="A17" s="8" t="s">
        <v>150</v>
      </c>
      <c r="B17" s="10">
        <f>ROUNDUP((B6+B6+B4)/3,0)</f>
        <v>13</v>
      </c>
      <c r="C17" s="8" t="s">
        <v>155</v>
      </c>
      <c r="D17" s="10">
        <v>48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13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2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27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0</v>
      </c>
      <c r="G20" s="8" t="s">
        <v>166</v>
      </c>
      <c r="H20" s="8" t="s">
        <v>294</v>
      </c>
      <c r="I20" s="6"/>
    </row>
    <row r="21" spans="1:9" ht="14.35">
      <c r="A21" s="8" t="s">
        <v>168</v>
      </c>
      <c r="B21" s="10">
        <f t="shared" ref="B21:B28" si="2">F2</f>
        <v>300</v>
      </c>
      <c r="C21" s="8" t="s">
        <v>173</v>
      </c>
      <c r="D21" s="10">
        <v>27</v>
      </c>
      <c r="E21" s="8" t="s">
        <v>170</v>
      </c>
      <c r="F21" s="10">
        <f>SUM(F22:F26)</f>
        <v>30</v>
      </c>
      <c r="G21" s="8" t="s">
        <v>171</v>
      </c>
      <c r="H21" s="8" t="s">
        <v>294</v>
      </c>
      <c r="I21" s="6"/>
    </row>
    <row r="22" spans="1:9" ht="14.3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294</v>
      </c>
      <c r="I22" s="6"/>
    </row>
    <row r="23" spans="1:9" ht="14.35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294</v>
      </c>
      <c r="I23" s="6"/>
    </row>
    <row r="24" spans="1:9" ht="14.3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294</v>
      </c>
      <c r="I24" s="6"/>
    </row>
    <row r="25" spans="1:9" ht="14.35">
      <c r="A25" s="8" t="s">
        <v>184</v>
      </c>
      <c r="B25" s="10">
        <f t="shared" si="2"/>
        <v>60</v>
      </c>
      <c r="C25" s="8" t="s">
        <v>188</v>
      </c>
      <c r="D25" s="10">
        <v>41</v>
      </c>
      <c r="E25" s="8" t="s">
        <v>186</v>
      </c>
      <c r="F25" s="10">
        <v>6</v>
      </c>
      <c r="G25" s="8" t="s">
        <v>257</v>
      </c>
      <c r="H25" s="8" t="s">
        <v>236</v>
      </c>
      <c r="I25" s="6"/>
    </row>
    <row r="26" spans="1:9" ht="14.35">
      <c r="A26" s="8" t="s">
        <v>187</v>
      </c>
      <c r="B26" s="10">
        <f t="shared" si="2"/>
        <v>60</v>
      </c>
      <c r="C26" s="8" t="s">
        <v>191</v>
      </c>
      <c r="D26" s="10">
        <v>51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18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240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32</v>
      </c>
      <c r="C14" s="8" t="s">
        <v>143</v>
      </c>
      <c r="D14" s="10">
        <v>32</v>
      </c>
      <c r="E14" s="8" t="s">
        <v>138</v>
      </c>
      <c r="F14" s="8" t="s">
        <v>373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40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28</v>
      </c>
      <c r="E20" s="8" t="s">
        <v>165</v>
      </c>
      <c r="F20" s="10"/>
      <c r="G20" s="8" t="s">
        <v>166</v>
      </c>
      <c r="H20" s="8" t="s">
        <v>294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294</v>
      </c>
      <c r="I21" s="6"/>
      <c r="J21" s="6"/>
    </row>
    <row r="22" spans="1:10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294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294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294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272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38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 t="s">
        <v>374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375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16</v>
      </c>
      <c r="E16" s="5" t="s">
        <v>148</v>
      </c>
      <c r="F16" s="8" t="s">
        <v>376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17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18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41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workbookViewId="0">
      <selection activeCell="G3" sqref="G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20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377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24</v>
      </c>
      <c r="E25" s="5" t="s">
        <v>186</v>
      </c>
      <c r="F25" s="7"/>
      <c r="G25" s="8" t="s">
        <v>257</v>
      </c>
      <c r="H25" s="8" t="s">
        <v>39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32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14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9</v>
      </c>
      <c r="C16" s="8" t="s">
        <v>151</v>
      </c>
      <c r="D16" s="7">
        <v>21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22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37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cols>
    <col min="5" max="5" width="17.35156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44</v>
      </c>
      <c r="E13" s="5" t="s">
        <v>133</v>
      </c>
      <c r="F13" s="5" t="s">
        <v>378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43</v>
      </c>
      <c r="E14" s="5" t="s">
        <v>138</v>
      </c>
      <c r="F14" s="5" t="s">
        <v>379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26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14</v>
      </c>
      <c r="C17" s="8" t="s">
        <v>155</v>
      </c>
      <c r="D17" s="7">
        <v>30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35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workbookViewId="0">
      <selection activeCell="G3" sqref="G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16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21</v>
      </c>
      <c r="E13" s="5" t="s">
        <v>133</v>
      </c>
      <c r="F13" s="5" t="s">
        <v>380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36</v>
      </c>
      <c r="C14" s="8" t="s">
        <v>143</v>
      </c>
      <c r="D14" s="7">
        <v>24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17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16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18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0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0"/>
        <v>30</v>
      </c>
      <c r="C23" s="8" t="s">
        <v>181</v>
      </c>
      <c r="D23" s="7">
        <v>19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0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0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15</v>
      </c>
      <c r="I25" s="6"/>
      <c r="J25" s="6"/>
    </row>
    <row r="26" spans="1:10" ht="15.75" customHeight="1">
      <c r="A26" s="5" t="s">
        <v>187</v>
      </c>
      <c r="B26" s="7">
        <f t="shared" si="0"/>
        <v>30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0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257</v>
      </c>
      <c r="H25" s="8" t="s">
        <v>34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257</v>
      </c>
      <c r="H25" s="8" t="s">
        <v>31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17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213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381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382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383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8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365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365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365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365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365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22</v>
      </c>
      <c r="E25" s="5" t="s">
        <v>186</v>
      </c>
      <c r="F25" s="7"/>
      <c r="G25" s="8" t="s">
        <v>257</v>
      </c>
      <c r="H25" s="8" t="s">
        <v>22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workbookViewId="0">
      <selection activeCell="K4" sqref="K4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213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417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416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415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386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10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10"/>
      <c r="G20" s="5" t="s">
        <v>166</v>
      </c>
      <c r="H20" s="5" t="s">
        <v>384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8" t="s">
        <v>384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384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384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384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20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 t="s">
        <v>414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296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297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290</v>
      </c>
      <c r="I20" s="6"/>
    </row>
    <row r="21" spans="1:9" ht="14.35">
      <c r="A21" s="8" t="s">
        <v>168</v>
      </c>
      <c r="B21" s="10">
        <f t="shared" ref="B21:B28" si="2">F2</f>
        <v>225</v>
      </c>
      <c r="C21" s="8" t="s">
        <v>173</v>
      </c>
      <c r="D21" s="10">
        <v>31</v>
      </c>
      <c r="E21" s="8" t="s">
        <v>170</v>
      </c>
      <c r="F21" s="10">
        <f>SUM(F22:F26)</f>
        <v>6</v>
      </c>
      <c r="G21" s="8" t="s">
        <v>171</v>
      </c>
      <c r="H21" s="8" t="s">
        <v>290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290</v>
      </c>
      <c r="I22" s="6"/>
    </row>
    <row r="23" spans="1:9" ht="14.35">
      <c r="A23" s="8" t="s">
        <v>176</v>
      </c>
      <c r="B23" s="10">
        <f t="shared" si="2"/>
        <v>45</v>
      </c>
      <c r="C23" s="8" t="s">
        <v>181</v>
      </c>
      <c r="D23" s="10">
        <v>20</v>
      </c>
      <c r="E23" s="8" t="s">
        <v>178</v>
      </c>
      <c r="F23" s="10">
        <v>3</v>
      </c>
      <c r="G23" s="8" t="s">
        <v>179</v>
      </c>
      <c r="H23" s="8" t="s">
        <v>290</v>
      </c>
      <c r="I23" s="6"/>
    </row>
    <row r="24" spans="1:9" ht="14.35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290</v>
      </c>
      <c r="I24" s="6"/>
    </row>
    <row r="25" spans="1:9" ht="14.35">
      <c r="A25" s="8" t="s">
        <v>184</v>
      </c>
      <c r="B25" s="10">
        <f t="shared" si="2"/>
        <v>45</v>
      </c>
      <c r="C25" s="8" t="s">
        <v>188</v>
      </c>
      <c r="D25" s="10">
        <v>26</v>
      </c>
      <c r="E25" s="8" t="s">
        <v>186</v>
      </c>
      <c r="F25" s="10">
        <v>0</v>
      </c>
      <c r="G25" s="8" t="s">
        <v>257</v>
      </c>
      <c r="H25" s="8" t="s">
        <v>229</v>
      </c>
      <c r="I25" s="6"/>
    </row>
    <row r="26" spans="1:9" ht="14.35">
      <c r="A26" s="8" t="s">
        <v>187</v>
      </c>
      <c r="B26" s="10">
        <f t="shared" si="2"/>
        <v>45</v>
      </c>
      <c r="C26" s="8" t="s">
        <v>191</v>
      </c>
      <c r="D26" s="10">
        <v>31</v>
      </c>
      <c r="E26" s="8" t="s">
        <v>189</v>
      </c>
      <c r="F26" s="10">
        <v>0</v>
      </c>
      <c r="G26" s="8"/>
      <c r="H26" s="8"/>
      <c r="I26" s="6"/>
    </row>
    <row r="27" spans="1:9" ht="14.35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525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45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105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40</v>
      </c>
      <c r="E5" s="5" t="s">
        <v>103</v>
      </c>
      <c r="F5" s="7">
        <f>$F$2*0.7</f>
        <v>367.5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105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105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131.25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131.25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8" t="s">
        <v>381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382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383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 t="s">
        <v>388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525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387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387</v>
      </c>
      <c r="I22" s="6"/>
      <c r="J22" s="6"/>
    </row>
    <row r="23" spans="1:10" ht="15.75" customHeight="1">
      <c r="A23" s="5" t="s">
        <v>176</v>
      </c>
      <c r="B23" s="7">
        <f t="shared" si="2"/>
        <v>105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387</v>
      </c>
      <c r="I23" s="6"/>
      <c r="J23" s="6"/>
    </row>
    <row r="24" spans="1:10" ht="15.75" customHeight="1">
      <c r="A24" s="5" t="s">
        <v>180</v>
      </c>
      <c r="B24" s="7">
        <f t="shared" si="2"/>
        <v>367.5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387</v>
      </c>
      <c r="I24" s="6"/>
      <c r="J24" s="6"/>
    </row>
    <row r="25" spans="1:10" ht="15.75" customHeight="1">
      <c r="A25" s="5" t="s">
        <v>184</v>
      </c>
      <c r="B25" s="7">
        <f t="shared" si="2"/>
        <v>105</v>
      </c>
      <c r="C25" s="8" t="s">
        <v>188</v>
      </c>
      <c r="D25" s="7">
        <v>22</v>
      </c>
      <c r="E25" s="5" t="s">
        <v>186</v>
      </c>
      <c r="F25" s="7"/>
      <c r="G25" s="8" t="s">
        <v>257</v>
      </c>
      <c r="H25" s="8" t="s">
        <v>18</v>
      </c>
      <c r="I25" s="6"/>
      <c r="J25" s="6"/>
    </row>
    <row r="26" spans="1:10" ht="15.75" customHeight="1">
      <c r="A26" s="5" t="s">
        <v>187</v>
      </c>
      <c r="B26" s="7">
        <f t="shared" si="2"/>
        <v>105</v>
      </c>
      <c r="C26" s="8" t="s">
        <v>191</v>
      </c>
      <c r="D26" s="7">
        <v>35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131.25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131.25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99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284</v>
      </c>
      <c r="D12" s="11">
        <v>100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11">
        <v>100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11">
        <v>100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11">
        <v>100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v>130</v>
      </c>
      <c r="C16" s="8" t="s">
        <v>151</v>
      </c>
      <c r="D16" s="11">
        <v>100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v>400</v>
      </c>
      <c r="C17" s="8" t="s">
        <v>155</v>
      </c>
      <c r="D17" s="11">
        <v>100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v>140</v>
      </c>
      <c r="C18" s="8" t="s">
        <v>159</v>
      </c>
      <c r="D18" s="11">
        <v>100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v>10</v>
      </c>
      <c r="C19" s="8" t="s">
        <v>164</v>
      </c>
      <c r="D19" s="11">
        <v>100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11">
        <v>100</v>
      </c>
      <c r="E20" s="5" t="s">
        <v>165</v>
      </c>
      <c r="F20" s="7">
        <v>23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v>200</v>
      </c>
      <c r="C21" s="8" t="s">
        <v>173</v>
      </c>
      <c r="D21" s="11">
        <v>100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99</v>
      </c>
      <c r="C22" s="8" t="s">
        <v>177</v>
      </c>
      <c r="D22" s="11">
        <v>100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v>40</v>
      </c>
      <c r="C23" s="8" t="s">
        <v>181</v>
      </c>
      <c r="D23" s="11">
        <v>100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v>140</v>
      </c>
      <c r="C24" s="8" t="s">
        <v>185</v>
      </c>
      <c r="D24" s="11">
        <v>100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v>40</v>
      </c>
      <c r="C25" s="8" t="s">
        <v>188</v>
      </c>
      <c r="D25" s="11">
        <v>100</v>
      </c>
      <c r="E25" s="5" t="s">
        <v>186</v>
      </c>
      <c r="F25" s="7">
        <v>0</v>
      </c>
      <c r="G25" s="8" t="s">
        <v>257</v>
      </c>
      <c r="H25" s="8" t="s">
        <v>24</v>
      </c>
      <c r="I25" s="6"/>
      <c r="J25" s="6"/>
    </row>
    <row r="26" spans="1:10" ht="15.75" customHeight="1">
      <c r="A26" s="5" t="s">
        <v>187</v>
      </c>
      <c r="B26" s="7">
        <v>40</v>
      </c>
      <c r="C26" s="8" t="s">
        <v>191</v>
      </c>
      <c r="D26" s="11">
        <v>100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workbookViewId="0">
      <selection activeCell="G3" sqref="G3"/>
    </sheetView>
  </sheetViews>
  <sheetFormatPr baseColWidth="10" defaultColWidth="14.3515625" defaultRowHeight="15.75" customHeight="1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/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/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/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2"/>
        <v>60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25</v>
      </c>
    </row>
    <row r="26" spans="1:8" ht="15.75" customHeight="1">
      <c r="A26" s="5" t="s">
        <v>187</v>
      </c>
      <c r="B26" s="7">
        <f t="shared" si="2"/>
        <v>60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2"/>
        <v>75</v>
      </c>
      <c r="D27" s="7">
        <v>20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18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45</v>
      </c>
      <c r="C13" s="8" t="s">
        <v>137</v>
      </c>
      <c r="D13" s="7">
        <v>20</v>
      </c>
      <c r="E13" s="5" t="s">
        <v>133</v>
      </c>
      <c r="F13" s="5" t="s">
        <v>389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298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390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12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200</v>
      </c>
    </row>
    <row r="21" spans="1:8" ht="15.75" customHeight="1">
      <c r="A21" s="5" t="s">
        <v>168</v>
      </c>
      <c r="B21" s="7">
        <f t="shared" ref="B21:B28" si="0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200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200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200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200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29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28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workbookViewId="0">
      <selection activeCell="F3" sqref="F3"/>
    </sheetView>
  </sheetViews>
  <sheetFormatPr baseColWidth="10" defaultColWidth="11.3515625" defaultRowHeight="12.7"/>
  <cols>
    <col min="7" max="7" width="14.35156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4.35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21</v>
      </c>
      <c r="G3" s="8" t="s">
        <v>96</v>
      </c>
      <c r="H3" s="10">
        <v>5</v>
      </c>
    </row>
    <row r="4" spans="1:9" ht="14.35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.35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4.35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4.35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4.35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4.35">
      <c r="A12" s="8" t="s">
        <v>129</v>
      </c>
      <c r="B12" s="10">
        <v>38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35">
      <c r="A13" s="8" t="s">
        <v>132</v>
      </c>
      <c r="B13" s="10">
        <v>45</v>
      </c>
      <c r="C13" s="8" t="s">
        <v>137</v>
      </c>
      <c r="D13" s="10">
        <v>20</v>
      </c>
      <c r="E13" s="8" t="s">
        <v>133</v>
      </c>
      <c r="F13" s="8" t="s">
        <v>389</v>
      </c>
      <c r="G13" s="8" t="s">
        <v>135</v>
      </c>
      <c r="H13" s="10">
        <v>5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298</v>
      </c>
      <c r="G14" s="8" t="s">
        <v>140</v>
      </c>
      <c r="H14" s="10">
        <v>5</v>
      </c>
    </row>
    <row r="15" spans="1:9" ht="14.35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390</v>
      </c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12</v>
      </c>
      <c r="C18" s="8" t="s">
        <v>159</v>
      </c>
      <c r="D18" s="10">
        <v>25</v>
      </c>
      <c r="E18" s="8" t="s">
        <v>156</v>
      </c>
      <c r="F18" s="10"/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30</v>
      </c>
      <c r="E20" s="8" t="s">
        <v>165</v>
      </c>
      <c r="F20" s="10"/>
      <c r="G20" s="8" t="s">
        <v>166</v>
      </c>
      <c r="H20" s="8" t="s">
        <v>200</v>
      </c>
    </row>
    <row r="21" spans="1:8" ht="14.35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200</v>
      </c>
    </row>
    <row r="22" spans="1:8" ht="14.35">
      <c r="A22" s="8" t="s">
        <v>172</v>
      </c>
      <c r="B22" s="10">
        <v>21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200</v>
      </c>
    </row>
    <row r="23" spans="1:8" ht="14.35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</row>
    <row r="24" spans="1:8" ht="14.3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</row>
    <row r="25" spans="1:8" ht="14.35">
      <c r="A25" s="8" t="s">
        <v>184</v>
      </c>
      <c r="B25" s="10">
        <f t="shared" si="2"/>
        <v>90</v>
      </c>
      <c r="C25" s="8" t="s">
        <v>188</v>
      </c>
      <c r="D25" s="10">
        <v>28</v>
      </c>
      <c r="E25" s="8" t="s">
        <v>186</v>
      </c>
      <c r="F25" s="10"/>
      <c r="G25" s="8" t="s">
        <v>257</v>
      </c>
      <c r="H25" s="8" t="s">
        <v>215</v>
      </c>
    </row>
    <row r="26" spans="1:8" ht="14.35">
      <c r="A26" s="8" t="s">
        <v>187</v>
      </c>
      <c r="B26" s="10">
        <f t="shared" si="2"/>
        <v>90</v>
      </c>
      <c r="C26" s="8" t="s">
        <v>191</v>
      </c>
      <c r="D26" s="10">
        <v>28</v>
      </c>
      <c r="E26" s="8" t="s">
        <v>189</v>
      </c>
      <c r="F26" s="10"/>
      <c r="G26" s="8"/>
      <c r="H26" s="8"/>
    </row>
    <row r="27" spans="1:8" ht="14.35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18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35</v>
      </c>
      <c r="C13" s="8" t="s">
        <v>137</v>
      </c>
      <c r="D13" s="7">
        <v>20</v>
      </c>
      <c r="E13" s="5" t="s">
        <v>133</v>
      </c>
      <c r="F13" s="8" t="s">
        <v>389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298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390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11</v>
      </c>
      <c r="C18" s="8" t="s">
        <v>159</v>
      </c>
      <c r="D18" s="7">
        <v>25</v>
      </c>
      <c r="E18" s="5" t="s">
        <v>156</v>
      </c>
      <c r="F18" s="10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10"/>
      <c r="G20" s="5" t="s">
        <v>166</v>
      </c>
      <c r="H20" s="5" t="s">
        <v>197</v>
      </c>
    </row>
    <row r="21" spans="1:8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5" t="s">
        <v>197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12"/>
      <c r="G22" s="5" t="s">
        <v>175</v>
      </c>
      <c r="H22" s="5" t="s">
        <v>197</v>
      </c>
    </row>
    <row r="23" spans="1:8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12"/>
      <c r="G23" s="5" t="s">
        <v>179</v>
      </c>
      <c r="H23" s="5" t="s">
        <v>197</v>
      </c>
    </row>
    <row r="24" spans="1:8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12"/>
      <c r="G24" s="5" t="s">
        <v>183</v>
      </c>
      <c r="H24" s="5" t="s">
        <v>197</v>
      </c>
    </row>
    <row r="25" spans="1:8" ht="15.75" customHeight="1">
      <c r="A25" s="5" t="s">
        <v>184</v>
      </c>
      <c r="B25" s="7">
        <f t="shared" si="2"/>
        <v>65</v>
      </c>
      <c r="C25" s="8" t="s">
        <v>188</v>
      </c>
      <c r="D25" s="7">
        <v>30</v>
      </c>
      <c r="E25" s="5" t="s">
        <v>186</v>
      </c>
      <c r="F25" s="12"/>
      <c r="G25" s="8" t="s">
        <v>257</v>
      </c>
      <c r="H25" s="8" t="s">
        <v>27</v>
      </c>
    </row>
    <row r="26" spans="1:8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12"/>
      <c r="G26" s="8"/>
      <c r="H26" s="8"/>
    </row>
    <row r="27" spans="1:8" ht="15.75" customHeight="1">
      <c r="A27" s="5" t="s">
        <v>190</v>
      </c>
      <c r="B27" s="7">
        <f t="shared" si="2"/>
        <v>81.25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Tabelle48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22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10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35</v>
      </c>
      <c r="E14" s="8" t="s">
        <v>138</v>
      </c>
      <c r="F14" s="8" t="s">
        <v>139</v>
      </c>
      <c r="G14" s="8" t="s">
        <v>140</v>
      </c>
      <c r="H14" s="10">
        <v>10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2</v>
      </c>
    </row>
    <row r="16" spans="1:9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2</v>
      </c>
    </row>
    <row r="18" spans="1:8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32</v>
      </c>
      <c r="E19" s="8" t="s">
        <v>160</v>
      </c>
      <c r="F19" s="10"/>
      <c r="G19" s="8" t="s">
        <v>161</v>
      </c>
      <c r="H19" s="10">
        <v>2</v>
      </c>
    </row>
    <row r="20" spans="1:8" ht="15.75" customHeight="1">
      <c r="A20" s="8" t="s">
        <v>162</v>
      </c>
      <c r="B20" s="8" t="s">
        <v>217</v>
      </c>
      <c r="C20" s="8" t="s">
        <v>169</v>
      </c>
      <c r="D20" s="10">
        <v>45</v>
      </c>
      <c r="E20" s="8" t="s">
        <v>165</v>
      </c>
      <c r="F20" s="10"/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70</v>
      </c>
      <c r="C25" s="8" t="s">
        <v>188</v>
      </c>
      <c r="D25" s="10">
        <v>45</v>
      </c>
      <c r="E25" s="8" t="s">
        <v>186</v>
      </c>
      <c r="F25" s="10"/>
      <c r="G25" s="8" t="s">
        <v>257</v>
      </c>
      <c r="H25" s="8" t="s">
        <v>75</v>
      </c>
    </row>
    <row r="26" spans="1:8" ht="15.75" customHeight="1">
      <c r="A26" s="8" t="s">
        <v>187</v>
      </c>
      <c r="B26" s="10">
        <f t="shared" si="2"/>
        <v>70</v>
      </c>
      <c r="C26" s="8" t="s">
        <v>191</v>
      </c>
      <c r="D26" s="10">
        <v>25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13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331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330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306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290</v>
      </c>
    </row>
    <row r="21" spans="1:8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290</v>
      </c>
    </row>
    <row r="22" spans="1:8" ht="15.75" customHeight="1">
      <c r="A22" s="8" t="s">
        <v>172</v>
      </c>
      <c r="B22" s="10">
        <v>13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290</v>
      </c>
    </row>
    <row r="23" spans="1:8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290</v>
      </c>
    </row>
    <row r="24" spans="1:8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290</v>
      </c>
    </row>
    <row r="25" spans="1:8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222</v>
      </c>
    </row>
    <row r="26" spans="1:8" ht="15.75" customHeight="1">
      <c r="A26" s="8" t="s">
        <v>187</v>
      </c>
      <c r="B26" s="10">
        <f t="shared" si="2"/>
        <v>50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14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331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330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306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40</v>
      </c>
      <c r="E20" s="8" t="s">
        <v>165</v>
      </c>
      <c r="F20" s="10"/>
      <c r="G20" s="8" t="s">
        <v>166</v>
      </c>
      <c r="H20" s="8" t="s">
        <v>365</v>
      </c>
    </row>
    <row r="21" spans="1:8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365</v>
      </c>
    </row>
    <row r="22" spans="1:8" ht="15.75" customHeight="1">
      <c r="A22" s="8" t="s">
        <v>172</v>
      </c>
      <c r="B22" s="10">
        <v>14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365</v>
      </c>
    </row>
    <row r="23" spans="1:8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365</v>
      </c>
    </row>
    <row r="24" spans="1:8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365</v>
      </c>
    </row>
    <row r="25" spans="1:8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218</v>
      </c>
    </row>
    <row r="26" spans="1:8" ht="15.75" customHeight="1">
      <c r="A26" s="8" t="s">
        <v>187</v>
      </c>
      <c r="B26" s="10">
        <f t="shared" si="2"/>
        <v>60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18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392</v>
      </c>
      <c r="G13" s="8" t="s">
        <v>135</v>
      </c>
      <c r="H13" s="10">
        <v>4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334</v>
      </c>
      <c r="G14" s="8" t="s">
        <v>140</v>
      </c>
      <c r="H14" s="10">
        <v>5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393</v>
      </c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51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43</v>
      </c>
      <c r="E20" s="8" t="s">
        <v>165</v>
      </c>
      <c r="F20" s="10"/>
      <c r="G20" s="8" t="s">
        <v>166</v>
      </c>
      <c r="H20" s="8" t="s">
        <v>391</v>
      </c>
    </row>
    <row r="21" spans="1:8" ht="15.75" customHeight="1">
      <c r="A21" s="8" t="s">
        <v>168</v>
      </c>
      <c r="B21" s="10">
        <f t="shared" ref="B21:B28" si="0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391</v>
      </c>
    </row>
    <row r="22" spans="1:8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391</v>
      </c>
    </row>
    <row r="23" spans="1:8" ht="15.75" customHeight="1">
      <c r="A23" s="8" t="s">
        <v>176</v>
      </c>
      <c r="B23" s="10">
        <f t="shared" si="0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391</v>
      </c>
    </row>
    <row r="24" spans="1:8" ht="15.75" customHeight="1">
      <c r="A24" s="8" t="s">
        <v>180</v>
      </c>
      <c r="B24" s="10">
        <f t="shared" si="0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391</v>
      </c>
    </row>
    <row r="25" spans="1:8" ht="15.75" customHeight="1">
      <c r="A25" s="8" t="s">
        <v>184</v>
      </c>
      <c r="B25" s="10">
        <f t="shared" si="0"/>
        <v>70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273</v>
      </c>
    </row>
    <row r="26" spans="1:8" ht="15.75" customHeight="1">
      <c r="A26" s="8" t="s">
        <v>187</v>
      </c>
      <c r="B26" s="10">
        <f t="shared" si="0"/>
        <v>70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0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298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299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>
        <v>12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290</v>
      </c>
      <c r="I20" s="6"/>
    </row>
    <row r="21" spans="1:9" ht="14.35">
      <c r="A21" s="8" t="s">
        <v>168</v>
      </c>
      <c r="B21" s="10">
        <f t="shared" ref="B21:B28" si="2">F2</f>
        <v>250</v>
      </c>
      <c r="C21" s="8" t="s">
        <v>173</v>
      </c>
      <c r="D21" s="10">
        <v>31</v>
      </c>
      <c r="E21" s="8" t="s">
        <v>170</v>
      </c>
      <c r="F21" s="10">
        <f>SUM(F22:F26)</f>
        <v>21</v>
      </c>
      <c r="G21" s="8" t="s">
        <v>171</v>
      </c>
      <c r="H21" s="8" t="s">
        <v>290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290</v>
      </c>
      <c r="I22" s="6"/>
    </row>
    <row r="23" spans="1:9" ht="14.35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290</v>
      </c>
      <c r="I23" s="6"/>
    </row>
    <row r="24" spans="1:9" ht="14.35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290</v>
      </c>
      <c r="I24" s="6"/>
    </row>
    <row r="25" spans="1:9" ht="14.35">
      <c r="A25" s="8" t="s">
        <v>184</v>
      </c>
      <c r="B25" s="10">
        <f t="shared" si="2"/>
        <v>50</v>
      </c>
      <c r="C25" s="8" t="s">
        <v>188</v>
      </c>
      <c r="D25" s="10">
        <v>26</v>
      </c>
      <c r="E25" s="8" t="s">
        <v>186</v>
      </c>
      <c r="F25" s="10">
        <v>6</v>
      </c>
      <c r="G25" s="8" t="s">
        <v>257</v>
      </c>
      <c r="H25" s="8" t="s">
        <v>232</v>
      </c>
      <c r="I25" s="6"/>
    </row>
    <row r="26" spans="1:9" ht="14.35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>
        <v>3</v>
      </c>
      <c r="G26" s="8"/>
      <c r="H26" s="8"/>
      <c r="I26" s="6"/>
    </row>
    <row r="27" spans="1:9" ht="14.35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zoomScale="90" zoomScaleNormal="90" zoomScalePageLayoutView="90"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14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</row>
    <row r="19" spans="1:8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0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32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16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30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134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255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60</v>
      </c>
      <c r="E15" s="8" t="s">
        <v>144</v>
      </c>
      <c r="F15" s="8" t="s">
        <v>205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50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 t="s">
        <v>256</v>
      </c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35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45</v>
      </c>
      <c r="E23" s="8" t="s">
        <v>178</v>
      </c>
      <c r="F23" s="10"/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30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60</v>
      </c>
      <c r="E25" s="8" t="s">
        <v>186</v>
      </c>
      <c r="F25" s="10"/>
      <c r="G25" s="8" t="s">
        <v>257</v>
      </c>
      <c r="H25" s="8" t="s">
        <v>65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43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4" width="8.64453125" style="15"/>
    <col min="5" max="5" width="15.3515625" style="15" customWidth="1"/>
    <col min="6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395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394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292</v>
      </c>
      <c r="I20" s="14"/>
    </row>
    <row r="21" spans="1:9" ht="14.3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292</v>
      </c>
      <c r="I21" s="14"/>
    </row>
    <row r="22" spans="1:9" ht="14.35">
      <c r="A22" s="13" t="s">
        <v>172</v>
      </c>
      <c r="B22" s="16">
        <v>13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292</v>
      </c>
      <c r="I22" s="14"/>
    </row>
    <row r="23" spans="1:9" ht="14.3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292</v>
      </c>
      <c r="I23" s="14"/>
    </row>
    <row r="24" spans="1:9" ht="14.3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292</v>
      </c>
      <c r="I24" s="14"/>
    </row>
    <row r="25" spans="1:9" ht="14.35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/>
      <c r="G25" s="8" t="s">
        <v>257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5" width="8.64453125" style="15"/>
    <col min="6" max="6" width="12.76171875" style="15" customWidth="1"/>
    <col min="7" max="7" width="15.64453125" style="15" customWidth="1"/>
    <col min="8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20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401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402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 t="s">
        <v>252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14</v>
      </c>
      <c r="C16" s="8" t="s">
        <v>151</v>
      </c>
      <c r="D16" s="16">
        <v>20</v>
      </c>
      <c r="E16" s="13" t="s">
        <v>148</v>
      </c>
      <c r="F16" s="13" t="s">
        <v>351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13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397</v>
      </c>
      <c r="I20" s="14"/>
    </row>
    <row r="21" spans="1:9" ht="14.35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397</v>
      </c>
      <c r="I21" s="14"/>
    </row>
    <row r="22" spans="1:9" ht="14.35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397</v>
      </c>
      <c r="I22" s="14"/>
    </row>
    <row r="23" spans="1:9" ht="14.35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397</v>
      </c>
      <c r="I23" s="14"/>
    </row>
    <row r="24" spans="1:9" ht="14.35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397</v>
      </c>
      <c r="I24" s="14"/>
    </row>
    <row r="25" spans="1:9" ht="14.35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257</v>
      </c>
      <c r="H25" s="8" t="s">
        <v>53</v>
      </c>
      <c r="I25" s="14"/>
    </row>
    <row r="26" spans="1:9" ht="14.35">
      <c r="A26" s="13" t="s">
        <v>187</v>
      </c>
      <c r="B26" s="16">
        <f t="shared" si="2"/>
        <v>70</v>
      </c>
      <c r="C26" s="8" t="s">
        <v>191</v>
      </c>
      <c r="D26" s="16">
        <v>45</v>
      </c>
      <c r="E26" s="13" t="s">
        <v>189</v>
      </c>
      <c r="F26" s="16"/>
      <c r="G26" s="8"/>
      <c r="H26" s="8"/>
      <c r="I26" s="14"/>
    </row>
    <row r="27" spans="1:9" ht="14.35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4.35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0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396</v>
      </c>
      <c r="G13" s="13" t="s">
        <v>135</v>
      </c>
      <c r="H13" s="16">
        <v>0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/>
      <c r="G14" s="13" t="s">
        <v>140</v>
      </c>
      <c r="H14" s="16">
        <v>0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7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7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7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167</v>
      </c>
      <c r="I20" s="14"/>
    </row>
    <row r="21" spans="1:9" ht="14.35">
      <c r="A21" s="13" t="s">
        <v>168</v>
      </c>
      <c r="B21" s="16">
        <v>100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167</v>
      </c>
      <c r="I21" s="14"/>
    </row>
    <row r="22" spans="1:9" ht="14.35">
      <c r="A22" s="13" t="s">
        <v>172</v>
      </c>
      <c r="B22" s="16">
        <f t="shared" ref="B22:B28" si="2">F3</f>
        <v>10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167</v>
      </c>
      <c r="I22" s="14"/>
    </row>
    <row r="23" spans="1:9" ht="14.35">
      <c r="A23" s="13" t="s">
        <v>176</v>
      </c>
      <c r="B23" s="16">
        <f t="shared" si="2"/>
        <v>20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167</v>
      </c>
      <c r="I23" s="14"/>
    </row>
    <row r="24" spans="1:9" ht="14.35">
      <c r="A24" s="13" t="s">
        <v>180</v>
      </c>
      <c r="B24" s="16">
        <f t="shared" si="2"/>
        <v>70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167</v>
      </c>
      <c r="I24" s="14"/>
    </row>
    <row r="25" spans="1:9" ht="14.35">
      <c r="A25" s="13" t="s">
        <v>184</v>
      </c>
      <c r="B25" s="16">
        <f t="shared" si="2"/>
        <v>20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277</v>
      </c>
      <c r="I25" s="14"/>
    </row>
    <row r="26" spans="1:9" ht="14.35">
      <c r="A26" s="13" t="s">
        <v>187</v>
      </c>
      <c r="B26" s="16">
        <f t="shared" si="2"/>
        <v>20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4.3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139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/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9</v>
      </c>
      <c r="C16" s="8" t="s">
        <v>151</v>
      </c>
      <c r="D16" s="16">
        <v>50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14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10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f t="shared" ref="B21:B28" si="2">F2</f>
        <v>200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142</v>
      </c>
      <c r="I21" s="14"/>
    </row>
    <row r="22" spans="1:9" ht="14.35">
      <c r="A22" s="13" t="s">
        <v>172</v>
      </c>
      <c r="B22" s="16">
        <v>12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si="2"/>
        <v>40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142</v>
      </c>
      <c r="I23" s="14"/>
    </row>
    <row r="24" spans="1:9" ht="14.35">
      <c r="A24" s="13" t="s">
        <v>180</v>
      </c>
      <c r="B24" s="16">
        <f t="shared" si="2"/>
        <v>140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40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61</v>
      </c>
      <c r="I25" s="14"/>
    </row>
    <row r="26" spans="1:9" ht="14.35">
      <c r="A26" s="13" t="s">
        <v>187</v>
      </c>
      <c r="B26" s="16">
        <f t="shared" si="2"/>
        <v>40</v>
      </c>
      <c r="C26" s="8" t="s">
        <v>191</v>
      </c>
      <c r="D26" s="16">
        <v>30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50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workbookViewId="0">
      <selection activeCell="F14" sqref="F14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196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.35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.3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workbookViewId="0">
      <selection activeCell="F16" sqref="F16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18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45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202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252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14</v>
      </c>
      <c r="C16" s="8" t="s">
        <v>151</v>
      </c>
      <c r="D16" s="16">
        <v>30</v>
      </c>
      <c r="E16" s="13" t="s">
        <v>148</v>
      </c>
      <c r="F16" s="13" t="s">
        <v>210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13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35">
      <c r="A22" s="13" t="s">
        <v>172</v>
      </c>
      <c r="B22" s="16">
        <v>18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197</v>
      </c>
      <c r="I22" s="14"/>
    </row>
    <row r="23" spans="1:9" ht="14.3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3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197</v>
      </c>
      <c r="I24" s="14"/>
    </row>
    <row r="25" spans="1:9" ht="14.35">
      <c r="A25" s="13" t="s">
        <v>184</v>
      </c>
      <c r="B25" s="16">
        <f t="shared" si="2"/>
        <v>60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60</v>
      </c>
      <c r="C26" s="8" t="s">
        <v>191</v>
      </c>
      <c r="D26" s="16">
        <v>35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F17" sqref="F17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20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30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199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25</v>
      </c>
      <c r="E14" s="13" t="s">
        <v>138</v>
      </c>
      <c r="F14" s="13" t="s">
        <v>195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196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12</v>
      </c>
      <c r="C16" s="8" t="s">
        <v>151</v>
      </c>
      <c r="D16" s="16">
        <v>20</v>
      </c>
      <c r="E16" s="13" t="s">
        <v>148</v>
      </c>
      <c r="F16" s="13" t="s">
        <v>281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8</v>
      </c>
      <c r="C17" s="8" t="s">
        <v>155</v>
      </c>
      <c r="D17" s="16">
        <v>25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35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3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60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1" width="8.64453125" style="15"/>
    <col min="2" max="2" width="17.3515625" style="15" customWidth="1"/>
    <col min="3" max="3" width="8.64453125" style="15"/>
    <col min="4" max="4" width="16.3515625" style="15" customWidth="1"/>
    <col min="5" max="5" width="14.1171875" style="15" customWidth="1"/>
    <col min="6" max="6" width="20.64453125" style="15" customWidth="1"/>
    <col min="7" max="7" width="12.64453125" style="15" customWidth="1"/>
    <col min="8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17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4.35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65</v>
      </c>
      <c r="E13" s="13" t="s">
        <v>133</v>
      </c>
      <c r="F13" s="13" t="s">
        <v>400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45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11</v>
      </c>
      <c r="C16" s="8" t="s">
        <v>151</v>
      </c>
      <c r="D16" s="16">
        <v>20</v>
      </c>
      <c r="E16" s="13" t="s">
        <v>148</v>
      </c>
      <c r="F16" s="13" t="s">
        <v>351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14</v>
      </c>
      <c r="C17" s="8" t="s">
        <v>155</v>
      </c>
      <c r="D17" s="16">
        <v>40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12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294</v>
      </c>
      <c r="I20" s="14"/>
    </row>
    <row r="21" spans="1:9" ht="14.3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399</v>
      </c>
      <c r="I21" s="14"/>
    </row>
    <row r="22" spans="1:9" ht="14.35">
      <c r="A22" s="13" t="s">
        <v>172</v>
      </c>
      <c r="B22" s="16">
        <v>17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399</v>
      </c>
      <c r="I22" s="14"/>
    </row>
    <row r="23" spans="1:9" ht="14.3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399</v>
      </c>
      <c r="I23" s="14"/>
    </row>
    <row r="24" spans="1:9" ht="14.3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399</v>
      </c>
      <c r="I24" s="14"/>
    </row>
    <row r="25" spans="1:9" ht="14.35">
      <c r="A25" s="13" t="s">
        <v>184</v>
      </c>
      <c r="B25" s="16">
        <f t="shared" si="2"/>
        <v>45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253</v>
      </c>
      <c r="I25" s="14"/>
    </row>
    <row r="26" spans="1:9" ht="14.35">
      <c r="A26" s="13" t="s">
        <v>187</v>
      </c>
      <c r="B26" s="16">
        <f t="shared" si="2"/>
        <v>45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B22" sqref="B22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300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301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302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10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285</v>
      </c>
      <c r="I20" s="6"/>
    </row>
    <row r="21" spans="1:9" ht="14.35">
      <c r="A21" s="8" t="s">
        <v>168</v>
      </c>
      <c r="B21" s="10">
        <f t="shared" ref="B21:B28" si="2">F2</f>
        <v>275</v>
      </c>
      <c r="C21" s="8" t="s">
        <v>173</v>
      </c>
      <c r="D21" s="10">
        <v>31</v>
      </c>
      <c r="E21" s="8" t="s">
        <v>170</v>
      </c>
      <c r="F21" s="10">
        <f>SUM(F22:F26)</f>
        <v>28.5</v>
      </c>
      <c r="G21" s="8" t="s">
        <v>171</v>
      </c>
      <c r="H21" s="8" t="s">
        <v>285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285</v>
      </c>
      <c r="I22" s="6"/>
    </row>
    <row r="23" spans="1:9" ht="14.3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285</v>
      </c>
      <c r="I23" s="6"/>
    </row>
    <row r="24" spans="1:9" ht="14.35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285</v>
      </c>
      <c r="I24" s="6"/>
    </row>
    <row r="25" spans="1:9" ht="14.35">
      <c r="A25" s="8" t="s">
        <v>184</v>
      </c>
      <c r="B25" s="10">
        <f t="shared" si="2"/>
        <v>55</v>
      </c>
      <c r="C25" s="8" t="s">
        <v>188</v>
      </c>
      <c r="D25" s="10">
        <v>26</v>
      </c>
      <c r="E25" s="8" t="s">
        <v>186</v>
      </c>
      <c r="F25" s="10">
        <v>7.5</v>
      </c>
      <c r="G25" s="8" t="s">
        <v>257</v>
      </c>
      <c r="H25" s="8" t="s">
        <v>226</v>
      </c>
      <c r="I25" s="6"/>
    </row>
    <row r="26" spans="1:9" ht="14.35">
      <c r="A26" s="8" t="s">
        <v>187</v>
      </c>
      <c r="B26" s="10">
        <f t="shared" si="2"/>
        <v>55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35">
      <c r="A27" s="8" t="s">
        <v>190</v>
      </c>
      <c r="B27" s="10">
        <f t="shared" si="2"/>
        <v>68.75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F16" sqref="F16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21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400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199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404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14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403</v>
      </c>
      <c r="I20" s="14"/>
    </row>
    <row r="21" spans="1:9" ht="14.3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403</v>
      </c>
      <c r="I21" s="14"/>
    </row>
    <row r="22" spans="1:9" ht="14.35">
      <c r="A22" s="13" t="s">
        <v>172</v>
      </c>
      <c r="B22" s="16">
        <v>21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403</v>
      </c>
      <c r="I22" s="14"/>
    </row>
    <row r="23" spans="1:9" ht="14.3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403</v>
      </c>
      <c r="I23" s="14"/>
    </row>
    <row r="24" spans="1:9" ht="14.3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403</v>
      </c>
      <c r="I24" s="14"/>
    </row>
    <row r="25" spans="1:9" ht="14.35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253</v>
      </c>
      <c r="I25" s="14"/>
    </row>
    <row r="26" spans="1:9" ht="14.35">
      <c r="A26" s="13" t="s">
        <v>187</v>
      </c>
      <c r="B26" s="16">
        <f t="shared" si="2"/>
        <v>60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4" width="8.64453125" style="15"/>
    <col min="5" max="5" width="16.3515625" style="15" customWidth="1"/>
    <col min="6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25</v>
      </c>
      <c r="G3" s="13" t="s">
        <v>96</v>
      </c>
      <c r="H3" s="16">
        <v>10</v>
      </c>
      <c r="I3" s="14"/>
    </row>
    <row r="4" spans="1:9" ht="14.35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4.35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4.35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4.35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4.35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10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207</v>
      </c>
      <c r="G13" s="13" t="s">
        <v>135</v>
      </c>
      <c r="H13" s="16">
        <v>10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 t="s">
        <v>139</v>
      </c>
      <c r="G14" s="13" t="s">
        <v>140</v>
      </c>
      <c r="H14" s="16">
        <v>10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/>
      <c r="G15" s="13" t="s">
        <v>145</v>
      </c>
      <c r="H15" s="16">
        <v>2</v>
      </c>
      <c r="I15" s="14"/>
    </row>
    <row r="16" spans="1:9" ht="14.35">
      <c r="A16" s="13" t="s">
        <v>146</v>
      </c>
      <c r="B16" s="16">
        <f>ROUNDUP((B7+B5)/2,0)</f>
        <v>16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2</v>
      </c>
      <c r="I16" s="14"/>
    </row>
    <row r="17" spans="1:9" ht="14.35">
      <c r="A17" s="13" t="s">
        <v>150</v>
      </c>
      <c r="B17" s="16">
        <f>ROUNDUP((B6+B6+B4)/3,0)</f>
        <v>13</v>
      </c>
      <c r="C17" s="8" t="s">
        <v>155</v>
      </c>
      <c r="D17" s="16">
        <v>45</v>
      </c>
      <c r="E17" s="13" t="s">
        <v>152</v>
      </c>
      <c r="F17" s="16">
        <v>30</v>
      </c>
      <c r="G17" s="13" t="s">
        <v>153</v>
      </c>
      <c r="H17" s="16">
        <v>2</v>
      </c>
      <c r="I17" s="14"/>
    </row>
    <row r="18" spans="1:9" ht="14.35">
      <c r="A18" s="13" t="s">
        <v>154</v>
      </c>
      <c r="B18" s="16">
        <f>ROUNDUP((B5+B4+B5)/3,0)</f>
        <v>16</v>
      </c>
      <c r="C18" s="8" t="s">
        <v>159</v>
      </c>
      <c r="D18" s="16">
        <v>50</v>
      </c>
      <c r="E18" s="13" t="s">
        <v>156</v>
      </c>
      <c r="F18" s="16">
        <v>12</v>
      </c>
      <c r="G18" s="13" t="s">
        <v>157</v>
      </c>
      <c r="H18" s="16">
        <v>2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2</v>
      </c>
      <c r="I19" s="14"/>
    </row>
    <row r="20" spans="1:9" ht="14.35">
      <c r="A20" s="13" t="s">
        <v>162</v>
      </c>
      <c r="B20" s="13" t="s">
        <v>254</v>
      </c>
      <c r="C20" s="8" t="s">
        <v>169</v>
      </c>
      <c r="D20" s="16">
        <v>40</v>
      </c>
      <c r="E20" s="13" t="s">
        <v>165</v>
      </c>
      <c r="F20" s="16">
        <v>0</v>
      </c>
      <c r="G20" s="13" t="s">
        <v>166</v>
      </c>
      <c r="H20" s="13" t="s">
        <v>167</v>
      </c>
      <c r="I20" s="14"/>
    </row>
    <row r="21" spans="1:9" ht="14.35">
      <c r="A21" s="13" t="s">
        <v>168</v>
      </c>
      <c r="B21" s="16">
        <v>400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200</v>
      </c>
      <c r="I21" s="14"/>
    </row>
    <row r="22" spans="1:9" ht="14.35">
      <c r="A22" s="13" t="s">
        <v>172</v>
      </c>
      <c r="B22" s="16">
        <v>25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200</v>
      </c>
      <c r="I22" s="14"/>
    </row>
    <row r="23" spans="1:9" ht="14.35">
      <c r="A23" s="13" t="s">
        <v>176</v>
      </c>
      <c r="B23" s="16">
        <f t="shared" ref="B23:B28" si="2">F4</f>
        <v>80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200</v>
      </c>
      <c r="I23" s="14"/>
    </row>
    <row r="24" spans="1:9" ht="14.35">
      <c r="A24" s="13" t="s">
        <v>180</v>
      </c>
      <c r="B24" s="16">
        <f t="shared" si="2"/>
        <v>280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200</v>
      </c>
      <c r="I24" s="14"/>
    </row>
    <row r="25" spans="1:9" ht="14.35">
      <c r="A25" s="13" t="s">
        <v>184</v>
      </c>
      <c r="B25" s="16">
        <f t="shared" si="2"/>
        <v>80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80</v>
      </c>
      <c r="C26" s="8" t="s">
        <v>191</v>
      </c>
      <c r="D26" s="16">
        <v>45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100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29"/>
  <sheetViews>
    <sheetView workbookViewId="0">
      <selection activeCell="F3" sqref="F3"/>
    </sheetView>
  </sheetViews>
  <sheetFormatPr baseColWidth="10" defaultColWidth="10.64453125" defaultRowHeight="12.7"/>
  <sheetData>
    <row r="1" spans="1:8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35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4.3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17</v>
      </c>
      <c r="G3" s="8" t="s">
        <v>96</v>
      </c>
      <c r="H3" s="10">
        <v>7</v>
      </c>
    </row>
    <row r="4" spans="1:8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4.35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4.35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4.3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4.35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8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8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</row>
    <row r="16" spans="1:8" ht="14.35">
      <c r="A16" s="8" t="s">
        <v>146</v>
      </c>
      <c r="B16" s="10"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35">
      <c r="A19" s="8" t="s">
        <v>158</v>
      </c>
      <c r="B19" s="10"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v>55</v>
      </c>
      <c r="C25" s="8" t="s">
        <v>188</v>
      </c>
      <c r="D25" s="10">
        <v>26</v>
      </c>
      <c r="E25" s="8" t="s">
        <v>186</v>
      </c>
      <c r="F25" s="10">
        <v>11</v>
      </c>
      <c r="G25" s="8" t="s">
        <v>257</v>
      </c>
      <c r="H25" s="8" t="s">
        <v>65</v>
      </c>
    </row>
    <row r="26" spans="1:8" ht="14.35">
      <c r="A26" s="8" t="s">
        <v>187</v>
      </c>
      <c r="B26" s="10">
        <v>55</v>
      </c>
      <c r="C26" s="8" t="s">
        <v>191</v>
      </c>
      <c r="D26" s="10">
        <v>25</v>
      </c>
      <c r="E26" s="8" t="s">
        <v>189</v>
      </c>
      <c r="F26" s="10">
        <v>6</v>
      </c>
      <c r="G26" s="8"/>
      <c r="H26" s="8"/>
    </row>
    <row r="27" spans="1:8" ht="14.35">
      <c r="A27" s="8" t="s">
        <v>190</v>
      </c>
      <c r="B27" s="10">
        <v>68.75</v>
      </c>
      <c r="E27" s="8" t="s">
        <v>192</v>
      </c>
      <c r="F27" s="8" t="s">
        <v>206</v>
      </c>
      <c r="G27" s="8"/>
      <c r="H27" s="8"/>
    </row>
    <row r="28" spans="1:8" ht="14.35">
      <c r="A28" s="8" t="s">
        <v>193</v>
      </c>
      <c r="B28" s="10">
        <v>68.75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4.35">
      <c r="A3" s="8" t="s">
        <v>93</v>
      </c>
      <c r="B3" s="10">
        <v>20</v>
      </c>
      <c r="C3" s="8" t="s">
        <v>94</v>
      </c>
      <c r="D3" s="10">
        <v>60</v>
      </c>
      <c r="E3" s="8" t="s">
        <v>95</v>
      </c>
      <c r="F3" s="10">
        <v>28</v>
      </c>
      <c r="G3" s="8" t="s">
        <v>96</v>
      </c>
      <c r="H3" s="10">
        <v>5</v>
      </c>
    </row>
    <row r="4" spans="1:9" ht="14.35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4.35">
      <c r="A5" s="8" t="s">
        <v>101</v>
      </c>
      <c r="B5" s="10">
        <v>16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35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.35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70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20</v>
      </c>
      <c r="C10" s="8" t="s">
        <v>122</v>
      </c>
      <c r="D10" s="10">
        <v>50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.35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.35">
      <c r="A12" s="8" t="s">
        <v>129</v>
      </c>
      <c r="B12" s="10">
        <v>20</v>
      </c>
      <c r="C12" s="8" t="s">
        <v>284</v>
      </c>
      <c r="D12" s="10">
        <v>31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</row>
    <row r="14" spans="1:9" ht="14.35">
      <c r="A14" s="8" t="s">
        <v>136</v>
      </c>
      <c r="B14" s="10">
        <v>48</v>
      </c>
      <c r="C14" s="8" t="s">
        <v>143</v>
      </c>
      <c r="D14" s="10">
        <v>36</v>
      </c>
      <c r="E14" s="8" t="s">
        <v>138</v>
      </c>
      <c r="F14" s="8"/>
      <c r="G14" s="8" t="s">
        <v>140</v>
      </c>
      <c r="H14" s="10">
        <v>0</v>
      </c>
    </row>
    <row r="15" spans="1:9" ht="14.35">
      <c r="A15" s="8" t="s">
        <v>141</v>
      </c>
      <c r="B15" s="8" t="s">
        <v>142</v>
      </c>
      <c r="C15" s="8" t="s">
        <v>147</v>
      </c>
      <c r="D15" s="10">
        <v>31</v>
      </c>
      <c r="E15" s="8" t="s">
        <v>144</v>
      </c>
      <c r="F15" s="8"/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16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12</v>
      </c>
      <c r="C17" s="8" t="s">
        <v>155</v>
      </c>
      <c r="D17" s="10">
        <v>20</v>
      </c>
      <c r="E17" s="8" t="s">
        <v>152</v>
      </c>
      <c r="F17" s="10">
        <v>42</v>
      </c>
      <c r="G17" s="8" t="s">
        <v>153</v>
      </c>
      <c r="H17" s="10">
        <v>2</v>
      </c>
    </row>
    <row r="18" spans="1:8" ht="14.3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0</v>
      </c>
    </row>
    <row r="20" spans="1:8" ht="14.35">
      <c r="A20" s="8" t="s">
        <v>162</v>
      </c>
      <c r="B20" s="8" t="s">
        <v>163</v>
      </c>
      <c r="C20" s="8" t="s">
        <v>169</v>
      </c>
      <c r="D20" s="10">
        <v>60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450</v>
      </c>
      <c r="C21" s="8" t="s">
        <v>173</v>
      </c>
      <c r="D21" s="10">
        <v>20</v>
      </c>
      <c r="E21" s="8" t="s">
        <v>170</v>
      </c>
      <c r="F21" s="10">
        <v>42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90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167</v>
      </c>
    </row>
    <row r="25" spans="1:8" ht="14.35">
      <c r="A25" s="8" t="s">
        <v>184</v>
      </c>
      <c r="B25" s="10">
        <f t="shared" si="2"/>
        <v>90</v>
      </c>
      <c r="C25" s="8" t="s">
        <v>188</v>
      </c>
      <c r="D25" s="10">
        <v>20</v>
      </c>
      <c r="E25" s="8" t="s">
        <v>186</v>
      </c>
      <c r="F25" s="10">
        <v>11</v>
      </c>
      <c r="G25" s="8" t="s">
        <v>257</v>
      </c>
      <c r="H25" s="8" t="s">
        <v>264</v>
      </c>
    </row>
    <row r="26" spans="1:8" ht="14.35">
      <c r="A26" s="8" t="s">
        <v>187</v>
      </c>
      <c r="B26" s="10">
        <f t="shared" si="2"/>
        <v>90</v>
      </c>
      <c r="C26" s="8" t="s">
        <v>191</v>
      </c>
      <c r="D26" s="10">
        <v>29</v>
      </c>
      <c r="E26" s="8" t="s">
        <v>189</v>
      </c>
      <c r="F26" s="10">
        <v>0</v>
      </c>
      <c r="G26" s="8"/>
      <c r="H26" s="8"/>
    </row>
    <row r="27" spans="1:8" ht="14.35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29"/>
  <sheetViews>
    <sheetView workbookViewId="0">
      <selection activeCell="F3" sqref="F3"/>
    </sheetView>
  </sheetViews>
  <sheetFormatPr baseColWidth="10" defaultColWidth="10.76171875" defaultRowHeight="12.7"/>
  <sheetData>
    <row r="1" spans="1:8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35">
      <c r="A2" s="8" t="s">
        <v>89</v>
      </c>
      <c r="B2" s="10">
        <v>16</v>
      </c>
      <c r="C2" s="8" t="s">
        <v>90</v>
      </c>
      <c r="D2" s="10">
        <v>55</v>
      </c>
      <c r="E2" s="8" t="s">
        <v>91</v>
      </c>
      <c r="F2" s="10">
        <v>300</v>
      </c>
      <c r="G2" s="8" t="s">
        <v>92</v>
      </c>
      <c r="H2" s="10">
        <v>10</v>
      </c>
    </row>
    <row r="3" spans="1:8" ht="14.35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22</v>
      </c>
      <c r="G3" s="8" t="s">
        <v>96</v>
      </c>
      <c r="H3" s="10">
        <v>10</v>
      </c>
    </row>
    <row r="4" spans="1:8" ht="14.35">
      <c r="A4" s="8" t="s">
        <v>97</v>
      </c>
      <c r="B4" s="10">
        <v>14</v>
      </c>
      <c r="C4" s="8" t="s">
        <v>98</v>
      </c>
      <c r="D4" s="10">
        <v>35</v>
      </c>
      <c r="E4" s="8" t="s">
        <v>99</v>
      </c>
      <c r="F4" s="10">
        <f>$F$2*0.2</f>
        <v>60</v>
      </c>
      <c r="G4" s="8" t="s">
        <v>100</v>
      </c>
      <c r="H4" s="10">
        <v>6</v>
      </c>
    </row>
    <row r="5" spans="1:8" ht="14.35">
      <c r="A5" s="8" t="s">
        <v>101</v>
      </c>
      <c r="B5" s="10">
        <v>16</v>
      </c>
      <c r="C5" s="8" t="s">
        <v>102</v>
      </c>
      <c r="D5" s="10">
        <v>50</v>
      </c>
      <c r="E5" s="8" t="s">
        <v>103</v>
      </c>
      <c r="F5" s="10">
        <f>$F$2*0.7</f>
        <v>210</v>
      </c>
      <c r="G5" s="8" t="s">
        <v>104</v>
      </c>
      <c r="H5" s="10">
        <v>6</v>
      </c>
    </row>
    <row r="6" spans="1:8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</row>
    <row r="7" spans="1:8" ht="14.35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2</v>
      </c>
    </row>
    <row r="8" spans="1:8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8" ht="14.35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8" ht="14.35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200</v>
      </c>
      <c r="G13" s="8" t="s">
        <v>135</v>
      </c>
      <c r="H13" s="10">
        <v>6</v>
      </c>
    </row>
    <row r="14" spans="1:8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203</v>
      </c>
      <c r="G14" s="8" t="s">
        <v>140</v>
      </c>
      <c r="H14" s="10">
        <v>5</v>
      </c>
    </row>
    <row r="15" spans="1:8" ht="14.35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</row>
    <row r="16" spans="1:8" ht="14.35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12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34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4.35">
      <c r="A20" s="8" t="s">
        <v>162</v>
      </c>
      <c r="B20" s="8" t="s">
        <v>163</v>
      </c>
      <c r="C20" s="8" t="s">
        <v>169</v>
      </c>
      <c r="D20" s="10">
        <v>24</v>
      </c>
      <c r="E20" s="8" t="s">
        <v>165</v>
      </c>
      <c r="F20" s="10">
        <v>17</v>
      </c>
      <c r="G20" s="8" t="s">
        <v>166</v>
      </c>
      <c r="H20" s="8" t="s">
        <v>200</v>
      </c>
    </row>
    <row r="21" spans="1:8" ht="14.35">
      <c r="A21" s="8" t="s">
        <v>168</v>
      </c>
      <c r="B21" s="10">
        <v>300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</row>
    <row r="24" spans="1:8" ht="14.35">
      <c r="A24" s="8" t="s">
        <v>180</v>
      </c>
      <c r="B24" s="10">
        <f t="shared" si="2"/>
        <v>210</v>
      </c>
      <c r="C24" s="8" t="s">
        <v>185</v>
      </c>
      <c r="D24" s="10">
        <v>40</v>
      </c>
      <c r="E24" s="8" t="s">
        <v>182</v>
      </c>
      <c r="F24" s="10">
        <v>11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>
        <v>15</v>
      </c>
      <c r="G25" s="8" t="s">
        <v>257</v>
      </c>
      <c r="H25" s="8" t="s">
        <v>75</v>
      </c>
    </row>
    <row r="26" spans="1:8" ht="14.35">
      <c r="A26" s="8" t="s">
        <v>187</v>
      </c>
      <c r="B26" s="10">
        <f t="shared" si="2"/>
        <v>60</v>
      </c>
      <c r="C26" s="8" t="s">
        <v>191</v>
      </c>
      <c r="D26" s="10">
        <v>32</v>
      </c>
      <c r="E26" s="8" t="s">
        <v>189</v>
      </c>
      <c r="F26" s="10">
        <v>11</v>
      </c>
      <c r="G26" s="8"/>
      <c r="H26" s="8"/>
    </row>
    <row r="27" spans="1:8" ht="14.35">
      <c r="A27" s="8" t="s">
        <v>190</v>
      </c>
      <c r="B27" s="10">
        <f t="shared" si="2"/>
        <v>75</v>
      </c>
      <c r="E27" s="8" t="s">
        <v>192</v>
      </c>
      <c r="F27" s="8" t="s">
        <v>206</v>
      </c>
      <c r="G27" s="8"/>
      <c r="H27" s="8"/>
    </row>
    <row r="28" spans="1:8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</row>
    <row r="3" spans="1:9" ht="14.35">
      <c r="A3" s="8" t="s">
        <v>93</v>
      </c>
      <c r="B3" s="10">
        <v>13</v>
      </c>
      <c r="C3" s="8" t="s">
        <v>94</v>
      </c>
      <c r="D3" s="10">
        <v>40</v>
      </c>
      <c r="E3" s="8" t="s">
        <v>95</v>
      </c>
      <c r="F3" s="10">
        <v>18</v>
      </c>
      <c r="G3" s="8" t="s">
        <v>96</v>
      </c>
      <c r="H3" s="10">
        <v>7</v>
      </c>
    </row>
    <row r="4" spans="1:9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</row>
    <row r="5" spans="1:9" ht="14.35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.35">
      <c r="A8" s="8" t="s">
        <v>113</v>
      </c>
      <c r="B8" s="10">
        <v>5</v>
      </c>
      <c r="C8" s="8" t="s">
        <v>114</v>
      </c>
      <c r="D8" s="10">
        <v>30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</row>
    <row r="9" spans="1:9" ht="14.35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9" ht="14.35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203</v>
      </c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257</v>
      </c>
      <c r="H25" s="8" t="s">
        <v>55</v>
      </c>
    </row>
    <row r="26" spans="1:8" ht="14.35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</row>
    <row r="27" spans="1:8" ht="14.35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</row>
    <row r="28" spans="1:8" ht="14.3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18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</row>
    <row r="5" spans="1:9" ht="14.35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35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  <c r="I20" s="6"/>
    </row>
    <row r="21" spans="1:9" ht="14.35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  <c r="I22" s="6"/>
    </row>
    <row r="23" spans="1:9" ht="14.3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</row>
    <row r="24" spans="1:9" ht="14.35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  <c r="I24" s="6"/>
    </row>
    <row r="25" spans="1:9" ht="14.35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257</v>
      </c>
      <c r="H25" s="8" t="s">
        <v>55</v>
      </c>
      <c r="I25" s="6"/>
    </row>
    <row r="26" spans="1:9" ht="14.35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  <c r="I27" s="6"/>
    </row>
    <row r="28" spans="1:9" ht="14.3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22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.35">
      <c r="A3" s="8" t="s">
        <v>93</v>
      </c>
      <c r="B3" s="10">
        <v>20</v>
      </c>
      <c r="C3" s="8" t="s">
        <v>94</v>
      </c>
      <c r="D3" s="10">
        <v>65</v>
      </c>
      <c r="E3" s="8" t="s">
        <v>95</v>
      </c>
      <c r="F3" s="10">
        <v>30</v>
      </c>
      <c r="G3" s="8" t="s">
        <v>96</v>
      </c>
      <c r="H3" s="10">
        <v>0</v>
      </c>
    </row>
    <row r="4" spans="1:9" ht="14.35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.35">
      <c r="A5" s="8" t="s">
        <v>101</v>
      </c>
      <c r="B5" s="10">
        <v>22</v>
      </c>
      <c r="C5" s="8" t="s">
        <v>102</v>
      </c>
      <c r="D5" s="10">
        <v>40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.3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0</v>
      </c>
    </row>
    <row r="8" spans="1:9" ht="14.3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.35">
      <c r="A9" s="8" t="s">
        <v>117</v>
      </c>
      <c r="B9" s="10">
        <v>8</v>
      </c>
      <c r="C9" s="8" t="s">
        <v>118</v>
      </c>
      <c r="D9" s="10">
        <v>70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35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18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500</v>
      </c>
      <c r="C21" s="8" t="s">
        <v>173</v>
      </c>
      <c r="D21" s="10">
        <v>20</v>
      </c>
      <c r="E21" s="8" t="s">
        <v>170</v>
      </c>
      <c r="F21" s="10">
        <v>52.5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10.5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100</v>
      </c>
      <c r="C23" s="8" t="s">
        <v>181</v>
      </c>
      <c r="D23" s="10">
        <v>20</v>
      </c>
      <c r="E23" s="8" t="s">
        <v>178</v>
      </c>
      <c r="F23" s="10">
        <v>10.5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10.5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100</v>
      </c>
      <c r="C25" s="8" t="s">
        <v>188</v>
      </c>
      <c r="D25" s="10">
        <v>20</v>
      </c>
      <c r="E25" s="8" t="s">
        <v>186</v>
      </c>
      <c r="F25" s="10">
        <v>10.5</v>
      </c>
      <c r="G25" s="8" t="s">
        <v>257</v>
      </c>
      <c r="H25" s="8" t="s">
        <v>77</v>
      </c>
    </row>
    <row r="26" spans="1:8" ht="14.35">
      <c r="A26" s="8" t="s">
        <v>187</v>
      </c>
      <c r="B26" s="10">
        <f t="shared" si="2"/>
        <v>100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35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17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5</v>
      </c>
      <c r="I2" s="6"/>
    </row>
    <row r="3" spans="1:9" ht="14.35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28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31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244.99999999999997</v>
      </c>
      <c r="G5" s="8" t="s">
        <v>104</v>
      </c>
      <c r="H5" s="10">
        <v>6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38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</row>
    <row r="10" spans="1:9" ht="14.35">
      <c r="A10" s="8" t="s">
        <v>121</v>
      </c>
      <c r="B10" s="10">
        <f>ROUNDUP((B8+B5+B7+B9)/2,0)</f>
        <v>20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  <c r="I13" s="6"/>
    </row>
    <row r="14" spans="1:9" ht="14.35">
      <c r="A14" s="8" t="s">
        <v>136</v>
      </c>
      <c r="B14" s="10">
        <v>60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5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201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28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17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23</v>
      </c>
      <c r="E19" s="8" t="s">
        <v>160</v>
      </c>
      <c r="F19" s="10">
        <v>28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17</v>
      </c>
      <c r="G20" s="8" t="s">
        <v>166</v>
      </c>
      <c r="H20" s="8" t="s">
        <v>200</v>
      </c>
      <c r="I20" s="6"/>
    </row>
    <row r="21" spans="1:9" ht="14.35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  <c r="I22" s="6"/>
    </row>
    <row r="23" spans="1:9" ht="14.35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  <c r="I23" s="6"/>
    </row>
    <row r="24" spans="1:9" ht="14.35">
      <c r="A24" s="8" t="s">
        <v>180</v>
      </c>
      <c r="B24" s="10">
        <f t="shared" si="2"/>
        <v>244.99999999999997</v>
      </c>
      <c r="C24" s="8" t="s">
        <v>185</v>
      </c>
      <c r="D24" s="10">
        <v>28</v>
      </c>
      <c r="E24" s="8" t="s">
        <v>182</v>
      </c>
      <c r="F24" s="10">
        <v>11</v>
      </c>
      <c r="G24" s="8" t="s">
        <v>183</v>
      </c>
      <c r="H24" s="8" t="s">
        <v>197</v>
      </c>
      <c r="I24" s="6"/>
    </row>
    <row r="25" spans="1:9" ht="14.35">
      <c r="A25" s="8" t="s">
        <v>184</v>
      </c>
      <c r="B25" s="10">
        <f t="shared" si="2"/>
        <v>70</v>
      </c>
      <c r="C25" s="8" t="s">
        <v>188</v>
      </c>
      <c r="D25" s="10">
        <v>25</v>
      </c>
      <c r="E25" s="8" t="s">
        <v>186</v>
      </c>
      <c r="F25" s="10">
        <v>15</v>
      </c>
      <c r="G25" s="8" t="s">
        <v>257</v>
      </c>
      <c r="H25" s="8" t="s">
        <v>75</v>
      </c>
      <c r="I25" s="6"/>
    </row>
    <row r="26" spans="1:9" ht="14.35">
      <c r="A26" s="8" t="s">
        <v>187</v>
      </c>
      <c r="B26" s="10">
        <f t="shared" si="2"/>
        <v>70</v>
      </c>
      <c r="C26" s="8" t="s">
        <v>191</v>
      </c>
      <c r="D26" s="10">
        <v>28</v>
      </c>
      <c r="E26" s="8" t="s">
        <v>189</v>
      </c>
      <c r="F26" s="10">
        <v>11</v>
      </c>
      <c r="G26" s="8"/>
      <c r="H26" s="8"/>
      <c r="I26" s="6"/>
    </row>
    <row r="27" spans="1:9" ht="14.35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</row>
    <row r="28" spans="1:9" ht="14.35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23</v>
      </c>
      <c r="C2" s="8" t="s">
        <v>90</v>
      </c>
      <c r="D2" s="10">
        <v>20</v>
      </c>
      <c r="E2" s="8" t="s">
        <v>91</v>
      </c>
      <c r="F2" s="10">
        <v>800</v>
      </c>
      <c r="G2" s="8" t="s">
        <v>92</v>
      </c>
      <c r="H2" s="10">
        <v>10</v>
      </c>
    </row>
    <row r="3" spans="1:9" ht="14.35">
      <c r="A3" s="8" t="s">
        <v>93</v>
      </c>
      <c r="B3" s="10">
        <v>19</v>
      </c>
      <c r="C3" s="8" t="s">
        <v>94</v>
      </c>
      <c r="D3" s="10">
        <v>50</v>
      </c>
      <c r="E3" s="8" t="s">
        <v>95</v>
      </c>
      <c r="F3" s="10">
        <v>30</v>
      </c>
      <c r="G3" s="8" t="s">
        <v>96</v>
      </c>
      <c r="H3" s="10">
        <v>0</v>
      </c>
    </row>
    <row r="4" spans="1:9" ht="14.35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160</v>
      </c>
      <c r="G4" s="8" t="s">
        <v>100</v>
      </c>
      <c r="H4" s="10">
        <v>0</v>
      </c>
    </row>
    <row r="5" spans="1:9" ht="14.35">
      <c r="A5" s="8" t="s">
        <v>101</v>
      </c>
      <c r="B5" s="10">
        <v>23</v>
      </c>
      <c r="C5" s="8" t="s">
        <v>102</v>
      </c>
      <c r="D5" s="10">
        <v>40</v>
      </c>
      <c r="E5" s="8" t="s">
        <v>103</v>
      </c>
      <c r="F5" s="10">
        <f>$F$2*0.7</f>
        <v>560</v>
      </c>
      <c r="G5" s="8" t="s">
        <v>104</v>
      </c>
      <c r="H5" s="10">
        <v>0</v>
      </c>
    </row>
    <row r="6" spans="1:9" ht="14.3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160</v>
      </c>
      <c r="G6" s="8" t="s">
        <v>108</v>
      </c>
      <c r="H6" s="10">
        <v>2</v>
      </c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160</v>
      </c>
      <c r="G7" s="8" t="s">
        <v>112</v>
      </c>
      <c r="H7" s="10">
        <v>0</v>
      </c>
    </row>
    <row r="8" spans="1:9" ht="14.3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200</v>
      </c>
      <c r="G8" s="8" t="s">
        <v>116</v>
      </c>
      <c r="H8" s="10">
        <v>0</v>
      </c>
    </row>
    <row r="9" spans="1:9" ht="14.35">
      <c r="A9" s="8" t="s">
        <v>117</v>
      </c>
      <c r="B9" s="10">
        <v>8</v>
      </c>
      <c r="C9" s="8" t="s">
        <v>118</v>
      </c>
      <c r="D9" s="10">
        <v>40</v>
      </c>
      <c r="E9" s="8" t="s">
        <v>119</v>
      </c>
      <c r="F9" s="10">
        <f t="shared" si="1"/>
        <v>200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35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2</v>
      </c>
    </row>
    <row r="16" spans="1:9" ht="14.35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2</v>
      </c>
    </row>
    <row r="17" spans="1:8" ht="14.3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35">
      <c r="A20" s="8" t="s">
        <v>162</v>
      </c>
      <c r="B20" s="8" t="s">
        <v>280</v>
      </c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800</v>
      </c>
      <c r="C21" s="8" t="s">
        <v>173</v>
      </c>
      <c r="D21" s="10">
        <v>20</v>
      </c>
      <c r="E21" s="8" t="s">
        <v>170</v>
      </c>
      <c r="F21" s="10">
        <v>72.5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160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560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160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257</v>
      </c>
      <c r="H25" s="8" t="s">
        <v>77</v>
      </c>
    </row>
    <row r="26" spans="1:8" ht="14.35">
      <c r="A26" s="8" t="s">
        <v>187</v>
      </c>
      <c r="B26" s="10">
        <f t="shared" si="2"/>
        <v>160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35">
      <c r="A27" s="8" t="s">
        <v>190</v>
      </c>
      <c r="B27" s="10">
        <f t="shared" si="2"/>
        <v>200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200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304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304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305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306</v>
      </c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31</v>
      </c>
      <c r="E20" s="8" t="s">
        <v>165</v>
      </c>
      <c r="F20" s="10"/>
      <c r="G20" s="8" t="s">
        <v>166</v>
      </c>
      <c r="H20" s="8" t="s">
        <v>303</v>
      </c>
      <c r="I20" s="6"/>
    </row>
    <row r="21" spans="1:9" ht="14.35">
      <c r="A21" s="8" t="s">
        <v>168</v>
      </c>
      <c r="B21" s="10">
        <f t="shared" ref="B21:B28" si="2">F2</f>
        <v>300</v>
      </c>
      <c r="C21" s="8" t="s">
        <v>173</v>
      </c>
      <c r="D21" s="10">
        <v>31</v>
      </c>
      <c r="E21" s="8" t="s">
        <v>170</v>
      </c>
      <c r="F21" s="10"/>
      <c r="G21" s="8" t="s">
        <v>171</v>
      </c>
      <c r="H21" s="8" t="s">
        <v>303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303</v>
      </c>
      <c r="I22" s="6"/>
    </row>
    <row r="23" spans="1:9" ht="14.35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303</v>
      </c>
      <c r="I23" s="6"/>
    </row>
    <row r="24" spans="1:9" ht="14.3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303</v>
      </c>
      <c r="I24" s="6"/>
    </row>
    <row r="25" spans="1:9" ht="14.35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/>
      <c r="G25" s="8" t="s">
        <v>257</v>
      </c>
      <c r="H25" s="8" t="s">
        <v>234</v>
      </c>
      <c r="I25" s="6"/>
    </row>
    <row r="26" spans="1:9" ht="14.35">
      <c r="A26" s="8" t="s">
        <v>187</v>
      </c>
      <c r="B26" s="10">
        <f t="shared" si="2"/>
        <v>60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</row>
    <row r="27" spans="1:9" ht="14.3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F21" sqref="F21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398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293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355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413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10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25</v>
      </c>
      <c r="E20" s="13" t="s">
        <v>165</v>
      </c>
      <c r="F20" s="16"/>
      <c r="G20" s="13" t="s">
        <v>166</v>
      </c>
      <c r="H20" s="13" t="s">
        <v>294</v>
      </c>
      <c r="I20" s="14"/>
    </row>
    <row r="21" spans="1:9" ht="14.35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294</v>
      </c>
      <c r="I21" s="14"/>
    </row>
    <row r="22" spans="1:9" ht="14.35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294</v>
      </c>
      <c r="I22" s="14"/>
    </row>
    <row r="23" spans="1:9" ht="14.35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294</v>
      </c>
      <c r="I23" s="14"/>
    </row>
    <row r="24" spans="1:9" ht="14.35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294</v>
      </c>
      <c r="I24" s="14"/>
    </row>
    <row r="25" spans="1:9" ht="14.35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257</v>
      </c>
      <c r="H25" s="8" t="s">
        <v>57</v>
      </c>
      <c r="I25" s="14"/>
    </row>
    <row r="26" spans="1:9" ht="14.35">
      <c r="A26" s="13" t="s">
        <v>187</v>
      </c>
      <c r="B26" s="16">
        <f t="shared" si="2"/>
        <v>70</v>
      </c>
      <c r="C26" s="8" t="s">
        <v>191</v>
      </c>
      <c r="D26" s="16">
        <v>40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12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70</v>
      </c>
      <c r="E3" s="8" t="s">
        <v>95</v>
      </c>
      <c r="F3" s="10">
        <v>20</v>
      </c>
      <c r="G3" s="8" t="s">
        <v>96</v>
      </c>
      <c r="H3" s="10">
        <v>6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100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17</v>
      </c>
      <c r="C5" s="8" t="s">
        <v>102</v>
      </c>
      <c r="D5" s="10">
        <v>65</v>
      </c>
      <c r="E5" s="8" t="s">
        <v>103</v>
      </c>
      <c r="F5" s="10">
        <f>$F$2*0.7</f>
        <v>350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" si="0">$F$2*0.2</f>
        <v>100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v>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125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30</v>
      </c>
      <c r="E9" s="8" t="s">
        <v>119</v>
      </c>
      <c r="F9" s="10">
        <f t="shared" si="1"/>
        <v>125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25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24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134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28</v>
      </c>
      <c r="E14" s="8" t="s">
        <v>138</v>
      </c>
      <c r="F14" s="8" t="s">
        <v>419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420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32</v>
      </c>
      <c r="E17" s="8" t="s">
        <v>152</v>
      </c>
      <c r="F17" s="10">
        <v>30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50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 t="s">
        <v>418</v>
      </c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500</v>
      </c>
      <c r="C21" s="8" t="s">
        <v>173</v>
      </c>
      <c r="D21" s="10">
        <v>20</v>
      </c>
      <c r="E21" s="8" t="s">
        <v>170</v>
      </c>
      <c r="F21" s="10">
        <v>50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f t="shared" si="2"/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100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11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100</v>
      </c>
      <c r="C25" s="8" t="s">
        <v>188</v>
      </c>
      <c r="D25" s="10">
        <v>30</v>
      </c>
      <c r="E25" s="8" t="s">
        <v>186</v>
      </c>
      <c r="F25" s="10">
        <v>11</v>
      </c>
      <c r="G25" s="8" t="s">
        <v>257</v>
      </c>
      <c r="H25" s="8" t="s">
        <v>69</v>
      </c>
      <c r="I25" s="6"/>
      <c r="J25" s="6"/>
    </row>
    <row r="26" spans="1:10" ht="15.75" customHeight="1">
      <c r="A26" s="8" t="s">
        <v>187</v>
      </c>
      <c r="B26" s="10">
        <v>0</v>
      </c>
      <c r="C26" s="8" t="s">
        <v>191</v>
      </c>
      <c r="D26" s="10">
        <v>38</v>
      </c>
      <c r="E26" s="8" t="s">
        <v>189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workbookViewId="0">
      <selection activeCell="F17" sqref="F17:F29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10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28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406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30</v>
      </c>
      <c r="E14" s="8" t="s">
        <v>138</v>
      </c>
      <c r="F14" s="8" t="s">
        <v>406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293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55</v>
      </c>
      <c r="E16" s="8" t="s">
        <v>148</v>
      </c>
      <c r="F16" s="8" t="s">
        <v>281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27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405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275</v>
      </c>
      <c r="C21" s="8" t="s">
        <v>173</v>
      </c>
      <c r="D21" s="10">
        <v>26</v>
      </c>
      <c r="E21" s="8" t="s">
        <v>170</v>
      </c>
      <c r="F21" s="10"/>
      <c r="G21" s="8" t="s">
        <v>171</v>
      </c>
      <c r="H21" s="8" t="s">
        <v>405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405</v>
      </c>
      <c r="I22" s="6"/>
      <c r="J22" s="6"/>
    </row>
    <row r="23" spans="1:10" ht="15.75" customHeight="1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405</v>
      </c>
      <c r="I23" s="6"/>
      <c r="J23" s="6"/>
    </row>
    <row r="24" spans="1:10" ht="15.75" customHeight="1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405</v>
      </c>
      <c r="I24" s="6"/>
      <c r="J24" s="6"/>
    </row>
    <row r="25" spans="1:10" ht="15.75" customHeight="1">
      <c r="A25" s="8" t="s">
        <v>184</v>
      </c>
      <c r="B25" s="10">
        <f t="shared" si="2"/>
        <v>55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266</v>
      </c>
      <c r="I25" s="6"/>
      <c r="J25" s="6"/>
    </row>
    <row r="26" spans="1:10" ht="15.75" customHeight="1">
      <c r="A26" s="8" t="s">
        <v>187</v>
      </c>
      <c r="B26" s="10">
        <f t="shared" si="2"/>
        <v>55</v>
      </c>
      <c r="C26" s="8" t="s">
        <v>191</v>
      </c>
      <c r="D26" s="10">
        <v>25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68.75</v>
      </c>
      <c r="D27" s="10">
        <v>29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9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30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205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32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25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27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30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15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25</v>
      </c>
      <c r="E21" s="8" t="s">
        <v>170</v>
      </c>
      <c r="F21" s="10">
        <v>42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10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10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10</v>
      </c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22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D27" s="10">
        <v>35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workbookViewId="0">
      <selection activeCell="D13" sqref="D1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75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14</v>
      </c>
      <c r="C5" s="8" t="s">
        <v>102</v>
      </c>
      <c r="D5" s="10">
        <v>45</v>
      </c>
      <c r="E5" s="8" t="s">
        <v>103</v>
      </c>
      <c r="F5" s="10">
        <f>$F$2*0.7</f>
        <v>262.5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93.75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>
        <v>34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40</v>
      </c>
      <c r="E18" s="8" t="s">
        <v>156</v>
      </c>
      <c r="F18" s="10">
        <v>17</v>
      </c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375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262.5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257</v>
      </c>
      <c r="H25" s="8" t="s">
        <v>75</v>
      </c>
    </row>
    <row r="26" spans="1:8" ht="15.75" customHeight="1">
      <c r="A26" s="8" t="s">
        <v>187</v>
      </c>
      <c r="B26" s="10">
        <f t="shared" si="2"/>
        <v>75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93.75</v>
      </c>
      <c r="C27" s="8"/>
      <c r="D27" s="8"/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93.75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A0EA-DB3C-464B-A2C6-B289FD6DD1D0}">
  <sheetPr>
    <outlinePr summaryBelow="0" summaryRight="0"/>
  </sheetPr>
  <dimension ref="A1:J32"/>
  <sheetViews>
    <sheetView tabSelected="1" workbookViewId="0">
      <selection activeCell="H9" sqref="H9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25</v>
      </c>
      <c r="E2" s="8" t="s">
        <v>91</v>
      </c>
      <c r="F2" s="10">
        <v>400</v>
      </c>
      <c r="G2" s="8" t="s">
        <v>92</v>
      </c>
      <c r="H2" s="10">
        <v>13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55</v>
      </c>
      <c r="E3" s="8" t="s">
        <v>95</v>
      </c>
      <c r="F3" s="10">
        <v>22</v>
      </c>
      <c r="G3" s="8" t="s">
        <v>96</v>
      </c>
      <c r="H3" s="10">
        <v>13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80</v>
      </c>
      <c r="G4" s="8" t="s">
        <v>100</v>
      </c>
      <c r="H4" s="10">
        <v>13</v>
      </c>
      <c r="I4" s="6"/>
      <c r="J4" s="6"/>
    </row>
    <row r="5" spans="1:10" ht="15.75" customHeight="1">
      <c r="A5" s="8" t="s">
        <v>101</v>
      </c>
      <c r="B5" s="10">
        <v>15</v>
      </c>
      <c r="C5" s="8" t="s">
        <v>102</v>
      </c>
      <c r="D5" s="10">
        <v>40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55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40</v>
      </c>
      <c r="E10" s="8" t="s">
        <v>123</v>
      </c>
      <c r="F10" s="8" t="s">
        <v>213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251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139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25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8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 t="s">
        <v>409</v>
      </c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80</v>
      </c>
      <c r="C25" s="8" t="s">
        <v>188</v>
      </c>
      <c r="D25" s="10">
        <v>22</v>
      </c>
      <c r="E25" s="8" t="s">
        <v>186</v>
      </c>
      <c r="F25" s="10"/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80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100</v>
      </c>
      <c r="E27" s="8" t="s">
        <v>192</v>
      </c>
      <c r="F27" s="8" t="s">
        <v>411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A5D2-B6EE-43CC-A7B0-2F365C22A0D2}">
  <sheetPr>
    <outlinePr summaryBelow="0" summaryRight="0"/>
  </sheetPr>
  <dimension ref="A1:J32"/>
  <sheetViews>
    <sheetView workbookViewId="0">
      <selection activeCell="D6" sqref="D6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12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35</v>
      </c>
      <c r="E3" s="8" t="s">
        <v>95</v>
      </c>
      <c r="F3" s="10">
        <v>22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30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408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382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383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25</v>
      </c>
      <c r="E16" s="8" t="s">
        <v>148</v>
      </c>
      <c r="F16" s="8" t="s">
        <v>412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8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403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403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403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403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403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35</v>
      </c>
      <c r="E25" s="8" t="s">
        <v>186</v>
      </c>
      <c r="F25" s="10"/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E27" s="8" t="s">
        <v>192</v>
      </c>
      <c r="F27" s="8" t="s">
        <v>410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BB07-34AB-4B55-862A-272E52661F68}">
  <sheetPr>
    <outlinePr summaryBelow="0" summaryRight="0"/>
  </sheetPr>
  <dimension ref="A1:J32"/>
  <sheetViews>
    <sheetView workbookViewId="0">
      <selection activeCell="K28" sqref="K28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25</v>
      </c>
      <c r="E2" s="8" t="s">
        <v>91</v>
      </c>
      <c r="F2" s="10">
        <v>350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43</v>
      </c>
      <c r="E3" s="8" t="s">
        <v>95</v>
      </c>
      <c r="F3" s="10">
        <v>22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40</v>
      </c>
      <c r="E5" s="8" t="s">
        <v>103</v>
      </c>
      <c r="F5" s="10">
        <f>$F$2*0.7</f>
        <v>244.99999999999997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385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382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383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25</v>
      </c>
      <c r="E16" s="8" t="s">
        <v>148</v>
      </c>
      <c r="F16" s="8" t="s">
        <v>412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387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387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387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387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387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22</v>
      </c>
      <c r="E25" s="8" t="s">
        <v>186</v>
      </c>
      <c r="F25" s="10"/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410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97</vt:i4>
      </vt:variant>
    </vt:vector>
  </HeadingPairs>
  <TitlesOfParts>
    <vt:vector size="97" baseType="lpstr">
      <vt:lpstr>Index</vt:lpstr>
      <vt:lpstr>Kaiserlicher Heiler</vt:lpstr>
      <vt:lpstr>Ser Aren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StarvingBandit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Bandenmitglied</vt:lpstr>
      <vt:lpstr>Leibwache</vt:lpstr>
      <vt:lpstr>Waisenkind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Fledermaus Man</vt:lpstr>
      <vt:lpstr>Mariel</vt:lpstr>
      <vt:lpstr>Zamrak Krieger</vt:lpstr>
      <vt:lpstr>Zamrak Krieger ranged</vt:lpstr>
      <vt:lpstr>Monster Person Mittel Stark</vt:lpstr>
      <vt:lpstr>Monster Ritter</vt:lpstr>
      <vt:lpstr>Kamilla</vt:lpstr>
      <vt:lpstr>Stadtwache</vt:lpstr>
      <vt:lpstr>Hirsch von Strain</vt:lpstr>
      <vt:lpstr>Militärmusikant</vt:lpstr>
      <vt:lpstr>SilberknechtRanger</vt:lpstr>
      <vt:lpstr>SilberknechtSoldat</vt:lpstr>
      <vt:lpstr>Cetrus</vt:lpstr>
      <vt:lpstr>WaldelfKrieger</vt:lpstr>
      <vt:lpstr>WaldelfEliteKrieger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Valverde</cp:lastModifiedBy>
  <dcterms:modified xsi:type="dcterms:W3CDTF">2022-08-31T20:03:46Z</dcterms:modified>
</cp:coreProperties>
</file>