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ilm\Dropbox\Rpg\Container\Data\"/>
    </mc:Choice>
  </mc:AlternateContent>
  <xr:revisionPtr revIDLastSave="0" documentId="13_ncr:1_{82A1777F-1036-44FB-8DB8-E785A6C0D41D}" xr6:coauthVersionLast="47" xr6:coauthVersionMax="47" xr10:uidLastSave="{00000000-0000-0000-0000-000000000000}"/>
  <bookViews>
    <workbookView xWindow="1515" yWindow="240" windowWidth="25860" windowHeight="14625" activeTab="8" xr2:uid="{00000000-000D-0000-FFFF-FFFF00000000}"/>
  </bookViews>
  <sheets>
    <sheet name="Moebius" sheetId="4" r:id="rId1"/>
    <sheet name="Agatha" sheetId="1" r:id="rId2"/>
    <sheet name="Plötze" sheetId="2" r:id="rId3"/>
    <sheet name="Amadeus" sheetId="8" r:id="rId4"/>
    <sheet name="Parcival" sheetId="3" r:id="rId5"/>
    <sheet name="Ratte Bio Waffe" sheetId="9" r:id="rId6"/>
    <sheet name="Mokka" sheetId="10" r:id="rId7"/>
    <sheet name="Wildschwein" sheetId="11" r:id="rId8"/>
    <sheet name="Bori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2" l="1"/>
  <c r="B24" i="12"/>
  <c r="B23" i="12"/>
  <c r="B22" i="12"/>
  <c r="B21" i="12"/>
  <c r="B20" i="12"/>
  <c r="B19" i="12"/>
  <c r="B16" i="12"/>
  <c r="B15" i="12"/>
  <c r="B14" i="12"/>
  <c r="B13" i="12"/>
  <c r="B10" i="12"/>
  <c r="F31" i="1"/>
  <c r="F31" i="2"/>
  <c r="B10" i="11"/>
  <c r="B13" i="11"/>
  <c r="B14" i="11"/>
  <c r="B15" i="11"/>
  <c r="B16" i="11"/>
  <c r="B19" i="11"/>
  <c r="B20" i="11"/>
  <c r="B21" i="11"/>
  <c r="B22" i="11"/>
  <c r="B23" i="11"/>
  <c r="B24" i="11"/>
  <c r="F31" i="11"/>
  <c r="B10" i="10"/>
  <c r="B13" i="10"/>
  <c r="B14" i="10"/>
  <c r="B15" i="10"/>
  <c r="B16" i="10"/>
  <c r="B19" i="10"/>
  <c r="B20" i="10"/>
  <c r="B21" i="10"/>
  <c r="B22" i="10"/>
  <c r="B23" i="10"/>
  <c r="B24" i="10"/>
  <c r="F31" i="10"/>
  <c r="B10" i="9"/>
  <c r="B13" i="9"/>
  <c r="B14" i="9"/>
  <c r="B15" i="9"/>
  <c r="B16" i="9"/>
  <c r="B19" i="9"/>
  <c r="B20" i="9"/>
  <c r="B21" i="9"/>
  <c r="B22" i="9"/>
  <c r="B23" i="9"/>
  <c r="B24" i="9"/>
  <c r="F31" i="9"/>
  <c r="F31" i="8"/>
  <c r="B24" i="8"/>
  <c r="B23" i="8"/>
  <c r="B22" i="8"/>
  <c r="B21" i="8"/>
  <c r="B20" i="8"/>
  <c r="B19" i="8"/>
  <c r="B16" i="8"/>
  <c r="B15" i="8"/>
  <c r="B14" i="8"/>
  <c r="B13" i="8"/>
  <c r="B10" i="8"/>
  <c r="B24" i="4"/>
  <c r="B23" i="4"/>
  <c r="B22" i="4"/>
  <c r="B21" i="4"/>
  <c r="B20" i="4"/>
  <c r="B19" i="4"/>
  <c r="B16" i="4"/>
  <c r="B15" i="4"/>
  <c r="B14" i="4"/>
  <c r="B13" i="4"/>
  <c r="B10" i="4"/>
  <c r="B24" i="3"/>
  <c r="B23" i="3"/>
  <c r="B22" i="3"/>
  <c r="B21" i="3"/>
  <c r="B20" i="3"/>
  <c r="B19" i="3"/>
  <c r="B16" i="3"/>
  <c r="B15" i="3"/>
  <c r="B14" i="3"/>
  <c r="B13" i="3"/>
  <c r="B10" i="3"/>
  <c r="B24" i="2"/>
  <c r="B23" i="2"/>
  <c r="B22" i="2"/>
  <c r="B21" i="2"/>
  <c r="B20" i="2"/>
  <c r="B19" i="2"/>
  <c r="B16" i="2"/>
  <c r="B15" i="2"/>
  <c r="B14" i="2"/>
  <c r="B13" i="2"/>
  <c r="B10" i="2"/>
  <c r="B24" i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<sst xmlns="http://schemas.openxmlformats.org/spreadsheetml/2006/main" count="1148" uniqueCount="139">
  <si>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</si>
  <si>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</si>
  <si>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</si>
  <si>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</si>
  <si>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</si>
  <si>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</si>
  <si>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</si>
  <si>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</si>
  <si>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</si>
  <si>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</si>
  <si>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</si>
  <si>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</si>
  <si>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</si>
  <si>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</si>
  <si>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</si>
  <si>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</si>
  <si>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</si>
  <si>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</si>
  <si>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</si>
  <si>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</si>
  <si>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</si>
  <si>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</si>
  <si>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</si>
  <si>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</si>
  <si>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</si>
  <si>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</si>
  <si>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</si>
  <si>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</si>
  <si>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</si>
  <si>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</si>
  <si>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</si>
  <si>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</si>
  <si>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</si>
  <si>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</si>
  <si>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</si>
  <si>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</si>
  <si>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</si>
  <si>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</si>
  <si>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</si>
  <si>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</si>
  <si>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</si>
  <si>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</si>
  <si>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</si>
  <si>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</si>
  <si>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</si>
  <si>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</si>
  <si>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</si>
  <si>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</si>
  <si>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</si>
  <si>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</si>
  <si>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</si>
  <si>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</si>
  <si>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</si>
  <si>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</si>
  <si>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</si>
  <si>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</si>
  <si>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</si>
  <si>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</si>
  <si>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</si>
  <si>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</si>
  <si>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</si>
  <si>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</si>
  <si>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</si>
  <si>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</si>
  <si>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</si>
  <si>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</si>
  <si>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</si>
  <si>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</si>
  <si>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</si>
  <si>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</si>
  <si>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</si>
  <si>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</si>
  <si>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</si>
  <si>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</si>
  <si>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</si>
  <si>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</si>
  <si>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</si>
  <si>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</si>
  <si>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</si>
  <si>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</si>
  <si>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</si>
  <si>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</si>
  <si>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</si>
  <si>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</si>
  <si>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</si>
  <si>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</si>
  <si>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</si>
  <si>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</si>
  <si>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</si>
  <si>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</si>
  <si>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</si>
  <si>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</si>
  <si>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</si>
  <si>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</si>
  <si>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</si>
  <si>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</si>
  <si>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</si>
  <si>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</si>
  <si>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</si>
  <si>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</si>
  <si>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</si>
  <si>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</si>
  <si>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</si>
  <si>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</si>
  <si>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</si>
  <si>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</si>
  <si>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</si>
  <si>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</si>
  <si>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</si>
  <si>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</si>
  <si>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</si>
  <si>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</si>
  <si>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</si>
  <si>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</si>
  <si>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</si>
  <si>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</si>
  <si>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</si>
  <si>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</si>
  <si>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</si>
  <si>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</si>
  <si>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</si>
  <si>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</si>
  <si>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</si>
  <si>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</si>
  <si>
    <t>Trainingswert</t>
  </si>
  <si>
    <t>Pflegeintensität</t>
  </si>
  <si>
    <t>Preis</t>
  </si>
  <si>
    <t>RareBonus</t>
  </si>
  <si>
    <t>Ratte</t>
  </si>
  <si>
    <t>Lootprofil</t>
  </si>
  <si>
    <t>Giftbiss</t>
  </si>
  <si>
    <t>Normal</t>
  </si>
  <si>
    <t>Mittel</t>
  </si>
  <si>
    <t>Hund</t>
  </si>
  <si>
    <t>Wildschwein</t>
  </si>
  <si>
    <t>Keins</t>
  </si>
  <si>
    <t>Fingerfertigkeit</t>
  </si>
  <si>
    <t>Pranke</t>
  </si>
  <si>
    <t>Bär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</si>
</sst>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E38" sqref="E38"/>
    </sheetView>
  </sheetViews>
  <sheetFormatPr defaultColWidth="8.85546875" defaultRowHeight="15" x14ac:dyDescent="0.25"/>
  <cols>
    <col min="1" max="1" width="20.7109375" customWidth="1"/>
    <col min="2" max="2" width="7.140625" customWidth="1"/>
    <col min="3" max="3" width="13.42578125" customWidth="1"/>
    <col min="4" max="4" width="5.28515625" customWidth="1"/>
    <col min="5" max="5" width="15.140625" customWidth="1"/>
    <col min="6" max="6" width="7" customWidth="1"/>
    <col min="7" max="7" width="14" customWidth="1"/>
    <col min="8" max="8" width="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25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25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25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25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25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25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121</v>
      </c>
      <c r="G8" s="1" t="s">
        <v>36</v>
      </c>
      <c r="H8">
        <v>0</v>
      </c>
      <c r="I8" s="1"/>
    </row>
    <row r="9" spans="1:9" x14ac:dyDescent="0.25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120</v>
      </c>
      <c r="G9" s="1" t="s">
        <v>41</v>
      </c>
      <c r="H9">
        <v>0</v>
      </c>
      <c r="I9" s="1"/>
    </row>
    <row r="10" spans="1:9" x14ac:dyDescent="0.25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25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25">
      <c r="A12" s="1" t="s">
        <v>50</v>
      </c>
      <c r="B12" s="1" t="s">
        <v>51</v>
      </c>
      <c r="C12" s="3" t="s">
        <v>136</v>
      </c>
      <c r="D12" s="1">
        <v>35</v>
      </c>
      <c r="E12" t="s">
        <v>52</v>
      </c>
      <c r="F12" s="1">
        <v>30</v>
      </c>
      <c r="G12" t="s">
        <v>53</v>
      </c>
      <c r="H12">
        <v>0</v>
      </c>
      <c r="I12" s="1"/>
    </row>
    <row r="13" spans="1:9" x14ac:dyDescent="0.25">
      <c r="A13" s="1" t="s">
        <v>54</v>
      </c>
      <c r="B13" s="1">
        <f>ROUNDUP((B7+B5)/2,0)</f>
        <v>15</v>
      </c>
      <c r="C13" s="3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  <c r="I13" s="1"/>
    </row>
    <row r="14" spans="1:9" x14ac:dyDescent="0.25">
      <c r="A14" s="1" t="s">
        <v>57</v>
      </c>
      <c r="B14" s="1">
        <f>ROUNDUP((B6+B6+B4)/3,0)</f>
        <v>4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</row>
    <row r="15" spans="1:9" x14ac:dyDescent="0.25">
      <c r="A15" s="1" t="s">
        <v>61</v>
      </c>
      <c r="B15" s="1">
        <f>ROUNDUP((B5+B4+B5)/3,0)</f>
        <v>13</v>
      </c>
      <c r="C15" s="3" t="s">
        <v>66</v>
      </c>
      <c r="D15" s="1">
        <v>35</v>
      </c>
      <c r="E15" t="s">
        <v>63</v>
      </c>
      <c r="F15" s="1">
        <v>0</v>
      </c>
      <c r="G15" t="s">
        <v>64</v>
      </c>
      <c r="H15">
        <v>0</v>
      </c>
      <c r="I15" s="1"/>
    </row>
    <row r="16" spans="1:9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</row>
    <row r="17" spans="1:9" x14ac:dyDescent="0.25">
      <c r="A17" s="1" t="s">
        <v>69</v>
      </c>
      <c r="B17" s="1">
        <v>125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  <c r="I17" s="1"/>
    </row>
    <row r="18" spans="1:9" x14ac:dyDescent="0.25">
      <c r="A18" s="1" t="s">
        <v>73</v>
      </c>
      <c r="B18" s="1">
        <v>25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  <c r="I18" s="1"/>
    </row>
    <row r="19" spans="1:9" x14ac:dyDescent="0.25">
      <c r="A19" s="1" t="s">
        <v>77</v>
      </c>
      <c r="B19" s="1">
        <f>$B$17*0.2</f>
        <v>25</v>
      </c>
      <c r="C19" s="3" t="s">
        <v>82</v>
      </c>
      <c r="D19" s="1">
        <v>40</v>
      </c>
      <c r="E19" s="1" t="s">
        <v>79</v>
      </c>
      <c r="F19" s="1">
        <v>0</v>
      </c>
      <c r="G19" t="s">
        <v>80</v>
      </c>
      <c r="H19">
        <v>0</v>
      </c>
      <c r="I19" s="1"/>
    </row>
    <row r="20" spans="1:9" x14ac:dyDescent="0.25">
      <c r="A20" s="1" t="s">
        <v>81</v>
      </c>
      <c r="B20" s="1">
        <f>$B$17*0.7</f>
        <v>87.5</v>
      </c>
      <c r="C20" s="3" t="s">
        <v>87</v>
      </c>
      <c r="D20" s="1">
        <v>60</v>
      </c>
      <c r="E20" s="1" t="s">
        <v>83</v>
      </c>
      <c r="F20" s="1">
        <v>0</v>
      </c>
      <c r="G20" t="s">
        <v>84</v>
      </c>
      <c r="H20" t="s">
        <v>85</v>
      </c>
      <c r="I20" s="1"/>
    </row>
    <row r="21" spans="1:9" x14ac:dyDescent="0.25">
      <c r="A21" s="1" t="s">
        <v>86</v>
      </c>
      <c r="B21" s="1">
        <f t="shared" ref="B21:B22" si="0">$B$17*0.2</f>
        <v>25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</row>
    <row r="22" spans="1:9" x14ac:dyDescent="0.25">
      <c r="A22" s="1" t="s">
        <v>90</v>
      </c>
      <c r="B22" s="1">
        <f t="shared" si="0"/>
        <v>25</v>
      </c>
      <c r="C22" s="3" t="s">
        <v>96</v>
      </c>
      <c r="D22" s="1">
        <v>0</v>
      </c>
      <c r="E22" s="1" t="s">
        <v>92</v>
      </c>
      <c r="F22" s="1" t="s">
        <v>123</v>
      </c>
      <c r="G22" t="s">
        <v>94</v>
      </c>
      <c r="H22" t="s">
        <v>85</v>
      </c>
      <c r="I22" s="1"/>
    </row>
    <row r="23" spans="1:9" x14ac:dyDescent="0.25">
      <c r="A23" s="1" t="s">
        <v>95</v>
      </c>
      <c r="B23" s="1">
        <f>$B$17*0.25</f>
        <v>31.25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</row>
    <row r="24" spans="1:9" x14ac:dyDescent="0.25">
      <c r="A24" s="1" t="s">
        <v>99</v>
      </c>
      <c r="B24" s="1">
        <f>$B$17*0.25</f>
        <v>31.25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</row>
    <row r="25" spans="1:9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  <c r="I25" s="1"/>
    </row>
    <row r="26" spans="1:9" x14ac:dyDescent="0.25">
      <c r="A26" t="s">
        <v>119</v>
      </c>
      <c r="B26" s="2">
        <v>0</v>
      </c>
      <c r="C26" s="3" t="s">
        <v>109</v>
      </c>
      <c r="D26" s="1">
        <v>40</v>
      </c>
      <c r="E26" s="1" t="s">
        <v>106</v>
      </c>
      <c r="F26" s="1"/>
      <c r="G26" s="1"/>
      <c r="H26" s="1"/>
      <c r="I26" s="1"/>
    </row>
    <row r="27" spans="1:9" x14ac:dyDescent="0.25">
      <c r="A27" t="s">
        <v>108</v>
      </c>
      <c r="B27" s="2">
        <v>1</v>
      </c>
      <c r="C27" s="3"/>
      <c r="E27" t="s">
        <v>110</v>
      </c>
      <c r="F27" s="1">
        <v>4</v>
      </c>
      <c r="G27" s="1"/>
      <c r="H27" s="1"/>
      <c r="I27" s="1"/>
    </row>
    <row r="28" spans="1:9" x14ac:dyDescent="0.25">
      <c r="A28" t="s">
        <v>111</v>
      </c>
      <c r="B28">
        <v>5</v>
      </c>
      <c r="E28" t="s">
        <v>116</v>
      </c>
      <c r="F28" t="s">
        <v>122</v>
      </c>
    </row>
    <row r="29" spans="1:9" x14ac:dyDescent="0.25">
      <c r="A29" t="s">
        <v>112</v>
      </c>
      <c r="B29">
        <v>12</v>
      </c>
      <c r="E29" t="s">
        <v>124</v>
      </c>
      <c r="F29">
        <v>2</v>
      </c>
    </row>
    <row r="30" spans="1:9" x14ac:dyDescent="0.25">
      <c r="A30" t="s">
        <v>113</v>
      </c>
      <c r="B3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C12" sqref="C12:C28"/>
    </sheetView>
  </sheetViews>
  <sheetFormatPr defaultColWidth="8.85546875" defaultRowHeight="15" x14ac:dyDescent="0.25"/>
  <cols>
    <col min="1" max="1" width="20.7109375" customWidth="1"/>
    <col min="2" max="2" width="7.140625" customWidth="1"/>
    <col min="3" max="3" width="13.42578125" customWidth="1"/>
    <col min="4" max="4" width="5.28515625" customWidth="1"/>
    <col min="5" max="5" width="15.140625" customWidth="1"/>
    <col min="6" max="6" width="7" customWidth="1"/>
    <col min="7" max="7" width="14" customWidth="1"/>
    <col min="8" max="8" width="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</row>
    <row r="13" spans="1:9" x14ac:dyDescent="0.25">
      <c r="A13" s="1" t="s">
        <v>54</v>
      </c>
      <c r="B13" s="1">
        <f>ROUNDUP((B7+B5)/2,0)</f>
        <v>16</v>
      </c>
      <c r="C13" s="3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</row>
    <row r="14" spans="1:9" x14ac:dyDescent="0.25">
      <c r="A14" s="1" t="s">
        <v>57</v>
      </c>
      <c r="B14" s="1">
        <f>ROUNDUP((B6+B6+B4)/3,0)</f>
        <v>9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 x14ac:dyDescent="0.25">
      <c r="A15" s="1" t="s">
        <v>61</v>
      </c>
      <c r="B15" s="1">
        <f>ROUNDUP((B5+B4+B5)/3,0)</f>
        <v>16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 x14ac:dyDescent="0.25">
      <c r="A17" s="1" t="s">
        <v>69</v>
      </c>
      <c r="B17" s="1">
        <v>350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 x14ac:dyDescent="0.25">
      <c r="A18" s="1" t="s">
        <v>73</v>
      </c>
      <c r="B18" s="1">
        <v>35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 x14ac:dyDescent="0.25">
      <c r="A19" s="1" t="s">
        <v>77</v>
      </c>
      <c r="B19" s="1">
        <f>$B$17*0.2</f>
        <v>70</v>
      </c>
      <c r="C19" s="3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 x14ac:dyDescent="0.25">
      <c r="A20" s="1" t="s">
        <v>81</v>
      </c>
      <c r="B20" s="1">
        <f>$B$17*0.7</f>
        <v>244.99999999999997</v>
      </c>
      <c r="C20" s="3" t="s">
        <v>87</v>
      </c>
      <c r="D20" s="1">
        <v>35</v>
      </c>
      <c r="E20" s="1" t="s">
        <v>83</v>
      </c>
      <c r="F20" s="1">
        <v>0</v>
      </c>
      <c r="G20" t="s">
        <v>84</v>
      </c>
      <c r="H20" t="s">
        <v>85</v>
      </c>
    </row>
    <row r="21" spans="1:8" x14ac:dyDescent="0.25">
      <c r="A21" s="1" t="s">
        <v>86</v>
      </c>
      <c r="B21" s="1">
        <f t="shared" ref="B21:B22" si="0">$B$17*0.2</f>
        <v>70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 x14ac:dyDescent="0.25">
      <c r="A22" s="1" t="s">
        <v>90</v>
      </c>
      <c r="B22" s="1">
        <f t="shared" si="0"/>
        <v>70</v>
      </c>
      <c r="C22" s="3" t="s">
        <v>96</v>
      </c>
      <c r="D22" s="1">
        <v>0</v>
      </c>
      <c r="E22" s="1" t="s">
        <v>92</v>
      </c>
      <c r="F22" s="1" t="s">
        <v>118</v>
      </c>
      <c r="G22" t="s">
        <v>94</v>
      </c>
      <c r="H22" t="s">
        <v>85</v>
      </c>
    </row>
    <row r="23" spans="1:8" x14ac:dyDescent="0.25">
      <c r="A23" s="1" t="s">
        <v>95</v>
      </c>
      <c r="B23" s="1">
        <f>$B$17*0.25</f>
        <v>87.5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 x14ac:dyDescent="0.25">
      <c r="A24" s="1" t="s">
        <v>99</v>
      </c>
      <c r="B24" s="1">
        <f>$B$17*0.25</f>
        <v>87.5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</row>
    <row r="26" spans="1:8" x14ac:dyDescent="0.25">
      <c r="A26" t="s">
        <v>115</v>
      </c>
      <c r="B26" s="2">
        <v>1</v>
      </c>
      <c r="C26" s="3" t="s">
        <v>109</v>
      </c>
      <c r="D26" s="1">
        <v>25</v>
      </c>
      <c r="E26" s="1" t="s">
        <v>106</v>
      </c>
      <c r="F26" s="1"/>
      <c r="G26" s="1"/>
      <c r="H26" s="1"/>
    </row>
    <row r="27" spans="1:8" x14ac:dyDescent="0.25">
      <c r="A27" t="s">
        <v>108</v>
      </c>
      <c r="B27" s="2">
        <v>1.35</v>
      </c>
      <c r="C27" s="3"/>
      <c r="E27" t="s">
        <v>110</v>
      </c>
      <c r="F27" s="1">
        <v>3.5</v>
      </c>
      <c r="G27" s="1"/>
      <c r="H27" s="1"/>
    </row>
    <row r="28" spans="1:8" x14ac:dyDescent="0.25">
      <c r="A28" t="s">
        <v>111</v>
      </c>
      <c r="B28">
        <v>200</v>
      </c>
      <c r="C28" s="3"/>
      <c r="E28" t="s">
        <v>116</v>
      </c>
      <c r="F28" t="s">
        <v>117</v>
      </c>
    </row>
    <row r="29" spans="1:8" x14ac:dyDescent="0.25">
      <c r="A29" t="s">
        <v>112</v>
      </c>
      <c r="B29">
        <v>6</v>
      </c>
      <c r="E29" t="s">
        <v>124</v>
      </c>
      <c r="F29">
        <v>3.5</v>
      </c>
    </row>
    <row r="30" spans="1:8" x14ac:dyDescent="0.25">
      <c r="A30" t="s">
        <v>113</v>
      </c>
      <c r="B30">
        <v>20</v>
      </c>
      <c r="E30" t="s">
        <v>125</v>
      </c>
      <c r="F30">
        <v>33</v>
      </c>
    </row>
    <row r="31" spans="1:8" x14ac:dyDescent="0.25">
      <c r="E31" t="s">
        <v>126</v>
      </c>
      <c r="F31">
        <f>SUM(B2:B7)*75*(IF(F28="Groß",1.75,IF(F28="Mittel",1,IF(F28="Klein",0.3,1))))+F32</f>
        <v>9581.25</v>
      </c>
    </row>
    <row r="32" spans="1:8" x14ac:dyDescent="0.25">
      <c r="E32" t="s">
        <v>127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C34" sqref="C34"/>
    </sheetView>
  </sheetViews>
  <sheetFormatPr defaultColWidth="11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</row>
    <row r="13" spans="1:9" x14ac:dyDescent="0.25">
      <c r="A13" s="1" t="s">
        <v>54</v>
      </c>
      <c r="B13" s="1">
        <f>ROUNDUP((B7+B5)/2,0)</f>
        <v>16</v>
      </c>
      <c r="C13" s="3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</row>
    <row r="14" spans="1:9" x14ac:dyDescent="0.25">
      <c r="A14" s="1" t="s">
        <v>57</v>
      </c>
      <c r="B14" s="1">
        <f>ROUNDUP((B6+B6+B4)/3,0)</f>
        <v>9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 x14ac:dyDescent="0.25">
      <c r="A15" s="1" t="s">
        <v>61</v>
      </c>
      <c r="B15" s="1">
        <f>ROUNDUP((B5+B4+B5)/3,0)</f>
        <v>16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 x14ac:dyDescent="0.25">
      <c r="A17" s="1" t="s">
        <v>69</v>
      </c>
      <c r="B17" s="1">
        <v>350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 x14ac:dyDescent="0.25">
      <c r="A18" s="1" t="s">
        <v>73</v>
      </c>
      <c r="B18" s="1">
        <v>35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 x14ac:dyDescent="0.25">
      <c r="A19" s="1" t="s">
        <v>77</v>
      </c>
      <c r="B19" s="1">
        <f>$B$17*0.2</f>
        <v>70</v>
      </c>
      <c r="C19" s="3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 x14ac:dyDescent="0.25">
      <c r="A20" s="1" t="s">
        <v>81</v>
      </c>
      <c r="B20" s="1">
        <f>$B$17*0.7</f>
        <v>244.99999999999997</v>
      </c>
      <c r="C20" s="3" t="s">
        <v>87</v>
      </c>
      <c r="D20" s="1">
        <v>35</v>
      </c>
      <c r="E20" s="1" t="s">
        <v>83</v>
      </c>
      <c r="F20" s="1">
        <v>0</v>
      </c>
      <c r="G20" t="s">
        <v>84</v>
      </c>
      <c r="H20" t="s">
        <v>85</v>
      </c>
    </row>
    <row r="21" spans="1:8" x14ac:dyDescent="0.25">
      <c r="A21" s="1" t="s">
        <v>86</v>
      </c>
      <c r="B21" s="1">
        <f t="shared" ref="B21:B22" si="0">$B$17*0.2</f>
        <v>70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 x14ac:dyDescent="0.25">
      <c r="A22" s="1" t="s">
        <v>90</v>
      </c>
      <c r="B22" s="1">
        <f t="shared" si="0"/>
        <v>70</v>
      </c>
      <c r="C22" s="3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</row>
    <row r="23" spans="1:8" x14ac:dyDescent="0.25">
      <c r="A23" s="1" t="s">
        <v>95</v>
      </c>
      <c r="B23" s="1">
        <f>$B$17*0.25</f>
        <v>87.5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 x14ac:dyDescent="0.25">
      <c r="A24" s="1" t="s">
        <v>99</v>
      </c>
      <c r="B24" s="1">
        <f>$B$17*0.25</f>
        <v>87.5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</row>
    <row r="26" spans="1:8" x14ac:dyDescent="0.25">
      <c r="A26" t="s">
        <v>115</v>
      </c>
      <c r="B26" s="2">
        <v>1</v>
      </c>
      <c r="C26" s="3" t="s">
        <v>109</v>
      </c>
      <c r="D26" s="1">
        <v>25</v>
      </c>
      <c r="E26" s="1" t="s">
        <v>106</v>
      </c>
      <c r="F26" s="1"/>
      <c r="G26" s="1"/>
      <c r="H26" s="1"/>
    </row>
    <row r="27" spans="1:8" x14ac:dyDescent="0.25">
      <c r="A27" t="s">
        <v>108</v>
      </c>
      <c r="B27" s="2">
        <v>1.35</v>
      </c>
      <c r="C27" s="3"/>
      <c r="E27" t="s">
        <v>110</v>
      </c>
      <c r="F27" s="1">
        <v>3.5</v>
      </c>
      <c r="G27" s="1"/>
      <c r="H27" s="1"/>
    </row>
    <row r="28" spans="1:8" x14ac:dyDescent="0.25">
      <c r="A28" t="s">
        <v>111</v>
      </c>
      <c r="B28">
        <v>200</v>
      </c>
      <c r="C28" s="3"/>
      <c r="E28" t="s">
        <v>116</v>
      </c>
      <c r="F28" t="s">
        <v>117</v>
      </c>
    </row>
    <row r="29" spans="1:8" x14ac:dyDescent="0.25">
      <c r="A29" t="s">
        <v>112</v>
      </c>
      <c r="B29">
        <v>8</v>
      </c>
      <c r="E29" t="s">
        <v>124</v>
      </c>
      <c r="F29">
        <v>3.5</v>
      </c>
    </row>
    <row r="30" spans="1:8" x14ac:dyDescent="0.25">
      <c r="A30" t="s">
        <v>113</v>
      </c>
      <c r="B30">
        <v>20</v>
      </c>
      <c r="E30" t="s">
        <v>125</v>
      </c>
      <c r="F30">
        <v>33</v>
      </c>
    </row>
    <row r="31" spans="1:8" x14ac:dyDescent="0.25">
      <c r="E31" t="s">
        <v>126</v>
      </c>
      <c r="F31">
        <f>SUM(B2:B7)*75*(IF(F28="Groß",1.75,IF(F28="Mittel",1,IF(F28="Klein",0.3,1))))+F32</f>
        <v>9581.25</v>
      </c>
    </row>
    <row r="32" spans="1:8" x14ac:dyDescent="0.25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13" sqref="D13:D26"/>
    </sheetView>
  </sheetViews>
  <sheetFormatPr defaultColWidth="11.42578125" defaultRowHeight="15" x14ac:dyDescent="0.25"/>
  <cols>
    <col min="7" max="7" width="14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15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25">
      <c r="A3" s="1" t="s">
        <v>12</v>
      </c>
      <c r="B3" s="1">
        <v>16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25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25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25">
      <c r="A6" s="1" t="s">
        <v>24</v>
      </c>
      <c r="B6" s="1">
        <v>4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25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25">
      <c r="A9" s="1" t="s">
        <v>37</v>
      </c>
      <c r="B9" s="1">
        <v>5</v>
      </c>
      <c r="C9" s="1" t="s">
        <v>38</v>
      </c>
      <c r="D9" s="1">
        <v>35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25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25">
      <c r="A11" s="1" t="s">
        <v>46</v>
      </c>
      <c r="B11" s="1">
        <v>16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  <c r="I12" s="1"/>
    </row>
    <row r="13" spans="1:9" x14ac:dyDescent="0.25">
      <c r="A13" s="1" t="s">
        <v>54</v>
      </c>
      <c r="B13" s="1">
        <f>ROUNDUP((B7+B5)/2,0)</f>
        <v>14</v>
      </c>
      <c r="C13" s="3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  <c r="I13" s="1"/>
    </row>
    <row r="14" spans="1:9" x14ac:dyDescent="0.25">
      <c r="A14" s="1" t="s">
        <v>57</v>
      </c>
      <c r="B14" s="1">
        <f>ROUNDUP((B6+B6+B4)/3,0)</f>
        <v>6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</row>
    <row r="15" spans="1:9" x14ac:dyDescent="0.25">
      <c r="A15" s="1" t="s">
        <v>61</v>
      </c>
      <c r="B15" s="1">
        <f>ROUNDUP((B5+B4+B5)/3,0)</f>
        <v>16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  <c r="I15" s="1"/>
    </row>
    <row r="16" spans="1:9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</row>
    <row r="17" spans="1:9" x14ac:dyDescent="0.25">
      <c r="A17" s="1" t="s">
        <v>69</v>
      </c>
      <c r="B17" s="1">
        <v>600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  <c r="I17" s="1"/>
    </row>
    <row r="18" spans="1:9" x14ac:dyDescent="0.25">
      <c r="A18" s="1" t="s">
        <v>73</v>
      </c>
      <c r="B18" s="1">
        <v>25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  <c r="I18" s="1"/>
    </row>
    <row r="19" spans="1:9" x14ac:dyDescent="0.25">
      <c r="A19" s="1" t="s">
        <v>77</v>
      </c>
      <c r="B19" s="1">
        <f>$B$17*0.2</f>
        <v>120</v>
      </c>
      <c r="C19" s="3" t="s">
        <v>82</v>
      </c>
      <c r="D19" s="1">
        <v>15</v>
      </c>
      <c r="E19" s="1" t="s">
        <v>79</v>
      </c>
      <c r="F19" s="1">
        <v>0</v>
      </c>
      <c r="G19" t="s">
        <v>80</v>
      </c>
      <c r="H19">
        <v>0</v>
      </c>
      <c r="I19" s="1"/>
    </row>
    <row r="20" spans="1:9" x14ac:dyDescent="0.25">
      <c r="A20" s="1" t="s">
        <v>81</v>
      </c>
      <c r="B20" s="1">
        <f>$B$17*0.7</f>
        <v>420</v>
      </c>
      <c r="C20" s="3" t="s">
        <v>87</v>
      </c>
      <c r="D20" s="1">
        <v>56</v>
      </c>
      <c r="E20" s="1" t="s">
        <v>83</v>
      </c>
      <c r="F20" s="1">
        <v>0</v>
      </c>
      <c r="G20" t="s">
        <v>84</v>
      </c>
      <c r="H20" t="s">
        <v>85</v>
      </c>
      <c r="I20" s="1"/>
    </row>
    <row r="21" spans="1:9" x14ac:dyDescent="0.25">
      <c r="A21" s="1" t="s">
        <v>86</v>
      </c>
      <c r="B21" s="1">
        <f t="shared" ref="B21:B22" si="0">$B$17*0.2</f>
        <v>120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</row>
    <row r="22" spans="1:9" x14ac:dyDescent="0.25">
      <c r="A22" s="1" t="s">
        <v>90</v>
      </c>
      <c r="B22" s="1">
        <f t="shared" si="0"/>
        <v>120</v>
      </c>
      <c r="C22" s="3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  <c r="I22" s="1"/>
    </row>
    <row r="23" spans="1:9" x14ac:dyDescent="0.25">
      <c r="A23" s="1" t="s">
        <v>95</v>
      </c>
      <c r="B23" s="1">
        <f>$B$17*0.25</f>
        <v>150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</row>
    <row r="24" spans="1:9" x14ac:dyDescent="0.25">
      <c r="A24" s="1" t="s">
        <v>99</v>
      </c>
      <c r="B24" s="1">
        <f>$B$17*0.25</f>
        <v>150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</row>
    <row r="25" spans="1:9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  <c r="I25" s="1"/>
    </row>
    <row r="26" spans="1:9" x14ac:dyDescent="0.25">
      <c r="A26" t="s">
        <v>119</v>
      </c>
      <c r="B26" s="2">
        <v>0</v>
      </c>
      <c r="C26" s="3" t="s">
        <v>109</v>
      </c>
      <c r="D26" s="1">
        <v>25</v>
      </c>
      <c r="E26" s="1" t="s">
        <v>106</v>
      </c>
      <c r="F26" s="1"/>
      <c r="G26" s="1"/>
      <c r="H26" s="1"/>
      <c r="I26" s="1"/>
    </row>
    <row r="27" spans="1:9" x14ac:dyDescent="0.25">
      <c r="A27" t="s">
        <v>108</v>
      </c>
      <c r="B27" s="2">
        <v>2.5</v>
      </c>
      <c r="C27" s="3"/>
      <c r="E27" t="s">
        <v>110</v>
      </c>
      <c r="F27" s="1">
        <v>5.5</v>
      </c>
      <c r="G27" s="1"/>
      <c r="H27" s="1"/>
      <c r="I27" s="1"/>
    </row>
    <row r="28" spans="1:9" x14ac:dyDescent="0.25">
      <c r="A28" t="s">
        <v>111</v>
      </c>
      <c r="B28">
        <v>210</v>
      </c>
      <c r="C28" s="3"/>
      <c r="E28" t="s">
        <v>116</v>
      </c>
      <c r="F28" t="s">
        <v>117</v>
      </c>
    </row>
    <row r="29" spans="1:9" x14ac:dyDescent="0.25">
      <c r="A29" t="s">
        <v>112</v>
      </c>
      <c r="B29">
        <v>9</v>
      </c>
      <c r="E29" t="s">
        <v>124</v>
      </c>
      <c r="F29">
        <v>3.5</v>
      </c>
    </row>
    <row r="30" spans="1:9" x14ac:dyDescent="0.25">
      <c r="A30" t="s">
        <v>113</v>
      </c>
      <c r="B30">
        <v>32</v>
      </c>
      <c r="E30" t="s">
        <v>125</v>
      </c>
      <c r="F30">
        <v>33</v>
      </c>
    </row>
    <row r="31" spans="1:9" x14ac:dyDescent="0.25">
      <c r="E31" t="s">
        <v>126</v>
      </c>
      <c r="F31">
        <f>SUM(B2:B7)*75*(IF(F28="Groß",1.75,IF(F28="Mittel",1,IF(F28="Klein",0.3,1))))+F32</f>
        <v>9581.25</v>
      </c>
    </row>
    <row r="32" spans="1:9" x14ac:dyDescent="0.25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workbookViewId="0">
      <selection activeCell="B19" sqref="B19"/>
    </sheetView>
  </sheetViews>
  <sheetFormatPr defaultColWidth="11.42578125" defaultRowHeight="15" x14ac:dyDescent="0.25"/>
  <cols>
    <col min="1" max="1" width="16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25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25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25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25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25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25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25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25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30</v>
      </c>
      <c r="G12" t="s">
        <v>53</v>
      </c>
      <c r="H12">
        <v>0</v>
      </c>
      <c r="I12" s="1"/>
    </row>
    <row r="13" spans="1:9" x14ac:dyDescent="0.25">
      <c r="A13" s="1" t="s">
        <v>54</v>
      </c>
      <c r="B13" s="1">
        <f>ROUNDUP((B7+B5)/2,0)</f>
        <v>14</v>
      </c>
      <c r="C13" s="3" t="s">
        <v>58</v>
      </c>
      <c r="D13" s="1">
        <v>0</v>
      </c>
      <c r="E13" t="s">
        <v>55</v>
      </c>
      <c r="F13" s="1">
        <v>10</v>
      </c>
      <c r="G13" t="s">
        <v>56</v>
      </c>
      <c r="H13">
        <v>0</v>
      </c>
      <c r="I13" s="1"/>
    </row>
    <row r="14" spans="1:9" x14ac:dyDescent="0.25">
      <c r="A14" s="1" t="s">
        <v>57</v>
      </c>
      <c r="B14" s="1">
        <f>ROUNDUP((B6+B6+B4)/3,0)</f>
        <v>7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</row>
    <row r="15" spans="1:9" x14ac:dyDescent="0.25">
      <c r="A15" s="1" t="s">
        <v>61</v>
      </c>
      <c r="B15" s="1">
        <f>ROUNDUP((B5+B4+B5)/3,0)</f>
        <v>16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  <c r="I15" s="1"/>
    </row>
    <row r="16" spans="1:9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</row>
    <row r="17" spans="1:9" x14ac:dyDescent="0.25">
      <c r="A17" s="1" t="s">
        <v>69</v>
      </c>
      <c r="B17" s="1">
        <v>400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  <c r="I17" s="1"/>
    </row>
    <row r="18" spans="1:9" x14ac:dyDescent="0.25">
      <c r="A18" s="1" t="s">
        <v>73</v>
      </c>
      <c r="B18" s="1">
        <v>28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  <c r="I18" s="1"/>
    </row>
    <row r="19" spans="1:9" x14ac:dyDescent="0.25">
      <c r="A19" s="1" t="s">
        <v>77</v>
      </c>
      <c r="B19" s="1">
        <f>$B$17*0.2</f>
        <v>80</v>
      </c>
      <c r="C19" s="3" t="s">
        <v>82</v>
      </c>
      <c r="D19" s="1">
        <v>15</v>
      </c>
      <c r="E19" s="1" t="s">
        <v>79</v>
      </c>
      <c r="F19" s="1">
        <v>0</v>
      </c>
      <c r="G19" t="s">
        <v>80</v>
      </c>
      <c r="H19">
        <v>0</v>
      </c>
      <c r="I19" s="1"/>
    </row>
    <row r="20" spans="1:9" x14ac:dyDescent="0.25">
      <c r="A20" s="1" t="s">
        <v>81</v>
      </c>
      <c r="B20" s="1">
        <f>$B$17*0.7</f>
        <v>280</v>
      </c>
      <c r="C20" s="3" t="s">
        <v>87</v>
      </c>
      <c r="D20" s="1">
        <v>40</v>
      </c>
      <c r="E20" s="1" t="s">
        <v>83</v>
      </c>
      <c r="F20" s="1">
        <v>0</v>
      </c>
      <c r="G20" t="s">
        <v>84</v>
      </c>
      <c r="H20" t="s">
        <v>85</v>
      </c>
      <c r="I20" s="1"/>
    </row>
    <row r="21" spans="1:9" x14ac:dyDescent="0.25">
      <c r="A21" s="1" t="s">
        <v>86</v>
      </c>
      <c r="B21" s="1">
        <f t="shared" ref="B21:B22" si="0">$B$17*0.2</f>
        <v>80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</row>
    <row r="22" spans="1:9" x14ac:dyDescent="0.25">
      <c r="A22" s="1" t="s">
        <v>90</v>
      </c>
      <c r="B22" s="1">
        <f t="shared" si="0"/>
        <v>80</v>
      </c>
      <c r="C22" s="3" t="s">
        <v>96</v>
      </c>
      <c r="D22" s="1">
        <v>0</v>
      </c>
      <c r="E22" s="1" t="s">
        <v>92</v>
      </c>
      <c r="F22" s="1" t="s">
        <v>93</v>
      </c>
      <c r="G22" t="s">
        <v>94</v>
      </c>
      <c r="H22" t="s">
        <v>85</v>
      </c>
      <c r="I22" s="1"/>
    </row>
    <row r="23" spans="1:9" x14ac:dyDescent="0.25">
      <c r="A23" s="1" t="s">
        <v>95</v>
      </c>
      <c r="B23" s="1">
        <f>$B$17*0.25</f>
        <v>100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</row>
    <row r="24" spans="1:9" x14ac:dyDescent="0.25">
      <c r="A24" s="1" t="s">
        <v>99</v>
      </c>
      <c r="B24" s="1">
        <f>$B$17*0.25</f>
        <v>100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</row>
    <row r="25" spans="1:9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  <c r="I25" s="1"/>
    </row>
    <row r="26" spans="1:9" x14ac:dyDescent="0.25">
      <c r="A26" t="s">
        <v>119</v>
      </c>
      <c r="B26" s="2">
        <v>0</v>
      </c>
      <c r="C26" s="3" t="s">
        <v>109</v>
      </c>
      <c r="D26" s="1">
        <v>20</v>
      </c>
      <c r="E26" s="1" t="s">
        <v>106</v>
      </c>
      <c r="F26" s="1"/>
      <c r="G26" s="1"/>
      <c r="H26" s="1"/>
      <c r="I26" s="1"/>
    </row>
    <row r="27" spans="1:9" x14ac:dyDescent="0.25">
      <c r="A27" t="s">
        <v>108</v>
      </c>
      <c r="B27" s="2">
        <v>1.5</v>
      </c>
      <c r="C27" s="3"/>
      <c r="E27" t="s">
        <v>110</v>
      </c>
      <c r="F27" s="1">
        <v>4.5</v>
      </c>
      <c r="G27" s="1"/>
      <c r="H27" s="1"/>
      <c r="I27" s="1"/>
    </row>
    <row r="28" spans="1:9" x14ac:dyDescent="0.25">
      <c r="A28" t="s">
        <v>111</v>
      </c>
      <c r="B28">
        <v>180</v>
      </c>
      <c r="C28" s="3"/>
      <c r="E28" t="s">
        <v>116</v>
      </c>
      <c r="F28" t="s">
        <v>117</v>
      </c>
    </row>
    <row r="29" spans="1:9" x14ac:dyDescent="0.25">
      <c r="A29" t="s">
        <v>112</v>
      </c>
      <c r="B29">
        <v>8</v>
      </c>
      <c r="E29" t="s">
        <v>124</v>
      </c>
    </row>
    <row r="30" spans="1:9" x14ac:dyDescent="0.25">
      <c r="A30" t="s">
        <v>113</v>
      </c>
      <c r="B30">
        <v>25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workbookViewId="0">
      <selection activeCell="D13" sqref="D13:D26"/>
    </sheetView>
  </sheetViews>
  <sheetFormatPr defaultColWidth="11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3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18</v>
      </c>
      <c r="C3" s="1" t="s">
        <v>13</v>
      </c>
      <c r="D3" s="1">
        <v>40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3</v>
      </c>
      <c r="C4" s="1" t="s">
        <v>17</v>
      </c>
      <c r="D4" s="1">
        <v>25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9</v>
      </c>
      <c r="C5" s="1" t="s">
        <v>21</v>
      </c>
      <c r="D5" s="1">
        <v>20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15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10</v>
      </c>
      <c r="C8" s="1" t="s">
        <v>33</v>
      </c>
      <c r="D8" s="1">
        <v>0</v>
      </c>
      <c r="E8" s="1" t="s">
        <v>34</v>
      </c>
      <c r="F8" s="1" t="s">
        <v>130</v>
      </c>
      <c r="G8" s="1" t="s">
        <v>36</v>
      </c>
      <c r="H8">
        <v>0</v>
      </c>
    </row>
    <row r="9" spans="1:9" x14ac:dyDescent="0.25">
      <c r="A9" s="1" t="s">
        <v>37</v>
      </c>
      <c r="B9" s="1">
        <v>4</v>
      </c>
      <c r="C9" s="1" t="s">
        <v>38</v>
      </c>
      <c r="D9" s="1">
        <v>80</v>
      </c>
      <c r="E9" s="1" t="s">
        <v>39</v>
      </c>
      <c r="F9" s="1"/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19</v>
      </c>
      <c r="C10" s="1" t="s">
        <v>43</v>
      </c>
      <c r="D10" s="1">
        <v>50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8</v>
      </c>
      <c r="C11" s="1" t="s">
        <v>47</v>
      </c>
      <c r="D11" s="1">
        <v>70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0</v>
      </c>
      <c r="G12" t="s">
        <v>53</v>
      </c>
      <c r="H12">
        <v>0</v>
      </c>
    </row>
    <row r="13" spans="1:9" x14ac:dyDescent="0.25">
      <c r="A13" s="1" t="s">
        <v>54</v>
      </c>
      <c r="B13" s="1">
        <f>ROUNDUP((B7+B5)/2,0)</f>
        <v>12</v>
      </c>
      <c r="C13" s="3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</row>
    <row r="14" spans="1:9" x14ac:dyDescent="0.25">
      <c r="A14" s="1" t="s">
        <v>57</v>
      </c>
      <c r="B14" s="1">
        <f>ROUNDUP((B6+B6+B4)/3,0)</f>
        <v>3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 x14ac:dyDescent="0.25">
      <c r="A15" s="1" t="s">
        <v>61</v>
      </c>
      <c r="B15" s="1">
        <f>ROUNDUP((B5+B4+B5)/3,0)</f>
        <v>7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 x14ac:dyDescent="0.25">
      <c r="A16" s="1" t="s">
        <v>65</v>
      </c>
      <c r="B16" s="1">
        <f>B8+B9</f>
        <v>14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 x14ac:dyDescent="0.25">
      <c r="A17" s="1" t="s">
        <v>69</v>
      </c>
      <c r="B17" s="1">
        <v>50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 x14ac:dyDescent="0.25">
      <c r="A18" s="1" t="s">
        <v>73</v>
      </c>
      <c r="B18" s="1">
        <v>50</v>
      </c>
      <c r="C18" s="3" t="s">
        <v>78</v>
      </c>
      <c r="D18" s="1">
        <v>0</v>
      </c>
      <c r="E18" s="1" t="s">
        <v>75</v>
      </c>
      <c r="F18" s="1">
        <v>0</v>
      </c>
      <c r="G18" t="s">
        <v>76</v>
      </c>
      <c r="H18">
        <v>0</v>
      </c>
    </row>
    <row r="19" spans="1:8" x14ac:dyDescent="0.25">
      <c r="A19" s="1" t="s">
        <v>77</v>
      </c>
      <c r="B19" s="1">
        <f>$B$17*0.2</f>
        <v>10</v>
      </c>
      <c r="C19" s="3" t="s">
        <v>82</v>
      </c>
      <c r="D19" s="1">
        <v>25</v>
      </c>
      <c r="E19" s="1" t="s">
        <v>79</v>
      </c>
      <c r="F19" s="1">
        <v>0</v>
      </c>
      <c r="G19" t="s">
        <v>80</v>
      </c>
      <c r="H19">
        <v>0</v>
      </c>
    </row>
    <row r="20" spans="1:8" x14ac:dyDescent="0.25">
      <c r="A20" s="1" t="s">
        <v>81</v>
      </c>
      <c r="B20" s="1">
        <f>$B$17*0.7</f>
        <v>35</v>
      </c>
      <c r="C20" s="3" t="s">
        <v>87</v>
      </c>
      <c r="D20" s="1">
        <v>40</v>
      </c>
      <c r="E20" s="1" t="s">
        <v>83</v>
      </c>
      <c r="F20" s="1">
        <v>0</v>
      </c>
      <c r="G20" t="s">
        <v>84</v>
      </c>
      <c r="H20" t="s">
        <v>85</v>
      </c>
    </row>
    <row r="21" spans="1:8" x14ac:dyDescent="0.25">
      <c r="A21" s="1" t="s">
        <v>86</v>
      </c>
      <c r="B21" s="1">
        <f>$B$17*0.2</f>
        <v>10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 x14ac:dyDescent="0.25">
      <c r="A22" s="1" t="s">
        <v>90</v>
      </c>
      <c r="B22" s="1">
        <f>$B$17*0.2</f>
        <v>10</v>
      </c>
      <c r="C22" s="3" t="s">
        <v>96</v>
      </c>
      <c r="D22" s="1">
        <v>0</v>
      </c>
      <c r="E22" s="1" t="s">
        <v>92</v>
      </c>
      <c r="F22" s="1" t="s">
        <v>128</v>
      </c>
      <c r="G22" t="s">
        <v>94</v>
      </c>
      <c r="H22" t="s">
        <v>85</v>
      </c>
    </row>
    <row r="23" spans="1:8" x14ac:dyDescent="0.25">
      <c r="A23" s="1" t="s">
        <v>95</v>
      </c>
      <c r="B23" s="1">
        <f>$B$17*0.25</f>
        <v>12.5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 x14ac:dyDescent="0.25">
      <c r="A24" s="1" t="s">
        <v>99</v>
      </c>
      <c r="B24" s="1">
        <f>$B$17*0.25</f>
        <v>12.5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 x14ac:dyDescent="0.25">
      <c r="A25" s="1" t="s">
        <v>103</v>
      </c>
      <c r="B25" s="1">
        <v>0</v>
      </c>
      <c r="C25" s="3" t="s">
        <v>107</v>
      </c>
      <c r="D25" s="1">
        <v>30</v>
      </c>
      <c r="E25" s="1" t="s">
        <v>105</v>
      </c>
      <c r="F25" s="1" t="s">
        <v>131</v>
      </c>
      <c r="G25" s="1" t="s">
        <v>129</v>
      </c>
      <c r="H25" s="1" t="s">
        <v>128</v>
      </c>
    </row>
    <row r="26" spans="1:8" x14ac:dyDescent="0.25">
      <c r="A26" t="s">
        <v>119</v>
      </c>
      <c r="B26" s="2">
        <v>0</v>
      </c>
      <c r="C26" s="3" t="s">
        <v>109</v>
      </c>
      <c r="D26" s="1">
        <v>45</v>
      </c>
      <c r="E26" s="1" t="s">
        <v>106</v>
      </c>
      <c r="F26" s="1"/>
      <c r="G26" s="1"/>
      <c r="H26" s="1"/>
    </row>
    <row r="27" spans="1:8" x14ac:dyDescent="0.25">
      <c r="A27" t="s">
        <v>108</v>
      </c>
      <c r="B27" s="2">
        <v>1</v>
      </c>
      <c r="C27" s="3"/>
      <c r="E27" t="s">
        <v>110</v>
      </c>
      <c r="F27" s="1">
        <v>3</v>
      </c>
      <c r="G27" s="1"/>
      <c r="H27" s="1"/>
    </row>
    <row r="28" spans="1:8" x14ac:dyDescent="0.25">
      <c r="A28" t="s">
        <v>111</v>
      </c>
      <c r="B28">
        <v>50</v>
      </c>
      <c r="C28" s="3"/>
      <c r="E28" t="s">
        <v>116</v>
      </c>
      <c r="F28" t="s">
        <v>122</v>
      </c>
    </row>
    <row r="29" spans="1:8" x14ac:dyDescent="0.25">
      <c r="A29" t="s">
        <v>112</v>
      </c>
      <c r="B29">
        <v>4</v>
      </c>
      <c r="E29" t="s">
        <v>124</v>
      </c>
      <c r="F29">
        <v>1</v>
      </c>
    </row>
    <row r="30" spans="1:8" x14ac:dyDescent="0.25">
      <c r="A30" t="s">
        <v>113</v>
      </c>
      <c r="B30">
        <v>0</v>
      </c>
      <c r="E30" t="s">
        <v>125</v>
      </c>
      <c r="F30">
        <v>13</v>
      </c>
    </row>
    <row r="31" spans="1:8" x14ac:dyDescent="0.25">
      <c r="E31" t="s">
        <v>126</v>
      </c>
      <c r="F31">
        <f>SUM(B2:B7)*75*(IF(F28="Groß",1.75,IF(F28="Mittel",1,IF(F28="Klein",0.3,1))))+F32</f>
        <v>1147.5</v>
      </c>
    </row>
    <row r="32" spans="1:8" x14ac:dyDescent="0.25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B19" sqref="B19"/>
    </sheetView>
  </sheetViews>
  <sheetFormatPr defaultColWidth="8.7109375" defaultRowHeight="15" x14ac:dyDescent="0.25"/>
  <cols>
    <col min="1" max="1" width="14.28515625" customWidth="1"/>
    <col min="3" max="3" width="15" bestFit="1" customWidth="1"/>
    <col min="5" max="5" width="12.28515625" customWidth="1"/>
    <col min="7" max="7" width="13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  <c r="J1" s="1"/>
      <c r="K1" s="1"/>
    </row>
    <row r="2" spans="1:11" x14ac:dyDescent="0.25">
      <c r="A2" s="1" t="s">
        <v>8</v>
      </c>
      <c r="B2" s="1">
        <v>7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  <c r="J2" s="1"/>
      <c r="K2" s="1"/>
    </row>
    <row r="3" spans="1:11" x14ac:dyDescent="0.25">
      <c r="A3" s="1" t="s">
        <v>12</v>
      </c>
      <c r="B3" s="1">
        <v>10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  <c r="J3" s="1"/>
      <c r="K3" s="1"/>
    </row>
    <row r="4" spans="1:11" x14ac:dyDescent="0.25">
      <c r="A4" s="1" t="s">
        <v>16</v>
      </c>
      <c r="B4" s="1">
        <v>10</v>
      </c>
      <c r="C4" s="1" t="s">
        <v>17</v>
      </c>
      <c r="D4" s="1">
        <v>70</v>
      </c>
      <c r="E4" s="2" t="s">
        <v>18</v>
      </c>
      <c r="F4" s="1">
        <v>0</v>
      </c>
      <c r="G4" s="1" t="s">
        <v>19</v>
      </c>
      <c r="H4">
        <v>0</v>
      </c>
      <c r="I4" s="1"/>
      <c r="J4" s="1"/>
      <c r="K4" s="1"/>
    </row>
    <row r="5" spans="1:11" x14ac:dyDescent="0.25">
      <c r="A5" s="1" t="s">
        <v>20</v>
      </c>
      <c r="B5" s="1">
        <v>15</v>
      </c>
      <c r="C5" s="1" t="s">
        <v>21</v>
      </c>
      <c r="D5" s="1">
        <v>30</v>
      </c>
      <c r="E5" s="2" t="s">
        <v>22</v>
      </c>
      <c r="F5" s="1">
        <v>0</v>
      </c>
      <c r="G5" s="1" t="s">
        <v>23</v>
      </c>
      <c r="H5">
        <v>0</v>
      </c>
      <c r="I5" s="1"/>
      <c r="J5" s="1"/>
      <c r="K5" s="1"/>
    </row>
    <row r="6" spans="1:11" x14ac:dyDescent="0.25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  <c r="J6" s="1"/>
      <c r="K6" s="1"/>
    </row>
    <row r="7" spans="1:11" x14ac:dyDescent="0.25">
      <c r="A7" s="1" t="s">
        <v>28</v>
      </c>
      <c r="B7" s="1">
        <v>11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  <c r="J7" s="1"/>
      <c r="K7" s="1"/>
    </row>
    <row r="8" spans="1:11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  <c r="I8" s="1"/>
      <c r="J8" s="1"/>
      <c r="K8" s="1"/>
    </row>
    <row r="9" spans="1:11" x14ac:dyDescent="0.25">
      <c r="A9" s="1" t="s">
        <v>37</v>
      </c>
      <c r="B9" s="1">
        <v>5</v>
      </c>
      <c r="C9" s="1" t="s">
        <v>38</v>
      </c>
      <c r="D9" s="1">
        <v>45</v>
      </c>
      <c r="E9" s="1" t="s">
        <v>39</v>
      </c>
      <c r="F9" s="1"/>
      <c r="G9" s="1" t="s">
        <v>41</v>
      </c>
      <c r="H9">
        <v>0</v>
      </c>
      <c r="I9" s="1"/>
      <c r="J9" s="1"/>
      <c r="K9" s="1"/>
    </row>
    <row r="10" spans="1:11" x14ac:dyDescent="0.25">
      <c r="A10" s="1" t="s">
        <v>42</v>
      </c>
      <c r="B10" s="1">
        <f>ROUNDUP((B8+B5+B7+B9)/2,0)</f>
        <v>18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  <c r="J10" s="1"/>
      <c r="K10" s="1"/>
    </row>
    <row r="11" spans="1:11" x14ac:dyDescent="0.25">
      <c r="A11" s="1" t="s">
        <v>46</v>
      </c>
      <c r="B11" s="1">
        <v>8</v>
      </c>
      <c r="C11" s="1" t="s">
        <v>47</v>
      </c>
      <c r="D11" s="1">
        <v>55</v>
      </c>
      <c r="E11" s="1" t="s">
        <v>48</v>
      </c>
      <c r="F11" s="1">
        <v>0</v>
      </c>
      <c r="G11" t="s">
        <v>49</v>
      </c>
      <c r="H11">
        <v>0</v>
      </c>
      <c r="I11" s="1"/>
      <c r="J11" s="1"/>
      <c r="K11" s="1"/>
    </row>
    <row r="12" spans="1:11" x14ac:dyDescent="0.25">
      <c r="A12" s="1" t="s">
        <v>50</v>
      </c>
      <c r="B12" s="1" t="s">
        <v>51</v>
      </c>
      <c r="C12" s="3" t="s">
        <v>136</v>
      </c>
      <c r="D12" s="1">
        <v>15</v>
      </c>
      <c r="E12" t="s">
        <v>52</v>
      </c>
      <c r="F12" s="1">
        <v>12</v>
      </c>
      <c r="G12" t="s">
        <v>53</v>
      </c>
      <c r="H12">
        <v>0</v>
      </c>
      <c r="I12" s="1"/>
      <c r="J12" s="1"/>
      <c r="K12" s="1"/>
    </row>
    <row r="13" spans="1:11" x14ac:dyDescent="0.25">
      <c r="A13" s="1" t="s">
        <v>54</v>
      </c>
      <c r="B13" s="1">
        <f>ROUNDUP((B7+B5)/2,0)</f>
        <v>13</v>
      </c>
      <c r="C13" s="3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  <c r="I13" s="1"/>
      <c r="J13" s="1"/>
      <c r="K13" s="1"/>
    </row>
    <row r="14" spans="1:11" x14ac:dyDescent="0.25">
      <c r="A14" s="1" t="s">
        <v>57</v>
      </c>
      <c r="B14" s="1">
        <f>ROUNDUP((B6+B6+B4)/3,0)</f>
        <v>7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  <c r="I14" s="1"/>
      <c r="J14" s="1"/>
      <c r="K14" s="1"/>
    </row>
    <row r="15" spans="1:11" x14ac:dyDescent="0.25">
      <c r="A15" s="1" t="s">
        <v>61</v>
      </c>
      <c r="B15" s="1">
        <f>ROUNDUP((B5+B4+B5)/3,0)</f>
        <v>14</v>
      </c>
      <c r="C15" s="3" t="s">
        <v>66</v>
      </c>
      <c r="D15" s="1">
        <v>40</v>
      </c>
      <c r="E15" t="s">
        <v>63</v>
      </c>
      <c r="F15" s="1">
        <v>0</v>
      </c>
      <c r="G15" t="s">
        <v>64</v>
      </c>
      <c r="H15">
        <v>0</v>
      </c>
      <c r="I15" s="1"/>
      <c r="J15" s="1"/>
      <c r="K15" s="1"/>
    </row>
    <row r="16" spans="1:11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  <c r="I16" s="1"/>
      <c r="J16" s="1"/>
      <c r="K16" s="1"/>
    </row>
    <row r="17" spans="1:11" x14ac:dyDescent="0.25">
      <c r="A17" s="1" t="s">
        <v>69</v>
      </c>
      <c r="B17" s="1">
        <v>200</v>
      </c>
      <c r="C17" s="3" t="s">
        <v>74</v>
      </c>
      <c r="D17" s="1">
        <v>30</v>
      </c>
      <c r="E17" s="1" t="s">
        <v>71</v>
      </c>
      <c r="F17" s="1">
        <v>0</v>
      </c>
      <c r="G17" t="s">
        <v>72</v>
      </c>
      <c r="H17">
        <v>0</v>
      </c>
      <c r="I17" s="1"/>
      <c r="J17" s="1"/>
      <c r="K17" s="1"/>
    </row>
    <row r="18" spans="1:11" x14ac:dyDescent="0.25">
      <c r="A18" s="1" t="s">
        <v>73</v>
      </c>
      <c r="B18" s="1">
        <v>25</v>
      </c>
      <c r="C18" s="3" t="s">
        <v>78</v>
      </c>
      <c r="D18" s="1">
        <v>55</v>
      </c>
      <c r="E18" s="1" t="s">
        <v>75</v>
      </c>
      <c r="F18" s="1">
        <v>0</v>
      </c>
      <c r="G18" t="s">
        <v>76</v>
      </c>
      <c r="H18">
        <v>0</v>
      </c>
      <c r="I18" s="1"/>
      <c r="J18" s="1"/>
      <c r="K18" s="1"/>
    </row>
    <row r="19" spans="1:11" x14ac:dyDescent="0.25">
      <c r="A19" s="1" t="s">
        <v>77</v>
      </c>
      <c r="B19" s="1">
        <f>$B$17*0.2</f>
        <v>40</v>
      </c>
      <c r="C19" s="3" t="s">
        <v>82</v>
      </c>
      <c r="D19" s="1">
        <v>35</v>
      </c>
      <c r="E19" s="1" t="s">
        <v>79</v>
      </c>
      <c r="F19" s="1">
        <v>0</v>
      </c>
      <c r="G19" t="s">
        <v>80</v>
      </c>
      <c r="H19">
        <v>0</v>
      </c>
      <c r="I19" s="1"/>
      <c r="J19" s="1"/>
      <c r="K19" s="1"/>
    </row>
    <row r="20" spans="1:11" x14ac:dyDescent="0.25">
      <c r="A20" s="1" t="s">
        <v>81</v>
      </c>
      <c r="B20" s="1">
        <f>$B$17*0.7</f>
        <v>140</v>
      </c>
      <c r="C20" s="3" t="s">
        <v>87</v>
      </c>
      <c r="D20" s="1">
        <v>45</v>
      </c>
      <c r="E20" s="1" t="s">
        <v>83</v>
      </c>
      <c r="F20" s="1">
        <v>0</v>
      </c>
      <c r="G20" t="s">
        <v>84</v>
      </c>
      <c r="H20" t="s">
        <v>85</v>
      </c>
      <c r="I20" s="1"/>
      <c r="J20" s="1"/>
      <c r="K20" s="1"/>
    </row>
    <row r="21" spans="1:11" x14ac:dyDescent="0.25">
      <c r="A21" s="1" t="s">
        <v>86</v>
      </c>
      <c r="B21" s="1">
        <f>$B$17*0.2</f>
        <v>40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  <c r="I21" s="1"/>
      <c r="J21" s="1"/>
      <c r="K21" s="1"/>
    </row>
    <row r="22" spans="1:11" x14ac:dyDescent="0.25">
      <c r="A22" s="1" t="s">
        <v>90</v>
      </c>
      <c r="B22" s="1">
        <f>$B$17*0.2</f>
        <v>40</v>
      </c>
      <c r="C22" s="3" t="s">
        <v>96</v>
      </c>
      <c r="D22" s="1">
        <v>0</v>
      </c>
      <c r="E22" s="1" t="s">
        <v>92</v>
      </c>
      <c r="F22" s="1" t="s">
        <v>133</v>
      </c>
      <c r="G22" t="s">
        <v>94</v>
      </c>
      <c r="H22" t="s">
        <v>85</v>
      </c>
      <c r="I22" s="1"/>
      <c r="J22" s="1"/>
      <c r="K22" s="1"/>
    </row>
    <row r="23" spans="1:11" x14ac:dyDescent="0.25">
      <c r="A23" s="1" t="s">
        <v>95</v>
      </c>
      <c r="B23" s="1">
        <f>$B$17*0.25</f>
        <v>50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  <c r="I23" s="1"/>
      <c r="J23" s="1"/>
      <c r="K23" s="1"/>
    </row>
    <row r="24" spans="1:11" x14ac:dyDescent="0.25">
      <c r="A24" s="1" t="s">
        <v>99</v>
      </c>
      <c r="B24" s="1">
        <f>$B$17*0.25</f>
        <v>50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  <c r="I24" s="1"/>
      <c r="J24" s="1"/>
      <c r="K24" s="1"/>
    </row>
    <row r="25" spans="1:11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 t="s">
        <v>129</v>
      </c>
      <c r="H25" s="1" t="s">
        <v>133</v>
      </c>
      <c r="I25" s="1"/>
      <c r="J25" s="1"/>
      <c r="K25" s="1"/>
    </row>
    <row r="26" spans="1:11" x14ac:dyDescent="0.25">
      <c r="A26" t="s">
        <v>119</v>
      </c>
      <c r="B26" s="2">
        <v>0</v>
      </c>
      <c r="C26" s="3" t="s">
        <v>109</v>
      </c>
      <c r="D26" s="1">
        <v>60</v>
      </c>
      <c r="E26" s="1" t="s">
        <v>106</v>
      </c>
      <c r="F26" s="1"/>
      <c r="G26" s="1"/>
      <c r="H26" s="1"/>
      <c r="I26" s="1"/>
      <c r="J26" s="1"/>
      <c r="K26" s="1"/>
    </row>
    <row r="27" spans="1:11" x14ac:dyDescent="0.25">
      <c r="A27" t="s">
        <v>108</v>
      </c>
      <c r="B27" s="2">
        <v>1.5</v>
      </c>
      <c r="C27" s="3"/>
      <c r="E27" t="s">
        <v>110</v>
      </c>
      <c r="F27" s="1">
        <v>3</v>
      </c>
      <c r="G27" s="1"/>
      <c r="H27" s="1"/>
      <c r="I27" s="1"/>
      <c r="J27" s="1"/>
      <c r="K27" s="1"/>
    </row>
    <row r="28" spans="1:11" x14ac:dyDescent="0.25">
      <c r="A28" t="s">
        <v>111</v>
      </c>
      <c r="B28">
        <v>45</v>
      </c>
      <c r="C28" s="3"/>
      <c r="E28" t="s">
        <v>116</v>
      </c>
      <c r="F28" t="s">
        <v>132</v>
      </c>
    </row>
    <row r="29" spans="1:11" x14ac:dyDescent="0.25">
      <c r="A29" t="s">
        <v>112</v>
      </c>
      <c r="B29">
        <v>5</v>
      </c>
      <c r="E29" t="s">
        <v>124</v>
      </c>
      <c r="F29">
        <v>1</v>
      </c>
    </row>
    <row r="30" spans="1:11" x14ac:dyDescent="0.25">
      <c r="A30" t="s">
        <v>113</v>
      </c>
      <c r="B30">
        <v>30</v>
      </c>
      <c r="E30" t="s">
        <v>125</v>
      </c>
      <c r="F30">
        <v>18</v>
      </c>
    </row>
    <row r="31" spans="1:11" x14ac:dyDescent="0.25">
      <c r="E31" t="s">
        <v>126</v>
      </c>
      <c r="F31">
        <f>SUM(B2:B7)*75*(IF(F28="Groß",1.75,IF(F28="Mittel",1,IF(F28="Klein",0.3,1))))+F32</f>
        <v>4350</v>
      </c>
    </row>
    <row r="32" spans="1:11" x14ac:dyDescent="0.25">
      <c r="E32" t="s">
        <v>127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B19" sqref="B19"/>
    </sheetView>
  </sheetViews>
  <sheetFormatPr defaultColWidth="11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11</v>
      </c>
      <c r="C3" s="1" t="s">
        <v>13</v>
      </c>
      <c r="D3" s="1">
        <v>44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6</v>
      </c>
      <c r="C4" s="1" t="s">
        <v>17</v>
      </c>
      <c r="D4" s="1">
        <v>44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13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13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34</v>
      </c>
      <c r="E9" s="1" t="s">
        <v>39</v>
      </c>
      <c r="F9" s="1"/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18</v>
      </c>
      <c r="C10" s="1" t="s">
        <v>43</v>
      </c>
      <c r="D10" s="1">
        <v>23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8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24</v>
      </c>
      <c r="G12" t="s">
        <v>53</v>
      </c>
      <c r="H12">
        <v>0</v>
      </c>
    </row>
    <row r="13" spans="1:9" x14ac:dyDescent="0.25">
      <c r="A13" s="1" t="s">
        <v>54</v>
      </c>
      <c r="B13" s="1">
        <f>ROUNDUP((B7+B5)/2,0)</f>
        <v>13</v>
      </c>
      <c r="C13" s="3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</row>
    <row r="14" spans="1:9" x14ac:dyDescent="0.25">
      <c r="A14" s="1" t="s">
        <v>57</v>
      </c>
      <c r="B14" s="1">
        <f>ROUNDUP((B6+B6+B4)/3,0)</f>
        <v>6</v>
      </c>
      <c r="C14" s="3" t="s">
        <v>62</v>
      </c>
      <c r="D14" s="1">
        <v>7</v>
      </c>
      <c r="E14" t="s">
        <v>59</v>
      </c>
      <c r="F14" s="1">
        <v>0</v>
      </c>
      <c r="G14" t="s">
        <v>60</v>
      </c>
      <c r="H14">
        <v>0</v>
      </c>
    </row>
    <row r="15" spans="1:9" x14ac:dyDescent="0.25">
      <c r="A15" s="1" t="s">
        <v>61</v>
      </c>
      <c r="B15" s="1">
        <f>ROUNDUP((B5+B4+B5)/3,0)</f>
        <v>11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 x14ac:dyDescent="0.25">
      <c r="A16" s="1" t="s">
        <v>65</v>
      </c>
      <c r="B16" s="1">
        <f>B8+B9</f>
        <v>10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 x14ac:dyDescent="0.25">
      <c r="A17" s="1" t="s">
        <v>69</v>
      </c>
      <c r="B17" s="1">
        <v>300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 x14ac:dyDescent="0.25">
      <c r="A18" s="1" t="s">
        <v>73</v>
      </c>
      <c r="B18" s="1">
        <v>14</v>
      </c>
      <c r="C18" s="3" t="s">
        <v>78</v>
      </c>
      <c r="D18" s="1">
        <v>25</v>
      </c>
      <c r="E18" s="1" t="s">
        <v>75</v>
      </c>
      <c r="F18" s="1">
        <v>0</v>
      </c>
      <c r="G18" t="s">
        <v>76</v>
      </c>
      <c r="H18">
        <v>0</v>
      </c>
    </row>
    <row r="19" spans="1:8" x14ac:dyDescent="0.25">
      <c r="A19" s="1" t="s">
        <v>77</v>
      </c>
      <c r="B19" s="1">
        <f>$B$17*0.2</f>
        <v>60</v>
      </c>
      <c r="C19" s="3" t="s">
        <v>82</v>
      </c>
      <c r="D19" s="1">
        <v>22</v>
      </c>
      <c r="E19" s="1" t="s">
        <v>79</v>
      </c>
      <c r="F19" s="1">
        <v>0</v>
      </c>
      <c r="G19" t="s">
        <v>80</v>
      </c>
      <c r="H19">
        <v>0</v>
      </c>
    </row>
    <row r="20" spans="1:8" x14ac:dyDescent="0.25">
      <c r="A20" s="1" t="s">
        <v>81</v>
      </c>
      <c r="B20" s="1">
        <f>$B$17*0.7</f>
        <v>210</v>
      </c>
      <c r="C20" s="3" t="s">
        <v>87</v>
      </c>
      <c r="D20" s="1">
        <v>46</v>
      </c>
      <c r="E20" s="1" t="s">
        <v>83</v>
      </c>
      <c r="F20" s="1">
        <v>0</v>
      </c>
      <c r="G20" t="s">
        <v>84</v>
      </c>
      <c r="H20" t="s">
        <v>85</v>
      </c>
    </row>
    <row r="21" spans="1:8" x14ac:dyDescent="0.25">
      <c r="A21" s="1" t="s">
        <v>86</v>
      </c>
      <c r="B21" s="1">
        <f>$B$17*0.2</f>
        <v>60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 x14ac:dyDescent="0.25">
      <c r="A22" s="1" t="s">
        <v>90</v>
      </c>
      <c r="B22" s="1">
        <f>$B$17*0.2</f>
        <v>60</v>
      </c>
      <c r="C22" s="3" t="s">
        <v>96</v>
      </c>
      <c r="D22" s="1">
        <v>0</v>
      </c>
      <c r="E22" s="1" t="s">
        <v>92</v>
      </c>
      <c r="F22" s="1" t="s">
        <v>135</v>
      </c>
      <c r="G22" t="s">
        <v>94</v>
      </c>
      <c r="H22" t="s">
        <v>85</v>
      </c>
    </row>
    <row r="23" spans="1:8" x14ac:dyDescent="0.25">
      <c r="A23" s="1" t="s">
        <v>95</v>
      </c>
      <c r="B23" s="1">
        <f>$B$17*0.25</f>
        <v>75</v>
      </c>
      <c r="C23" s="3" t="s">
        <v>100</v>
      </c>
      <c r="D23" s="1">
        <v>0</v>
      </c>
      <c r="E23" s="1" t="s">
        <v>97</v>
      </c>
      <c r="F23" s="1">
        <v>0</v>
      </c>
      <c r="G23" t="s">
        <v>98</v>
      </c>
      <c r="H23" t="s">
        <v>85</v>
      </c>
    </row>
    <row r="24" spans="1:8" x14ac:dyDescent="0.25">
      <c r="A24" s="1" t="s">
        <v>99</v>
      </c>
      <c r="B24" s="1">
        <f>$B$17*0.25</f>
        <v>75</v>
      </c>
      <c r="C24" s="3" t="s">
        <v>104</v>
      </c>
      <c r="D24" s="1">
        <v>0</v>
      </c>
      <c r="E24" s="1" t="s">
        <v>101</v>
      </c>
      <c r="F24" s="1">
        <v>0</v>
      </c>
      <c r="G24" t="s">
        <v>102</v>
      </c>
      <c r="H24" t="s">
        <v>85</v>
      </c>
    </row>
    <row r="25" spans="1:8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 t="s">
        <v>129</v>
      </c>
      <c r="H25" s="1" t="s">
        <v>134</v>
      </c>
    </row>
    <row r="26" spans="1:8" x14ac:dyDescent="0.25">
      <c r="A26" t="s">
        <v>119</v>
      </c>
      <c r="B26" s="2">
        <v>0</v>
      </c>
      <c r="C26" s="3" t="s">
        <v>109</v>
      </c>
      <c r="D26" s="1">
        <v>31</v>
      </c>
      <c r="E26" s="1" t="s">
        <v>106</v>
      </c>
      <c r="F26" s="1"/>
      <c r="G26" s="1"/>
      <c r="H26" s="1"/>
    </row>
    <row r="27" spans="1:8" x14ac:dyDescent="0.25">
      <c r="A27" t="s">
        <v>108</v>
      </c>
      <c r="B27" s="2">
        <v>3</v>
      </c>
      <c r="C27" s="3"/>
      <c r="E27" t="s">
        <v>110</v>
      </c>
      <c r="F27" s="1">
        <v>5.5</v>
      </c>
      <c r="G27" s="1"/>
      <c r="H27" s="1"/>
    </row>
    <row r="28" spans="1:8" x14ac:dyDescent="0.25">
      <c r="A28" t="s">
        <v>111</v>
      </c>
      <c r="B28">
        <v>25</v>
      </c>
      <c r="C28" s="3"/>
      <c r="E28" t="s">
        <v>116</v>
      </c>
      <c r="F28" t="s">
        <v>132</v>
      </c>
    </row>
    <row r="29" spans="1:8" x14ac:dyDescent="0.25">
      <c r="A29" t="s">
        <v>112</v>
      </c>
      <c r="B29">
        <v>4</v>
      </c>
      <c r="E29" t="s">
        <v>124</v>
      </c>
      <c r="F29">
        <v>3.5</v>
      </c>
    </row>
    <row r="30" spans="1:8" x14ac:dyDescent="0.25">
      <c r="A30" t="s">
        <v>113</v>
      </c>
      <c r="B30">
        <v>35</v>
      </c>
      <c r="E30" t="s">
        <v>125</v>
      </c>
      <c r="F30">
        <v>25</v>
      </c>
    </row>
    <row r="31" spans="1:8" x14ac:dyDescent="0.25">
      <c r="E31" t="s">
        <v>126</v>
      </c>
      <c r="F31">
        <f>SUM(B2:B7)*75*(IF(F28="Groß",1.75,IF(F28="Mittel",1,IF(F28="Klein",0.3,1))))+F32</f>
        <v>4500</v>
      </c>
    </row>
    <row r="32" spans="1:8" x14ac:dyDescent="0.25">
      <c r="E32" t="s">
        <v>127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EAD4-790C-4025-A3A5-862BD8148DD2}">
  <dimension ref="A1:I32"/>
  <sheetViews>
    <sheetView tabSelected="1" workbookViewId="0">
      <selection activeCell="G25" sqref="G2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25">
      <c r="A2" s="1" t="s">
        <v>8</v>
      </c>
      <c r="B2" s="1">
        <v>20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25">
      <c r="A3" s="1" t="s">
        <v>12</v>
      </c>
      <c r="B3" s="1">
        <v>11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25">
      <c r="A4" s="1" t="s">
        <v>16</v>
      </c>
      <c r="B4" s="1">
        <v>8</v>
      </c>
      <c r="C4" s="1" t="s">
        <v>17</v>
      </c>
      <c r="D4" s="1">
        <v>36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25">
      <c r="A5" s="1" t="s">
        <v>20</v>
      </c>
      <c r="B5" s="1">
        <v>16</v>
      </c>
      <c r="C5" s="1" t="s">
        <v>21</v>
      </c>
      <c r="D5" s="1">
        <v>25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25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25">
      <c r="A7" s="1" t="s">
        <v>28</v>
      </c>
      <c r="B7" s="1">
        <v>13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25">
      <c r="A8" s="1" t="s">
        <v>32</v>
      </c>
      <c r="B8" s="1">
        <v>4</v>
      </c>
      <c r="C8" s="1" t="s">
        <v>33</v>
      </c>
      <c r="D8" s="1">
        <v>0</v>
      </c>
      <c r="E8" s="1" t="s">
        <v>34</v>
      </c>
      <c r="F8" s="1" t="s">
        <v>137</v>
      </c>
      <c r="G8" s="1" t="s">
        <v>36</v>
      </c>
      <c r="H8">
        <v>0</v>
      </c>
    </row>
    <row r="9" spans="1:9" x14ac:dyDescent="0.25">
      <c r="A9" s="1" t="s">
        <v>37</v>
      </c>
      <c r="B9" s="1">
        <v>5</v>
      </c>
      <c r="C9" s="1" t="s">
        <v>38</v>
      </c>
      <c r="D9" s="1">
        <v>28</v>
      </c>
      <c r="E9" s="1" t="s">
        <v>39</v>
      </c>
      <c r="F9" s="1"/>
      <c r="G9" s="1" t="s">
        <v>41</v>
      </c>
      <c r="H9">
        <v>0</v>
      </c>
    </row>
    <row r="10" spans="1:9" x14ac:dyDescent="0.25">
      <c r="A10" s="1" t="s">
        <v>42</v>
      </c>
      <c r="B10" s="1">
        <f>ROUNDUP((B8+B5+B7+B9)/2,0)</f>
        <v>19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25">
      <c r="A11" s="1" t="s">
        <v>46</v>
      </c>
      <c r="B11" s="1">
        <v>17</v>
      </c>
      <c r="C11" s="1" t="s">
        <v>47</v>
      </c>
      <c r="D11" s="1">
        <v>31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25">
      <c r="A12" s="1" t="s">
        <v>50</v>
      </c>
      <c r="B12" s="1" t="s">
        <v>51</v>
      </c>
      <c r="C12" s="3" t="s">
        <v>136</v>
      </c>
      <c r="D12" s="1">
        <v>0</v>
      </c>
      <c r="E12" t="s">
        <v>52</v>
      </c>
      <c r="F12" s="1">
        <v>35</v>
      </c>
      <c r="G12" t="s">
        <v>53</v>
      </c>
      <c r="H12">
        <v>0</v>
      </c>
    </row>
    <row r="13" spans="1:9" x14ac:dyDescent="0.25">
      <c r="A13" s="1" t="s">
        <v>54</v>
      </c>
      <c r="B13" s="1">
        <f>ROUNDUP((B7+B5)/2,0)</f>
        <v>15</v>
      </c>
      <c r="C13" s="3" t="s">
        <v>58</v>
      </c>
      <c r="D13" s="1">
        <v>0</v>
      </c>
      <c r="E13" t="s">
        <v>55</v>
      </c>
      <c r="F13" s="1">
        <v>0</v>
      </c>
      <c r="G13" t="s">
        <v>56</v>
      </c>
      <c r="H13">
        <v>0</v>
      </c>
    </row>
    <row r="14" spans="1:9" x14ac:dyDescent="0.25">
      <c r="A14" s="1" t="s">
        <v>57</v>
      </c>
      <c r="B14" s="1">
        <f>ROUNDUP((B6+B6+B4)/3,0)</f>
        <v>5</v>
      </c>
      <c r="C14" s="3" t="s">
        <v>62</v>
      </c>
      <c r="D14" s="1">
        <v>0</v>
      </c>
      <c r="E14" t="s">
        <v>59</v>
      </c>
      <c r="F14" s="1">
        <v>0</v>
      </c>
      <c r="G14" t="s">
        <v>60</v>
      </c>
      <c r="H14">
        <v>0</v>
      </c>
    </row>
    <row r="15" spans="1:9" x14ac:dyDescent="0.25">
      <c r="A15" s="1" t="s">
        <v>61</v>
      </c>
      <c r="B15" s="1">
        <f>ROUNDUP((B5+B4+B5)/3,0)</f>
        <v>14</v>
      </c>
      <c r="C15" s="3" t="s">
        <v>66</v>
      </c>
      <c r="D15" s="1">
        <v>0</v>
      </c>
      <c r="E15" t="s">
        <v>63</v>
      </c>
      <c r="F15" s="1">
        <v>0</v>
      </c>
      <c r="G15" t="s">
        <v>64</v>
      </c>
      <c r="H15">
        <v>0</v>
      </c>
    </row>
    <row r="16" spans="1:9" x14ac:dyDescent="0.25">
      <c r="A16" s="1" t="s">
        <v>65</v>
      </c>
      <c r="B16" s="1">
        <f>B8+B9</f>
        <v>9</v>
      </c>
      <c r="C16" s="3" t="s">
        <v>70</v>
      </c>
      <c r="D16" s="1">
        <v>0</v>
      </c>
      <c r="E16" s="1" t="s">
        <v>67</v>
      </c>
      <c r="F16" s="1">
        <v>0</v>
      </c>
      <c r="G16" t="s">
        <v>68</v>
      </c>
      <c r="H16">
        <v>0</v>
      </c>
    </row>
    <row r="17" spans="1:8" x14ac:dyDescent="0.25">
      <c r="A17" s="1" t="s">
        <v>69</v>
      </c>
      <c r="B17" s="1">
        <v>600</v>
      </c>
      <c r="C17" s="3" t="s">
        <v>74</v>
      </c>
      <c r="D17" s="1">
        <v>0</v>
      </c>
      <c r="E17" s="1" t="s">
        <v>71</v>
      </c>
      <c r="F17" s="1">
        <v>0</v>
      </c>
      <c r="G17" t="s">
        <v>72</v>
      </c>
      <c r="H17">
        <v>0</v>
      </c>
    </row>
    <row r="18" spans="1:8" x14ac:dyDescent="0.25">
      <c r="A18" s="1" t="s">
        <v>73</v>
      </c>
      <c r="B18" s="1">
        <v>15</v>
      </c>
      <c r="C18" s="3" t="s">
        <v>78</v>
      </c>
      <c r="D18" s="1">
        <v>36</v>
      </c>
      <c r="E18" s="1" t="s">
        <v>75</v>
      </c>
      <c r="F18" s="1">
        <v>0</v>
      </c>
      <c r="G18" t="s">
        <v>76</v>
      </c>
      <c r="H18">
        <v>0</v>
      </c>
    </row>
    <row r="19" spans="1:8" x14ac:dyDescent="0.25">
      <c r="A19" s="1" t="s">
        <v>77</v>
      </c>
      <c r="B19" s="1">
        <f>$B$17*0.2</f>
        <v>120</v>
      </c>
      <c r="C19" s="3" t="s">
        <v>82</v>
      </c>
      <c r="D19" s="1">
        <v>31</v>
      </c>
      <c r="E19" s="1" t="s">
        <v>79</v>
      </c>
      <c r="F19" s="1">
        <v>0</v>
      </c>
      <c r="G19" t="s">
        <v>80</v>
      </c>
      <c r="H19">
        <v>0</v>
      </c>
    </row>
    <row r="20" spans="1:8" x14ac:dyDescent="0.25">
      <c r="A20" s="1" t="s">
        <v>81</v>
      </c>
      <c r="B20" s="1">
        <f>$B$17*0.7</f>
        <v>420</v>
      </c>
      <c r="C20" s="3" t="s">
        <v>87</v>
      </c>
      <c r="D20" s="1">
        <v>31</v>
      </c>
      <c r="E20" s="1" t="s">
        <v>83</v>
      </c>
      <c r="F20" s="1">
        <v>0</v>
      </c>
      <c r="G20" t="s">
        <v>84</v>
      </c>
      <c r="H20" t="s">
        <v>85</v>
      </c>
    </row>
    <row r="21" spans="1:8" x14ac:dyDescent="0.25">
      <c r="A21" s="1" t="s">
        <v>86</v>
      </c>
      <c r="B21" s="1">
        <f t="shared" ref="B21:B22" si="0">$B$17*0.2</f>
        <v>120</v>
      </c>
      <c r="C21" s="3" t="s">
        <v>91</v>
      </c>
      <c r="D21" s="1">
        <v>0</v>
      </c>
      <c r="E21" s="1" t="s">
        <v>88</v>
      </c>
      <c r="F21" s="1">
        <v>0</v>
      </c>
      <c r="G21" t="s">
        <v>89</v>
      </c>
      <c r="H21" t="s">
        <v>85</v>
      </c>
    </row>
    <row r="22" spans="1:8" x14ac:dyDescent="0.25">
      <c r="A22" s="1" t="s">
        <v>90</v>
      </c>
      <c r="B22" s="1">
        <f t="shared" si="0"/>
        <v>120</v>
      </c>
      <c r="C22" s="3" t="s">
        <v>96</v>
      </c>
      <c r="D22" s="1">
        <v>0</v>
      </c>
      <c r="E22" s="1" t="s">
        <v>92</v>
      </c>
      <c r="F22" s="1" t="s">
        <v>138</v>
      </c>
      <c r="G22" t="s">
        <v>94</v>
      </c>
      <c r="H22" t="s">
        <v>85</v>
      </c>
    </row>
    <row r="23" spans="1:8" x14ac:dyDescent="0.25">
      <c r="A23" s="1" t="s">
        <v>95</v>
      </c>
      <c r="B23" s="1">
        <f>$B$17*0.25</f>
        <v>150</v>
      </c>
      <c r="C23" s="3" t="s">
        <v>100</v>
      </c>
      <c r="D23" s="1">
        <v>0</v>
      </c>
      <c r="E23" s="1" t="s">
        <v>97</v>
      </c>
      <c r="F23" s="1">
        <v>2</v>
      </c>
      <c r="G23" t="s">
        <v>98</v>
      </c>
      <c r="H23" t="s">
        <v>85</v>
      </c>
    </row>
    <row r="24" spans="1:8" x14ac:dyDescent="0.25">
      <c r="A24" s="1" t="s">
        <v>99</v>
      </c>
      <c r="B24" s="1">
        <f>$B$17*0.25</f>
        <v>150</v>
      </c>
      <c r="C24" s="3" t="s">
        <v>104</v>
      </c>
      <c r="D24" s="1">
        <v>0</v>
      </c>
      <c r="E24" s="1" t="s">
        <v>101</v>
      </c>
      <c r="F24" s="1">
        <v>2</v>
      </c>
      <c r="G24" t="s">
        <v>102</v>
      </c>
      <c r="H24" t="s">
        <v>85</v>
      </c>
    </row>
    <row r="25" spans="1:8" x14ac:dyDescent="0.25">
      <c r="A25" s="1" t="s">
        <v>103</v>
      </c>
      <c r="B25" s="1">
        <v>0</v>
      </c>
      <c r="C25" s="3" t="s">
        <v>107</v>
      </c>
      <c r="D25" s="1">
        <v>0</v>
      </c>
      <c r="E25" s="1" t="s">
        <v>105</v>
      </c>
      <c r="F25" s="1" t="s">
        <v>106</v>
      </c>
      <c r="G25" s="1"/>
      <c r="H25" s="1"/>
    </row>
    <row r="26" spans="1:8" x14ac:dyDescent="0.25">
      <c r="A26" t="s">
        <v>115</v>
      </c>
      <c r="B26" s="2">
        <v>1</v>
      </c>
      <c r="C26" s="3" t="s">
        <v>109</v>
      </c>
      <c r="D26" s="1">
        <v>34</v>
      </c>
      <c r="E26" s="1" t="s">
        <v>106</v>
      </c>
      <c r="F26" s="1"/>
      <c r="G26" s="1"/>
      <c r="H26" s="1"/>
    </row>
    <row r="27" spans="1:8" x14ac:dyDescent="0.25">
      <c r="A27" t="s">
        <v>108</v>
      </c>
      <c r="B27" s="2">
        <v>1.6</v>
      </c>
      <c r="C27" s="3"/>
      <c r="E27" t="s">
        <v>110</v>
      </c>
      <c r="F27" s="1">
        <v>6.5</v>
      </c>
      <c r="G27" s="1"/>
      <c r="H27" s="1"/>
    </row>
    <row r="28" spans="1:8" x14ac:dyDescent="0.25">
      <c r="A28" t="s">
        <v>111</v>
      </c>
      <c r="B28">
        <v>150</v>
      </c>
      <c r="C28" s="3"/>
      <c r="E28" t="s">
        <v>116</v>
      </c>
      <c r="F28" t="s">
        <v>117</v>
      </c>
    </row>
    <row r="29" spans="1:8" x14ac:dyDescent="0.25">
      <c r="A29" t="s">
        <v>112</v>
      </c>
      <c r="B29">
        <v>4</v>
      </c>
      <c r="E29" t="s">
        <v>124</v>
      </c>
      <c r="F29">
        <v>4.5</v>
      </c>
    </row>
    <row r="30" spans="1:8" x14ac:dyDescent="0.25">
      <c r="A30" t="s">
        <v>113</v>
      </c>
      <c r="B30">
        <v>0</v>
      </c>
      <c r="E30" t="s">
        <v>125</v>
      </c>
      <c r="F30">
        <v>66</v>
      </c>
    </row>
    <row r="31" spans="1:8" x14ac:dyDescent="0.25">
      <c r="E31" t="s">
        <v>126</v>
      </c>
      <c r="F31">
        <f>SUM(B2:B7)*75*(IF(F28="Groß",1.75,IF(F28="Mittel",1,IF(F28="Klein",0.3,1))))+F32</f>
        <v>9318.75</v>
      </c>
    </row>
    <row r="32" spans="1:8" x14ac:dyDescent="0.25">
      <c r="E32" t="s">
        <v>127</v>
      </c>
      <c r="F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Moebius</vt:lpstr>
      <vt:lpstr>Agatha</vt:lpstr>
      <vt:lpstr>Plötze</vt:lpstr>
      <vt:lpstr>Amadeus</vt:lpstr>
      <vt:lpstr>Parcival</vt:lpstr>
      <vt:lpstr>Ratte Bio Waffe</vt:lpstr>
      <vt:lpstr>Mokka</vt:lpstr>
      <vt:lpstr>Wildschwein</vt:lpstr>
      <vt:lpstr>Boris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Emil Mortensen</cp:lastModifiedBy>
  <dcterms:created xsi:type="dcterms:W3CDTF">2015-06-05T18:19:34Z</dcterms:created>
  <dcterms:modified xsi:type="dcterms:W3CDTF">2023-01-11T19:19:25Z</dcterms:modified>
</cp:coreProperties>
</file>