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autoCompressPictures="0" defaultThemeVersion="166925"/>
  <mc:AlternateContent xmlns:mc="http://schemas.openxmlformats.org/markup-compatibility/2006">
    <mc:Choice Requires="x15">
      <x15ac:absPath xmlns:x15ac="http://schemas.microsoft.com/office/spreadsheetml/2010/11/ac" url="C:\Users\Admin\Dropbox\OrbisAstea\Rpg\###Orbis\BookdownData\"/>
    </mc:Choice>
  </mc:AlternateContent>
  <xr:revisionPtr revIDLastSave="0" documentId="13_ncr:1_{9AAE23AA-A812-42C2-970B-6339ED8BB880}" xr6:coauthVersionLast="47" xr6:coauthVersionMax="47" xr10:uidLastSave="{00000000-0000-0000-0000-000000000000}"/>
  <bookViews>
    <workbookView xWindow="-108" yWindow="-108" windowWidth="23256" windowHeight="12456" firstSheet="1" activeTab="5" xr2:uid="{00000000-000D-0000-FFFF-FFFF00000000}"/>
  </bookViews>
  <sheets>
    <sheet name="TimelineData" sheetId="1" r:id="rId1"/>
    <sheet name="Feiertage" sheetId="5" r:id="rId2"/>
    <sheet name="Eigenschaften" sheetId="6" r:id="rId3"/>
    <sheet name="Gruppenskills" sheetId="2" r:id="rId4"/>
    <sheet name="TrankeBookdown" sheetId="4" r:id="rId5"/>
    <sheet name="Beruf Einkommen " sheetId="7" r:id="rId6"/>
    <sheet name="Schmiedekosten" sheetId="8" r:id="rId7"/>
  </sheets>
  <externalReferences>
    <externalReference r:id="rId8"/>
  </externalReferences>
  <definedNames>
    <definedName name="Itemliste">'[1]Itemliste_ not_updated'!$A$2:$A$388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 i="8" l="1"/>
  <c r="J2" i="8"/>
  <c r="I2" i="8" s="1"/>
  <c r="K2" i="8"/>
  <c r="F3" i="8"/>
  <c r="J3" i="8"/>
  <c r="I3" i="8" s="1"/>
  <c r="K3" i="8"/>
  <c r="M3" i="8" s="1"/>
  <c r="L3" i="8" s="1"/>
  <c r="N3" i="8" s="1"/>
  <c r="F4" i="8"/>
  <c r="J4" i="8"/>
  <c r="I4" i="8" s="1"/>
  <c r="K4" i="8"/>
  <c r="M4" i="8" s="1"/>
  <c r="L4" i="8" s="1"/>
  <c r="N4" i="8" s="1"/>
  <c r="F5" i="8"/>
  <c r="J5" i="8"/>
  <c r="I5" i="8" s="1"/>
  <c r="K5" i="8"/>
  <c r="M5" i="8" s="1"/>
  <c r="L5" i="8" s="1"/>
  <c r="N5" i="8" s="1"/>
  <c r="F6" i="8"/>
  <c r="J6" i="8"/>
  <c r="I6" i="8" s="1"/>
  <c r="K6" i="8"/>
  <c r="M6" i="8" s="1"/>
  <c r="L6" i="8" s="1"/>
  <c r="N6" i="8" s="1"/>
  <c r="F7" i="8"/>
  <c r="J7" i="8"/>
  <c r="I7" i="8" s="1"/>
  <c r="K7" i="8"/>
  <c r="M7" i="8" s="1"/>
  <c r="L7" i="8" s="1"/>
  <c r="N7" i="8" s="1"/>
  <c r="F8" i="8"/>
  <c r="J8" i="8"/>
  <c r="I8" i="8" s="1"/>
  <c r="K8" i="8"/>
  <c r="M8" i="8" s="1"/>
  <c r="L8" i="8" s="1"/>
  <c r="F9" i="8"/>
  <c r="J9" i="8"/>
  <c r="I9" i="8" s="1"/>
  <c r="K9" i="8"/>
  <c r="M9" i="8" s="1"/>
  <c r="L9" i="8" s="1"/>
  <c r="F10" i="8"/>
  <c r="J10" i="8"/>
  <c r="I10" i="8" s="1"/>
  <c r="K10" i="8"/>
  <c r="M10" i="8" s="1"/>
  <c r="L10" i="8" s="1"/>
  <c r="F11" i="8"/>
  <c r="J11" i="8"/>
  <c r="I11" i="8" s="1"/>
  <c r="K11" i="8"/>
  <c r="M11" i="8" s="1"/>
  <c r="L11" i="8" s="1"/>
  <c r="N11" i="8" s="1"/>
  <c r="F12" i="8"/>
  <c r="J12" i="8"/>
  <c r="I12" i="8" s="1"/>
  <c r="K12" i="8"/>
  <c r="M12" i="8" s="1"/>
  <c r="L12" i="8" s="1"/>
  <c r="N12" i="8" s="1"/>
  <c r="F13" i="8"/>
  <c r="J13" i="8"/>
  <c r="I13" i="8" s="1"/>
  <c r="K13" i="8"/>
  <c r="M13" i="8" s="1"/>
  <c r="L13" i="8" s="1"/>
  <c r="N13" i="8" s="1"/>
  <c r="F14" i="8"/>
  <c r="J14" i="8"/>
  <c r="I14" i="8" s="1"/>
  <c r="K14" i="8"/>
  <c r="M14" i="8" s="1"/>
  <c r="L14" i="8" s="1"/>
  <c r="N14" i="8" s="1"/>
  <c r="F15" i="8"/>
  <c r="J15" i="8"/>
  <c r="I15" i="8" s="1"/>
  <c r="K15" i="8"/>
  <c r="M15" i="8" s="1"/>
  <c r="L15" i="8" s="1"/>
  <c r="N15" i="8" s="1"/>
  <c r="F16" i="8"/>
  <c r="J16" i="8"/>
  <c r="I16" i="8" s="1"/>
  <c r="K16" i="8"/>
  <c r="M16" i="8" s="1"/>
  <c r="L16" i="8" s="1"/>
  <c r="F17" i="8"/>
  <c r="J17" i="8"/>
  <c r="I17" i="8" s="1"/>
  <c r="K17" i="8"/>
  <c r="M17" i="8" s="1"/>
  <c r="L17" i="8" s="1"/>
  <c r="F18" i="8"/>
  <c r="J18" i="8"/>
  <c r="I18" i="8" s="1"/>
  <c r="K18" i="8"/>
  <c r="M18" i="8" s="1"/>
  <c r="L18" i="8" s="1"/>
  <c r="F19" i="8"/>
  <c r="J19" i="8"/>
  <c r="I19" i="8" s="1"/>
  <c r="K19" i="8"/>
  <c r="M19" i="8" s="1"/>
  <c r="L19" i="8" s="1"/>
  <c r="F20" i="8"/>
  <c r="J20" i="8"/>
  <c r="I20" i="8" s="1"/>
  <c r="F21" i="8"/>
  <c r="J21" i="8"/>
  <c r="I21" i="8" s="1"/>
  <c r="F22" i="8"/>
  <c r="J22" i="8"/>
  <c r="I22" i="8" s="1"/>
  <c r="F23" i="8"/>
  <c r="J23" i="8"/>
  <c r="I23" i="8" s="1"/>
  <c r="K23" i="8"/>
  <c r="M23" i="8" s="1"/>
  <c r="L23" i="8" s="1"/>
  <c r="N23" i="8" s="1"/>
  <c r="F24" i="8"/>
  <c r="J24" i="8"/>
  <c r="I24" i="8" s="1"/>
  <c r="K24" i="8"/>
  <c r="M24" i="8" s="1"/>
  <c r="L24" i="8" s="1"/>
  <c r="N24" i="8" s="1"/>
  <c r="F25" i="8"/>
  <c r="J25" i="8"/>
  <c r="I25" i="8" s="1"/>
  <c r="K25" i="8"/>
  <c r="M25" i="8" s="1"/>
  <c r="L25" i="8" s="1"/>
  <c r="N25" i="8" s="1"/>
  <c r="F26" i="8"/>
  <c r="J26" i="8"/>
  <c r="I26" i="8" s="1"/>
  <c r="K26" i="8"/>
  <c r="M26" i="8" s="1"/>
  <c r="L26" i="8" s="1"/>
  <c r="F27" i="8"/>
  <c r="J27" i="8"/>
  <c r="I27" i="8" s="1"/>
  <c r="K27" i="8"/>
  <c r="M27" i="8" s="1"/>
  <c r="L27" i="8" s="1"/>
  <c r="N27" i="8" s="1"/>
  <c r="F28" i="8"/>
  <c r="J28" i="8"/>
  <c r="I28" i="8" s="1"/>
  <c r="K28" i="8"/>
  <c r="M28" i="8" s="1"/>
  <c r="L28" i="8" s="1"/>
  <c r="F29" i="8"/>
  <c r="J29" i="8"/>
  <c r="I29" i="8" s="1"/>
  <c r="K29" i="8"/>
  <c r="M29" i="8" s="1"/>
  <c r="L29" i="8" s="1"/>
  <c r="F30" i="8"/>
  <c r="J30" i="8"/>
  <c r="I30" i="8" s="1"/>
  <c r="K30" i="8"/>
  <c r="M30" i="8" s="1"/>
  <c r="L30" i="8" s="1"/>
  <c r="F31" i="8"/>
  <c r="J31" i="8"/>
  <c r="I31" i="8" s="1"/>
  <c r="K31" i="8"/>
  <c r="M31" i="8" s="1"/>
  <c r="L31" i="8" s="1"/>
  <c r="N31" i="8" s="1"/>
  <c r="F32" i="8"/>
  <c r="J32" i="8"/>
  <c r="I32" i="8" s="1"/>
  <c r="K32" i="8"/>
  <c r="M32" i="8" s="1"/>
  <c r="L32" i="8" s="1"/>
  <c r="N32" i="8" s="1"/>
  <c r="F33" i="8"/>
  <c r="J33" i="8"/>
  <c r="I33" i="8" s="1"/>
  <c r="K33" i="8"/>
  <c r="M33" i="8" s="1"/>
  <c r="L33" i="8" s="1"/>
  <c r="N33" i="8" s="1"/>
  <c r="F34" i="8"/>
  <c r="J34" i="8"/>
  <c r="I34" i="8" s="1"/>
  <c r="K34" i="8"/>
  <c r="M34" i="8" s="1"/>
  <c r="L34" i="8" s="1"/>
  <c r="N34" i="8" s="1"/>
  <c r="F35" i="8"/>
  <c r="J35" i="8"/>
  <c r="I35" i="8" s="1"/>
  <c r="K35" i="8"/>
  <c r="M35" i="8" s="1"/>
  <c r="L35" i="8" s="1"/>
  <c r="N35" i="8" s="1"/>
  <c r="F36" i="8"/>
  <c r="J36" i="8"/>
  <c r="I36" i="8" s="1"/>
  <c r="K36" i="8"/>
  <c r="M36" i="8" s="1"/>
  <c r="L36" i="8" s="1"/>
  <c r="F37" i="8"/>
  <c r="J37" i="8"/>
  <c r="I37" i="8" s="1"/>
  <c r="K37" i="8"/>
  <c r="M37" i="8" s="1"/>
  <c r="L37" i="8" s="1"/>
  <c r="F38" i="8"/>
  <c r="J38" i="8"/>
  <c r="I38" i="8" s="1"/>
  <c r="K38" i="8"/>
  <c r="M38" i="8" s="1"/>
  <c r="L38" i="8" s="1"/>
  <c r="F39" i="8"/>
  <c r="J39" i="8"/>
  <c r="I39" i="8" s="1"/>
  <c r="K39" i="8"/>
  <c r="M39" i="8" s="1"/>
  <c r="L39" i="8" s="1"/>
  <c r="N39" i="8" s="1"/>
  <c r="F40" i="8"/>
  <c r="J40" i="8"/>
  <c r="I40" i="8" s="1"/>
  <c r="K40" i="8"/>
  <c r="M40" i="8" s="1"/>
  <c r="L40" i="8" s="1"/>
  <c r="N40" i="8" s="1"/>
  <c r="F41" i="8"/>
  <c r="J41" i="8"/>
  <c r="I41" i="8" s="1"/>
  <c r="K41" i="8"/>
  <c r="M41" i="8" s="1"/>
  <c r="L41" i="8" s="1"/>
  <c r="N41" i="8" s="1"/>
  <c r="F42" i="8"/>
  <c r="J42" i="8"/>
  <c r="I42" i="8" s="1"/>
  <c r="K42" i="8"/>
  <c r="M42" i="8" s="1"/>
  <c r="L42" i="8" s="1"/>
  <c r="F43" i="8"/>
  <c r="J43" i="8"/>
  <c r="I43" i="8" s="1"/>
  <c r="F44" i="8"/>
  <c r="J44" i="8"/>
  <c r="I44" i="8" s="1"/>
  <c r="F45" i="8"/>
  <c r="J45" i="8"/>
  <c r="I45" i="8" s="1"/>
  <c r="F46" i="8"/>
  <c r="J46" i="8"/>
  <c r="I46" i="8" s="1"/>
  <c r="K46" i="8"/>
  <c r="M46" i="8" s="1"/>
  <c r="L46" i="8" s="1"/>
  <c r="N46" i="8" s="1"/>
  <c r="F47" i="8"/>
  <c r="J47" i="8"/>
  <c r="I47" i="8" s="1"/>
  <c r="K47" i="8"/>
  <c r="M47" i="8" s="1"/>
  <c r="L47" i="8" s="1"/>
  <c r="F48" i="8"/>
  <c r="J48" i="8"/>
  <c r="I48" i="8" s="1"/>
  <c r="K48" i="8"/>
  <c r="M48" i="8" s="1"/>
  <c r="L48" i="8" s="1"/>
  <c r="F49" i="8"/>
  <c r="J49" i="8"/>
  <c r="I49" i="8" s="1"/>
  <c r="K49" i="8"/>
  <c r="M49" i="8" s="1"/>
  <c r="L49" i="8" s="1"/>
  <c r="N49" i="8" s="1"/>
  <c r="F50" i="8"/>
  <c r="J50" i="8"/>
  <c r="I50" i="8" s="1"/>
  <c r="K50" i="8"/>
  <c r="M50" i="8" s="1"/>
  <c r="L50" i="8" s="1"/>
  <c r="F51" i="8"/>
  <c r="J51" i="8"/>
  <c r="I51" i="8" s="1"/>
  <c r="K51" i="8"/>
  <c r="M51" i="8" s="1"/>
  <c r="L51" i="8" s="1"/>
  <c r="N51" i="8" s="1"/>
  <c r="F52" i="8"/>
  <c r="J52" i="8"/>
  <c r="I52" i="8" s="1"/>
  <c r="K52" i="8"/>
  <c r="M52" i="8" s="1"/>
  <c r="L52" i="8" s="1"/>
  <c r="N52" i="8" s="1"/>
  <c r="F53" i="8"/>
  <c r="J53" i="8"/>
  <c r="I53" i="8" s="1"/>
  <c r="K53" i="8"/>
  <c r="M53" i="8" s="1"/>
  <c r="L53" i="8" s="1"/>
  <c r="N53" i="8" s="1"/>
  <c r="F54" i="8"/>
  <c r="J54" i="8"/>
  <c r="I54" i="8" s="1"/>
  <c r="K54" i="8"/>
  <c r="M54" i="8" s="1"/>
  <c r="L54" i="8" s="1"/>
  <c r="N54" i="8" s="1"/>
  <c r="F55" i="8"/>
  <c r="J55" i="8"/>
  <c r="I55" i="8" s="1"/>
  <c r="K55" i="8"/>
  <c r="M55" i="8" s="1"/>
  <c r="L55" i="8" s="1"/>
  <c r="F56" i="8"/>
  <c r="J56" i="8"/>
  <c r="I56" i="8" s="1"/>
  <c r="K56" i="8"/>
  <c r="M56" i="8" s="1"/>
  <c r="L56" i="8" s="1"/>
  <c r="F57" i="8"/>
  <c r="J57" i="8"/>
  <c r="I57" i="8" s="1"/>
  <c r="K57" i="8"/>
  <c r="M57" i="8" s="1"/>
  <c r="L57" i="8" s="1"/>
  <c r="N57" i="8" s="1"/>
  <c r="F58" i="8"/>
  <c r="J58" i="8"/>
  <c r="I58" i="8" s="1"/>
  <c r="K58" i="8"/>
  <c r="M58" i="8" s="1"/>
  <c r="L58" i="8" s="1"/>
  <c r="F59" i="8"/>
  <c r="J59" i="8"/>
  <c r="I59" i="8" s="1"/>
  <c r="K59" i="8"/>
  <c r="M59" i="8" s="1"/>
  <c r="L59" i="8" s="1"/>
  <c r="N59" i="8" s="1"/>
  <c r="F60" i="8"/>
  <c r="J60" i="8"/>
  <c r="I60" i="8" s="1"/>
  <c r="K60" i="8"/>
  <c r="M60" i="8" s="1"/>
  <c r="L60" i="8" s="1"/>
  <c r="N60" i="8" s="1"/>
  <c r="F61" i="8"/>
  <c r="J61" i="8"/>
  <c r="I61" i="8" s="1"/>
  <c r="K61" i="8"/>
  <c r="M61" i="8" s="1"/>
  <c r="L61" i="8" s="1"/>
  <c r="N61" i="8" s="1"/>
  <c r="F62" i="8"/>
  <c r="J62" i="8"/>
  <c r="I62" i="8" s="1"/>
  <c r="K62" i="8"/>
  <c r="M62" i="8" s="1"/>
  <c r="L62" i="8" s="1"/>
  <c r="N62" i="8" s="1"/>
  <c r="F63" i="8"/>
  <c r="J63" i="8"/>
  <c r="I63" i="8" s="1"/>
  <c r="K63" i="8"/>
  <c r="M63" i="8" s="1"/>
  <c r="L63" i="8" s="1"/>
  <c r="F64" i="8"/>
  <c r="J64" i="8"/>
  <c r="I64" i="8" s="1"/>
  <c r="K64" i="8"/>
  <c r="M64" i="8" s="1"/>
  <c r="L64" i="8" s="1"/>
  <c r="F65" i="8"/>
  <c r="J65" i="8"/>
  <c r="I65" i="8" s="1"/>
  <c r="K65" i="8"/>
  <c r="M65" i="8" s="1"/>
  <c r="L65" i="8" s="1"/>
  <c r="N65" i="8" s="1"/>
  <c r="F66" i="8"/>
  <c r="J66" i="8"/>
  <c r="I66" i="8" s="1"/>
  <c r="F67" i="8"/>
  <c r="J67" i="8"/>
  <c r="I67" i="8" s="1"/>
  <c r="F68" i="8"/>
  <c r="J68" i="8"/>
  <c r="I68" i="8" s="1"/>
  <c r="F69" i="8"/>
  <c r="J69" i="8"/>
  <c r="I69" i="8" s="1"/>
  <c r="K69" i="8"/>
  <c r="M69" i="8" s="1"/>
  <c r="L69" i="8" s="1"/>
  <c r="N69" i="8" s="1"/>
  <c r="F70" i="8"/>
  <c r="J70" i="8"/>
  <c r="I70" i="8" s="1"/>
  <c r="K70" i="8"/>
  <c r="M70" i="8" s="1"/>
  <c r="L70" i="8" s="1"/>
  <c r="F71" i="8"/>
  <c r="J71" i="8"/>
  <c r="I71" i="8" s="1"/>
  <c r="K71" i="8"/>
  <c r="M71" i="8" s="1"/>
  <c r="L71" i="8" s="1"/>
  <c r="N71" i="8" s="1"/>
  <c r="F72" i="8"/>
  <c r="J72" i="8"/>
  <c r="I72" i="8" s="1"/>
  <c r="K72" i="8"/>
  <c r="F73" i="8"/>
  <c r="J73" i="8"/>
  <c r="I73" i="8" s="1"/>
  <c r="K73" i="8"/>
  <c r="F74" i="8"/>
  <c r="J74" i="8"/>
  <c r="I74" i="8" s="1"/>
  <c r="K74" i="8"/>
  <c r="F75" i="8"/>
  <c r="J75" i="8"/>
  <c r="I75" i="8" s="1"/>
  <c r="K75" i="8"/>
  <c r="F76" i="8"/>
  <c r="J76" i="8"/>
  <c r="I76" i="8" s="1"/>
  <c r="K76" i="8"/>
  <c r="F77" i="8"/>
  <c r="J77" i="8"/>
  <c r="I77" i="8" s="1"/>
  <c r="K77" i="8"/>
  <c r="F78" i="8"/>
  <c r="J78" i="8"/>
  <c r="I78" i="8" s="1"/>
  <c r="K78" i="8"/>
  <c r="F79" i="8"/>
  <c r="J79" i="8"/>
  <c r="I79" i="8" s="1"/>
  <c r="K79" i="8"/>
  <c r="F80" i="8"/>
  <c r="J80" i="8"/>
  <c r="I80" i="8" s="1"/>
  <c r="K80" i="8"/>
  <c r="F81" i="8"/>
  <c r="J81" i="8"/>
  <c r="I81" i="8" s="1"/>
  <c r="K81" i="8"/>
  <c r="F82" i="8"/>
  <c r="J82" i="8"/>
  <c r="I82" i="8" s="1"/>
  <c r="K82" i="8"/>
  <c r="F83" i="8"/>
  <c r="J83" i="8"/>
  <c r="I83" i="8" s="1"/>
  <c r="K83" i="8"/>
  <c r="F84" i="8"/>
  <c r="J84" i="8"/>
  <c r="I84" i="8" s="1"/>
  <c r="K84" i="8"/>
  <c r="F85" i="8"/>
  <c r="J85" i="8"/>
  <c r="I85" i="8" s="1"/>
  <c r="K85" i="8"/>
  <c r="F86" i="8"/>
  <c r="J86" i="8"/>
  <c r="I86" i="8" s="1"/>
  <c r="K86" i="8"/>
  <c r="F87" i="8"/>
  <c r="J87" i="8"/>
  <c r="I87" i="8" s="1"/>
  <c r="K87" i="8"/>
  <c r="F88" i="8"/>
  <c r="J88" i="8"/>
  <c r="I88" i="8" s="1"/>
  <c r="K88" i="8"/>
  <c r="F89" i="8"/>
  <c r="J89" i="8"/>
  <c r="I89" i="8" s="1"/>
  <c r="F90" i="8"/>
  <c r="J90" i="8"/>
  <c r="I90" i="8" s="1"/>
  <c r="F91" i="8"/>
  <c r="J91" i="8"/>
  <c r="I91" i="8" s="1"/>
  <c r="F92" i="8"/>
  <c r="J92" i="8"/>
  <c r="I92" i="8" s="1"/>
  <c r="K92" i="8"/>
  <c r="F93" i="8"/>
  <c r="J93" i="8"/>
  <c r="I93" i="8" s="1"/>
  <c r="K93" i="8"/>
  <c r="F94" i="8"/>
  <c r="J94" i="8"/>
  <c r="I94" i="8" s="1"/>
  <c r="K94" i="8"/>
  <c r="B2" i="7"/>
  <c r="C2" i="7"/>
  <c r="D2" i="7"/>
  <c r="F2" i="7"/>
  <c r="B3" i="7"/>
  <c r="C3" i="7"/>
  <c r="D3" i="7"/>
  <c r="F3" i="7"/>
  <c r="B4" i="7"/>
  <c r="C4" i="7"/>
  <c r="D4" i="7"/>
  <c r="F4" i="7"/>
  <c r="B5" i="7"/>
  <c r="C5" i="7"/>
  <c r="D5" i="7"/>
  <c r="F5" i="7"/>
  <c r="B6" i="7"/>
  <c r="C6" i="7"/>
  <c r="D6" i="7"/>
  <c r="F6" i="7"/>
  <c r="B7" i="7"/>
  <c r="C7" i="7"/>
  <c r="D7" i="7"/>
  <c r="F7" i="7"/>
  <c r="B8" i="7"/>
  <c r="C8" i="7"/>
  <c r="D8" i="7"/>
  <c r="F8" i="7"/>
  <c r="B9" i="7"/>
  <c r="C9" i="7"/>
  <c r="D9" i="7"/>
  <c r="F9" i="7"/>
  <c r="B10" i="7"/>
  <c r="C10" i="7"/>
  <c r="D10" i="7"/>
  <c r="F10" i="7"/>
  <c r="B11" i="7"/>
  <c r="C11" i="7"/>
  <c r="D11" i="7"/>
  <c r="F11" i="7"/>
  <c r="B12" i="7"/>
  <c r="C12" i="7"/>
  <c r="D12" i="7"/>
  <c r="F12" i="7"/>
  <c r="B13" i="7"/>
  <c r="C13" i="7"/>
  <c r="D13" i="7"/>
  <c r="F13" i="7"/>
  <c r="B14" i="7"/>
  <c r="C14" i="7"/>
  <c r="D14" i="7"/>
  <c r="F14" i="7"/>
  <c r="B15" i="7"/>
  <c r="C15" i="7"/>
  <c r="D15" i="7"/>
  <c r="F15" i="7"/>
  <c r="B16" i="7"/>
  <c r="C16" i="7"/>
  <c r="D16" i="7"/>
  <c r="F16" i="7"/>
  <c r="B17" i="7"/>
  <c r="C17" i="7"/>
  <c r="D17" i="7"/>
  <c r="F17" i="7"/>
  <c r="B18" i="7"/>
  <c r="C18" i="7"/>
  <c r="D18" i="7"/>
  <c r="F18" i="7"/>
  <c r="B19" i="7"/>
  <c r="C19" i="7"/>
  <c r="D19" i="7"/>
  <c r="F19" i="7"/>
  <c r="B20" i="7"/>
  <c r="C20" i="7"/>
  <c r="D20" i="7"/>
  <c r="F20" i="7"/>
  <c r="B21" i="7"/>
  <c r="C21" i="7"/>
  <c r="D21" i="7"/>
  <c r="F21" i="7"/>
  <c r="B22" i="7"/>
  <c r="C22" i="7"/>
  <c r="D22" i="7"/>
  <c r="F22" i="7"/>
  <c r="B23" i="7"/>
  <c r="C23" i="7"/>
  <c r="D23" i="7"/>
  <c r="F23" i="7"/>
  <c r="B24" i="7"/>
  <c r="C24" i="7"/>
  <c r="D24" i="7"/>
  <c r="F24" i="7"/>
  <c r="B25" i="7"/>
  <c r="C25" i="7"/>
  <c r="D25" i="7"/>
  <c r="F25" i="7"/>
  <c r="B26" i="7"/>
  <c r="C26" i="7"/>
  <c r="D26" i="7"/>
  <c r="F26" i="7"/>
  <c r="B27" i="7"/>
  <c r="C27" i="7"/>
  <c r="D27" i="7"/>
  <c r="F27" i="7"/>
  <c r="B28" i="7"/>
  <c r="C28" i="7"/>
  <c r="D28" i="7"/>
  <c r="F28" i="7"/>
  <c r="B29" i="7"/>
  <c r="C29" i="7"/>
  <c r="D29" i="7"/>
  <c r="F29" i="7"/>
  <c r="B30" i="7"/>
  <c r="C30" i="7"/>
  <c r="D30" i="7"/>
  <c r="F30" i="7"/>
  <c r="B31" i="7"/>
  <c r="C31" i="7"/>
  <c r="D31" i="7"/>
  <c r="F31" i="7"/>
  <c r="B32" i="7"/>
  <c r="C32" i="7"/>
  <c r="D32" i="7"/>
  <c r="F32" i="7"/>
  <c r="N42" i="8" l="1"/>
  <c r="N26" i="8"/>
  <c r="N19" i="8"/>
  <c r="N38" i="8"/>
  <c r="N63" i="8"/>
  <c r="N47" i="8"/>
  <c r="N18" i="8"/>
  <c r="N10" i="8"/>
  <c r="N50" i="8"/>
  <c r="N58" i="8"/>
  <c r="N70" i="8"/>
  <c r="N55" i="8"/>
  <c r="N30" i="8"/>
  <c r="N64" i="8"/>
  <c r="N56" i="8"/>
  <c r="N48" i="8"/>
  <c r="N36" i="8"/>
  <c r="N28" i="8"/>
  <c r="N16" i="8"/>
  <c r="N8" i="8"/>
  <c r="N37" i="8"/>
  <c r="N29" i="8"/>
  <c r="N17" i="8"/>
  <c r="N9" i="8"/>
</calcChain>
</file>

<file path=xl/sharedStrings.xml><?xml version="1.0" encoding="utf-8"?>
<sst xmlns="http://schemas.openxmlformats.org/spreadsheetml/2006/main" count="780" uniqueCount="520">
  <si>
    <t>Ereignisname</t>
  </si>
  <si>
    <t>Kurzerklärung</t>
  </si>
  <si>
    <t>Link</t>
  </si>
  <si>
    <t>Relevanzgruppe</t>
  </si>
  <si>
    <t>VR</t>
  </si>
  <si>
    <t>Die Gründung von Wandia</t>
  </si>
  <si>
    <t>1.1.1600</t>
  </si>
  <si>
    <t>Wandia wurde gegründet von den Zwergen und Menschen</t>
  </si>
  <si>
    <t>Eldria</t>
  </si>
  <si>
    <t>Beginn des Bürgerkrieges der Zwerge</t>
  </si>
  <si>
    <t>1.1.1500</t>
  </si>
  <si>
    <t>Die Zwerge beginnen ihren Bürgerkrieg</t>
  </si>
  <si>
    <t>Zwerge</t>
  </si>
  <si>
    <t>Kaiserreich</t>
  </si>
  <si>
    <t>NR</t>
  </si>
  <si>
    <t>Start</t>
  </si>
  <si>
    <t>RichtungStart</t>
  </si>
  <si>
    <t>Ende</t>
  </si>
  <si>
    <t>RichtungEnde</t>
  </si>
  <si>
    <t>4.3.1200</t>
  </si>
  <si>
    <t>Der Exodus der Zwerge</t>
  </si>
  <si>
    <t>Die Zwerge verlassen den Vulkan und breiten sich aus</t>
  </si>
  <si>
    <t>15.5.1400</t>
  </si>
  <si>
    <t>Gründung der Rah' Kari</t>
  </si>
  <si>
    <t>Die Schlüssel gründen das Reich der Rah Kari</t>
  </si>
  <si>
    <t>Rah' Kari</t>
  </si>
  <si>
    <t>13.2.1300</t>
  </si>
  <si>
    <t>Die Belagerung von Atumpet</t>
  </si>
  <si>
    <t>1.12.1282</t>
  </si>
  <si>
    <t>Die Rah' Kari erobern Atumpet</t>
  </si>
  <si>
    <t>Der Fall von Wandia</t>
  </si>
  <si>
    <t>24.3.1148</t>
  </si>
  <si>
    <t>Der Wahre Drache Nuninox zerstört Wandia</t>
  </si>
  <si>
    <t>Der Kampf der Kolosse von Wandia</t>
  </si>
  <si>
    <t>9.11.753</t>
  </si>
  <si>
    <t>Ein Titanenkonstrukt der Zwerge bekämpft Nuninox, es verliert - Nuninox wird allerdings verletzt</t>
  </si>
  <si>
    <t>Der Felssturz von Istval</t>
  </si>
  <si>
    <t>3.4.702</t>
  </si>
  <si>
    <t>Die Zwergenstadt Istval explodiert, aus den Gebirgsflüssen wird der Nebelhaim geschaffen.</t>
  </si>
  <si>
    <t>Die Schlacht von Riga</t>
  </si>
  <si>
    <t>Das Kaisserreich wird gegründet</t>
  </si>
  <si>
    <t>Der große Krieg</t>
  </si>
  <si>
    <t>7.8.418</t>
  </si>
  <si>
    <t>12.6.421</t>
  </si>
  <si>
    <t>Das Kaisserreich wird von den Rah' Kari fast bezwungen, es kommt zu einem Waffenstillstand</t>
  </si>
  <si>
    <t>Perception</t>
  </si>
  <si>
    <t>Running</t>
  </si>
  <si>
    <t>Reiten</t>
  </si>
  <si>
    <t>Kurier</t>
  </si>
  <si>
    <t>Persuation</t>
  </si>
  <si>
    <t>Insight</t>
  </si>
  <si>
    <t>Lying</t>
  </si>
  <si>
    <t>Hellseher</t>
  </si>
  <si>
    <t>Fingerfertigkeit</t>
  </si>
  <si>
    <t>Throwing</t>
  </si>
  <si>
    <t>Acrobatics</t>
  </si>
  <si>
    <t>Performance</t>
  </si>
  <si>
    <t>Artist</t>
  </si>
  <si>
    <t>Vehicles</t>
  </si>
  <si>
    <t>Artillerie</t>
  </si>
  <si>
    <t>Swimming</t>
  </si>
  <si>
    <t>Seemann</t>
  </si>
  <si>
    <t>Intimidation</t>
  </si>
  <si>
    <t>Dodge</t>
  </si>
  <si>
    <t>Armed</t>
  </si>
  <si>
    <t>Söldner</t>
  </si>
  <si>
    <t>Blocken</t>
  </si>
  <si>
    <t>Leibwache</t>
  </si>
  <si>
    <t>Ranged</t>
  </si>
  <si>
    <t>Unarmed</t>
  </si>
  <si>
    <t>Gladiator</t>
  </si>
  <si>
    <t>Schleichen</t>
  </si>
  <si>
    <t>Animal Handling</t>
  </si>
  <si>
    <t>Survival</t>
  </si>
  <si>
    <t>Jäger</t>
  </si>
  <si>
    <t>Block</t>
  </si>
  <si>
    <t>Ritter</t>
  </si>
  <si>
    <t>Rabauke</t>
  </si>
  <si>
    <t>Dieb</t>
  </si>
  <si>
    <t>Alchemie</t>
  </si>
  <si>
    <t>Druide</t>
  </si>
  <si>
    <t>Handwerk</t>
  </si>
  <si>
    <t>Tüftler</t>
  </si>
  <si>
    <t>Feilschen</t>
  </si>
  <si>
    <t>Händler</t>
  </si>
  <si>
    <t>Barde</t>
  </si>
  <si>
    <t>Skill10</t>
  </si>
  <si>
    <t>Skill9</t>
  </si>
  <si>
    <t>Skill8</t>
  </si>
  <si>
    <t>Skill7</t>
  </si>
  <si>
    <t>Skill6</t>
  </si>
  <si>
    <t>Skill5</t>
  </si>
  <si>
    <t>Skill4</t>
  </si>
  <si>
    <t>Skill3</t>
  </si>
  <si>
    <t>Skill2</t>
  </si>
  <si>
    <t>Skill1</t>
  </si>
  <si>
    <t>Kosten</t>
  </si>
  <si>
    <t>Name</t>
  </si>
  <si>
    <t>-10 Modifyer auf alle Social-Proben</t>
  </si>
  <si>
    <t>Aphrodisiakum</t>
  </si>
  <si>
    <t>-8 Modifyer auf alle Social-Proben</t>
  </si>
  <si>
    <t>-6 Modifyer auf alle Social-Proben</t>
  </si>
  <si>
    <t>-4 Modifyer auf alle Social-Proben</t>
  </si>
  <si>
    <t>120 Sek sagt das Opfer die Wahrheit</t>
  </si>
  <si>
    <t>Wahrhheitsserum</t>
  </si>
  <si>
    <t>60 Sek sagt das Opfer die Wahrheit</t>
  </si>
  <si>
    <t>30 Sek sagt das Opfer die Wahrheit</t>
  </si>
  <si>
    <t>Benötigt Gerantschrat vom Rücken eines Schratgärtners</t>
  </si>
  <si>
    <t>Lässt die letzten 24 Stunden Vergessen</t>
  </si>
  <si>
    <t>Obviskertrank</t>
  </si>
  <si>
    <t>Benötigt Schrat aus dem Garten eines Schratgärtners</t>
  </si>
  <si>
    <t>Lässt die letzte Stunde Vergessen</t>
  </si>
  <si>
    <t>Lässt Gliedmaßen nachwachsen. Benötigt ein Kaisotherz.</t>
  </si>
  <si>
    <t>Trank des Kaisot</t>
  </si>
  <si>
    <t>2 Stunden Verwandlungsdauer. Blut oder Fleisch des Opfers.</t>
  </si>
  <si>
    <t>Wandlungstrank</t>
  </si>
  <si>
    <t>45 Minuten Verwandlungsdauer. Haare oder Fäzes des Opfers. Fäzes verursacht zu 50% 3 Tage Fieber. Fieber tritt nach 30 Minuten ein.</t>
  </si>
  <si>
    <t>8 Stunden Wasseratmung</t>
  </si>
  <si>
    <t>Wasseratmung</t>
  </si>
  <si>
    <t>2 Stunden Wasseratmung</t>
  </si>
  <si>
    <t>10 min Wasseratmung</t>
  </si>
  <si>
    <t>Verzögert die Wirkung eines Trankes nach Wunsch</t>
  </si>
  <si>
    <t>Inhibitor</t>
  </si>
  <si>
    <t>blendet nicht daran gewöhnte Feinde/ lässt Erwachte erblinden</t>
  </si>
  <si>
    <t>Ca 2 min sehr helles Licht</t>
  </si>
  <si>
    <t>Licht des Allgotts</t>
  </si>
  <si>
    <t>Einsetzbar gegen Blutsauger - blut wird Säure</t>
  </si>
  <si>
    <t>Segen der Sienna</t>
  </si>
  <si>
    <t>Entfernt alle trankbedingten Stati bis Stufe 6</t>
  </si>
  <si>
    <t>Reinigung</t>
  </si>
  <si>
    <t>Entfernt alle trankbedingten Stati bis Stufe 5</t>
  </si>
  <si>
    <t>Entfernt alle trankbedingten Stati bis Stufe 4</t>
  </si>
  <si>
    <t>Entfernt alle trankbedingten Stati bis Stufe 3</t>
  </si>
  <si>
    <t>Entfernt alle trankbedingten Stati bis Stufe 2</t>
  </si>
  <si>
    <t>Entfernt alle trankbedingten Stati bis Stufe 1</t>
  </si>
  <si>
    <t>Verhindert Körpertemperaturschwankungen 8h</t>
  </si>
  <si>
    <t>gegen Thermosicht</t>
  </si>
  <si>
    <t>Antipyretika</t>
  </si>
  <si>
    <t>Verhindert Körpertemperaturschwankungen 4h</t>
  </si>
  <si>
    <t>Verhindert Körpertemperaturschwankungen 2h</t>
  </si>
  <si>
    <t>Critmargin -6</t>
  </si>
  <si>
    <t>Sedativika</t>
  </si>
  <si>
    <t>Critmargin -5</t>
  </si>
  <si>
    <t>Critmargin -4</t>
  </si>
  <si>
    <t>Critmargin -3</t>
  </si>
  <si>
    <t>Critmargin -2</t>
  </si>
  <si>
    <t>Critmargin -1</t>
  </si>
  <si>
    <t>+40% Damage</t>
  </si>
  <si>
    <t>Madnika</t>
  </si>
  <si>
    <t>+30% Damage</t>
  </si>
  <si>
    <t>+20% Damage</t>
  </si>
  <si>
    <t>+10% Damage</t>
  </si>
  <si>
    <t>Euphorika</t>
  </si>
  <si>
    <t>25m Durchmesser / keine Sicht</t>
  </si>
  <si>
    <t>Nebelgrantika</t>
  </si>
  <si>
    <t>15m Durchmesser / keine Sicht</t>
  </si>
  <si>
    <t>10m Durchmesser / keine Sicht</t>
  </si>
  <si>
    <t>5m Durchmesser / keine Sicht</t>
  </si>
  <si>
    <t>Thermosicht</t>
  </si>
  <si>
    <t>Sicht</t>
  </si>
  <si>
    <t>Nachtsicht</t>
  </si>
  <si>
    <t>8m Durchmesser/ 300 Schaden</t>
  </si>
  <si>
    <t>Molotovika</t>
  </si>
  <si>
    <t>5m Durchmesser/ 200 Schaden</t>
  </si>
  <si>
    <t>3m Durchmesser/ 100 Schaden</t>
  </si>
  <si>
    <t>3m Durchmesser/ 50 Schaden</t>
  </si>
  <si>
    <t>Wakeup mit debuffs</t>
  </si>
  <si>
    <t>Epinephrinika</t>
  </si>
  <si>
    <t>Critmargin +4</t>
  </si>
  <si>
    <t>Adrenalinika</t>
  </si>
  <si>
    <t>Critmargin +3</t>
  </si>
  <si>
    <t>Critmargin +2</t>
  </si>
  <si>
    <t>Critmargin +1</t>
  </si>
  <si>
    <t>Ausdauer +16</t>
  </si>
  <si>
    <t>Ausdauer</t>
  </si>
  <si>
    <t>Ausdauer +12</t>
  </si>
  <si>
    <t>Ausdauer +8</t>
  </si>
  <si>
    <t>Ausdauer +4</t>
  </si>
  <si>
    <t>4 turn aussetzen</t>
  </si>
  <si>
    <t>Paralyse</t>
  </si>
  <si>
    <t>3 turn aussetzen</t>
  </si>
  <si>
    <t>2 turn aussetzen</t>
  </si>
  <si>
    <t>1 turn aussetzen</t>
  </si>
  <si>
    <t>Attribut -4</t>
  </si>
  <si>
    <t>Attributdebufftrank</t>
  </si>
  <si>
    <t>Attribut -3</t>
  </si>
  <si>
    <t>Attribut -2</t>
  </si>
  <si>
    <t>Attribut -1</t>
  </si>
  <si>
    <t>Attribut +4</t>
  </si>
  <si>
    <t>Attributbufftrank</t>
  </si>
  <si>
    <t>Attribut +3</t>
  </si>
  <si>
    <t>Attribut +2</t>
  </si>
  <si>
    <t>Attribut +1</t>
  </si>
  <si>
    <t>Reduziert Giftstärke um 90 Schaden pro Runde</t>
  </si>
  <si>
    <t>Gegengifttrank</t>
  </si>
  <si>
    <t>Reduziert Giftstärke um 70 Schaden pro Runde</t>
  </si>
  <si>
    <t>Reduziert Giftstärke um 50 Schaden pro Runde</t>
  </si>
  <si>
    <t>Reduziert Giftstärke um 30 Schaden pro Runde</t>
  </si>
  <si>
    <t>garantierter Tod einer Person außerhalb des Kampfes</t>
  </si>
  <si>
    <t>Minschaden 350</t>
  </si>
  <si>
    <t>Gifttrank</t>
  </si>
  <si>
    <t>wahrscheinlicher Tod einer Person außerhalb des Kampfes</t>
  </si>
  <si>
    <t>Minschaden 275</t>
  </si>
  <si>
    <t>moglicher Tod einer Person außerhalb des Kampfes</t>
  </si>
  <si>
    <t>Minschaden 200</t>
  </si>
  <si>
    <t>Schlimmes Bauchweh/Übelkeit</t>
  </si>
  <si>
    <t>Minschaden 125</t>
  </si>
  <si>
    <t>Health +300</t>
  </si>
  <si>
    <t>Heiltrank</t>
  </si>
  <si>
    <t>Health +200</t>
  </si>
  <si>
    <t>Health +100</t>
  </si>
  <si>
    <t>Health +50</t>
  </si>
  <si>
    <t>Zusatz</t>
  </si>
  <si>
    <t>Wirkung</t>
  </si>
  <si>
    <t>Preis in Reiks</t>
  </si>
  <si>
    <t>Stufe</t>
  </si>
  <si>
    <t>Tränke</t>
  </si>
  <si>
    <t>Tag</t>
  </si>
  <si>
    <t>Beschreibung</t>
  </si>
  <si>
    <t>Relevanz</t>
  </si>
  <si>
    <t>21.5.0000</t>
  </si>
  <si>
    <t>Gründungstag des Reichs</t>
  </si>
  <si>
    <t>Hier wurde das Kaiserreich nach der Schlacht von Riga gegründet</t>
  </si>
  <si>
    <t>Eroberung von Eldria</t>
  </si>
  <si>
    <t>Die Besatzung von Yondalla</t>
  </si>
  <si>
    <t>die große Jadg auf den Weltwurm</t>
  </si>
  <si>
    <t>Tag des Allgotes</t>
  </si>
  <si>
    <t>Tag der Ertragreiche Ernte</t>
  </si>
  <si>
    <t>08.08.0065 nR</t>
  </si>
  <si>
    <t>21.5.0000 nR</t>
  </si>
  <si>
    <t>30.06.0415 nR</t>
  </si>
  <si>
    <t>22.11.0190 nR</t>
  </si>
  <si>
    <t xml:space="preserve">Tag des Kaisers </t>
  </si>
  <si>
    <t>B-Day des Kaisers</t>
  </si>
  <si>
    <t>hier wird der Geburstag von den momentanen Kaiser gefeiert</t>
  </si>
  <si>
    <t>Hauptpunkt ist hier die militärische Macht des Kaiserreichs, wo die Legionen gefeiert werden</t>
  </si>
  <si>
    <t xml:space="preserve">Tag der Vereinigung </t>
  </si>
  <si>
    <t>15.07.0161</t>
  </si>
  <si>
    <t>gefeiert wird der Friedensbringer Lucillus und seine Taten um das zerbrochene Kaiserreich wieder zu einigen</t>
  </si>
  <si>
    <t>Sylvester</t>
  </si>
  <si>
    <t>27.03.</t>
  </si>
  <si>
    <t>Tag der Legionen</t>
  </si>
  <si>
    <t>31.12.</t>
  </si>
  <si>
    <t>02.09.</t>
  </si>
  <si>
    <t>der Start von ein neues Jahr</t>
  </si>
  <si>
    <t>Tag der Jaronson</t>
  </si>
  <si>
    <t>hier wird die Gründung von Nors durch Jaronson Nors gefeiert</t>
  </si>
  <si>
    <t>Nors</t>
  </si>
  <si>
    <t>27.01.</t>
  </si>
  <si>
    <t>Tag der Kether</t>
  </si>
  <si>
    <t>durch die Aufwährmung vom Wasser erscheint der Fisch Kether, was die Bevölkerung von Nors fangen. Als größter gefangener Fisch von Nors wird dies verwendet um Fisch als ihr Nahrungsmitel zu feiern.</t>
  </si>
  <si>
    <t>03.02.</t>
  </si>
  <si>
    <t>Yonda Tag</t>
  </si>
  <si>
    <t>Alla Tag</t>
  </si>
  <si>
    <t>02.08.</t>
  </si>
  <si>
    <t>07.08.</t>
  </si>
  <si>
    <t>Yondalla</t>
  </si>
  <si>
    <t>groß Culturefest in Yonda</t>
  </si>
  <si>
    <t>groß Culturefest in Alla</t>
  </si>
  <si>
    <t>Tag der Endeldor</t>
  </si>
  <si>
    <t>Feier von Endeldra und die Vereinigung von Yondalla</t>
  </si>
  <si>
    <t>Tag der großen Jagd</t>
  </si>
  <si>
    <t>Eisland, Nebelhain</t>
  </si>
  <si>
    <t>27.06.</t>
  </si>
  <si>
    <t>Rah Kari</t>
  </si>
  <si>
    <t>01.01.</t>
  </si>
  <si>
    <t>01.02.</t>
  </si>
  <si>
    <t>01.03.</t>
  </si>
  <si>
    <t>01.08.</t>
  </si>
  <si>
    <t>01.04.</t>
  </si>
  <si>
    <t>01.05.</t>
  </si>
  <si>
    <t>01.06.</t>
  </si>
  <si>
    <t>01.07.</t>
  </si>
  <si>
    <t>Tag des Kriegers</t>
  </si>
  <si>
    <t>Tag des Bauers</t>
  </si>
  <si>
    <t>Tag des Handwerks</t>
  </si>
  <si>
    <t>Tag der Pferdezüchter</t>
  </si>
  <si>
    <t>Tag der Heiler</t>
  </si>
  <si>
    <t>Tag der Künstler</t>
  </si>
  <si>
    <t>Tag der Händler</t>
  </si>
  <si>
    <t>Tag der Hüter</t>
  </si>
  <si>
    <t>Himmelswanderung</t>
  </si>
  <si>
    <t xml:space="preserve">an diesem Tag findet eine Wanderung statt, mit dem Ziel von H'abunaptra. Auf dem Weg werden zeremonielle Kerzen in die Luft gebracht, welche die Seelen von die gestorbenen in Habunaptra den Weg yurück nach Hause leuchten soll, damit sie die Möglichkeit haben ein Abend mit ihre geliebten zu verbringen. </t>
  </si>
  <si>
    <t>Ramptundra</t>
  </si>
  <si>
    <t>17.10.</t>
  </si>
  <si>
    <t>11.11.</t>
  </si>
  <si>
    <t xml:space="preserve">Rah Kari </t>
  </si>
  <si>
    <t>die Rah Karische Bevölkerung nehmen an teil an sensorischer Entbehrung und essen oder trinken an diesem Tag nicht, damit sie alle ihre irische Bedürfnisse loswerden können. Dies soll damit helfen, ihrer Verbindung zu ihren Götter zu versterken.</t>
  </si>
  <si>
    <t>Tag der Münze</t>
  </si>
  <si>
    <t>Himmelsspitzen-Gebirge</t>
  </si>
  <si>
    <t>12.13.</t>
  </si>
  <si>
    <t>An diesem Tag können die Zwerge ihre wirtschaftlichen Fähigkeiten und ihren Reichtum zeigen, fast wie ein Wettbewerb, um zu zeigen, wer im letzten Jahr die größten Erfolge erzielt hat</t>
  </si>
  <si>
    <t>10.01.</t>
  </si>
  <si>
    <t>Reichhambru</t>
  </si>
  <si>
    <t>Um die Zwerge dazu zu zwingen, ein möglichst großes Kaufrausch zu bekommen, wird ein Großteil aller Zwergenwaren im Sonderangebot angeboten. Dies ist also der Tag, an dem der Geldverkehr am höchsten ist</t>
  </si>
  <si>
    <t>Spalhambru</t>
  </si>
  <si>
    <t>10.06.</t>
  </si>
  <si>
    <t>an diesem Tag wird kein einziges Cent von die Zwerge ausgegeben.</t>
  </si>
  <si>
    <t>der Tag der Auserwählten</t>
  </si>
  <si>
    <t>Eisland</t>
  </si>
  <si>
    <t>der Tag der Auserwählten is the day were all the tribes gather at the Höhle von Khazak. Here they celebrate the gods and their people and a tournament is held to declare the new main Shaman of the Animali</t>
  </si>
  <si>
    <t>The animali are not able to visit the graves of their families and friends however on the first day of a new year they honour their dead</t>
  </si>
  <si>
    <t>der Tag des Schenkens</t>
  </si>
  <si>
    <t>Der Tag des Schenkens ist ein Tag wo alle die Bürgern Rah Kari ihren Treue zeigt. Jeder familie geht zum temple oder heilige Ort und bring essen und delicateesen als Geschenk für den Götern</t>
  </si>
  <si>
    <t>Tag des Ruhe</t>
  </si>
  <si>
    <t>The Day of Quit is the day where the dwarfs remember the dwarfs that died during the Felssturz</t>
  </si>
  <si>
    <t>Yuplanna</t>
  </si>
  <si>
    <t>Yuplanna is the beginning of summer and during this day everyone in a community gathers together and celebrate for 1 week</t>
  </si>
  <si>
    <t>Heillige Saint Markus</t>
  </si>
  <si>
    <t>Feiertag über die heillige Saint Markus der vor 230 Jahren gelebt habe. Saint Markus hat die Stimme von Gott gehört und als seine Hände hat Markus großartige Sachen für das Kaiserreich gemacht</t>
  </si>
  <si>
    <t>Orks</t>
  </si>
  <si>
    <t>Tag der Seele</t>
  </si>
  <si>
    <t>The day of the mighty feast</t>
  </si>
  <si>
    <t>During the day of the mighty feast the entire tribe comes together and feasts upon the mightiest beast that they have slain in the last weeks. It is a day were orks also shows their skill by displaying their prey</t>
  </si>
  <si>
    <t>Grim Tag</t>
  </si>
  <si>
    <t>Grim Tag celebrates the founding of Grimgrod</t>
  </si>
  <si>
    <t>Das Akunmaahns Opferfest</t>
  </si>
  <si>
    <t>during this festival weak and old orcs are sacrificed to the god Akunmaahns</t>
  </si>
  <si>
    <t>Grimgrod</t>
  </si>
  <si>
    <t>Tag der Erde</t>
  </si>
  <si>
    <t>during the day of the earth orcs pray for and thank the earth for all that it has given them</t>
  </si>
  <si>
    <t>Unabhängigkeitstag</t>
  </si>
  <si>
    <t>An diesem Tag wird die Unabhängigkeit Eldrias vom Kaiserreich gewürdigt.</t>
  </si>
  <si>
    <t>Tag der Ritterlichkeit</t>
  </si>
  <si>
    <t>Dieser Tag dient der Verstärkung der geschworenen Eide der Ritterlichkeit und den damit verbundenen Tugenden.</t>
  </si>
  <si>
    <t>19.03.</t>
  </si>
  <si>
    <t>23.02.</t>
  </si>
  <si>
    <t xml:space="preserve">23.09. </t>
  </si>
  <si>
    <t>Tag des Duells</t>
  </si>
  <si>
    <t>Dieser Tag dient der Würdigung aller in ehrenvoll geführten Duellen gefallener und wird in einigen Verhandlungen zum Anlass genommen, unlösbare Differenzen zu klären.</t>
  </si>
  <si>
    <t>12.11.</t>
  </si>
  <si>
    <t>Tag des Volkes</t>
  </si>
  <si>
    <t>Dieser Feiertag dient der Wertschätzung der Arbeit der Bevölkerung [um ihnen das Gefühl zu vermitteln sie seien mehr als nur Systemerhalter.]</t>
  </si>
  <si>
    <t>Halblinge</t>
  </si>
  <si>
    <t>Tag der Fruchtbarkeit</t>
  </si>
  <si>
    <t>03.05.</t>
  </si>
  <si>
    <t>Dieser Tag dient der Wertschätzung der Fruchtbarkeit der Erde und der Halblinge.</t>
  </si>
  <si>
    <t>Silva Nacia</t>
  </si>
  <si>
    <t>Tag des großen Baumes</t>
  </si>
  <si>
    <t>Dieser Tag dient der Verbindung mit den alten Völkern.</t>
  </si>
  <si>
    <t xml:space="preserve">1.10. </t>
  </si>
  <si>
    <t>Eigenschaft</t>
  </si>
  <si>
    <t>Valenz</t>
  </si>
  <si>
    <t>Regeln</t>
  </si>
  <si>
    <t>Tierverbindung</t>
  </si>
  <si>
    <t>P</t>
  </si>
  <si>
    <t>Armverlust</t>
  </si>
  <si>
    <t>n</t>
  </si>
  <si>
    <t>p</t>
  </si>
  <si>
    <t>Mutation</t>
  </si>
  <si>
    <t>Haarausfall</t>
  </si>
  <si>
    <t>Der DM legt Kosten und Regeln im individuellen Fall fest.</t>
  </si>
  <si>
    <t>Es hat keine Nachteile bis auf die Tatsache dass die Haare ausfallen. Aber willst du das wirklich machen?</t>
  </si>
  <si>
    <t>Die Mutation der Animali</t>
  </si>
  <si>
    <t>Der Arm ist ein wichtiges Werkzeug, ohne ihn wird der Kampf schwierig</t>
  </si>
  <si>
    <t>Man hat nur einen Arm, alle Aktionen die zwei Arme brauchen sind leider unmöglich.</t>
  </si>
  <si>
    <t>Schnelle Blutgerinnung</t>
  </si>
  <si>
    <t>Dein Blut gerinnt schneller, weswegen es sehr schwer für dich ist zu verbluten</t>
  </si>
  <si>
    <t>Resistenz gegen den Statuseffekt "bluten"</t>
  </si>
  <si>
    <t>Hämophilie</t>
  </si>
  <si>
    <t>Dein Blut gerinnt kaum, weswegen du leicht verblutest</t>
  </si>
  <si>
    <t>Empfindlichkeit gegen den Statuseffekt "bluten"</t>
  </si>
  <si>
    <t>Drogenvergangenheit</t>
  </si>
  <si>
    <t>Du bekommst 6 Würfel mehr für den Toxi-Save nach Tränken</t>
  </si>
  <si>
    <t>Feuerempfindlichkeit</t>
  </si>
  <si>
    <t>Feuerresistenz</t>
  </si>
  <si>
    <t>Empfindlichkeit gegen den Statuseffekt "brennen"</t>
  </si>
  <si>
    <t>Resistenz gegen den Statuseffekt "brennen"</t>
  </si>
  <si>
    <t>Giftresistenz</t>
  </si>
  <si>
    <t>Giftempfindlichkeit</t>
  </si>
  <si>
    <t>Resistenz gegen den Statuseffekt "gift"</t>
  </si>
  <si>
    <t>Empfindlichkeit gegen den Statuseffekt "gift"</t>
  </si>
  <si>
    <t>30.04</t>
  </si>
  <si>
    <t>15.06</t>
  </si>
  <si>
    <t>28.04</t>
  </si>
  <si>
    <t>5.05</t>
  </si>
  <si>
    <t>1.01</t>
  </si>
  <si>
    <t>1.08</t>
  </si>
  <si>
    <t>15.07</t>
  </si>
  <si>
    <t>20.03</t>
  </si>
  <si>
    <t>Stummheit</t>
  </si>
  <si>
    <t>Taubheit</t>
  </si>
  <si>
    <t>Du bist Taub, dein Charakter kann nicht hören</t>
  </si>
  <si>
    <t>Du bist Stumm, dein Charakter kann nicht reden</t>
  </si>
  <si>
    <t>Angsthase</t>
  </si>
  <si>
    <t>Du hast auf jeden Willenskraft-Safe +2 auf den Threshold</t>
  </si>
  <si>
    <t>Mutig</t>
  </si>
  <si>
    <t>Du hast auf jeden Willenskraft-Safe -2 auf den Threshold</t>
  </si>
  <si>
    <t>Glückspilz</t>
  </si>
  <si>
    <t>Du startest mit 2 Glück mehr</t>
  </si>
  <si>
    <t>Pechsträhne</t>
  </si>
  <si>
    <t>Du startest mit 2 Glück weniger</t>
  </si>
  <si>
    <t>Beginn der Abschottung von Silva Nacia</t>
  </si>
  <si>
    <t>07.03.1125</t>
  </si>
  <si>
    <t>Durch den Beschluss des Rates von Silvia Nacia wurde der Wald vom Rest der Welt isoliert</t>
  </si>
  <si>
    <t>Der Krieg der unteren Wüste</t>
  </si>
  <si>
    <t>07.03.650</t>
  </si>
  <si>
    <t>17.08.648</t>
  </si>
  <si>
    <t>Großer Krieg der Streitkräfte von Rah Kari. Endete mit der Einnahme von Keshep</t>
  </si>
  <si>
    <t>Die Besiedlung von Grimgrod</t>
  </si>
  <si>
    <t>24.05.460</t>
  </si>
  <si>
    <t>Sklavenaufstand der Rah Kari</t>
  </si>
  <si>
    <t>13.11.400</t>
  </si>
  <si>
    <t>Die Hüter von Rah Kari bekämpften den Kult der Abs'Kartes, was dazu führte, dass Sklaven heute mit dem Emblem ihres Kultes tätowiert sind.</t>
  </si>
  <si>
    <t>Die Seekullturen besiedeln die ersten Staatenschiffe</t>
  </si>
  <si>
    <t>15.01.300</t>
  </si>
  <si>
    <t>Die Besiedlung von Grimgrod, nach der der Stamm in das Reich eingegliedert wurde</t>
  </si>
  <si>
    <t>Verschiedene Gruppen des Seevolkes schlossen sich zusammen, um die heutigen mächtigen Staatsschiffe zu bauen</t>
  </si>
  <si>
    <t>Das Seevolk</t>
  </si>
  <si>
    <t>Die Entstehung der Stadt Nors</t>
  </si>
  <si>
    <t>30.04.223</t>
  </si>
  <si>
    <t>Aufgrund der Konflikte der adeligen Familien des Herzland flohen mehrere Menschen entlang des Reiksee und gründeten Nors</t>
  </si>
  <si>
    <t>Der Seekrieg</t>
  </si>
  <si>
    <t>27.06.40</t>
  </si>
  <si>
    <t>der Krieg, in dem die meisten Staatenschiffe gekämpft haben</t>
  </si>
  <si>
    <t>Die große Jagd auf den Weltenwurm</t>
  </si>
  <si>
    <t>30.09.65</t>
  </si>
  <si>
    <t>Die Große Jagd der Animali, die im heutigen Nebelhaim mit dem Tod eines Weltwurms endete</t>
  </si>
  <si>
    <t>14.01.130</t>
  </si>
  <si>
    <t>Ende der golden Jahre des Reichs</t>
  </si>
  <si>
    <t>21.04.150</t>
  </si>
  <si>
    <t>Nach dem Tod von Dorocletian durch sein Zweitgeborenen Nematus Dorocletianus kamen die godenen Jahre zum Ende</t>
  </si>
  <si>
    <t>Nebelhaim</t>
  </si>
  <si>
    <t xml:space="preserve">Nach langem Kontakt und Schutz von ihren Nachbarn entschieden sich die Menschen von Yondalla gemeinsam, dem Kaiserreich beizutreten </t>
  </si>
  <si>
    <t>Die Erschließung Yondallas</t>
  </si>
  <si>
    <t>Die ersten merklichen Stämme von Yondalla bilden sich und treten in Kontakt mit anderen Kulturen</t>
  </si>
  <si>
    <t>Der Restitutor Orbis und die Schleifung von Riga</t>
  </si>
  <si>
    <t>Der Aufstieg von Lucille Prodius zum Kaiser</t>
  </si>
  <si>
    <t>Die Eroberung Eldrias</t>
  </si>
  <si>
    <t>09.09.320</t>
  </si>
  <si>
    <t>18.02.190</t>
  </si>
  <si>
    <t>3.12.415</t>
  </si>
  <si>
    <t>das Kaiserreich marschierte mit ihren Großkanonen durch Silva Nacia und eroberte Eldria</t>
  </si>
  <si>
    <t>Elfen</t>
  </si>
  <si>
    <t>Die Entwurzelung</t>
  </si>
  <si>
    <t>Das Kaiserreich versklavt die Elfen im eigenen Gebiet</t>
  </si>
  <si>
    <t>13.04.20</t>
  </si>
  <si>
    <t>Die Entstehung der Creatura Animali</t>
  </si>
  <si>
    <t>01.09.423</t>
  </si>
  <si>
    <t>Texte von Khazak werden in Eisland falsch übersetzt und als Foolge entstehen die ersten Animali</t>
  </si>
  <si>
    <t xml:space="preserve">das Kaiserreich veruschte einen Stütztpunkt in Ska'en zu erreichen und trafen zum ersten Mal auf die lokale Bevölkerung </t>
  </si>
  <si>
    <t>Ska'en</t>
  </si>
  <si>
    <t>29.04.124</t>
  </si>
  <si>
    <t>Erstkontakt mit den Ska'en</t>
  </si>
  <si>
    <t>die Besetzung von Yondalla durch das Kaiserreich</t>
  </si>
  <si>
    <t>Zimmerer</t>
  </si>
  <si>
    <t>Zenturio</t>
  </si>
  <si>
    <t>Weber</t>
  </si>
  <si>
    <t>Tagelöhner</t>
  </si>
  <si>
    <t>Schuhmacher</t>
  </si>
  <si>
    <t>Schmied</t>
  </si>
  <si>
    <t>Sattler</t>
  </si>
  <si>
    <t>Ruhehofebewahrer</t>
  </si>
  <si>
    <t>Reisender Händler schlecht</t>
  </si>
  <si>
    <t>Reisender Händler gut</t>
  </si>
  <si>
    <t>Priester</t>
  </si>
  <si>
    <t>Offizier</t>
  </si>
  <si>
    <t>Müller</t>
  </si>
  <si>
    <t>Metzger</t>
  </si>
  <si>
    <t>Maler</t>
  </si>
  <si>
    <t>Kürschner</t>
  </si>
  <si>
    <t>Korbflechter</t>
  </si>
  <si>
    <t>Käser</t>
  </si>
  <si>
    <t>Jagd schlecht</t>
  </si>
  <si>
    <t>Jagd gut</t>
  </si>
  <si>
    <t>Holzfäller</t>
  </si>
  <si>
    <t>Heiler</t>
  </si>
  <si>
    <t>Gerber</t>
  </si>
  <si>
    <t>Fischer</t>
  </si>
  <si>
    <t>Einfacher Soldat</t>
  </si>
  <si>
    <t>Bauer Yondalla</t>
  </si>
  <si>
    <t>Bauer schlecht</t>
  </si>
  <si>
    <t>Bauer gut</t>
  </si>
  <si>
    <t>Armeeheiler</t>
  </si>
  <si>
    <t>Armeealchemist</t>
  </si>
  <si>
    <t>Alchemist</t>
  </si>
  <si>
    <t>Einkommen/Jahr</t>
  </si>
  <si>
    <t>Einkommen/Monat</t>
  </si>
  <si>
    <t>Einkommen/Woche</t>
  </si>
  <si>
    <t>Einkommen Tag</t>
  </si>
  <si>
    <t>Einkommen/Stunde</t>
  </si>
  <si>
    <t>Beruf</t>
  </si>
  <si>
    <t>Turmschild</t>
  </si>
  <si>
    <t>Schild</t>
  </si>
  <si>
    <t>Kleines Schild</t>
  </si>
  <si>
    <t>Metallkrallen</t>
  </si>
  <si>
    <t>Faustmesser</t>
  </si>
  <si>
    <t>Schlagring</t>
  </si>
  <si>
    <t>Hellebarde</t>
  </si>
  <si>
    <t>Großspeer/ Pike</t>
  </si>
  <si>
    <t>Speer</t>
  </si>
  <si>
    <t>Kriegshammer</t>
  </si>
  <si>
    <t>Großaxt</t>
  </si>
  <si>
    <t>Großschwert</t>
  </si>
  <si>
    <t>Knüppel</t>
  </si>
  <si>
    <t>Dolch</t>
  </si>
  <si>
    <t>Streitkolben</t>
  </si>
  <si>
    <t>Axt</t>
  </si>
  <si>
    <t>Schwert</t>
  </si>
  <si>
    <t>Schleuder</t>
  </si>
  <si>
    <t>Armbrust</t>
  </si>
  <si>
    <t>Bogen</t>
  </si>
  <si>
    <t>Muskete</t>
  </si>
  <si>
    <t>NF</t>
  </si>
  <si>
    <t>Schmiedaufrüstung</t>
  </si>
  <si>
    <t>Auf höheres Tier Aufrüsten</t>
  </si>
  <si>
    <t>Verbesserungsskosten</t>
  </si>
  <si>
    <t>Rep von 1 auf Max Zustand</t>
  </si>
  <si>
    <t>Reperaturkosten pro +1 Zustand bei Schmied</t>
  </si>
  <si>
    <t>Max Zustand</t>
  </si>
  <si>
    <t>Tier</t>
  </si>
  <si>
    <t>Materialkosten</t>
  </si>
  <si>
    <t>Kosten 1x Material</t>
  </si>
  <si>
    <t>Materialbedarf</t>
  </si>
  <si>
    <t>Kosten bei Kauf</t>
  </si>
  <si>
    <t>Gewicht</t>
  </si>
  <si>
    <t>Gegenstand</t>
  </si>
  <si>
    <t>Leichte Rüstung</t>
  </si>
  <si>
    <t>Mittlere Rüstung</t>
  </si>
  <si>
    <t>Schwere Rüstung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</si>
</sst>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0"/>
      <color rgb="FF000000"/>
      <name val="Arial"/>
    </font>
    <font>
      <sz val="10"/>
      <color rgb="FF704214"/>
      <name val="Georgia"/>
      <family val="1"/>
    </font>
    <font>
      <b/>
      <sz val="10"/>
      <color rgb="FF704214"/>
      <name val="Georgia"/>
      <family val="1"/>
    </font>
  </fonts>
  <fills count="5">
    <fill>
      <patternFill patternType="none"/>
    </fill>
    <fill>
      <patternFill patternType="gray125"/>
    </fill>
    <fill>
      <patternFill patternType="solid">
        <fgColor rgb="FFFBEECB"/>
        <bgColor indexed="64"/>
      </patternFill>
    </fill>
    <fill>
      <patternFill patternType="solid">
        <fgColor rgb="FFFDF6E3"/>
        <bgColor indexed="64"/>
      </patternFill>
    </fill>
    <fill>
      <patternFill patternType="solid">
        <fgColor theme="0" tint="-0.14999847407452621"/>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medium">
        <color rgb="FFF5D06C"/>
      </top>
      <bottom style="medium">
        <color rgb="FFF5D06C"/>
      </bottom>
      <diagonal/>
    </border>
    <border>
      <left/>
      <right/>
      <top/>
      <bottom style="medium">
        <color rgb="FFF5D06C"/>
      </bottom>
      <diagonal/>
    </border>
    <border>
      <left/>
      <right/>
      <top style="medium">
        <color rgb="FFF5D06C"/>
      </top>
      <bottom/>
      <diagonal/>
    </border>
  </borders>
  <cellStyleXfs count="3">
    <xf numFmtId="0" fontId="0" fillId="0" borderId="0"/>
    <xf numFmtId="0" fontId="2" fillId="0" borderId="0"/>
    <xf numFmtId="0" fontId="1" fillId="0" borderId="0"/>
  </cellStyleXfs>
  <cellXfs count="22">
    <xf numFmtId="0" fontId="0" fillId="0" borderId="0" xfId="0"/>
    <xf numFmtId="0" fontId="2" fillId="0" borderId="0" xfId="1"/>
    <xf numFmtId="0" fontId="2" fillId="0" borderId="1" xfId="1" applyBorder="1"/>
    <xf numFmtId="0" fontId="3" fillId="2" borderId="2"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4" fillId="3" borderId="0" xfId="1" applyFont="1" applyFill="1" applyAlignment="1">
      <alignment horizontal="center" vertical="center" wrapText="1"/>
    </xf>
    <xf numFmtId="0" fontId="4" fillId="3" borderId="2" xfId="1" applyFont="1" applyFill="1" applyBorder="1" applyAlignment="1">
      <alignment horizontal="center" vertical="center" wrapText="1"/>
    </xf>
    <xf numFmtId="49" fontId="0" fillId="0" borderId="0" xfId="0" applyNumberFormat="1"/>
    <xf numFmtId="1" fontId="0" fillId="0" borderId="0" xfId="0" applyNumberFormat="1"/>
    <xf numFmtId="1" fontId="0" fillId="0" borderId="0" xfId="0" applyNumberFormat="1" applyAlignment="1">
      <alignment horizontal="center" vertical="top"/>
    </xf>
    <xf numFmtId="0" fontId="0" fillId="0" borderId="0" xfId="0" applyAlignment="1">
      <alignment horizontal="center" vertical="top"/>
    </xf>
    <xf numFmtId="2" fontId="0" fillId="0" borderId="0" xfId="0" applyNumberFormat="1" applyAlignment="1">
      <alignment horizontal="center" vertical="top"/>
    </xf>
    <xf numFmtId="0" fontId="0" fillId="0" borderId="0" xfId="0" applyAlignment="1">
      <alignment horizontal="center" vertical="top" wrapText="1"/>
    </xf>
    <xf numFmtId="1" fontId="0" fillId="4" borderId="0" xfId="0" applyNumberFormat="1" applyFill="1"/>
    <xf numFmtId="0" fontId="0" fillId="0" borderId="0" xfId="0" applyAlignment="1">
      <alignment wrapText="1"/>
    </xf>
    <xf numFmtId="1" fontId="0" fillId="0" borderId="0" xfId="0" applyNumberFormat="1" applyAlignment="1">
      <alignment horizontal="center" vertical="top" wrapText="1"/>
    </xf>
    <xf numFmtId="1" fontId="0" fillId="0" borderId="0" xfId="0" applyNumberFormat="1" applyAlignment="1">
      <alignment horizontal="left" vertical="top" wrapText="1"/>
    </xf>
    <xf numFmtId="0" fontId="0" fillId="0" borderId="0" xfId="0" applyAlignment="1">
      <alignment horizontal="left" vertical="top" wrapText="1"/>
    </xf>
  </cellXfs>
  <cellStyles count="3">
    <cellStyle name="Standard" xfId="0" builtinId="0"/>
    <cellStyle name="Standard 2" xfId="1" xr:uid="{00000000-0005-0000-0000-000001000000}"/>
    <cellStyle name="Standard 2 2" xfId="2" xr:uid="{00000000-0005-0000-0000-000002000000}"/>
  </cellStyles>
  <dxfs count="16">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fill>
        <patternFill patternType="none">
          <fgColor indexed="64"/>
          <bgColor indexed="65"/>
        </patternFill>
      </fill>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B47A36-EF59-4629-8A7A-D90388D2DA47}" name="Tabelle2" displayName="Tabelle2" ref="A1:N94" totalsRowShown="0">
  <autoFilter ref="A1:N94" xr:uid="{43FCEE65-5053-440F-87D7-CD84BE0811AC}">
    <filterColumn colId="0">
      <filters>
        <filter val="Leichte Rüstung"/>
        <filter val="Mittlere Rüstung"/>
        <filter val="Schwere Rüstung"/>
      </filters>
    </filterColumn>
  </autoFilter>
  <tableColumns count="14">
    <tableColumn id="2" xr3:uid="{9E2C9976-C001-4E9E-B398-2437CAF2303A}" name="Gegenstand" dataDxfId="13"/>
    <tableColumn id="3" xr3:uid="{1CD51572-38E2-4439-9828-C3D1AE45DDDE}" name="Gewicht" dataDxfId="12"/>
    <tableColumn id="4" xr3:uid="{13405CBC-86E3-4F73-A0C9-E2CBB3F1B97A}" name="Kosten bei Kauf" dataDxfId="11"/>
    <tableColumn id="7" xr3:uid="{6FDE874F-C03A-4DE8-B458-15FC1F0AEC3F}" name="Materialbedarf" dataDxfId="10"/>
    <tableColumn id="8" xr3:uid="{AE9B68B6-4F11-4C14-B43D-DF442BCAFE2E}" name="Kosten 1x Material" dataDxfId="9"/>
    <tableColumn id="9" xr3:uid="{7D485073-4523-4AC2-A049-CB33300420EC}" name="Materialkosten" dataDxfId="8">
      <calculatedColumnFormula>E2*D2</calculatedColumnFormula>
    </tableColumn>
    <tableColumn id="10" xr3:uid="{896FEFCD-2D38-4359-8D3E-E1BB66BC68FB}" name="Tier" dataDxfId="7"/>
    <tableColumn id="11" xr3:uid="{ADE7FB1A-F1FE-49D8-B054-D6F046FF9797}" name="Max Zustand" dataDxfId="6"/>
    <tableColumn id="12" xr3:uid="{1D43DE8B-99FA-491E-A40D-75D82B019F9C}" name="Reperaturkosten pro +1 Zustand bei Schmied" dataDxfId="5">
      <calculatedColumnFormula>Tabelle2[[#This Row],[Rep von 1 auf Max Zustand]]/Tabelle2[[#This Row],[Max Zustand]]</calculatedColumnFormula>
    </tableColumn>
    <tableColumn id="14" xr3:uid="{BA5C6857-6EDC-4C2A-B437-A1F5CA2A1A3D}" name="Rep von 1 auf Max Zustand" dataDxfId="4">
      <calculatedColumnFormula>I2*(H2-1)</calculatedColumnFormula>
    </tableColumn>
    <tableColumn id="16" xr3:uid="{9A41CA1A-30C0-450F-B43E-BDB2032E474C}" name="Verbesserungsskosten" dataDxfId="3">
      <calculatedColumnFormula>(0.5*E2*D2)+(0.3*1100*SQRT(G2))</calculatedColumnFormula>
    </tableColumn>
    <tableColumn id="17" xr3:uid="{C7498DF9-211D-41E8-8868-DE621CDD1D71}" name="Auf höheres Tier Aufrüsten" dataDxfId="2"/>
    <tableColumn id="1" xr3:uid="{8538BE0B-2B04-4389-8F0D-CA1452E021DE}" name="Schmiedaufrüstung" dataDxfId="1">
      <calculatedColumnFormula>Tabelle2[[#This Row],[Verbesserungsskosten]]*2+Tabelle2[[#This Row],[Auf höheres Tier Aufrüsten]]</calculatedColumnFormula>
    </tableColumn>
    <tableColumn id="5" xr3:uid="{DE2D47E1-2370-4644-BAFD-CFAC2F8F8081}" name="NF" dataDxfId="0">
      <calculatedColumnFormula>Tabelle2[[#This Row],[Verbesserungsskosten]]*2+Tabelle2[[#This Row],[Auf höheres Tier Aufrüsten]]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workbookViewId="0">
      <selection activeCell="A27" sqref="A27"/>
    </sheetView>
  </sheetViews>
  <sheetFormatPr baseColWidth="10" defaultColWidth="11.33203125" defaultRowHeight="14.4" x14ac:dyDescent="0.3"/>
  <cols>
    <col min="1" max="1" width="35.88671875" customWidth="1"/>
    <col min="6" max="6" width="45.88671875" customWidth="1"/>
    <col min="7" max="7" width="22.33203125" customWidth="1"/>
  </cols>
  <sheetData>
    <row r="1" spans="1:8" x14ac:dyDescent="0.3">
      <c r="A1" t="s">
        <v>0</v>
      </c>
      <c r="B1" t="s">
        <v>15</v>
      </c>
      <c r="C1" t="s">
        <v>16</v>
      </c>
      <c r="D1" t="s">
        <v>17</v>
      </c>
      <c r="E1" t="s">
        <v>18</v>
      </c>
      <c r="F1" t="s">
        <v>1</v>
      </c>
      <c r="G1" t="s">
        <v>2</v>
      </c>
      <c r="H1" t="s">
        <v>3</v>
      </c>
    </row>
    <row r="2" spans="1:8" x14ac:dyDescent="0.3">
      <c r="A2" t="s">
        <v>5</v>
      </c>
      <c r="B2" s="11" t="s">
        <v>6</v>
      </c>
      <c r="C2" t="s">
        <v>4</v>
      </c>
      <c r="F2" t="s">
        <v>7</v>
      </c>
      <c r="H2" t="s">
        <v>8</v>
      </c>
    </row>
    <row r="3" spans="1:8" x14ac:dyDescent="0.3">
      <c r="A3" t="s">
        <v>9</v>
      </c>
      <c r="B3" s="11" t="s">
        <v>10</v>
      </c>
      <c r="C3" t="s">
        <v>4</v>
      </c>
      <c r="D3" t="s">
        <v>19</v>
      </c>
      <c r="E3" t="s">
        <v>4</v>
      </c>
      <c r="F3" t="s">
        <v>11</v>
      </c>
      <c r="H3" t="s">
        <v>12</v>
      </c>
    </row>
    <row r="4" spans="1:8" x14ac:dyDescent="0.3">
      <c r="A4" t="s">
        <v>20</v>
      </c>
      <c r="B4" s="11" t="s">
        <v>22</v>
      </c>
      <c r="C4" t="s">
        <v>4</v>
      </c>
      <c r="F4" t="s">
        <v>21</v>
      </c>
      <c r="H4" t="s">
        <v>12</v>
      </c>
    </row>
    <row r="5" spans="1:8" x14ac:dyDescent="0.3">
      <c r="A5" t="s">
        <v>23</v>
      </c>
      <c r="B5" s="11" t="s">
        <v>26</v>
      </c>
      <c r="C5" t="s">
        <v>4</v>
      </c>
      <c r="F5" t="s">
        <v>24</v>
      </c>
      <c r="H5" t="s">
        <v>25</v>
      </c>
    </row>
    <row r="6" spans="1:8" x14ac:dyDescent="0.3">
      <c r="A6" t="s">
        <v>27</v>
      </c>
      <c r="B6" s="11" t="s">
        <v>28</v>
      </c>
      <c r="C6" t="s">
        <v>4</v>
      </c>
      <c r="F6" t="s">
        <v>29</v>
      </c>
      <c r="H6" t="s">
        <v>25</v>
      </c>
    </row>
    <row r="7" spans="1:8" x14ac:dyDescent="0.3">
      <c r="A7" t="s">
        <v>30</v>
      </c>
      <c r="B7" s="11" t="s">
        <v>31</v>
      </c>
      <c r="C7" t="s">
        <v>4</v>
      </c>
      <c r="F7" t="s">
        <v>32</v>
      </c>
      <c r="H7" t="s">
        <v>8</v>
      </c>
    </row>
    <row r="8" spans="1:8" x14ac:dyDescent="0.3">
      <c r="A8" t="s">
        <v>392</v>
      </c>
      <c r="B8" s="11" t="s">
        <v>393</v>
      </c>
      <c r="C8" t="s">
        <v>4</v>
      </c>
      <c r="F8" t="s">
        <v>394</v>
      </c>
      <c r="H8" t="s">
        <v>337</v>
      </c>
    </row>
    <row r="9" spans="1:8" x14ac:dyDescent="0.3">
      <c r="A9" t="s">
        <v>33</v>
      </c>
      <c r="B9" s="11" t="s">
        <v>34</v>
      </c>
      <c r="C9" t="s">
        <v>4</v>
      </c>
      <c r="F9" t="s">
        <v>35</v>
      </c>
      <c r="H9" t="s">
        <v>8</v>
      </c>
    </row>
    <row r="10" spans="1:8" x14ac:dyDescent="0.3">
      <c r="A10" t="s">
        <v>36</v>
      </c>
      <c r="B10" s="11" t="s">
        <v>37</v>
      </c>
      <c r="C10" t="s">
        <v>4</v>
      </c>
      <c r="F10" t="s">
        <v>38</v>
      </c>
      <c r="H10" t="s">
        <v>12</v>
      </c>
    </row>
    <row r="11" spans="1:8" x14ac:dyDescent="0.3">
      <c r="A11" t="s">
        <v>395</v>
      </c>
      <c r="B11" s="11" t="s">
        <v>396</v>
      </c>
      <c r="C11" t="s">
        <v>4</v>
      </c>
      <c r="D11" t="s">
        <v>397</v>
      </c>
      <c r="E11" t="s">
        <v>4</v>
      </c>
      <c r="F11" t="s">
        <v>398</v>
      </c>
      <c r="H11" t="s">
        <v>25</v>
      </c>
    </row>
    <row r="12" spans="1:8" x14ac:dyDescent="0.3">
      <c r="A12" t="s">
        <v>399</v>
      </c>
      <c r="B12" s="11" t="s">
        <v>400</v>
      </c>
      <c r="C12" t="s">
        <v>4</v>
      </c>
      <c r="F12" t="s">
        <v>406</v>
      </c>
      <c r="H12" t="s">
        <v>13</v>
      </c>
    </row>
    <row r="13" spans="1:8" x14ac:dyDescent="0.3">
      <c r="A13" t="s">
        <v>437</v>
      </c>
      <c r="B13" s="11" t="s">
        <v>438</v>
      </c>
      <c r="C13" t="s">
        <v>4</v>
      </c>
      <c r="F13" t="s">
        <v>439</v>
      </c>
      <c r="H13" t="s">
        <v>299</v>
      </c>
    </row>
    <row r="14" spans="1:8" x14ac:dyDescent="0.3">
      <c r="A14" t="s">
        <v>401</v>
      </c>
      <c r="B14" s="11" t="s">
        <v>402</v>
      </c>
      <c r="C14" t="s">
        <v>4</v>
      </c>
      <c r="F14" t="s">
        <v>403</v>
      </c>
      <c r="H14" t="s">
        <v>25</v>
      </c>
    </row>
    <row r="15" spans="1:8" x14ac:dyDescent="0.3">
      <c r="A15" t="s">
        <v>404</v>
      </c>
      <c r="B15" s="11" t="s">
        <v>405</v>
      </c>
      <c r="C15" t="s">
        <v>4</v>
      </c>
      <c r="F15" t="s">
        <v>407</v>
      </c>
      <c r="H15" t="s">
        <v>408</v>
      </c>
    </row>
    <row r="16" spans="1:8" x14ac:dyDescent="0.3">
      <c r="A16" t="s">
        <v>409</v>
      </c>
      <c r="B16" s="11" t="s">
        <v>410</v>
      </c>
      <c r="C16" t="s">
        <v>4</v>
      </c>
      <c r="F16" t="s">
        <v>411</v>
      </c>
      <c r="H16" t="s">
        <v>13</v>
      </c>
    </row>
    <row r="17" spans="1:8" x14ac:dyDescent="0.3">
      <c r="A17" t="s">
        <v>412</v>
      </c>
      <c r="B17" s="11" t="s">
        <v>413</v>
      </c>
      <c r="C17" t="s">
        <v>4</v>
      </c>
      <c r="F17" t="s">
        <v>414</v>
      </c>
      <c r="H17" t="s">
        <v>408</v>
      </c>
    </row>
    <row r="18" spans="1:8" x14ac:dyDescent="0.3">
      <c r="A18" t="s">
        <v>39</v>
      </c>
      <c r="B18" s="11" t="s">
        <v>220</v>
      </c>
      <c r="C18" t="s">
        <v>14</v>
      </c>
      <c r="F18" t="s">
        <v>40</v>
      </c>
      <c r="H18" t="s">
        <v>13</v>
      </c>
    </row>
    <row r="19" spans="1:8" x14ac:dyDescent="0.3">
      <c r="A19" t="s">
        <v>434</v>
      </c>
      <c r="B19" s="11" t="s">
        <v>436</v>
      </c>
      <c r="C19" t="s">
        <v>14</v>
      </c>
      <c r="F19" t="s">
        <v>435</v>
      </c>
      <c r="H19" t="s">
        <v>433</v>
      </c>
    </row>
    <row r="20" spans="1:8" x14ac:dyDescent="0.3">
      <c r="A20" t="s">
        <v>415</v>
      </c>
      <c r="B20" s="11" t="s">
        <v>416</v>
      </c>
      <c r="C20" t="s">
        <v>14</v>
      </c>
      <c r="F20" t="s">
        <v>417</v>
      </c>
      <c r="H20" t="s">
        <v>422</v>
      </c>
    </row>
    <row r="21" spans="1:8" x14ac:dyDescent="0.3">
      <c r="A21" t="s">
        <v>443</v>
      </c>
      <c r="B21" s="11" t="s">
        <v>442</v>
      </c>
      <c r="C21" t="s">
        <v>14</v>
      </c>
      <c r="F21" t="s">
        <v>440</v>
      </c>
      <c r="H21" t="s">
        <v>441</v>
      </c>
    </row>
    <row r="22" spans="1:8" x14ac:dyDescent="0.3">
      <c r="A22" t="s">
        <v>424</v>
      </c>
      <c r="B22" s="11" t="s">
        <v>418</v>
      </c>
      <c r="C22" t="s">
        <v>14</v>
      </c>
      <c r="F22" t="s">
        <v>425</v>
      </c>
      <c r="H22" t="s">
        <v>13</v>
      </c>
    </row>
    <row r="23" spans="1:8" x14ac:dyDescent="0.3">
      <c r="A23" t="s">
        <v>419</v>
      </c>
      <c r="B23" s="11" t="s">
        <v>420</v>
      </c>
      <c r="C23" t="s">
        <v>14</v>
      </c>
      <c r="F23" t="s">
        <v>421</v>
      </c>
      <c r="H23" t="s">
        <v>13</v>
      </c>
    </row>
    <row r="24" spans="1:8" x14ac:dyDescent="0.3">
      <c r="A24" t="s">
        <v>444</v>
      </c>
      <c r="B24" s="11" t="s">
        <v>430</v>
      </c>
      <c r="C24" t="s">
        <v>14</v>
      </c>
      <c r="F24" t="s">
        <v>423</v>
      </c>
      <c r="H24" t="s">
        <v>13</v>
      </c>
    </row>
    <row r="25" spans="1:8" x14ac:dyDescent="0.3">
      <c r="A25" t="s">
        <v>426</v>
      </c>
      <c r="B25" s="11" t="s">
        <v>429</v>
      </c>
      <c r="C25" t="s">
        <v>14</v>
      </c>
      <c r="F25" t="s">
        <v>427</v>
      </c>
      <c r="H25" t="s">
        <v>13</v>
      </c>
    </row>
    <row r="26" spans="1:8" x14ac:dyDescent="0.3">
      <c r="A26" t="s">
        <v>428</v>
      </c>
      <c r="B26" s="11" t="s">
        <v>431</v>
      </c>
      <c r="C26" t="s">
        <v>14</v>
      </c>
      <c r="F26" t="s">
        <v>432</v>
      </c>
      <c r="H26" t="s">
        <v>8</v>
      </c>
    </row>
    <row r="27" spans="1:8" x14ac:dyDescent="0.3">
      <c r="A27" t="s">
        <v>41</v>
      </c>
      <c r="B27" s="11" t="s">
        <v>42</v>
      </c>
      <c r="C27" t="s">
        <v>14</v>
      </c>
      <c r="D27" t="s">
        <v>43</v>
      </c>
      <c r="E27" t="s">
        <v>14</v>
      </c>
      <c r="F27" t="s">
        <v>44</v>
      </c>
      <c r="H27" t="s">
        <v>13</v>
      </c>
    </row>
  </sheetData>
  <conditionalFormatting sqref="A18:B26">
    <cfRule type="duplicateValues" dxfId="15" priority="1"/>
  </conditionalFormatting>
  <pageMargins left="0.7" right="0.7" top="0.78740157499999996" bottom="0.78740157499999996"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5"/>
  <sheetViews>
    <sheetView workbookViewId="0">
      <selection activeCell="A47" sqref="A47"/>
    </sheetView>
  </sheetViews>
  <sheetFormatPr baseColWidth="10" defaultColWidth="11.33203125" defaultRowHeight="14.4" x14ac:dyDescent="0.3"/>
  <cols>
    <col min="1" max="1" width="11.33203125" style="11"/>
    <col min="2" max="2" width="25.33203125" customWidth="1"/>
    <col min="3" max="3" width="18.33203125" customWidth="1"/>
  </cols>
  <sheetData>
    <row r="1" spans="1:4" x14ac:dyDescent="0.3">
      <c r="A1" s="11" t="s">
        <v>217</v>
      </c>
      <c r="B1" t="s">
        <v>97</v>
      </c>
      <c r="C1" t="s">
        <v>218</v>
      </c>
      <c r="D1" t="s">
        <v>219</v>
      </c>
    </row>
    <row r="2" spans="1:4" x14ac:dyDescent="0.3">
      <c r="A2" s="11" t="s">
        <v>229</v>
      </c>
      <c r="B2" t="s">
        <v>221</v>
      </c>
      <c r="C2" t="s">
        <v>222</v>
      </c>
      <c r="D2" t="s">
        <v>13</v>
      </c>
    </row>
    <row r="3" spans="1:4" x14ac:dyDescent="0.3">
      <c r="A3" s="11" t="s">
        <v>230</v>
      </c>
      <c r="C3" t="s">
        <v>223</v>
      </c>
      <c r="D3" t="s">
        <v>13</v>
      </c>
    </row>
    <row r="4" spans="1:4" x14ac:dyDescent="0.3">
      <c r="A4" s="11" t="s">
        <v>231</v>
      </c>
      <c r="C4" t="s">
        <v>224</v>
      </c>
      <c r="D4" t="s">
        <v>13</v>
      </c>
    </row>
    <row r="5" spans="1:4" x14ac:dyDescent="0.3">
      <c r="B5" t="s">
        <v>226</v>
      </c>
      <c r="D5" t="s">
        <v>13</v>
      </c>
    </row>
    <row r="6" spans="1:4" x14ac:dyDescent="0.3">
      <c r="A6" s="11" t="s">
        <v>243</v>
      </c>
      <c r="B6" t="s">
        <v>227</v>
      </c>
      <c r="D6" t="s">
        <v>13</v>
      </c>
    </row>
    <row r="7" spans="1:4" x14ac:dyDescent="0.3">
      <c r="A7" s="11" t="s">
        <v>233</v>
      </c>
      <c r="B7" t="s">
        <v>232</v>
      </c>
      <c r="C7" t="s">
        <v>234</v>
      </c>
      <c r="D7" t="s">
        <v>13</v>
      </c>
    </row>
    <row r="8" spans="1:4" x14ac:dyDescent="0.3">
      <c r="A8" s="11" t="s">
        <v>240</v>
      </c>
      <c r="B8" t="s">
        <v>241</v>
      </c>
      <c r="C8" t="s">
        <v>235</v>
      </c>
      <c r="D8" t="s">
        <v>13</v>
      </c>
    </row>
    <row r="9" spans="1:4" x14ac:dyDescent="0.3">
      <c r="A9" s="11" t="s">
        <v>237</v>
      </c>
      <c r="B9" t="s">
        <v>236</v>
      </c>
      <c r="C9" t="s">
        <v>238</v>
      </c>
      <c r="D9" t="s">
        <v>13</v>
      </c>
    </row>
    <row r="10" spans="1:4" x14ac:dyDescent="0.3">
      <c r="A10" s="11" t="s">
        <v>242</v>
      </c>
      <c r="B10" t="s">
        <v>239</v>
      </c>
      <c r="C10" t="s">
        <v>244</v>
      </c>
      <c r="D10" t="s">
        <v>13</v>
      </c>
    </row>
    <row r="11" spans="1:4" x14ac:dyDescent="0.3">
      <c r="A11" s="11">
        <v>20.100000000000001</v>
      </c>
      <c r="B11" t="s">
        <v>308</v>
      </c>
      <c r="C11" t="s">
        <v>309</v>
      </c>
      <c r="D11" t="s">
        <v>13</v>
      </c>
    </row>
    <row r="12" spans="1:4" x14ac:dyDescent="0.3">
      <c r="A12" s="11" t="s">
        <v>248</v>
      </c>
      <c r="B12" t="s">
        <v>245</v>
      </c>
      <c r="C12" t="s">
        <v>246</v>
      </c>
      <c r="D12" t="s">
        <v>247</v>
      </c>
    </row>
    <row r="13" spans="1:4" x14ac:dyDescent="0.3">
      <c r="A13" s="11" t="s">
        <v>251</v>
      </c>
      <c r="B13" t="s">
        <v>249</v>
      </c>
      <c r="C13" t="s">
        <v>250</v>
      </c>
      <c r="D13" t="s">
        <v>247</v>
      </c>
    </row>
    <row r="14" spans="1:4" x14ac:dyDescent="0.3">
      <c r="A14" s="11" t="s">
        <v>254</v>
      </c>
      <c r="B14" t="s">
        <v>252</v>
      </c>
      <c r="C14" t="s">
        <v>257</v>
      </c>
      <c r="D14" t="s">
        <v>256</v>
      </c>
    </row>
    <row r="15" spans="1:4" x14ac:dyDescent="0.3">
      <c r="A15" s="11" t="s">
        <v>255</v>
      </c>
      <c r="B15" t="s">
        <v>253</v>
      </c>
      <c r="C15" t="s">
        <v>258</v>
      </c>
      <c r="D15" t="s">
        <v>256</v>
      </c>
    </row>
    <row r="16" spans="1:4" x14ac:dyDescent="0.3">
      <c r="A16" s="11" t="s">
        <v>263</v>
      </c>
      <c r="B16" t="s">
        <v>259</v>
      </c>
      <c r="C16" t="s">
        <v>260</v>
      </c>
      <c r="D16" t="s">
        <v>256</v>
      </c>
    </row>
    <row r="17" spans="1:4" x14ac:dyDescent="0.3">
      <c r="A17" s="11">
        <v>21.06</v>
      </c>
      <c r="B17" t="s">
        <v>306</v>
      </c>
      <c r="C17" t="s">
        <v>307</v>
      </c>
      <c r="D17" t="s">
        <v>256</v>
      </c>
    </row>
    <row r="18" spans="1:4" x14ac:dyDescent="0.3">
      <c r="A18" s="11" t="s">
        <v>265</v>
      </c>
      <c r="B18" t="s">
        <v>273</v>
      </c>
      <c r="D18" t="s">
        <v>264</v>
      </c>
    </row>
    <row r="19" spans="1:4" x14ac:dyDescent="0.3">
      <c r="A19" s="11" t="s">
        <v>266</v>
      </c>
      <c r="B19" t="s">
        <v>274</v>
      </c>
      <c r="D19" t="s">
        <v>264</v>
      </c>
    </row>
    <row r="20" spans="1:4" x14ac:dyDescent="0.3">
      <c r="A20" s="11" t="s">
        <v>267</v>
      </c>
      <c r="B20" t="s">
        <v>275</v>
      </c>
      <c r="D20" t="s">
        <v>264</v>
      </c>
    </row>
    <row r="21" spans="1:4" x14ac:dyDescent="0.3">
      <c r="A21" s="11" t="s">
        <v>269</v>
      </c>
      <c r="B21" t="s">
        <v>276</v>
      </c>
      <c r="D21" t="s">
        <v>264</v>
      </c>
    </row>
    <row r="22" spans="1:4" x14ac:dyDescent="0.3">
      <c r="A22" s="11" t="s">
        <v>270</v>
      </c>
      <c r="B22" t="s">
        <v>277</v>
      </c>
      <c r="D22" t="s">
        <v>264</v>
      </c>
    </row>
    <row r="23" spans="1:4" x14ac:dyDescent="0.3">
      <c r="A23" s="11" t="s">
        <v>271</v>
      </c>
      <c r="B23" t="s">
        <v>278</v>
      </c>
      <c r="D23" t="s">
        <v>264</v>
      </c>
    </row>
    <row r="24" spans="1:4" x14ac:dyDescent="0.3">
      <c r="A24" s="11" t="s">
        <v>272</v>
      </c>
      <c r="B24" t="s">
        <v>279</v>
      </c>
      <c r="D24" t="s">
        <v>264</v>
      </c>
    </row>
    <row r="25" spans="1:4" x14ac:dyDescent="0.3">
      <c r="A25" s="11" t="s">
        <v>268</v>
      </c>
      <c r="B25" t="s">
        <v>280</v>
      </c>
      <c r="D25" t="s">
        <v>264</v>
      </c>
    </row>
    <row r="26" spans="1:4" x14ac:dyDescent="0.3">
      <c r="A26" s="11" t="s">
        <v>284</v>
      </c>
      <c r="B26" t="s">
        <v>281</v>
      </c>
      <c r="C26" t="s">
        <v>282</v>
      </c>
      <c r="D26" t="s">
        <v>264</v>
      </c>
    </row>
    <row r="27" spans="1:4" x14ac:dyDescent="0.3">
      <c r="A27" s="11" t="s">
        <v>285</v>
      </c>
      <c r="B27" t="s">
        <v>283</v>
      </c>
      <c r="C27" t="s">
        <v>287</v>
      </c>
      <c r="D27" t="s">
        <v>286</v>
      </c>
    </row>
    <row r="28" spans="1:4" x14ac:dyDescent="0.3">
      <c r="A28" s="11" t="s">
        <v>379</v>
      </c>
      <c r="B28" t="s">
        <v>302</v>
      </c>
      <c r="C28" t="s">
        <v>303</v>
      </c>
      <c r="D28" t="s">
        <v>264</v>
      </c>
    </row>
    <row r="29" spans="1:4" x14ac:dyDescent="0.3">
      <c r="A29" s="11" t="s">
        <v>290</v>
      </c>
      <c r="B29" t="s">
        <v>288</v>
      </c>
      <c r="C29" t="s">
        <v>291</v>
      </c>
      <c r="D29" t="s">
        <v>289</v>
      </c>
    </row>
    <row r="30" spans="1:4" x14ac:dyDescent="0.3">
      <c r="A30" s="11" t="s">
        <v>292</v>
      </c>
      <c r="B30" t="s">
        <v>293</v>
      </c>
      <c r="C30" t="s">
        <v>294</v>
      </c>
      <c r="D30" t="s">
        <v>289</v>
      </c>
    </row>
    <row r="31" spans="1:4" x14ac:dyDescent="0.3">
      <c r="A31" s="11" t="s">
        <v>296</v>
      </c>
      <c r="B31" t="s">
        <v>295</v>
      </c>
      <c r="C31" t="s">
        <v>297</v>
      </c>
      <c r="D31" t="s">
        <v>289</v>
      </c>
    </row>
    <row r="32" spans="1:4" x14ac:dyDescent="0.3">
      <c r="A32" s="11" t="s">
        <v>378</v>
      </c>
      <c r="B32" t="s">
        <v>304</v>
      </c>
      <c r="C32" t="s">
        <v>305</v>
      </c>
      <c r="D32" t="s">
        <v>289</v>
      </c>
    </row>
    <row r="33" spans="1:4" x14ac:dyDescent="0.3">
      <c r="A33" s="11" t="s">
        <v>228</v>
      </c>
      <c r="B33" t="s">
        <v>261</v>
      </c>
      <c r="C33" t="s">
        <v>225</v>
      </c>
      <c r="D33" t="s">
        <v>262</v>
      </c>
    </row>
    <row r="34" spans="1:4" x14ac:dyDescent="0.3">
      <c r="A34" s="11" t="s">
        <v>375</v>
      </c>
      <c r="B34" t="s">
        <v>298</v>
      </c>
      <c r="C34" t="s">
        <v>300</v>
      </c>
      <c r="D34" t="s">
        <v>299</v>
      </c>
    </row>
    <row r="35" spans="1:4" x14ac:dyDescent="0.3">
      <c r="A35" s="11" t="s">
        <v>376</v>
      </c>
      <c r="B35" t="s">
        <v>311</v>
      </c>
      <c r="C35" t="s">
        <v>301</v>
      </c>
      <c r="D35" t="s">
        <v>262</v>
      </c>
    </row>
    <row r="36" spans="1:4" x14ac:dyDescent="0.3">
      <c r="A36" s="11" t="s">
        <v>377</v>
      </c>
      <c r="B36" t="s">
        <v>312</v>
      </c>
      <c r="C36" t="s">
        <v>313</v>
      </c>
      <c r="D36" t="s">
        <v>310</v>
      </c>
    </row>
    <row r="37" spans="1:4" x14ac:dyDescent="0.3">
      <c r="A37" s="11" t="s">
        <v>374</v>
      </c>
      <c r="B37" t="s">
        <v>314</v>
      </c>
      <c r="C37" t="s">
        <v>315</v>
      </c>
      <c r="D37" t="s">
        <v>310</v>
      </c>
    </row>
    <row r="38" spans="1:4" x14ac:dyDescent="0.3">
      <c r="A38" s="11" t="s">
        <v>373</v>
      </c>
      <c r="B38" t="s">
        <v>316</v>
      </c>
      <c r="C38" t="s">
        <v>317</v>
      </c>
      <c r="D38" t="s">
        <v>318</v>
      </c>
    </row>
    <row r="39" spans="1:4" x14ac:dyDescent="0.3">
      <c r="A39" s="11" t="s">
        <v>372</v>
      </c>
      <c r="B39" t="s">
        <v>319</v>
      </c>
      <c r="C39" t="s">
        <v>320</v>
      </c>
      <c r="D39" t="s">
        <v>310</v>
      </c>
    </row>
    <row r="40" spans="1:4" x14ac:dyDescent="0.3">
      <c r="A40" s="11" t="s">
        <v>326</v>
      </c>
      <c r="B40" t="s">
        <v>321</v>
      </c>
      <c r="C40" t="s">
        <v>322</v>
      </c>
      <c r="D40" t="s">
        <v>8</v>
      </c>
    </row>
    <row r="41" spans="1:4" x14ac:dyDescent="0.3">
      <c r="A41" s="11" t="s">
        <v>325</v>
      </c>
      <c r="B41" t="s">
        <v>323</v>
      </c>
      <c r="C41" t="s">
        <v>324</v>
      </c>
      <c r="D41" t="s">
        <v>8</v>
      </c>
    </row>
    <row r="42" spans="1:4" x14ac:dyDescent="0.3">
      <c r="A42" s="11" t="s">
        <v>327</v>
      </c>
      <c r="B42" t="s">
        <v>328</v>
      </c>
      <c r="C42" t="s">
        <v>329</v>
      </c>
      <c r="D42" t="s">
        <v>8</v>
      </c>
    </row>
    <row r="43" spans="1:4" x14ac:dyDescent="0.3">
      <c r="A43" s="11" t="s">
        <v>330</v>
      </c>
      <c r="B43" t="s">
        <v>331</v>
      </c>
      <c r="C43" t="s">
        <v>332</v>
      </c>
      <c r="D43" t="s">
        <v>8</v>
      </c>
    </row>
    <row r="44" spans="1:4" x14ac:dyDescent="0.3">
      <c r="A44" s="11" t="s">
        <v>335</v>
      </c>
      <c r="B44" t="s">
        <v>334</v>
      </c>
      <c r="C44" t="s">
        <v>336</v>
      </c>
      <c r="D44" t="s">
        <v>333</v>
      </c>
    </row>
    <row r="45" spans="1:4" x14ac:dyDescent="0.3">
      <c r="A45" s="11" t="s">
        <v>340</v>
      </c>
      <c r="B45" t="s">
        <v>338</v>
      </c>
      <c r="C45" t="s">
        <v>339</v>
      </c>
      <c r="D45" t="s">
        <v>337</v>
      </c>
    </row>
  </sheetData>
  <dataConsolidate/>
  <conditionalFormatting sqref="A2">
    <cfRule type="duplicateValues" dxfId="14" priority="1"/>
  </conditionalFormatting>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EEF8A-39E8-413E-87E3-CC48CFCC21D3}">
  <dimension ref="A1:E18"/>
  <sheetViews>
    <sheetView zoomScale="110" zoomScaleNormal="110" workbookViewId="0">
      <selection activeCell="D4" sqref="D4"/>
    </sheetView>
  </sheetViews>
  <sheetFormatPr baseColWidth="10" defaultColWidth="10.88671875" defaultRowHeight="14.4" x14ac:dyDescent="0.3"/>
  <sheetData>
    <row r="1" spans="1:5" x14ac:dyDescent="0.3">
      <c r="A1" t="s">
        <v>341</v>
      </c>
      <c r="B1" t="s">
        <v>342</v>
      </c>
      <c r="C1" t="s">
        <v>96</v>
      </c>
      <c r="D1" t="s">
        <v>218</v>
      </c>
      <c r="E1" t="s">
        <v>343</v>
      </c>
    </row>
    <row r="2" spans="1:5" x14ac:dyDescent="0.3">
      <c r="A2" t="s">
        <v>344</v>
      </c>
      <c r="B2" t="s">
        <v>348</v>
      </c>
      <c r="C2">
        <v>15</v>
      </c>
    </row>
    <row r="3" spans="1:5" x14ac:dyDescent="0.3">
      <c r="A3" t="s">
        <v>380</v>
      </c>
      <c r="B3" t="s">
        <v>347</v>
      </c>
      <c r="C3">
        <v>20</v>
      </c>
      <c r="D3" t="s">
        <v>383</v>
      </c>
    </row>
    <row r="4" spans="1:5" x14ac:dyDescent="0.3">
      <c r="A4" t="s">
        <v>346</v>
      </c>
      <c r="B4" t="s">
        <v>347</v>
      </c>
      <c r="C4">
        <v>15</v>
      </c>
      <c r="D4" t="s">
        <v>354</v>
      </c>
      <c r="E4" t="s">
        <v>355</v>
      </c>
    </row>
    <row r="5" spans="1:5" x14ac:dyDescent="0.3">
      <c r="A5" t="s">
        <v>349</v>
      </c>
      <c r="B5" t="s">
        <v>345</v>
      </c>
      <c r="D5" t="s">
        <v>353</v>
      </c>
      <c r="E5" t="s">
        <v>351</v>
      </c>
    </row>
    <row r="6" spans="1:5" x14ac:dyDescent="0.3">
      <c r="A6" t="s">
        <v>350</v>
      </c>
      <c r="B6" t="s">
        <v>347</v>
      </c>
      <c r="C6">
        <v>1</v>
      </c>
      <c r="D6" t="s">
        <v>352</v>
      </c>
    </row>
    <row r="7" spans="1:5" x14ac:dyDescent="0.3">
      <c r="A7" t="s">
        <v>356</v>
      </c>
      <c r="B7" t="s">
        <v>348</v>
      </c>
      <c r="C7">
        <v>6</v>
      </c>
      <c r="D7" t="s">
        <v>357</v>
      </c>
      <c r="E7" t="s">
        <v>358</v>
      </c>
    </row>
    <row r="8" spans="1:5" x14ac:dyDescent="0.3">
      <c r="A8" t="s">
        <v>359</v>
      </c>
      <c r="B8" t="s">
        <v>347</v>
      </c>
      <c r="C8">
        <v>6</v>
      </c>
      <c r="D8" t="s">
        <v>360</v>
      </c>
      <c r="E8" t="s">
        <v>361</v>
      </c>
    </row>
    <row r="9" spans="1:5" x14ac:dyDescent="0.3">
      <c r="A9" t="s">
        <v>362</v>
      </c>
      <c r="B9" t="s">
        <v>348</v>
      </c>
      <c r="C9">
        <v>5</v>
      </c>
      <c r="E9" t="s">
        <v>363</v>
      </c>
    </row>
    <row r="10" spans="1:5" x14ac:dyDescent="0.3">
      <c r="A10" t="s">
        <v>364</v>
      </c>
      <c r="B10" t="s">
        <v>347</v>
      </c>
      <c r="C10">
        <v>6</v>
      </c>
      <c r="E10" t="s">
        <v>366</v>
      </c>
    </row>
    <row r="11" spans="1:5" x14ac:dyDescent="0.3">
      <c r="A11" t="s">
        <v>365</v>
      </c>
      <c r="B11" t="s">
        <v>348</v>
      </c>
      <c r="C11">
        <v>6</v>
      </c>
      <c r="E11" t="s">
        <v>367</v>
      </c>
    </row>
    <row r="12" spans="1:5" x14ac:dyDescent="0.3">
      <c r="A12" t="s">
        <v>368</v>
      </c>
      <c r="B12" t="s">
        <v>348</v>
      </c>
      <c r="C12">
        <v>8</v>
      </c>
      <c r="E12" t="s">
        <v>370</v>
      </c>
    </row>
    <row r="13" spans="1:5" x14ac:dyDescent="0.3">
      <c r="A13" t="s">
        <v>369</v>
      </c>
      <c r="B13" t="s">
        <v>347</v>
      </c>
      <c r="C13">
        <v>8</v>
      </c>
      <c r="E13" t="s">
        <v>371</v>
      </c>
    </row>
    <row r="14" spans="1:5" x14ac:dyDescent="0.3">
      <c r="A14" t="s">
        <v>381</v>
      </c>
      <c r="B14" t="s">
        <v>347</v>
      </c>
      <c r="C14">
        <v>20</v>
      </c>
      <c r="D14" t="s">
        <v>382</v>
      </c>
    </row>
    <row r="15" spans="1:5" x14ac:dyDescent="0.3">
      <c r="A15" t="s">
        <v>384</v>
      </c>
      <c r="B15" t="s">
        <v>347</v>
      </c>
      <c r="C15">
        <v>10</v>
      </c>
      <c r="D15" t="s">
        <v>385</v>
      </c>
    </row>
    <row r="16" spans="1:5" x14ac:dyDescent="0.3">
      <c r="A16" t="s">
        <v>386</v>
      </c>
      <c r="B16" t="s">
        <v>348</v>
      </c>
      <c r="C16">
        <v>10</v>
      </c>
      <c r="D16" t="s">
        <v>387</v>
      </c>
    </row>
    <row r="17" spans="1:4" x14ac:dyDescent="0.3">
      <c r="A17" t="s">
        <v>388</v>
      </c>
      <c r="B17" t="s">
        <v>348</v>
      </c>
      <c r="C17">
        <v>5</v>
      </c>
      <c r="D17" t="s">
        <v>389</v>
      </c>
    </row>
    <row r="18" spans="1:4" x14ac:dyDescent="0.3">
      <c r="A18" t="s">
        <v>390</v>
      </c>
      <c r="B18" t="s">
        <v>347</v>
      </c>
      <c r="C18">
        <v>7</v>
      </c>
      <c r="D18" t="s">
        <v>391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
  <sheetViews>
    <sheetView workbookViewId="0">
      <selection activeCell="L30" sqref="L30"/>
    </sheetView>
  </sheetViews>
  <sheetFormatPr baseColWidth="10" defaultColWidth="11.33203125" defaultRowHeight="13.2" x14ac:dyDescent="0.25"/>
  <cols>
    <col min="1" max="16384" width="11.33203125" style="1"/>
  </cols>
  <sheetData>
    <row r="1" spans="1:12" x14ac:dyDescent="0.25">
      <c r="A1" s="2" t="s">
        <v>97</v>
      </c>
      <c r="B1" s="2" t="s">
        <v>96</v>
      </c>
      <c r="C1" s="2" t="s">
        <v>95</v>
      </c>
      <c r="D1" s="2" t="s">
        <v>94</v>
      </c>
      <c r="E1" s="2" t="s">
        <v>93</v>
      </c>
      <c r="F1" s="2" t="s">
        <v>92</v>
      </c>
      <c r="G1" s="2" t="s">
        <v>91</v>
      </c>
      <c r="H1" s="2" t="s">
        <v>90</v>
      </c>
      <c r="I1" s="2" t="s">
        <v>89</v>
      </c>
      <c r="J1" s="2" t="s">
        <v>88</v>
      </c>
      <c r="K1" s="2" t="s">
        <v>87</v>
      </c>
      <c r="L1" s="2" t="s">
        <v>86</v>
      </c>
    </row>
    <row r="2" spans="1:12" x14ac:dyDescent="0.25">
      <c r="A2" s="2" t="s">
        <v>85</v>
      </c>
      <c r="B2" s="2">
        <v>6</v>
      </c>
      <c r="C2" s="2" t="s">
        <v>56</v>
      </c>
      <c r="D2" s="2" t="s">
        <v>51</v>
      </c>
      <c r="E2" s="2" t="s">
        <v>49</v>
      </c>
      <c r="F2" s="2" t="s">
        <v>46</v>
      </c>
      <c r="G2" s="2"/>
      <c r="H2" s="2"/>
      <c r="I2" s="2"/>
      <c r="J2" s="2"/>
      <c r="K2" s="2"/>
      <c r="L2" s="2"/>
    </row>
    <row r="3" spans="1:12" x14ac:dyDescent="0.25">
      <c r="A3" s="2" t="s">
        <v>84</v>
      </c>
      <c r="B3" s="2">
        <v>5</v>
      </c>
      <c r="C3" s="2" t="s">
        <v>83</v>
      </c>
      <c r="D3" s="2" t="s">
        <v>58</v>
      </c>
      <c r="E3" s="2" t="s">
        <v>73</v>
      </c>
      <c r="F3" s="2" t="s">
        <v>50</v>
      </c>
      <c r="G3" s="2"/>
      <c r="H3" s="2"/>
      <c r="I3" s="2"/>
      <c r="J3" s="2"/>
      <c r="K3" s="2"/>
      <c r="L3" s="2"/>
    </row>
    <row r="4" spans="1:12" x14ac:dyDescent="0.25">
      <c r="A4" s="2" t="s">
        <v>82</v>
      </c>
      <c r="B4" s="2">
        <v>4</v>
      </c>
      <c r="C4" s="2" t="s">
        <v>81</v>
      </c>
      <c r="D4" s="2" t="s">
        <v>53</v>
      </c>
      <c r="E4" s="2" t="s">
        <v>79</v>
      </c>
      <c r="F4" s="2"/>
      <c r="G4" s="2"/>
      <c r="H4" s="2"/>
      <c r="I4" s="2"/>
      <c r="J4" s="2"/>
      <c r="K4" s="2"/>
      <c r="L4" s="2"/>
    </row>
    <row r="5" spans="1:12" x14ac:dyDescent="0.25">
      <c r="A5" s="2" t="s">
        <v>80</v>
      </c>
      <c r="B5" s="2">
        <v>6</v>
      </c>
      <c r="C5" s="2" t="s">
        <v>79</v>
      </c>
      <c r="D5" s="2" t="s">
        <v>72</v>
      </c>
      <c r="E5" s="2" t="s">
        <v>73</v>
      </c>
      <c r="F5" s="2" t="s">
        <v>45</v>
      </c>
      <c r="G5" s="2"/>
      <c r="H5" s="2"/>
      <c r="I5" s="2"/>
      <c r="J5" s="2"/>
      <c r="K5" s="2"/>
      <c r="L5" s="2"/>
    </row>
    <row r="6" spans="1:12" x14ac:dyDescent="0.25">
      <c r="A6" s="2" t="s">
        <v>78</v>
      </c>
      <c r="B6" s="2">
        <v>8</v>
      </c>
      <c r="C6" s="2" t="s">
        <v>46</v>
      </c>
      <c r="D6" s="2" t="s">
        <v>55</v>
      </c>
      <c r="E6" s="2" t="s">
        <v>53</v>
      </c>
      <c r="F6" s="2" t="s">
        <v>71</v>
      </c>
      <c r="G6" s="2" t="s">
        <v>45</v>
      </c>
      <c r="H6" s="2"/>
      <c r="I6" s="2"/>
      <c r="J6" s="2"/>
      <c r="K6" s="2"/>
      <c r="L6" s="2"/>
    </row>
    <row r="7" spans="1:12" x14ac:dyDescent="0.25">
      <c r="A7" s="2" t="s">
        <v>77</v>
      </c>
      <c r="B7" s="2">
        <v>6</v>
      </c>
      <c r="C7" s="2" t="s">
        <v>46</v>
      </c>
      <c r="D7" s="2" t="s">
        <v>60</v>
      </c>
      <c r="E7" s="2" t="s">
        <v>55</v>
      </c>
      <c r="F7" s="2" t="s">
        <v>69</v>
      </c>
      <c r="G7" s="2" t="s">
        <v>54</v>
      </c>
      <c r="H7" s="2"/>
      <c r="I7" s="2"/>
      <c r="J7" s="2"/>
      <c r="K7" s="2"/>
      <c r="L7" s="2"/>
    </row>
    <row r="8" spans="1:12" x14ac:dyDescent="0.25">
      <c r="A8" s="2" t="s">
        <v>76</v>
      </c>
      <c r="B8" s="2">
        <v>5</v>
      </c>
      <c r="C8" s="2" t="s">
        <v>47</v>
      </c>
      <c r="D8" s="2" t="s">
        <v>64</v>
      </c>
      <c r="E8" s="2" t="s">
        <v>75</v>
      </c>
      <c r="F8" s="2"/>
      <c r="G8" s="2"/>
      <c r="H8" s="2"/>
      <c r="I8" s="2"/>
      <c r="J8" s="2"/>
      <c r="K8" s="2"/>
      <c r="L8" s="2"/>
    </row>
    <row r="9" spans="1:12" x14ac:dyDescent="0.25">
      <c r="A9" s="2" t="s">
        <v>74</v>
      </c>
      <c r="B9" s="2">
        <v>8</v>
      </c>
      <c r="C9" s="2" t="s">
        <v>68</v>
      </c>
      <c r="D9" s="2" t="s">
        <v>73</v>
      </c>
      <c r="E9" s="2" t="s">
        <v>45</v>
      </c>
      <c r="F9" s="2" t="s">
        <v>72</v>
      </c>
      <c r="G9" s="2" t="s">
        <v>71</v>
      </c>
      <c r="H9" s="2"/>
      <c r="I9" s="2"/>
      <c r="J9" s="2"/>
      <c r="K9" s="2"/>
      <c r="L9" s="2"/>
    </row>
    <row r="10" spans="1:12" x14ac:dyDescent="0.25">
      <c r="A10" s="2" t="s">
        <v>70</v>
      </c>
      <c r="B10" s="2">
        <v>6</v>
      </c>
      <c r="C10" s="2" t="s">
        <v>69</v>
      </c>
      <c r="D10" s="2" t="s">
        <v>64</v>
      </c>
      <c r="E10" s="2" t="s">
        <v>68</v>
      </c>
      <c r="F10" s="2" t="s">
        <v>46</v>
      </c>
      <c r="G10" s="2"/>
      <c r="H10" s="2"/>
      <c r="I10" s="2"/>
      <c r="J10" s="2"/>
      <c r="K10" s="2"/>
      <c r="L10" s="2"/>
    </row>
    <row r="11" spans="1:12" x14ac:dyDescent="0.25">
      <c r="A11" s="2" t="s">
        <v>67</v>
      </c>
      <c r="B11" s="2">
        <v>6</v>
      </c>
      <c r="C11" s="2" t="s">
        <v>45</v>
      </c>
      <c r="D11" s="2" t="s">
        <v>62</v>
      </c>
      <c r="E11" s="2" t="s">
        <v>50</v>
      </c>
      <c r="F11" s="2" t="s">
        <v>66</v>
      </c>
      <c r="G11" s="2"/>
      <c r="H11" s="2"/>
      <c r="I11" s="2"/>
      <c r="J11" s="2"/>
      <c r="K11" s="2"/>
      <c r="L11" s="2"/>
    </row>
    <row r="12" spans="1:12" x14ac:dyDescent="0.25">
      <c r="A12" s="2" t="s">
        <v>65</v>
      </c>
      <c r="B12" s="2">
        <v>6</v>
      </c>
      <c r="C12" s="2" t="s">
        <v>64</v>
      </c>
      <c r="D12" s="2" t="s">
        <v>63</v>
      </c>
      <c r="E12" s="2" t="s">
        <v>46</v>
      </c>
      <c r="F12" s="2" t="s">
        <v>62</v>
      </c>
      <c r="G12" s="2"/>
      <c r="H12" s="2"/>
      <c r="I12" s="2"/>
      <c r="J12" s="2"/>
      <c r="K12" s="2"/>
      <c r="L12" s="2"/>
    </row>
    <row r="13" spans="1:12" x14ac:dyDescent="0.25">
      <c r="A13" s="2" t="s">
        <v>61</v>
      </c>
      <c r="B13" s="2">
        <v>4</v>
      </c>
      <c r="C13" s="2" t="s">
        <v>55</v>
      </c>
      <c r="D13" s="2" t="s">
        <v>60</v>
      </c>
      <c r="E13" s="2" t="s">
        <v>59</v>
      </c>
      <c r="F13" s="2" t="s">
        <v>58</v>
      </c>
      <c r="G13" s="2"/>
      <c r="H13" s="2"/>
      <c r="I13" s="2"/>
      <c r="J13" s="2"/>
      <c r="K13" s="2"/>
      <c r="L13" s="2"/>
    </row>
    <row r="14" spans="1:12" x14ac:dyDescent="0.25">
      <c r="A14" s="2" t="s">
        <v>57</v>
      </c>
      <c r="B14" s="2">
        <v>4</v>
      </c>
      <c r="C14" s="2" t="s">
        <v>56</v>
      </c>
      <c r="D14" s="2" t="s">
        <v>55</v>
      </c>
      <c r="E14" s="2" t="s">
        <v>54</v>
      </c>
      <c r="F14" s="2" t="s">
        <v>53</v>
      </c>
      <c r="G14" s="2"/>
      <c r="H14" s="2"/>
      <c r="I14" s="2"/>
      <c r="J14" s="2"/>
      <c r="K14" s="2"/>
      <c r="L14" s="2"/>
    </row>
    <row r="15" spans="1:12" x14ac:dyDescent="0.25">
      <c r="A15" s="2" t="s">
        <v>52</v>
      </c>
      <c r="B15" s="2">
        <v>6</v>
      </c>
      <c r="C15" s="2" t="s">
        <v>51</v>
      </c>
      <c r="D15" s="2" t="s">
        <v>45</v>
      </c>
      <c r="E15" s="2" t="s">
        <v>50</v>
      </c>
      <c r="F15" s="2" t="s">
        <v>49</v>
      </c>
      <c r="G15" s="2"/>
      <c r="H15" s="2"/>
      <c r="I15" s="2"/>
      <c r="J15" s="2"/>
      <c r="K15" s="2"/>
      <c r="L15" s="2"/>
    </row>
    <row r="16" spans="1:12" x14ac:dyDescent="0.25">
      <c r="A16" s="2" t="s">
        <v>48</v>
      </c>
      <c r="B16" s="2">
        <v>4</v>
      </c>
      <c r="C16" s="2" t="s">
        <v>47</v>
      </c>
      <c r="D16" s="2" t="s">
        <v>46</v>
      </c>
      <c r="E16" s="2" t="s">
        <v>45</v>
      </c>
      <c r="F16" s="2"/>
      <c r="G16" s="2"/>
      <c r="H16" s="2"/>
      <c r="I16" s="2"/>
      <c r="J16" s="2"/>
      <c r="K16" s="2"/>
      <c r="L16" s="2"/>
    </row>
    <row r="17" spans="1:12" x14ac:dyDescent="0.25">
      <c r="A17" s="2"/>
      <c r="B17" s="2"/>
      <c r="C17" s="2"/>
      <c r="D17" s="2"/>
      <c r="E17" s="2"/>
      <c r="F17" s="2"/>
      <c r="G17" s="2"/>
      <c r="H17" s="2"/>
      <c r="I17" s="2"/>
      <c r="J17" s="2"/>
      <c r="K17" s="2"/>
      <c r="L17" s="2"/>
    </row>
    <row r="18" spans="1:12" x14ac:dyDescent="0.25">
      <c r="A18" s="2"/>
      <c r="B18" s="2"/>
      <c r="C18" s="2"/>
      <c r="D18" s="2"/>
      <c r="E18" s="2"/>
      <c r="F18" s="2"/>
      <c r="G18" s="2"/>
      <c r="H18" s="2"/>
      <c r="I18" s="2"/>
      <c r="J18" s="2"/>
      <c r="K18" s="2"/>
      <c r="L18" s="2"/>
    </row>
    <row r="19" spans="1:12" x14ac:dyDescent="0.25">
      <c r="A19" s="2"/>
      <c r="B19" s="2"/>
      <c r="C19" s="2"/>
      <c r="D19" s="2"/>
      <c r="E19" s="2"/>
      <c r="F19" s="2"/>
      <c r="G19" s="2"/>
      <c r="H19" s="2"/>
      <c r="I19" s="2"/>
      <c r="J19" s="2"/>
      <c r="K19" s="2"/>
      <c r="L19" s="2"/>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7"/>
  <sheetViews>
    <sheetView topLeftCell="A77" workbookViewId="0">
      <selection activeCell="C81" sqref="C81"/>
    </sheetView>
  </sheetViews>
  <sheetFormatPr baseColWidth="10" defaultColWidth="11.33203125" defaultRowHeight="13.2" x14ac:dyDescent="0.25"/>
  <cols>
    <col min="1" max="1" width="19.6640625" style="1" customWidth="1"/>
    <col min="2" max="3" width="11.33203125" style="1"/>
    <col min="4" max="4" width="19.33203125" style="1" customWidth="1"/>
    <col min="5" max="16384" width="11.33203125" style="1"/>
  </cols>
  <sheetData>
    <row r="1" spans="1:5" ht="27" thickBot="1" x14ac:dyDescent="0.3">
      <c r="A1" s="10" t="s">
        <v>216</v>
      </c>
      <c r="B1" s="10" t="s">
        <v>215</v>
      </c>
      <c r="C1" s="10" t="s">
        <v>214</v>
      </c>
      <c r="D1" s="10" t="s">
        <v>213</v>
      </c>
      <c r="E1" s="9" t="s">
        <v>212</v>
      </c>
    </row>
    <row r="2" spans="1:5" ht="13.8" thickBot="1" x14ac:dyDescent="0.3">
      <c r="A2" s="4" t="s">
        <v>208</v>
      </c>
      <c r="B2" s="4">
        <v>1</v>
      </c>
      <c r="C2" s="4">
        <v>200</v>
      </c>
      <c r="D2" s="4" t="s">
        <v>211</v>
      </c>
    </row>
    <row r="3" spans="1:5" ht="13.8" thickBot="1" x14ac:dyDescent="0.3">
      <c r="A3" s="3" t="s">
        <v>208</v>
      </c>
      <c r="B3" s="3">
        <v>2</v>
      </c>
      <c r="C3" s="3">
        <v>420</v>
      </c>
      <c r="D3" s="3" t="s">
        <v>210</v>
      </c>
    </row>
    <row r="4" spans="1:5" ht="27" customHeight="1" thickBot="1" x14ac:dyDescent="0.3">
      <c r="A4" s="4" t="s">
        <v>208</v>
      </c>
      <c r="B4" s="4">
        <v>3</v>
      </c>
      <c r="C4" s="4">
        <v>900</v>
      </c>
      <c r="D4" s="4" t="s">
        <v>209</v>
      </c>
    </row>
    <row r="5" spans="1:5" ht="27" customHeight="1" thickBot="1" x14ac:dyDescent="0.3">
      <c r="A5" s="3" t="s">
        <v>208</v>
      </c>
      <c r="B5" s="3">
        <v>4</v>
      </c>
      <c r="C5" s="3">
        <v>1300</v>
      </c>
      <c r="D5" s="3" t="s">
        <v>207</v>
      </c>
    </row>
    <row r="6" spans="1:5" ht="26.7" customHeight="1" thickBot="1" x14ac:dyDescent="0.3">
      <c r="A6" s="6" t="s">
        <v>200</v>
      </c>
      <c r="B6" s="6">
        <v>1</v>
      </c>
      <c r="C6" s="6">
        <v>200</v>
      </c>
      <c r="D6" s="6" t="s">
        <v>206</v>
      </c>
      <c r="E6" s="5" t="s">
        <v>205</v>
      </c>
    </row>
    <row r="7" spans="1:5" ht="26.7" customHeight="1" thickBot="1" x14ac:dyDescent="0.3">
      <c r="A7" s="8" t="s">
        <v>200</v>
      </c>
      <c r="B7" s="8">
        <v>2</v>
      </c>
      <c r="C7" s="8">
        <v>420</v>
      </c>
      <c r="D7" s="8" t="s">
        <v>204</v>
      </c>
      <c r="E7" s="7" t="s">
        <v>203</v>
      </c>
    </row>
    <row r="8" spans="1:5" ht="66.45" customHeight="1" thickBot="1" x14ac:dyDescent="0.3">
      <c r="A8" s="6" t="s">
        <v>200</v>
      </c>
      <c r="B8" s="6">
        <v>3</v>
      </c>
      <c r="C8" s="6">
        <v>900</v>
      </c>
      <c r="D8" s="6" t="s">
        <v>202</v>
      </c>
      <c r="E8" s="5" t="s">
        <v>201</v>
      </c>
    </row>
    <row r="9" spans="1:5" ht="66.45" customHeight="1" thickBot="1" x14ac:dyDescent="0.3">
      <c r="A9" s="8" t="s">
        <v>200</v>
      </c>
      <c r="B9" s="8">
        <v>4</v>
      </c>
      <c r="C9" s="8">
        <v>1300</v>
      </c>
      <c r="D9" s="8" t="s">
        <v>199</v>
      </c>
      <c r="E9" s="7" t="s">
        <v>198</v>
      </c>
    </row>
    <row r="10" spans="1:5" ht="40.200000000000003" thickBot="1" x14ac:dyDescent="0.3">
      <c r="A10" s="4" t="s">
        <v>194</v>
      </c>
      <c r="B10" s="4">
        <v>2</v>
      </c>
      <c r="C10" s="4">
        <v>400</v>
      </c>
      <c r="D10" s="4" t="s">
        <v>197</v>
      </c>
    </row>
    <row r="11" spans="1:5" ht="40.200000000000003" thickBot="1" x14ac:dyDescent="0.3">
      <c r="A11" s="3" t="s">
        <v>194</v>
      </c>
      <c r="B11" s="3">
        <v>3</v>
      </c>
      <c r="C11" s="3">
        <v>700</v>
      </c>
      <c r="D11" s="3" t="s">
        <v>196</v>
      </c>
    </row>
    <row r="12" spans="1:5" ht="40.200000000000003" thickBot="1" x14ac:dyDescent="0.3">
      <c r="A12" s="4" t="s">
        <v>194</v>
      </c>
      <c r="B12" s="4">
        <v>4</v>
      </c>
      <c r="C12" s="4">
        <v>1100</v>
      </c>
      <c r="D12" s="4" t="s">
        <v>195</v>
      </c>
    </row>
    <row r="13" spans="1:5" ht="40.200000000000003" thickBot="1" x14ac:dyDescent="0.3">
      <c r="A13" s="3" t="s">
        <v>194</v>
      </c>
      <c r="B13" s="3">
        <v>5</v>
      </c>
      <c r="C13" s="3">
        <v>1600</v>
      </c>
      <c r="D13" s="3" t="s">
        <v>193</v>
      </c>
    </row>
    <row r="14" spans="1:5" ht="13.8" thickBot="1" x14ac:dyDescent="0.3">
      <c r="A14" s="4" t="s">
        <v>189</v>
      </c>
      <c r="B14" s="4">
        <v>3</v>
      </c>
      <c r="C14" s="4">
        <v>1000</v>
      </c>
      <c r="D14" s="4" t="s">
        <v>192</v>
      </c>
    </row>
    <row r="15" spans="1:5" ht="13.8" thickBot="1" x14ac:dyDescent="0.3">
      <c r="A15" s="3" t="s">
        <v>189</v>
      </c>
      <c r="B15" s="3">
        <v>4</v>
      </c>
      <c r="C15" s="3">
        <v>2000</v>
      </c>
      <c r="D15" s="3" t="s">
        <v>191</v>
      </c>
    </row>
    <row r="16" spans="1:5" ht="13.8" thickBot="1" x14ac:dyDescent="0.3">
      <c r="A16" s="4" t="s">
        <v>189</v>
      </c>
      <c r="B16" s="4">
        <v>5</v>
      </c>
      <c r="C16" s="4">
        <v>3000</v>
      </c>
      <c r="D16" s="4" t="s">
        <v>190</v>
      </c>
    </row>
    <row r="17" spans="1:4" ht="13.8" thickBot="1" x14ac:dyDescent="0.3">
      <c r="A17" s="3" t="s">
        <v>189</v>
      </c>
      <c r="B17" s="3">
        <v>6</v>
      </c>
      <c r="C17" s="3">
        <v>4000</v>
      </c>
      <c r="D17" s="3" t="s">
        <v>188</v>
      </c>
    </row>
    <row r="18" spans="1:4" ht="27" customHeight="1" thickBot="1" x14ac:dyDescent="0.3">
      <c r="A18" s="4" t="s">
        <v>184</v>
      </c>
      <c r="B18" s="4">
        <v>3</v>
      </c>
      <c r="C18" s="4">
        <v>1000</v>
      </c>
      <c r="D18" s="4" t="s">
        <v>187</v>
      </c>
    </row>
    <row r="19" spans="1:4" ht="27" customHeight="1" thickBot="1" x14ac:dyDescent="0.3">
      <c r="A19" s="3" t="s">
        <v>184</v>
      </c>
      <c r="B19" s="3">
        <v>4</v>
      </c>
      <c r="C19" s="3">
        <v>2000</v>
      </c>
      <c r="D19" s="3" t="s">
        <v>186</v>
      </c>
    </row>
    <row r="20" spans="1:4" ht="27" customHeight="1" thickBot="1" x14ac:dyDescent="0.3">
      <c r="A20" s="4" t="s">
        <v>184</v>
      </c>
      <c r="B20" s="4">
        <v>5</v>
      </c>
      <c r="C20" s="4">
        <v>3000</v>
      </c>
      <c r="D20" s="4" t="s">
        <v>185</v>
      </c>
    </row>
    <row r="21" spans="1:4" ht="27" customHeight="1" thickBot="1" x14ac:dyDescent="0.3">
      <c r="A21" s="3" t="s">
        <v>184</v>
      </c>
      <c r="B21" s="3">
        <v>6</v>
      </c>
      <c r="C21" s="3">
        <v>4000</v>
      </c>
      <c r="D21" s="3" t="s">
        <v>183</v>
      </c>
    </row>
    <row r="22" spans="1:4" ht="27" customHeight="1" thickBot="1" x14ac:dyDescent="0.3">
      <c r="A22" s="4" t="s">
        <v>179</v>
      </c>
      <c r="B22" s="4">
        <v>3</v>
      </c>
      <c r="C22" s="4">
        <v>4000</v>
      </c>
      <c r="D22" s="4" t="s">
        <v>182</v>
      </c>
    </row>
    <row r="23" spans="1:4" ht="27" customHeight="1" thickBot="1" x14ac:dyDescent="0.3">
      <c r="A23" s="3" t="s">
        <v>179</v>
      </c>
      <c r="B23" s="3">
        <v>4</v>
      </c>
      <c r="C23" s="3">
        <v>5000</v>
      </c>
      <c r="D23" s="3" t="s">
        <v>181</v>
      </c>
    </row>
    <row r="24" spans="1:4" ht="27" customHeight="1" thickBot="1" x14ac:dyDescent="0.3">
      <c r="A24" s="4" t="s">
        <v>179</v>
      </c>
      <c r="B24" s="4">
        <v>5</v>
      </c>
      <c r="C24" s="4">
        <v>6000</v>
      </c>
      <c r="D24" s="4" t="s">
        <v>180</v>
      </c>
    </row>
    <row r="25" spans="1:4" ht="27" customHeight="1" thickBot="1" x14ac:dyDescent="0.3">
      <c r="A25" s="3" t="s">
        <v>179</v>
      </c>
      <c r="B25" s="3">
        <v>6</v>
      </c>
      <c r="C25" s="3">
        <v>8000</v>
      </c>
      <c r="D25" s="3" t="s">
        <v>178</v>
      </c>
    </row>
    <row r="26" spans="1:4" ht="13.8" thickBot="1" x14ac:dyDescent="0.3">
      <c r="A26" s="4" t="s">
        <v>174</v>
      </c>
      <c r="B26" s="4">
        <v>1</v>
      </c>
      <c r="C26" s="4">
        <v>200</v>
      </c>
      <c r="D26" s="4" t="s">
        <v>177</v>
      </c>
    </row>
    <row r="27" spans="1:4" ht="13.8" thickBot="1" x14ac:dyDescent="0.3">
      <c r="A27" s="3" t="s">
        <v>174</v>
      </c>
      <c r="B27" s="3">
        <v>2</v>
      </c>
      <c r="C27" s="3">
        <v>420</v>
      </c>
      <c r="D27" s="3" t="s">
        <v>176</v>
      </c>
    </row>
    <row r="28" spans="1:4" ht="13.8" thickBot="1" x14ac:dyDescent="0.3">
      <c r="A28" s="4" t="s">
        <v>174</v>
      </c>
      <c r="B28" s="4">
        <v>3</v>
      </c>
      <c r="C28" s="4">
        <v>900</v>
      </c>
      <c r="D28" s="4" t="s">
        <v>175</v>
      </c>
    </row>
    <row r="29" spans="1:4" ht="13.8" thickBot="1" x14ac:dyDescent="0.3">
      <c r="A29" s="3" t="s">
        <v>174</v>
      </c>
      <c r="B29" s="3">
        <v>4</v>
      </c>
      <c r="C29" s="3">
        <v>1300</v>
      </c>
      <c r="D29" s="3" t="s">
        <v>173</v>
      </c>
    </row>
    <row r="30" spans="1:4" ht="13.8" thickBot="1" x14ac:dyDescent="0.3">
      <c r="A30" s="4" t="s">
        <v>169</v>
      </c>
      <c r="B30" s="4">
        <v>3</v>
      </c>
      <c r="C30" s="4">
        <v>700</v>
      </c>
      <c r="D30" s="4" t="s">
        <v>172</v>
      </c>
    </row>
    <row r="31" spans="1:4" ht="53.7" customHeight="1" thickBot="1" x14ac:dyDescent="0.3">
      <c r="A31" s="3" t="s">
        <v>169</v>
      </c>
      <c r="B31" s="3">
        <v>4</v>
      </c>
      <c r="C31" s="3">
        <v>1400</v>
      </c>
      <c r="D31" s="3" t="s">
        <v>171</v>
      </c>
    </row>
    <row r="32" spans="1:4" ht="53.7" customHeight="1" thickBot="1" x14ac:dyDescent="0.3">
      <c r="A32" s="4" t="s">
        <v>169</v>
      </c>
      <c r="B32" s="4">
        <v>5</v>
      </c>
      <c r="C32" s="4">
        <v>2100</v>
      </c>
      <c r="D32" s="4" t="s">
        <v>170</v>
      </c>
    </row>
    <row r="33" spans="1:4" ht="53.7" customHeight="1" thickBot="1" x14ac:dyDescent="0.3">
      <c r="A33" s="3" t="s">
        <v>169</v>
      </c>
      <c r="B33" s="3">
        <v>6</v>
      </c>
      <c r="C33" s="3">
        <v>2800</v>
      </c>
      <c r="D33" s="3" t="s">
        <v>168</v>
      </c>
    </row>
    <row r="34" spans="1:4" ht="53.7" customHeight="1" thickBot="1" x14ac:dyDescent="0.3">
      <c r="A34" s="4" t="s">
        <v>167</v>
      </c>
      <c r="B34" s="4">
        <v>2</v>
      </c>
      <c r="C34" s="4">
        <v>2500</v>
      </c>
      <c r="D34" s="4" t="s">
        <v>166</v>
      </c>
    </row>
    <row r="35" spans="1:4" ht="27" thickBot="1" x14ac:dyDescent="0.3">
      <c r="A35" s="3" t="s">
        <v>162</v>
      </c>
      <c r="B35" s="3">
        <v>2</v>
      </c>
      <c r="C35" s="3">
        <v>2800</v>
      </c>
      <c r="D35" s="3" t="s">
        <v>165</v>
      </c>
    </row>
    <row r="36" spans="1:4" ht="27" customHeight="1" thickBot="1" x14ac:dyDescent="0.3">
      <c r="A36" s="4" t="s">
        <v>162</v>
      </c>
      <c r="B36" s="4">
        <v>3</v>
      </c>
      <c r="C36" s="4">
        <v>4000</v>
      </c>
      <c r="D36" s="4" t="s">
        <v>164</v>
      </c>
    </row>
    <row r="37" spans="1:4" ht="53.7" customHeight="1" thickBot="1" x14ac:dyDescent="0.3">
      <c r="A37" s="3" t="s">
        <v>162</v>
      </c>
      <c r="B37" s="3">
        <v>4</v>
      </c>
      <c r="C37" s="3">
        <v>5000</v>
      </c>
      <c r="D37" s="3" t="s">
        <v>163</v>
      </c>
    </row>
    <row r="38" spans="1:4" ht="53.7" customHeight="1" thickBot="1" x14ac:dyDescent="0.3">
      <c r="A38" s="4" t="s">
        <v>162</v>
      </c>
      <c r="B38" s="4">
        <v>5</v>
      </c>
      <c r="C38" s="4">
        <v>6500</v>
      </c>
      <c r="D38" s="4" t="s">
        <v>161</v>
      </c>
    </row>
    <row r="39" spans="1:4" ht="53.7" customHeight="1" thickBot="1" x14ac:dyDescent="0.3">
      <c r="A39" s="3" t="s">
        <v>159</v>
      </c>
      <c r="B39" s="3">
        <v>2</v>
      </c>
      <c r="C39" s="3">
        <v>1000</v>
      </c>
      <c r="D39" s="3" t="s">
        <v>160</v>
      </c>
    </row>
    <row r="40" spans="1:4" ht="53.7" customHeight="1" thickBot="1" x14ac:dyDescent="0.3">
      <c r="A40" s="4" t="s">
        <v>159</v>
      </c>
      <c r="B40" s="4">
        <v>4</v>
      </c>
      <c r="C40" s="4">
        <v>3500</v>
      </c>
      <c r="D40" s="4" t="s">
        <v>158</v>
      </c>
    </row>
    <row r="41" spans="1:4" ht="27" thickBot="1" x14ac:dyDescent="0.3">
      <c r="A41" s="3" t="s">
        <v>154</v>
      </c>
      <c r="B41" s="3">
        <v>2</v>
      </c>
      <c r="C41" s="3">
        <v>2800</v>
      </c>
      <c r="D41" s="3" t="s">
        <v>157</v>
      </c>
    </row>
    <row r="42" spans="1:4" ht="27" thickBot="1" x14ac:dyDescent="0.3">
      <c r="A42" s="4" t="s">
        <v>154</v>
      </c>
      <c r="B42" s="4">
        <v>3</v>
      </c>
      <c r="C42" s="4">
        <v>4000</v>
      </c>
      <c r="D42" s="4" t="s">
        <v>156</v>
      </c>
    </row>
    <row r="43" spans="1:4" ht="27" thickBot="1" x14ac:dyDescent="0.3">
      <c r="A43" s="3" t="s">
        <v>154</v>
      </c>
      <c r="B43" s="3">
        <v>4</v>
      </c>
      <c r="C43" s="3">
        <v>5000</v>
      </c>
      <c r="D43" s="3" t="s">
        <v>155</v>
      </c>
    </row>
    <row r="44" spans="1:4" ht="27" thickBot="1" x14ac:dyDescent="0.3">
      <c r="A44" s="4" t="s">
        <v>154</v>
      </c>
      <c r="B44" s="4">
        <v>5</v>
      </c>
      <c r="C44" s="4">
        <v>6500</v>
      </c>
      <c r="D44" s="4" t="s">
        <v>153</v>
      </c>
    </row>
    <row r="45" spans="1:4" ht="13.8" thickBot="1" x14ac:dyDescent="0.3">
      <c r="A45" s="3" t="s">
        <v>152</v>
      </c>
      <c r="B45" s="3">
        <v>1</v>
      </c>
      <c r="C45" s="3">
        <v>50</v>
      </c>
      <c r="D45" s="3"/>
    </row>
    <row r="46" spans="1:4" ht="13.8" thickBot="1" x14ac:dyDescent="0.3">
      <c r="A46" s="4" t="s">
        <v>152</v>
      </c>
      <c r="B46" s="4">
        <v>2</v>
      </c>
      <c r="C46" s="4">
        <v>350</v>
      </c>
      <c r="D46" s="4"/>
    </row>
    <row r="47" spans="1:4" ht="27" customHeight="1" thickBot="1" x14ac:dyDescent="0.3">
      <c r="A47" s="3" t="s">
        <v>152</v>
      </c>
      <c r="B47" s="3">
        <v>3</v>
      </c>
      <c r="C47" s="3">
        <v>700</v>
      </c>
      <c r="D47" s="3"/>
    </row>
    <row r="48" spans="1:4" ht="27" customHeight="1" thickBot="1" x14ac:dyDescent="0.3">
      <c r="A48" s="4" t="s">
        <v>152</v>
      </c>
      <c r="B48" s="4">
        <v>4</v>
      </c>
      <c r="C48" s="4">
        <v>1400</v>
      </c>
      <c r="D48" s="4"/>
    </row>
    <row r="49" spans="1:5" ht="27" customHeight="1" thickBot="1" x14ac:dyDescent="0.3">
      <c r="A49" s="3" t="s">
        <v>152</v>
      </c>
      <c r="B49" s="3">
        <v>5</v>
      </c>
      <c r="C49" s="3">
        <v>2100</v>
      </c>
      <c r="D49" s="3"/>
    </row>
    <row r="50" spans="1:5" ht="27" customHeight="1" thickBot="1" x14ac:dyDescent="0.3">
      <c r="A50" s="4" t="s">
        <v>152</v>
      </c>
      <c r="B50" s="4">
        <v>6</v>
      </c>
      <c r="C50" s="4">
        <v>2800</v>
      </c>
      <c r="D50" s="4"/>
    </row>
    <row r="51" spans="1:5" ht="27" customHeight="1" thickBot="1" x14ac:dyDescent="0.3">
      <c r="A51" s="3" t="s">
        <v>148</v>
      </c>
      <c r="B51" s="3">
        <v>3</v>
      </c>
      <c r="C51" s="3">
        <v>1500</v>
      </c>
      <c r="D51" s="3" t="s">
        <v>151</v>
      </c>
    </row>
    <row r="52" spans="1:5" ht="27" customHeight="1" thickBot="1" x14ac:dyDescent="0.3">
      <c r="A52" s="4" t="s">
        <v>148</v>
      </c>
      <c r="B52" s="4">
        <v>4</v>
      </c>
      <c r="C52" s="4">
        <v>2000</v>
      </c>
      <c r="D52" s="4" t="s">
        <v>150</v>
      </c>
    </row>
    <row r="53" spans="1:5" ht="27" customHeight="1" thickBot="1" x14ac:dyDescent="0.3">
      <c r="A53" s="3" t="s">
        <v>148</v>
      </c>
      <c r="B53" s="3">
        <v>5</v>
      </c>
      <c r="C53" s="3">
        <v>2800</v>
      </c>
      <c r="D53" s="3" t="s">
        <v>149</v>
      </c>
    </row>
    <row r="54" spans="1:5" ht="27" customHeight="1" thickBot="1" x14ac:dyDescent="0.3">
      <c r="A54" s="4" t="s">
        <v>148</v>
      </c>
      <c r="B54" s="4">
        <v>6</v>
      </c>
      <c r="C54" s="4">
        <v>3800</v>
      </c>
      <c r="D54" s="4" t="s">
        <v>147</v>
      </c>
    </row>
    <row r="55" spans="1:5" ht="27" customHeight="1" thickBot="1" x14ac:dyDescent="0.3">
      <c r="A55" s="3" t="s">
        <v>141</v>
      </c>
      <c r="B55" s="3">
        <v>1</v>
      </c>
      <c r="C55" s="3">
        <v>700</v>
      </c>
      <c r="D55" s="3" t="s">
        <v>146</v>
      </c>
    </row>
    <row r="56" spans="1:5" ht="27" customHeight="1" thickBot="1" x14ac:dyDescent="0.3">
      <c r="A56" s="4" t="s">
        <v>141</v>
      </c>
      <c r="B56" s="4">
        <v>2</v>
      </c>
      <c r="C56" s="4">
        <v>1400</v>
      </c>
      <c r="D56" s="4" t="s">
        <v>145</v>
      </c>
    </row>
    <row r="57" spans="1:5" ht="27" customHeight="1" thickBot="1" x14ac:dyDescent="0.3">
      <c r="A57" s="3" t="s">
        <v>141</v>
      </c>
      <c r="B57" s="3">
        <v>3</v>
      </c>
      <c r="C57" s="3">
        <v>2100</v>
      </c>
      <c r="D57" s="3" t="s">
        <v>144</v>
      </c>
    </row>
    <row r="58" spans="1:5" ht="13.8" thickBot="1" x14ac:dyDescent="0.3">
      <c r="A58" s="4" t="s">
        <v>141</v>
      </c>
      <c r="B58" s="4">
        <v>4</v>
      </c>
      <c r="C58" s="4">
        <v>2800</v>
      </c>
      <c r="D58" s="4" t="s">
        <v>143</v>
      </c>
    </row>
    <row r="59" spans="1:5" ht="27" customHeight="1" thickBot="1" x14ac:dyDescent="0.3">
      <c r="A59" s="3" t="s">
        <v>141</v>
      </c>
      <c r="B59" s="3">
        <v>5</v>
      </c>
      <c r="C59" s="3">
        <v>3500</v>
      </c>
      <c r="D59" s="3" t="s">
        <v>142</v>
      </c>
    </row>
    <row r="60" spans="1:5" ht="27" customHeight="1" thickBot="1" x14ac:dyDescent="0.3">
      <c r="A60" s="4" t="s">
        <v>141</v>
      </c>
      <c r="B60" s="4">
        <v>6</v>
      </c>
      <c r="C60" s="4">
        <v>4200</v>
      </c>
      <c r="D60" s="4" t="s">
        <v>140</v>
      </c>
    </row>
    <row r="61" spans="1:5" ht="27" customHeight="1" thickBot="1" x14ac:dyDescent="0.3">
      <c r="A61" s="8" t="s">
        <v>137</v>
      </c>
      <c r="B61" s="8">
        <v>2</v>
      </c>
      <c r="C61" s="8">
        <v>500</v>
      </c>
      <c r="D61" s="8" t="s">
        <v>136</v>
      </c>
      <c r="E61" s="7" t="s">
        <v>139</v>
      </c>
    </row>
    <row r="62" spans="1:5" ht="39.450000000000003" customHeight="1" thickBot="1" x14ac:dyDescent="0.3">
      <c r="A62" s="6" t="s">
        <v>137</v>
      </c>
      <c r="B62" s="6">
        <v>3</v>
      </c>
      <c r="C62" s="6">
        <v>1100</v>
      </c>
      <c r="D62" s="6" t="s">
        <v>136</v>
      </c>
      <c r="E62" s="5" t="s">
        <v>138</v>
      </c>
    </row>
    <row r="63" spans="1:5" ht="39.450000000000003" customHeight="1" thickBot="1" x14ac:dyDescent="0.3">
      <c r="A63" s="8" t="s">
        <v>137</v>
      </c>
      <c r="B63" s="8">
        <v>4</v>
      </c>
      <c r="C63" s="8">
        <v>2300</v>
      </c>
      <c r="D63" s="8" t="s">
        <v>136</v>
      </c>
      <c r="E63" s="7" t="s">
        <v>135</v>
      </c>
    </row>
    <row r="64" spans="1:5" ht="53.7" customHeight="1" thickBot="1" x14ac:dyDescent="0.3">
      <c r="A64" s="4" t="s">
        <v>129</v>
      </c>
      <c r="B64" s="4">
        <v>1</v>
      </c>
      <c r="C64" s="4">
        <v>200</v>
      </c>
      <c r="D64" s="4" t="s">
        <v>134</v>
      </c>
    </row>
    <row r="65" spans="1:5" ht="53.7" customHeight="1" thickBot="1" x14ac:dyDescent="0.3">
      <c r="A65" s="3" t="s">
        <v>129</v>
      </c>
      <c r="B65" s="3">
        <v>2</v>
      </c>
      <c r="C65" s="3">
        <v>400</v>
      </c>
      <c r="D65" s="3" t="s">
        <v>133</v>
      </c>
    </row>
    <row r="66" spans="1:5" ht="53.7" customHeight="1" thickBot="1" x14ac:dyDescent="0.3">
      <c r="A66" s="4" t="s">
        <v>129</v>
      </c>
      <c r="B66" s="4">
        <v>3</v>
      </c>
      <c r="C66" s="4">
        <v>700</v>
      </c>
      <c r="D66" s="4" t="s">
        <v>132</v>
      </c>
    </row>
    <row r="67" spans="1:5" ht="53.7" customHeight="1" thickBot="1" x14ac:dyDescent="0.3">
      <c r="A67" s="3" t="s">
        <v>129</v>
      </c>
      <c r="B67" s="3">
        <v>4</v>
      </c>
      <c r="C67" s="3">
        <v>1400</v>
      </c>
      <c r="D67" s="3" t="s">
        <v>131</v>
      </c>
    </row>
    <row r="68" spans="1:5" ht="53.7" customHeight="1" thickBot="1" x14ac:dyDescent="0.3">
      <c r="A68" s="4" t="s">
        <v>129</v>
      </c>
      <c r="B68" s="4">
        <v>5</v>
      </c>
      <c r="C68" s="4">
        <v>2100</v>
      </c>
      <c r="D68" s="4" t="s">
        <v>130</v>
      </c>
    </row>
    <row r="69" spans="1:5" ht="39.450000000000003" customHeight="1" thickBot="1" x14ac:dyDescent="0.3">
      <c r="A69" s="3" t="s">
        <v>129</v>
      </c>
      <c r="B69" s="3">
        <v>6</v>
      </c>
      <c r="C69" s="3">
        <v>2800</v>
      </c>
      <c r="D69" s="3" t="s">
        <v>128</v>
      </c>
    </row>
    <row r="70" spans="1:5" ht="39.450000000000003" customHeight="1" thickBot="1" x14ac:dyDescent="0.3">
      <c r="A70" s="6" t="s">
        <v>127</v>
      </c>
      <c r="B70" s="6">
        <v>3</v>
      </c>
      <c r="C70" s="6">
        <v>3000</v>
      </c>
      <c r="D70" s="6" t="s">
        <v>126</v>
      </c>
    </row>
    <row r="71" spans="1:5" ht="40.200000000000003" customHeight="1" thickBot="1" x14ac:dyDescent="0.3">
      <c r="A71" s="8" t="s">
        <v>125</v>
      </c>
      <c r="B71" s="8">
        <v>4</v>
      </c>
      <c r="C71" s="8">
        <v>4200</v>
      </c>
      <c r="D71" s="8" t="s">
        <v>124</v>
      </c>
      <c r="E71" s="7" t="s">
        <v>123</v>
      </c>
    </row>
    <row r="72" spans="1:5" ht="185.7" customHeight="1" thickBot="1" x14ac:dyDescent="0.3">
      <c r="A72" s="4" t="s">
        <v>122</v>
      </c>
      <c r="B72" s="4">
        <v>3</v>
      </c>
      <c r="C72" s="4">
        <v>1200</v>
      </c>
      <c r="D72" s="4" t="s">
        <v>121</v>
      </c>
    </row>
    <row r="73" spans="1:5" ht="79.95" customHeight="1" thickBot="1" x14ac:dyDescent="0.3">
      <c r="A73" s="3" t="s">
        <v>118</v>
      </c>
      <c r="B73" s="3">
        <v>1</v>
      </c>
      <c r="C73" s="3">
        <v>600</v>
      </c>
      <c r="D73" s="3" t="s">
        <v>120</v>
      </c>
    </row>
    <row r="74" spans="1:5" ht="79.95" customHeight="1" thickBot="1" x14ac:dyDescent="0.3">
      <c r="A74" s="4" t="s">
        <v>118</v>
      </c>
      <c r="B74" s="4">
        <v>3</v>
      </c>
      <c r="C74" s="4">
        <v>1400</v>
      </c>
      <c r="D74" s="4" t="s">
        <v>119</v>
      </c>
    </row>
    <row r="75" spans="1:5" ht="52.95" customHeight="1" thickBot="1" x14ac:dyDescent="0.3">
      <c r="A75" s="3" t="s">
        <v>118</v>
      </c>
      <c r="B75" s="3">
        <v>5</v>
      </c>
      <c r="C75" s="3">
        <v>3400</v>
      </c>
      <c r="D75" s="3" t="s">
        <v>117</v>
      </c>
    </row>
    <row r="76" spans="1:5" ht="52.95" customHeight="1" thickBot="1" x14ac:dyDescent="0.3">
      <c r="A76" s="4" t="s">
        <v>115</v>
      </c>
      <c r="B76" s="4">
        <v>4</v>
      </c>
      <c r="C76" s="4">
        <v>5000</v>
      </c>
      <c r="D76" s="4" t="s">
        <v>116</v>
      </c>
    </row>
    <row r="77" spans="1:5" ht="53.7" customHeight="1" thickBot="1" x14ac:dyDescent="0.3">
      <c r="A77" s="3" t="s">
        <v>115</v>
      </c>
      <c r="B77" s="3">
        <v>6</v>
      </c>
      <c r="C77" s="3">
        <v>10000</v>
      </c>
      <c r="D77" s="3" t="s">
        <v>114</v>
      </c>
    </row>
    <row r="78" spans="1:5" ht="53.7" customHeight="1" thickBot="1" x14ac:dyDescent="0.3">
      <c r="A78" s="4" t="s">
        <v>113</v>
      </c>
      <c r="B78" s="4">
        <v>5</v>
      </c>
      <c r="C78" s="4">
        <v>50000</v>
      </c>
      <c r="D78" s="4" t="s">
        <v>112</v>
      </c>
    </row>
    <row r="79" spans="1:5" ht="53.7" customHeight="1" thickBot="1" x14ac:dyDescent="0.3">
      <c r="A79" s="8" t="s">
        <v>109</v>
      </c>
      <c r="B79" s="8">
        <v>3</v>
      </c>
      <c r="C79" s="8">
        <v>5000</v>
      </c>
      <c r="D79" s="8" t="s">
        <v>111</v>
      </c>
      <c r="E79" s="7" t="s">
        <v>110</v>
      </c>
    </row>
    <row r="80" spans="1:5" ht="53.7" customHeight="1" thickBot="1" x14ac:dyDescent="0.3">
      <c r="A80" s="6" t="s">
        <v>109</v>
      </c>
      <c r="B80" s="6">
        <v>5</v>
      </c>
      <c r="C80" s="6">
        <v>10000</v>
      </c>
      <c r="D80" s="6" t="s">
        <v>108</v>
      </c>
      <c r="E80" s="5" t="s">
        <v>107</v>
      </c>
    </row>
    <row r="81" spans="1:4" ht="66.45" customHeight="1" thickBot="1" x14ac:dyDescent="0.3">
      <c r="A81" s="3" t="s">
        <v>104</v>
      </c>
      <c r="B81" s="3">
        <v>4</v>
      </c>
      <c r="C81" s="3">
        <v>4000</v>
      </c>
      <c r="D81" s="3" t="s">
        <v>106</v>
      </c>
    </row>
    <row r="82" spans="1:4" ht="27" thickBot="1" x14ac:dyDescent="0.3">
      <c r="A82" s="4" t="s">
        <v>104</v>
      </c>
      <c r="B82" s="4">
        <v>5</v>
      </c>
      <c r="C82" s="4">
        <v>6000</v>
      </c>
      <c r="D82" s="4" t="s">
        <v>105</v>
      </c>
    </row>
    <row r="83" spans="1:4" ht="27" thickBot="1" x14ac:dyDescent="0.3">
      <c r="A83" s="3" t="s">
        <v>104</v>
      </c>
      <c r="B83" s="3">
        <v>6</v>
      </c>
      <c r="C83" s="3">
        <v>10000</v>
      </c>
      <c r="D83" s="3" t="s">
        <v>103</v>
      </c>
    </row>
    <row r="84" spans="1:4" ht="27" thickBot="1" x14ac:dyDescent="0.3">
      <c r="A84" s="4" t="s">
        <v>99</v>
      </c>
      <c r="B84" s="4">
        <v>2</v>
      </c>
      <c r="C84" s="4">
        <v>500</v>
      </c>
      <c r="D84" s="4" t="s">
        <v>102</v>
      </c>
    </row>
    <row r="85" spans="1:4" ht="27" thickBot="1" x14ac:dyDescent="0.3">
      <c r="A85" s="3" t="s">
        <v>99</v>
      </c>
      <c r="B85" s="3">
        <v>3</v>
      </c>
      <c r="C85" s="3">
        <v>1000</v>
      </c>
      <c r="D85" s="3" t="s">
        <v>101</v>
      </c>
    </row>
    <row r="86" spans="1:4" ht="27" thickBot="1" x14ac:dyDescent="0.3">
      <c r="A86" s="4" t="s">
        <v>99</v>
      </c>
      <c r="B86" s="4">
        <v>4</v>
      </c>
      <c r="C86" s="4">
        <v>2000</v>
      </c>
      <c r="D86" s="4" t="s">
        <v>100</v>
      </c>
    </row>
    <row r="87" spans="1:4" ht="27" thickBot="1" x14ac:dyDescent="0.3">
      <c r="A87" s="3" t="s">
        <v>99</v>
      </c>
      <c r="B87" s="3">
        <v>5</v>
      </c>
      <c r="C87" s="3">
        <v>3000</v>
      </c>
      <c r="D87" s="3" t="s">
        <v>98</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A995A-94D3-4F12-9B21-FB0184D3D47F}">
  <dimension ref="A1:F32"/>
  <sheetViews>
    <sheetView tabSelected="1" workbookViewId="0">
      <selection activeCell="H16" sqref="H16"/>
    </sheetView>
  </sheetViews>
  <sheetFormatPr baseColWidth="10" defaultRowHeight="14.4" x14ac:dyDescent="0.3"/>
  <cols>
    <col min="1" max="1" width="27.44140625" customWidth="1"/>
    <col min="2" max="2" width="19.109375" customWidth="1"/>
    <col min="3" max="3" width="20.6640625" customWidth="1"/>
    <col min="4" max="5" width="30.5546875" customWidth="1"/>
    <col min="6" max="7" width="19.5546875" customWidth="1"/>
  </cols>
  <sheetData>
    <row r="1" spans="1:6" x14ac:dyDescent="0.3">
      <c r="A1" t="s">
        <v>481</v>
      </c>
      <c r="B1" t="s">
        <v>480</v>
      </c>
      <c r="C1" t="s">
        <v>479</v>
      </c>
      <c r="D1" t="s">
        <v>478</v>
      </c>
      <c r="E1" t="s">
        <v>477</v>
      </c>
      <c r="F1" t="s">
        <v>476</v>
      </c>
    </row>
    <row r="2" spans="1:6" x14ac:dyDescent="0.3">
      <c r="A2" t="s">
        <v>475</v>
      </c>
      <c r="B2" s="12">
        <f t="shared" ref="B2:B32" si="0">C2/8</f>
        <v>20.833333333333332</v>
      </c>
      <c r="C2" s="12">
        <f t="shared" ref="C2:C32" si="1">E2/30</f>
        <v>166.66666666666666</v>
      </c>
      <c r="D2" s="12">
        <f t="shared" ref="D2:D32" si="2">E2/4</f>
        <v>1250</v>
      </c>
      <c r="E2" s="12">
        <v>5000</v>
      </c>
      <c r="F2" s="12">
        <f t="shared" ref="F2:F32" si="3">E2*12</f>
        <v>60000</v>
      </c>
    </row>
    <row r="3" spans="1:6" x14ac:dyDescent="0.3">
      <c r="A3" t="s">
        <v>474</v>
      </c>
      <c r="B3" s="12">
        <f t="shared" si="0"/>
        <v>25</v>
      </c>
      <c r="C3" s="12">
        <f t="shared" si="1"/>
        <v>200</v>
      </c>
      <c r="D3" s="12">
        <f t="shared" si="2"/>
        <v>1500</v>
      </c>
      <c r="E3" s="12">
        <v>6000</v>
      </c>
      <c r="F3" s="12">
        <f t="shared" si="3"/>
        <v>72000</v>
      </c>
    </row>
    <row r="4" spans="1:6" x14ac:dyDescent="0.3">
      <c r="A4" t="s">
        <v>473</v>
      </c>
      <c r="B4" s="12">
        <f t="shared" si="0"/>
        <v>20.833333333333332</v>
      </c>
      <c r="C4" s="12">
        <f t="shared" si="1"/>
        <v>166.66666666666666</v>
      </c>
      <c r="D4" s="12">
        <f t="shared" si="2"/>
        <v>1250</v>
      </c>
      <c r="E4" s="12">
        <v>5000</v>
      </c>
      <c r="F4" s="12">
        <f t="shared" si="3"/>
        <v>60000</v>
      </c>
    </row>
    <row r="5" spans="1:6" x14ac:dyDescent="0.3">
      <c r="A5" t="s">
        <v>472</v>
      </c>
      <c r="B5" s="12">
        <f t="shared" si="0"/>
        <v>16.666666666666668</v>
      </c>
      <c r="C5" s="12">
        <f t="shared" si="1"/>
        <v>133.33333333333334</v>
      </c>
      <c r="D5" s="12">
        <f t="shared" si="2"/>
        <v>1000</v>
      </c>
      <c r="E5" s="12">
        <v>4000</v>
      </c>
      <c r="F5" s="12">
        <f t="shared" si="3"/>
        <v>48000</v>
      </c>
    </row>
    <row r="6" spans="1:6" x14ac:dyDescent="0.3">
      <c r="A6" t="s">
        <v>471</v>
      </c>
      <c r="B6" s="12">
        <f t="shared" si="0"/>
        <v>8.3333333333333339</v>
      </c>
      <c r="C6" s="12">
        <f t="shared" si="1"/>
        <v>66.666666666666671</v>
      </c>
      <c r="D6" s="12">
        <f t="shared" si="2"/>
        <v>500</v>
      </c>
      <c r="E6" s="12">
        <v>2000</v>
      </c>
      <c r="F6" s="12">
        <f t="shared" si="3"/>
        <v>24000</v>
      </c>
    </row>
    <row r="7" spans="1:6" x14ac:dyDescent="0.3">
      <c r="A7" t="s">
        <v>470</v>
      </c>
      <c r="B7" s="12">
        <f t="shared" si="0"/>
        <v>25</v>
      </c>
      <c r="C7" s="12">
        <f t="shared" si="1"/>
        <v>200</v>
      </c>
      <c r="D7" s="12">
        <f t="shared" si="2"/>
        <v>1500</v>
      </c>
      <c r="E7" s="12">
        <v>6000</v>
      </c>
      <c r="F7" s="12">
        <f t="shared" si="3"/>
        <v>72000</v>
      </c>
    </row>
    <row r="8" spans="1:6" x14ac:dyDescent="0.3">
      <c r="A8" t="s">
        <v>469</v>
      </c>
      <c r="B8" s="12">
        <f t="shared" si="0"/>
        <v>11.666666666666666</v>
      </c>
      <c r="C8" s="12">
        <f t="shared" si="1"/>
        <v>93.333333333333329</v>
      </c>
      <c r="D8" s="12">
        <f t="shared" si="2"/>
        <v>700</v>
      </c>
      <c r="E8" s="12">
        <v>2800</v>
      </c>
      <c r="F8" s="12">
        <f t="shared" si="3"/>
        <v>33600</v>
      </c>
    </row>
    <row r="9" spans="1:6" x14ac:dyDescent="0.3">
      <c r="A9" t="s">
        <v>468</v>
      </c>
      <c r="B9" s="12">
        <f t="shared" si="0"/>
        <v>12.5</v>
      </c>
      <c r="C9" s="12">
        <f t="shared" si="1"/>
        <v>100</v>
      </c>
      <c r="D9" s="12">
        <f t="shared" si="2"/>
        <v>750</v>
      </c>
      <c r="E9" s="12">
        <v>3000</v>
      </c>
      <c r="F9" s="12">
        <f t="shared" si="3"/>
        <v>36000</v>
      </c>
    </row>
    <row r="10" spans="1:6" x14ac:dyDescent="0.3">
      <c r="A10" t="s">
        <v>467</v>
      </c>
      <c r="B10" s="12">
        <f t="shared" si="0"/>
        <v>14.583333333333334</v>
      </c>
      <c r="C10" s="12">
        <f t="shared" si="1"/>
        <v>116.66666666666667</v>
      </c>
      <c r="D10" s="12">
        <f t="shared" si="2"/>
        <v>875</v>
      </c>
      <c r="E10" s="12">
        <v>3500</v>
      </c>
      <c r="F10" s="12">
        <f t="shared" si="3"/>
        <v>42000</v>
      </c>
    </row>
    <row r="11" spans="1:6" x14ac:dyDescent="0.3">
      <c r="A11" t="s">
        <v>466</v>
      </c>
      <c r="B11" s="12">
        <f t="shared" si="0"/>
        <v>18.75</v>
      </c>
      <c r="C11" s="12">
        <f t="shared" si="1"/>
        <v>150</v>
      </c>
      <c r="D11" s="12">
        <f t="shared" si="2"/>
        <v>1125</v>
      </c>
      <c r="E11" s="12">
        <v>4500</v>
      </c>
      <c r="F11" s="12">
        <f t="shared" si="3"/>
        <v>54000</v>
      </c>
    </row>
    <row r="12" spans="1:6" x14ac:dyDescent="0.3">
      <c r="A12" t="s">
        <v>465</v>
      </c>
      <c r="B12" s="12">
        <f t="shared" si="0"/>
        <v>15.416666666666666</v>
      </c>
      <c r="C12" s="12">
        <f t="shared" si="1"/>
        <v>123.33333333333333</v>
      </c>
      <c r="D12" s="12">
        <f t="shared" si="2"/>
        <v>925</v>
      </c>
      <c r="E12" s="12">
        <v>3700</v>
      </c>
      <c r="F12" s="12">
        <f t="shared" si="3"/>
        <v>44400</v>
      </c>
    </row>
    <row r="13" spans="1:6" x14ac:dyDescent="0.3">
      <c r="A13" t="s">
        <v>464</v>
      </c>
      <c r="B13" s="12">
        <f t="shared" si="0"/>
        <v>25</v>
      </c>
      <c r="C13" s="12">
        <f t="shared" si="1"/>
        <v>200</v>
      </c>
      <c r="D13" s="12">
        <f t="shared" si="2"/>
        <v>1500</v>
      </c>
      <c r="E13" s="12">
        <v>6000</v>
      </c>
      <c r="F13" s="12">
        <f t="shared" si="3"/>
        <v>72000</v>
      </c>
    </row>
    <row r="14" spans="1:6" x14ac:dyDescent="0.3">
      <c r="A14" t="s">
        <v>463</v>
      </c>
      <c r="B14" s="12">
        <f t="shared" si="0"/>
        <v>8.3333333333333339</v>
      </c>
      <c r="C14" s="12">
        <f t="shared" si="1"/>
        <v>66.666666666666671</v>
      </c>
      <c r="D14" s="12">
        <f t="shared" si="2"/>
        <v>500</v>
      </c>
      <c r="E14" s="12">
        <v>2000</v>
      </c>
      <c r="F14" s="12">
        <f t="shared" si="3"/>
        <v>24000</v>
      </c>
    </row>
    <row r="15" spans="1:6" x14ac:dyDescent="0.3">
      <c r="A15" t="s">
        <v>462</v>
      </c>
      <c r="B15" s="12">
        <f t="shared" si="0"/>
        <v>12.5</v>
      </c>
      <c r="C15" s="12">
        <f t="shared" si="1"/>
        <v>100</v>
      </c>
      <c r="D15" s="12">
        <f t="shared" si="2"/>
        <v>750</v>
      </c>
      <c r="E15" s="12">
        <v>3000</v>
      </c>
      <c r="F15" s="12">
        <f t="shared" si="3"/>
        <v>36000</v>
      </c>
    </row>
    <row r="16" spans="1:6" x14ac:dyDescent="0.3">
      <c r="A16" t="s">
        <v>461</v>
      </c>
      <c r="B16" s="12">
        <f t="shared" si="0"/>
        <v>8.3333333333333339</v>
      </c>
      <c r="C16" s="12">
        <f t="shared" si="1"/>
        <v>66.666666666666671</v>
      </c>
      <c r="D16" s="12">
        <f t="shared" si="2"/>
        <v>500</v>
      </c>
      <c r="E16" s="12">
        <v>2000</v>
      </c>
      <c r="F16" s="12">
        <f t="shared" si="3"/>
        <v>24000</v>
      </c>
    </row>
    <row r="17" spans="1:6" x14ac:dyDescent="0.3">
      <c r="A17" t="s">
        <v>460</v>
      </c>
      <c r="B17" s="12">
        <f t="shared" si="0"/>
        <v>14.583333333333334</v>
      </c>
      <c r="C17" s="12">
        <f t="shared" si="1"/>
        <v>116.66666666666667</v>
      </c>
      <c r="D17" s="12">
        <f t="shared" si="2"/>
        <v>875</v>
      </c>
      <c r="E17" s="12">
        <v>3500</v>
      </c>
      <c r="F17" s="12">
        <f t="shared" si="3"/>
        <v>42000</v>
      </c>
    </row>
    <row r="18" spans="1:6" x14ac:dyDescent="0.3">
      <c r="A18" t="s">
        <v>459</v>
      </c>
      <c r="B18" s="12">
        <f t="shared" si="0"/>
        <v>16.666666666666668</v>
      </c>
      <c r="C18" s="12">
        <f t="shared" si="1"/>
        <v>133.33333333333334</v>
      </c>
      <c r="D18" s="12">
        <f t="shared" si="2"/>
        <v>1000</v>
      </c>
      <c r="E18" s="12">
        <v>4000</v>
      </c>
      <c r="F18" s="12">
        <f t="shared" si="3"/>
        <v>48000</v>
      </c>
    </row>
    <row r="19" spans="1:6" x14ac:dyDescent="0.3">
      <c r="A19" t="s">
        <v>458</v>
      </c>
      <c r="B19" s="12">
        <f t="shared" si="0"/>
        <v>12.5</v>
      </c>
      <c r="C19" s="12">
        <f t="shared" si="1"/>
        <v>100</v>
      </c>
      <c r="D19" s="12">
        <f t="shared" si="2"/>
        <v>750</v>
      </c>
      <c r="E19" s="12">
        <v>3000</v>
      </c>
      <c r="F19" s="12">
        <f t="shared" si="3"/>
        <v>36000</v>
      </c>
    </row>
    <row r="20" spans="1:6" x14ac:dyDescent="0.3">
      <c r="A20" t="s">
        <v>457</v>
      </c>
      <c r="B20" s="12">
        <f t="shared" si="0"/>
        <v>12.5</v>
      </c>
      <c r="C20" s="12">
        <f t="shared" si="1"/>
        <v>100</v>
      </c>
      <c r="D20" s="12">
        <f t="shared" si="2"/>
        <v>750</v>
      </c>
      <c r="E20" s="12">
        <v>3000</v>
      </c>
      <c r="F20" s="12">
        <f t="shared" si="3"/>
        <v>36000</v>
      </c>
    </row>
    <row r="21" spans="1:6" x14ac:dyDescent="0.3">
      <c r="A21" t="s">
        <v>456</v>
      </c>
      <c r="B21" s="12">
        <f t="shared" si="0"/>
        <v>18.75</v>
      </c>
      <c r="C21" s="12">
        <f t="shared" si="1"/>
        <v>150</v>
      </c>
      <c r="D21" s="12">
        <f t="shared" si="2"/>
        <v>1125</v>
      </c>
      <c r="E21" s="12">
        <v>4500</v>
      </c>
      <c r="F21" s="12">
        <f t="shared" si="3"/>
        <v>54000</v>
      </c>
    </row>
    <row r="22" spans="1:6" x14ac:dyDescent="0.3">
      <c r="A22" t="s">
        <v>455</v>
      </c>
      <c r="B22" s="12">
        <f t="shared" si="0"/>
        <v>14.583333333333334</v>
      </c>
      <c r="C22" s="12">
        <f t="shared" si="1"/>
        <v>116.66666666666667</v>
      </c>
      <c r="D22" s="12">
        <f t="shared" si="2"/>
        <v>875</v>
      </c>
      <c r="E22" s="12">
        <v>3500</v>
      </c>
      <c r="F22" s="12">
        <f t="shared" si="3"/>
        <v>42000</v>
      </c>
    </row>
    <row r="23" spans="1:6" x14ac:dyDescent="0.3">
      <c r="A23" t="s">
        <v>454</v>
      </c>
      <c r="B23" s="12">
        <f t="shared" si="0"/>
        <v>29.166666666666668</v>
      </c>
      <c r="C23" s="12">
        <f t="shared" si="1"/>
        <v>233.33333333333334</v>
      </c>
      <c r="D23" s="12">
        <f t="shared" si="2"/>
        <v>1750</v>
      </c>
      <c r="E23" s="12">
        <v>7000</v>
      </c>
      <c r="F23" s="12">
        <f t="shared" si="3"/>
        <v>84000</v>
      </c>
    </row>
    <row r="24" spans="1:6" x14ac:dyDescent="0.3">
      <c r="A24" t="s">
        <v>453</v>
      </c>
      <c r="B24" s="12">
        <f t="shared" si="0"/>
        <v>8.3333333333333339</v>
      </c>
      <c r="C24" s="12">
        <f t="shared" si="1"/>
        <v>66.666666666666671</v>
      </c>
      <c r="D24" s="12">
        <f t="shared" si="2"/>
        <v>500</v>
      </c>
      <c r="E24" s="12">
        <v>2000</v>
      </c>
      <c r="F24" s="12">
        <f t="shared" si="3"/>
        <v>24000</v>
      </c>
    </row>
    <row r="25" spans="1:6" x14ac:dyDescent="0.3">
      <c r="A25" t="s">
        <v>452</v>
      </c>
      <c r="B25" s="12">
        <f t="shared" si="0"/>
        <v>12.5</v>
      </c>
      <c r="C25" s="12">
        <f t="shared" si="1"/>
        <v>100</v>
      </c>
      <c r="D25" s="12">
        <f t="shared" si="2"/>
        <v>750</v>
      </c>
      <c r="E25" s="12">
        <v>3000</v>
      </c>
      <c r="F25" s="12">
        <f t="shared" si="3"/>
        <v>36000</v>
      </c>
    </row>
    <row r="26" spans="1:6" x14ac:dyDescent="0.3">
      <c r="A26" t="s">
        <v>451</v>
      </c>
      <c r="B26" s="12">
        <f t="shared" si="0"/>
        <v>16.666666666666668</v>
      </c>
      <c r="C26" s="12">
        <f t="shared" si="1"/>
        <v>133.33333333333334</v>
      </c>
      <c r="D26" s="12">
        <f t="shared" si="2"/>
        <v>1000</v>
      </c>
      <c r="E26" s="12">
        <v>4000</v>
      </c>
      <c r="F26" s="12">
        <f t="shared" si="3"/>
        <v>48000</v>
      </c>
    </row>
    <row r="27" spans="1:6" x14ac:dyDescent="0.3">
      <c r="A27" t="s">
        <v>450</v>
      </c>
      <c r="B27" s="12">
        <f t="shared" si="0"/>
        <v>18.333333333333332</v>
      </c>
      <c r="C27" s="12">
        <f t="shared" si="1"/>
        <v>146.66666666666666</v>
      </c>
      <c r="D27" s="12">
        <f t="shared" si="2"/>
        <v>1100</v>
      </c>
      <c r="E27" s="12">
        <v>4400</v>
      </c>
      <c r="F27" s="12">
        <f t="shared" si="3"/>
        <v>52800</v>
      </c>
    </row>
    <row r="28" spans="1:6" x14ac:dyDescent="0.3">
      <c r="A28" t="s">
        <v>449</v>
      </c>
      <c r="B28" s="12">
        <f t="shared" si="0"/>
        <v>14.583333333333334</v>
      </c>
      <c r="C28" s="12">
        <f t="shared" si="1"/>
        <v>116.66666666666667</v>
      </c>
      <c r="D28" s="12">
        <f t="shared" si="2"/>
        <v>875</v>
      </c>
      <c r="E28" s="12">
        <v>3500</v>
      </c>
      <c r="F28" s="12">
        <f t="shared" si="3"/>
        <v>42000</v>
      </c>
    </row>
    <row r="29" spans="1:6" x14ac:dyDescent="0.3">
      <c r="A29" t="s">
        <v>448</v>
      </c>
      <c r="B29" s="12">
        <f t="shared" si="0"/>
        <v>6.25</v>
      </c>
      <c r="C29" s="12">
        <f t="shared" si="1"/>
        <v>50</v>
      </c>
      <c r="D29" s="12">
        <f t="shared" si="2"/>
        <v>375</v>
      </c>
      <c r="E29" s="12">
        <v>1500</v>
      </c>
      <c r="F29" s="12">
        <f t="shared" si="3"/>
        <v>18000</v>
      </c>
    </row>
    <row r="30" spans="1:6" x14ac:dyDescent="0.3">
      <c r="A30" t="s">
        <v>447</v>
      </c>
      <c r="B30" s="12">
        <f t="shared" si="0"/>
        <v>10.416666666666666</v>
      </c>
      <c r="C30" s="12">
        <f t="shared" si="1"/>
        <v>83.333333333333329</v>
      </c>
      <c r="D30" s="12">
        <f t="shared" si="2"/>
        <v>625</v>
      </c>
      <c r="E30" s="12">
        <v>2500</v>
      </c>
      <c r="F30" s="12">
        <f t="shared" si="3"/>
        <v>30000</v>
      </c>
    </row>
    <row r="31" spans="1:6" x14ac:dyDescent="0.3">
      <c r="A31" t="s">
        <v>446</v>
      </c>
      <c r="B31" s="12">
        <f t="shared" si="0"/>
        <v>41.666666666666664</v>
      </c>
      <c r="C31" s="12">
        <f t="shared" si="1"/>
        <v>333.33333333333331</v>
      </c>
      <c r="D31" s="12">
        <f t="shared" si="2"/>
        <v>2500</v>
      </c>
      <c r="E31" s="12">
        <v>10000</v>
      </c>
      <c r="F31" s="12">
        <f t="shared" si="3"/>
        <v>120000</v>
      </c>
    </row>
    <row r="32" spans="1:6" x14ac:dyDescent="0.3">
      <c r="A32" t="s">
        <v>445</v>
      </c>
      <c r="B32" s="12">
        <f t="shared" si="0"/>
        <v>14.583333333333334</v>
      </c>
      <c r="C32" s="12">
        <f t="shared" si="1"/>
        <v>116.66666666666667</v>
      </c>
      <c r="D32" s="12">
        <f t="shared" si="2"/>
        <v>875</v>
      </c>
      <c r="E32" s="12">
        <v>3500</v>
      </c>
      <c r="F32" s="12">
        <f t="shared" si="3"/>
        <v>42000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49C45-CD83-4130-ABC7-96319CC48F44}">
  <dimension ref="A1:O94"/>
  <sheetViews>
    <sheetView workbookViewId="0">
      <pane xSplit="1" topLeftCell="F1" activePane="topRight" state="frozen"/>
      <selection pane="topRight" activeCell="K20" sqref="K20:N68"/>
    </sheetView>
  </sheetViews>
  <sheetFormatPr baseColWidth="10" defaultRowHeight="14.4" outlineLevelCol="1" x14ac:dyDescent="0.3"/>
  <cols>
    <col min="1" max="1" width="24.6640625" style="14" customWidth="1"/>
    <col min="2" max="2" width="10.109375" style="14" customWidth="1"/>
    <col min="3" max="3" width="16.77734375" style="14" customWidth="1"/>
    <col min="4" max="4" width="14.33203125" style="14" customWidth="1"/>
    <col min="5" max="5" width="18" style="14" customWidth="1"/>
    <col min="6" max="6" width="14.21875" style="14" customWidth="1"/>
    <col min="7" max="7" width="7.5546875" style="13" customWidth="1"/>
    <col min="8" max="8" width="13.109375" style="13" customWidth="1"/>
    <col min="9" max="9" width="37.88671875" style="13" customWidth="1" outlineLevel="1"/>
    <col min="10" max="10" width="24.44140625" style="13" customWidth="1" outlineLevel="1"/>
    <col min="11" max="11" width="19.5546875" style="13" customWidth="1"/>
    <col min="12" max="12" width="24.88671875" style="13" customWidth="1"/>
  </cols>
  <sheetData>
    <row r="1" spans="1:15" s="18" customFormat="1" ht="42" customHeight="1" x14ac:dyDescent="0.3">
      <c r="A1" s="16" t="s">
        <v>516</v>
      </c>
      <c r="B1" s="16" t="s">
        <v>515</v>
      </c>
      <c r="C1" s="16" t="s">
        <v>514</v>
      </c>
      <c r="D1" s="21" t="s">
        <v>513</v>
      </c>
      <c r="E1" s="21" t="s">
        <v>512</v>
      </c>
      <c r="F1" s="21" t="s">
        <v>511</v>
      </c>
      <c r="G1" s="20" t="s">
        <v>510</v>
      </c>
      <c r="H1" s="20" t="s">
        <v>509</v>
      </c>
      <c r="I1" s="20" t="s">
        <v>508</v>
      </c>
      <c r="J1" s="19" t="s">
        <v>507</v>
      </c>
      <c r="K1" s="20" t="s">
        <v>506</v>
      </c>
      <c r="L1" s="19" t="s">
        <v>505</v>
      </c>
      <c r="M1" s="18" t="s">
        <v>504</v>
      </c>
      <c r="N1" s="18" t="s">
        <v>503</v>
      </c>
    </row>
    <row r="2" spans="1:15" hidden="1" x14ac:dyDescent="0.3">
      <c r="A2" s="14" t="s">
        <v>502</v>
      </c>
      <c r="B2" s="14">
        <v>5</v>
      </c>
      <c r="C2" s="14">
        <v>12500</v>
      </c>
      <c r="D2" s="14">
        <v>2.5</v>
      </c>
      <c r="E2" s="14">
        <v>1000</v>
      </c>
      <c r="F2" s="14">
        <f t="shared" ref="F2:F21" si="0">E2*D2</f>
        <v>2500</v>
      </c>
      <c r="G2" s="13">
        <v>1</v>
      </c>
      <c r="H2" s="13">
        <v>7</v>
      </c>
      <c r="I2" s="13">
        <f>Tabelle2[[#This Row],[Rep von 1 auf Max Zustand]]/Tabelle2[[#This Row],[Max Zustand]]</f>
        <v>892.85714285714289</v>
      </c>
      <c r="J2" s="13">
        <f>Tabelle2[[#This Row],[Kosten bei Kauf]]*0.5</f>
        <v>6250</v>
      </c>
      <c r="K2" s="15">
        <f>Tabelle2[[#This Row],[Kosten bei Kauf]]*0.7</f>
        <v>8750</v>
      </c>
      <c r="L2" s="17"/>
      <c r="M2" s="13"/>
      <c r="N2" s="13"/>
    </row>
    <row r="3" spans="1:15" hidden="1" x14ac:dyDescent="0.3">
      <c r="A3" s="14" t="s">
        <v>501</v>
      </c>
      <c r="B3" s="14">
        <v>1</v>
      </c>
      <c r="C3" s="14">
        <v>5000</v>
      </c>
      <c r="D3" s="14">
        <v>1</v>
      </c>
      <c r="E3" s="14">
        <v>1000</v>
      </c>
      <c r="F3" s="14">
        <f t="shared" si="0"/>
        <v>1000</v>
      </c>
      <c r="G3" s="13">
        <v>1</v>
      </c>
      <c r="H3" s="13">
        <v>7</v>
      </c>
      <c r="I3" s="13">
        <f>Tabelle2[[#This Row],[Rep von 1 auf Max Zustand]]/Tabelle2[[#This Row],[Max Zustand]]</f>
        <v>357.14285714285717</v>
      </c>
      <c r="J3" s="13">
        <f>Tabelle2[[#This Row],[Kosten bei Kauf]]*0.5</f>
        <v>2500</v>
      </c>
      <c r="K3" s="15">
        <f>Tabelle2[[#This Row],[Kosten bei Kauf]]*0.7</f>
        <v>3500</v>
      </c>
      <c r="L3" s="15">
        <f>Tabelle2[[#This Row],[Schmiedaufrüstung]] * - 1.2</f>
        <v>9600</v>
      </c>
      <c r="M3" s="13">
        <f>Tabelle2[[#This Row],[Verbesserungsskosten]]*2 - C26</f>
        <v>-8000</v>
      </c>
      <c r="N3" s="13">
        <f>Tabelle2[[#This Row],[Verbesserungsskosten]]*2+Tabelle2[[#This Row],[Auf höheres Tier Aufrüsten]]-C26</f>
        <v>1600</v>
      </c>
    </row>
    <row r="4" spans="1:15" hidden="1" x14ac:dyDescent="0.3">
      <c r="A4" s="14" t="s">
        <v>500</v>
      </c>
      <c r="B4" s="14">
        <v>2</v>
      </c>
      <c r="C4" s="14">
        <v>5000</v>
      </c>
      <c r="D4" s="14">
        <v>1</v>
      </c>
      <c r="E4" s="14">
        <v>1000</v>
      </c>
      <c r="F4" s="14">
        <f t="shared" si="0"/>
        <v>1000</v>
      </c>
      <c r="G4" s="13">
        <v>1</v>
      </c>
      <c r="H4" s="13">
        <v>7</v>
      </c>
      <c r="I4" s="13">
        <f>Tabelle2[[#This Row],[Rep von 1 auf Max Zustand]]/Tabelle2[[#This Row],[Max Zustand]]</f>
        <v>357.14285714285717</v>
      </c>
      <c r="J4" s="13">
        <f>Tabelle2[[#This Row],[Kosten bei Kauf]]*0.5</f>
        <v>2500</v>
      </c>
      <c r="K4" s="15">
        <f>Tabelle2[[#This Row],[Kosten bei Kauf]]*0.7</f>
        <v>3500</v>
      </c>
      <c r="L4" s="15">
        <f>Tabelle2[[#This Row],[Schmiedaufrüstung]] * - 1.2</f>
        <v>9600</v>
      </c>
      <c r="M4" s="13">
        <f>Tabelle2[[#This Row],[Verbesserungsskosten]]*2 - C27</f>
        <v>-8000</v>
      </c>
      <c r="N4" s="13">
        <f>Tabelle2[[#This Row],[Verbesserungsskosten]]*2+Tabelle2[[#This Row],[Auf höheres Tier Aufrüsten]]-C27</f>
        <v>1600</v>
      </c>
    </row>
    <row r="5" spans="1:15" hidden="1" x14ac:dyDescent="0.3">
      <c r="A5" s="14" t="s">
        <v>499</v>
      </c>
      <c r="B5" s="14">
        <v>0.5</v>
      </c>
      <c r="C5" s="14">
        <v>2500</v>
      </c>
      <c r="D5" s="14">
        <v>0.5</v>
      </c>
      <c r="E5" s="14">
        <v>1000</v>
      </c>
      <c r="F5" s="14">
        <f t="shared" si="0"/>
        <v>500</v>
      </c>
      <c r="G5" s="13">
        <v>1</v>
      </c>
      <c r="H5" s="13">
        <v>7</v>
      </c>
      <c r="I5" s="13">
        <f>Tabelle2[[#This Row],[Rep von 1 auf Max Zustand]]/Tabelle2[[#This Row],[Max Zustand]]</f>
        <v>178.57142857142858</v>
      </c>
      <c r="J5" s="13">
        <f>Tabelle2[[#This Row],[Kosten bei Kauf]]*0.5</f>
        <v>1250</v>
      </c>
      <c r="K5" s="15">
        <f>Tabelle2[[#This Row],[Kosten bei Kauf]]*0.7</f>
        <v>1750</v>
      </c>
      <c r="L5" s="15">
        <f>Tabelle2[[#This Row],[Schmiedaufrüstung]] * - 1.2</f>
        <v>4800</v>
      </c>
      <c r="M5" s="13">
        <f>Tabelle2[[#This Row],[Verbesserungsskosten]]*2 - C28</f>
        <v>-4000</v>
      </c>
      <c r="N5" s="13">
        <f>Tabelle2[[#This Row],[Verbesserungsskosten]]*2+Tabelle2[[#This Row],[Auf höheres Tier Aufrüsten]]-C28</f>
        <v>800</v>
      </c>
    </row>
    <row r="6" spans="1:15" hidden="1" x14ac:dyDescent="0.3">
      <c r="A6" s="16" t="s">
        <v>498</v>
      </c>
      <c r="B6" s="16">
        <v>1</v>
      </c>
      <c r="C6" s="14">
        <v>5000</v>
      </c>
      <c r="D6" s="14">
        <v>1</v>
      </c>
      <c r="E6" s="14">
        <v>1000</v>
      </c>
      <c r="F6" s="14">
        <f t="shared" si="0"/>
        <v>1000</v>
      </c>
      <c r="G6" s="13">
        <v>1</v>
      </c>
      <c r="H6" s="13">
        <v>7</v>
      </c>
      <c r="I6" s="13">
        <f>Tabelle2[[#This Row],[Rep von 1 auf Max Zustand]]/Tabelle2[[#This Row],[Max Zustand]]</f>
        <v>357.14285714285717</v>
      </c>
      <c r="J6" s="13">
        <f>Tabelle2[[#This Row],[Kosten bei Kauf]]*0.5</f>
        <v>2500</v>
      </c>
      <c r="K6" s="15">
        <f>Tabelle2[[#This Row],[Kosten bei Kauf]]*0.7</f>
        <v>3500</v>
      </c>
      <c r="L6" s="15">
        <f>Tabelle2[[#This Row],[Schmiedaufrüstung]] * - 1.2</f>
        <v>9600</v>
      </c>
      <c r="M6" s="13">
        <f>Tabelle2[[#This Row],[Verbesserungsskosten]]*2 - C29</f>
        <v>-8000</v>
      </c>
      <c r="N6" s="13">
        <f>Tabelle2[[#This Row],[Verbesserungsskosten]]*2+Tabelle2[[#This Row],[Auf höheres Tier Aufrüsten]]-C29</f>
        <v>1600</v>
      </c>
    </row>
    <row r="7" spans="1:15" hidden="1" x14ac:dyDescent="0.3">
      <c r="A7" s="16" t="s">
        <v>497</v>
      </c>
      <c r="B7" s="16">
        <v>2</v>
      </c>
      <c r="C7" s="14">
        <v>5000</v>
      </c>
      <c r="D7" s="14">
        <v>1</v>
      </c>
      <c r="E7" s="14">
        <v>1000</v>
      </c>
      <c r="F7" s="14">
        <f t="shared" si="0"/>
        <v>1000</v>
      </c>
      <c r="G7" s="13">
        <v>1</v>
      </c>
      <c r="H7" s="13">
        <v>7</v>
      </c>
      <c r="I7" s="13">
        <f>Tabelle2[[#This Row],[Rep von 1 auf Max Zustand]]/Tabelle2[[#This Row],[Max Zustand]]</f>
        <v>357.14285714285717</v>
      </c>
      <c r="J7" s="13">
        <f>Tabelle2[[#This Row],[Kosten bei Kauf]]*0.5</f>
        <v>2500</v>
      </c>
      <c r="K7" s="15">
        <f>Tabelle2[[#This Row],[Kosten bei Kauf]]*0.7</f>
        <v>3500</v>
      </c>
      <c r="L7" s="15">
        <f>Tabelle2[[#This Row],[Schmiedaufrüstung]] * - 1.2</f>
        <v>9600</v>
      </c>
      <c r="M7" s="13">
        <f>Tabelle2[[#This Row],[Verbesserungsskosten]]*2 - C30</f>
        <v>-8000</v>
      </c>
      <c r="N7" s="13">
        <f>Tabelle2[[#This Row],[Verbesserungsskosten]]*2+Tabelle2[[#This Row],[Auf höheres Tier Aufrüsten]]-C30</f>
        <v>1600</v>
      </c>
    </row>
    <row r="8" spans="1:15" hidden="1" x14ac:dyDescent="0.3">
      <c r="A8" s="16" t="s">
        <v>496</v>
      </c>
      <c r="B8" s="16">
        <v>3</v>
      </c>
      <c r="C8" s="14">
        <v>5000</v>
      </c>
      <c r="D8" s="14">
        <v>1</v>
      </c>
      <c r="E8" s="14">
        <v>1000</v>
      </c>
      <c r="F8" s="14">
        <f t="shared" si="0"/>
        <v>1000</v>
      </c>
      <c r="G8" s="13">
        <v>1</v>
      </c>
      <c r="H8" s="13">
        <v>7</v>
      </c>
      <c r="I8" s="13">
        <f>Tabelle2[[#This Row],[Rep von 1 auf Max Zustand]]/Tabelle2[[#This Row],[Max Zustand]]</f>
        <v>357.14285714285717</v>
      </c>
      <c r="J8" s="13">
        <f>Tabelle2[[#This Row],[Kosten bei Kauf]]*0.5</f>
        <v>2500</v>
      </c>
      <c r="K8" s="15">
        <f>Tabelle2[[#This Row],[Kosten bei Kauf]]*0.7</f>
        <v>3500</v>
      </c>
      <c r="L8" s="15">
        <f>Tabelle2[[#This Row],[Schmiedaufrüstung]] * - 1.2</f>
        <v>9600</v>
      </c>
      <c r="M8" s="13">
        <f>Tabelle2[[#This Row],[Verbesserungsskosten]]*2 - C31</f>
        <v>-8000</v>
      </c>
      <c r="N8" s="13">
        <f>Tabelle2[[#This Row],[Verbesserungsskosten]]*2+Tabelle2[[#This Row],[Auf höheres Tier Aufrüsten]]-C31</f>
        <v>1600</v>
      </c>
      <c r="O8" s="12"/>
    </row>
    <row r="9" spans="1:15" hidden="1" x14ac:dyDescent="0.3">
      <c r="A9" s="16" t="s">
        <v>495</v>
      </c>
      <c r="B9" s="16">
        <v>0.5</v>
      </c>
      <c r="C9" s="14">
        <v>2000</v>
      </c>
      <c r="D9" s="14">
        <v>0.4</v>
      </c>
      <c r="E9" s="14">
        <v>1000</v>
      </c>
      <c r="F9" s="14">
        <f t="shared" si="0"/>
        <v>400</v>
      </c>
      <c r="G9" s="13">
        <v>1</v>
      </c>
      <c r="H9" s="13">
        <v>7</v>
      </c>
      <c r="I9" s="13">
        <f>Tabelle2[[#This Row],[Rep von 1 auf Max Zustand]]/Tabelle2[[#This Row],[Max Zustand]]</f>
        <v>142.85714285714286</v>
      </c>
      <c r="J9" s="13">
        <f>Tabelle2[[#This Row],[Kosten bei Kauf]]*0.5</f>
        <v>1000</v>
      </c>
      <c r="K9" s="15">
        <f>Tabelle2[[#This Row],[Kosten bei Kauf]]*0.7</f>
        <v>1400</v>
      </c>
      <c r="L9" s="15">
        <f>Tabelle2[[#This Row],[Schmiedaufrüstung]] * - 1.2</f>
        <v>3840</v>
      </c>
      <c r="M9" s="13">
        <f>Tabelle2[[#This Row],[Verbesserungsskosten]]*2 - C32</f>
        <v>-3200</v>
      </c>
      <c r="N9" s="13">
        <f>Tabelle2[[#This Row],[Verbesserungsskosten]]*2+Tabelle2[[#This Row],[Auf höheres Tier Aufrüsten]]-C32</f>
        <v>640</v>
      </c>
    </row>
    <row r="10" spans="1:15" hidden="1" x14ac:dyDescent="0.3">
      <c r="A10" s="16" t="s">
        <v>494</v>
      </c>
      <c r="B10" s="16">
        <v>1</v>
      </c>
      <c r="C10" s="14">
        <v>2500</v>
      </c>
      <c r="D10" s="14">
        <v>0.5</v>
      </c>
      <c r="E10" s="14">
        <v>1000</v>
      </c>
      <c r="F10" s="14">
        <f t="shared" si="0"/>
        <v>500</v>
      </c>
      <c r="G10" s="13">
        <v>1</v>
      </c>
      <c r="H10" s="13">
        <v>7</v>
      </c>
      <c r="I10" s="13">
        <f>Tabelle2[[#This Row],[Rep von 1 auf Max Zustand]]/Tabelle2[[#This Row],[Max Zustand]]</f>
        <v>178.57142857142858</v>
      </c>
      <c r="J10" s="13">
        <f>Tabelle2[[#This Row],[Kosten bei Kauf]]*0.5</f>
        <v>1250</v>
      </c>
      <c r="K10" s="15">
        <f>Tabelle2[[#This Row],[Kosten bei Kauf]]*0.7</f>
        <v>1750</v>
      </c>
      <c r="L10" s="15">
        <f>Tabelle2[[#This Row],[Schmiedaufrüstung]] * - 1.2</f>
        <v>4800</v>
      </c>
      <c r="M10" s="13">
        <f>Tabelle2[[#This Row],[Verbesserungsskosten]]*2 - C33</f>
        <v>-4000</v>
      </c>
      <c r="N10" s="13">
        <f>Tabelle2[[#This Row],[Verbesserungsskosten]]*2+Tabelle2[[#This Row],[Auf höheres Tier Aufrüsten]]-C33</f>
        <v>800</v>
      </c>
    </row>
    <row r="11" spans="1:15" hidden="1" x14ac:dyDescent="0.3">
      <c r="A11" s="16" t="s">
        <v>493</v>
      </c>
      <c r="B11" s="16">
        <v>3</v>
      </c>
      <c r="C11" s="14">
        <v>6500</v>
      </c>
      <c r="D11" s="14">
        <v>1.3</v>
      </c>
      <c r="E11" s="14">
        <v>1000</v>
      </c>
      <c r="F11" s="14">
        <f t="shared" si="0"/>
        <v>1300</v>
      </c>
      <c r="G11" s="13">
        <v>1</v>
      </c>
      <c r="H11" s="13">
        <v>7</v>
      </c>
      <c r="I11" s="13">
        <f>Tabelle2[[#This Row],[Rep von 1 auf Max Zustand]]/Tabelle2[[#This Row],[Max Zustand]]</f>
        <v>464.28571428571428</v>
      </c>
      <c r="J11" s="13">
        <f>Tabelle2[[#This Row],[Kosten bei Kauf]]*0.5</f>
        <v>3250</v>
      </c>
      <c r="K11" s="15">
        <f>Tabelle2[[#This Row],[Kosten bei Kauf]]*0.7</f>
        <v>4550</v>
      </c>
      <c r="L11" s="15">
        <f>Tabelle2[[#This Row],[Schmiedaufrüstung]] * - 1.2</f>
        <v>12480</v>
      </c>
      <c r="M11" s="13">
        <f>Tabelle2[[#This Row],[Verbesserungsskosten]]*2 - C34</f>
        <v>-10400</v>
      </c>
      <c r="N11" s="13">
        <f>Tabelle2[[#This Row],[Verbesserungsskosten]]*2+Tabelle2[[#This Row],[Auf höheres Tier Aufrüsten]]-C34</f>
        <v>2080</v>
      </c>
    </row>
    <row r="12" spans="1:15" hidden="1" x14ac:dyDescent="0.3">
      <c r="A12" s="16" t="s">
        <v>492</v>
      </c>
      <c r="B12" s="16">
        <v>5</v>
      </c>
      <c r="C12" s="14">
        <v>6500</v>
      </c>
      <c r="D12" s="14">
        <v>1.3</v>
      </c>
      <c r="E12" s="14">
        <v>1000</v>
      </c>
      <c r="F12" s="14">
        <f t="shared" si="0"/>
        <v>1300</v>
      </c>
      <c r="G12" s="13">
        <v>1</v>
      </c>
      <c r="H12" s="13">
        <v>7</v>
      </c>
      <c r="I12" s="13">
        <f>Tabelle2[[#This Row],[Rep von 1 auf Max Zustand]]/Tabelle2[[#This Row],[Max Zustand]]</f>
        <v>464.28571428571428</v>
      </c>
      <c r="J12" s="13">
        <f>Tabelle2[[#This Row],[Kosten bei Kauf]]*0.5</f>
        <v>3250</v>
      </c>
      <c r="K12" s="15">
        <f>Tabelle2[[#This Row],[Kosten bei Kauf]]*0.7</f>
        <v>4550</v>
      </c>
      <c r="L12" s="15">
        <f>Tabelle2[[#This Row],[Schmiedaufrüstung]] * - 1.2</f>
        <v>12480</v>
      </c>
      <c r="M12" s="13">
        <f>Tabelle2[[#This Row],[Verbesserungsskosten]]*2 - C35</f>
        <v>-10400</v>
      </c>
      <c r="N12" s="13">
        <f>Tabelle2[[#This Row],[Verbesserungsskosten]]*2+Tabelle2[[#This Row],[Auf höheres Tier Aufrüsten]]-C35</f>
        <v>2080</v>
      </c>
    </row>
    <row r="13" spans="1:15" hidden="1" x14ac:dyDescent="0.3">
      <c r="A13" s="16" t="s">
        <v>491</v>
      </c>
      <c r="B13" s="16">
        <v>8</v>
      </c>
      <c r="C13" s="14">
        <v>6500</v>
      </c>
      <c r="D13" s="14">
        <v>1.3</v>
      </c>
      <c r="E13" s="14">
        <v>1000</v>
      </c>
      <c r="F13" s="14">
        <f t="shared" si="0"/>
        <v>1300</v>
      </c>
      <c r="G13" s="13">
        <v>1</v>
      </c>
      <c r="H13" s="13">
        <v>7</v>
      </c>
      <c r="I13" s="13">
        <f>Tabelle2[[#This Row],[Rep von 1 auf Max Zustand]]/Tabelle2[[#This Row],[Max Zustand]]</f>
        <v>464.28571428571428</v>
      </c>
      <c r="J13" s="13">
        <f>Tabelle2[[#This Row],[Kosten bei Kauf]]*0.5</f>
        <v>3250</v>
      </c>
      <c r="K13" s="15">
        <f>Tabelle2[[#This Row],[Kosten bei Kauf]]*0.7</f>
        <v>4550</v>
      </c>
      <c r="L13" s="15">
        <f>Tabelle2[[#This Row],[Schmiedaufrüstung]] * - 1.2</f>
        <v>12480</v>
      </c>
      <c r="M13" s="13">
        <f>Tabelle2[[#This Row],[Verbesserungsskosten]]*2 - C36</f>
        <v>-10400</v>
      </c>
      <c r="N13" s="13">
        <f>Tabelle2[[#This Row],[Verbesserungsskosten]]*2+Tabelle2[[#This Row],[Auf höheres Tier Aufrüsten]]-C36</f>
        <v>2080</v>
      </c>
    </row>
    <row r="14" spans="1:15" hidden="1" x14ac:dyDescent="0.3">
      <c r="A14" s="14" t="s">
        <v>490</v>
      </c>
      <c r="B14" s="14">
        <v>3</v>
      </c>
      <c r="C14" s="14">
        <v>4000</v>
      </c>
      <c r="D14" s="14">
        <v>0.8</v>
      </c>
      <c r="E14" s="14">
        <v>1000</v>
      </c>
      <c r="F14" s="14">
        <f t="shared" si="0"/>
        <v>800</v>
      </c>
      <c r="G14" s="13">
        <v>1</v>
      </c>
      <c r="H14" s="13">
        <v>7</v>
      </c>
      <c r="I14" s="13">
        <f>Tabelle2[[#This Row],[Rep von 1 auf Max Zustand]]/Tabelle2[[#This Row],[Max Zustand]]</f>
        <v>285.71428571428572</v>
      </c>
      <c r="J14" s="13">
        <f>Tabelle2[[#This Row],[Kosten bei Kauf]]*0.5</f>
        <v>2000</v>
      </c>
      <c r="K14" s="15">
        <f>Tabelle2[[#This Row],[Kosten bei Kauf]]*0.7</f>
        <v>2800</v>
      </c>
      <c r="L14" s="15">
        <f>Tabelle2[[#This Row],[Schmiedaufrüstung]] * - 1.2</f>
        <v>7680</v>
      </c>
      <c r="M14" s="13">
        <f>Tabelle2[[#This Row],[Verbesserungsskosten]]*2 - C37</f>
        <v>-6400</v>
      </c>
      <c r="N14" s="13">
        <f>Tabelle2[[#This Row],[Verbesserungsskosten]]*2+Tabelle2[[#This Row],[Auf höheres Tier Aufrüsten]]-C37</f>
        <v>1280</v>
      </c>
    </row>
    <row r="15" spans="1:15" hidden="1" x14ac:dyDescent="0.3">
      <c r="A15" s="14" t="s">
        <v>489</v>
      </c>
      <c r="B15" s="14">
        <v>5</v>
      </c>
      <c r="C15" s="14">
        <v>3000</v>
      </c>
      <c r="D15" s="14">
        <v>0.6</v>
      </c>
      <c r="E15" s="14">
        <v>1000</v>
      </c>
      <c r="F15" s="14">
        <f t="shared" si="0"/>
        <v>600</v>
      </c>
      <c r="G15" s="13">
        <v>1</v>
      </c>
      <c r="H15" s="13">
        <v>7</v>
      </c>
      <c r="I15" s="13">
        <f>Tabelle2[[#This Row],[Rep von 1 auf Max Zustand]]/Tabelle2[[#This Row],[Max Zustand]]</f>
        <v>214.28571428571428</v>
      </c>
      <c r="J15" s="13">
        <f>Tabelle2[[#This Row],[Kosten bei Kauf]]*0.5</f>
        <v>1500</v>
      </c>
      <c r="K15" s="15">
        <f>Tabelle2[[#This Row],[Kosten bei Kauf]]*0.7</f>
        <v>2100</v>
      </c>
      <c r="L15" s="15">
        <f>Tabelle2[[#This Row],[Schmiedaufrüstung]] * - 1.2</f>
        <v>5760</v>
      </c>
      <c r="M15" s="13">
        <f>Tabelle2[[#This Row],[Verbesserungsskosten]]*2 - C38</f>
        <v>-4800</v>
      </c>
      <c r="N15" s="13">
        <f>Tabelle2[[#This Row],[Verbesserungsskosten]]*2+Tabelle2[[#This Row],[Auf höheres Tier Aufrüsten]]-C38</f>
        <v>960</v>
      </c>
    </row>
    <row r="16" spans="1:15" hidden="1" x14ac:dyDescent="0.3">
      <c r="A16" s="14" t="s">
        <v>488</v>
      </c>
      <c r="B16" s="14">
        <v>7</v>
      </c>
      <c r="C16" s="14">
        <v>7000</v>
      </c>
      <c r="D16" s="14">
        <v>1.4</v>
      </c>
      <c r="E16" s="14">
        <v>1000</v>
      </c>
      <c r="F16" s="14">
        <f t="shared" si="0"/>
        <v>1400</v>
      </c>
      <c r="G16" s="13">
        <v>1</v>
      </c>
      <c r="H16" s="13">
        <v>7</v>
      </c>
      <c r="I16" s="13">
        <f>Tabelle2[[#This Row],[Rep von 1 auf Max Zustand]]/Tabelle2[[#This Row],[Max Zustand]]</f>
        <v>500</v>
      </c>
      <c r="J16" s="13">
        <f>Tabelle2[[#This Row],[Kosten bei Kauf]]*0.5</f>
        <v>3500</v>
      </c>
      <c r="K16" s="15">
        <f>Tabelle2[[#This Row],[Kosten bei Kauf]]*0.7</f>
        <v>4900</v>
      </c>
      <c r="L16" s="15">
        <f>Tabelle2[[#This Row],[Schmiedaufrüstung]] * - 1.2</f>
        <v>13440</v>
      </c>
      <c r="M16" s="13">
        <f>Tabelle2[[#This Row],[Verbesserungsskosten]]*2 - C39</f>
        <v>-11200</v>
      </c>
      <c r="N16" s="13">
        <f>Tabelle2[[#This Row],[Verbesserungsskosten]]*2+Tabelle2[[#This Row],[Auf höheres Tier Aufrüsten]]-C39</f>
        <v>2240</v>
      </c>
    </row>
    <row r="17" spans="1:14" hidden="1" x14ac:dyDescent="0.3">
      <c r="A17" s="14" t="s">
        <v>487</v>
      </c>
      <c r="B17" s="14">
        <v>0.2</v>
      </c>
      <c r="C17" s="14">
        <v>2000</v>
      </c>
      <c r="D17" s="14">
        <v>0.4</v>
      </c>
      <c r="E17" s="14">
        <v>1000</v>
      </c>
      <c r="F17" s="14">
        <f t="shared" si="0"/>
        <v>400</v>
      </c>
      <c r="G17" s="13">
        <v>1</v>
      </c>
      <c r="H17" s="13">
        <v>7</v>
      </c>
      <c r="I17" s="13">
        <f>Tabelle2[[#This Row],[Rep von 1 auf Max Zustand]]/Tabelle2[[#This Row],[Max Zustand]]</f>
        <v>142.85714285714286</v>
      </c>
      <c r="J17" s="13">
        <f>Tabelle2[[#This Row],[Kosten bei Kauf]]*0.5</f>
        <v>1000</v>
      </c>
      <c r="K17" s="15">
        <f>Tabelle2[[#This Row],[Kosten bei Kauf]]*0.7</f>
        <v>1400</v>
      </c>
      <c r="L17" s="15">
        <f>Tabelle2[[#This Row],[Schmiedaufrüstung]] * - 1.2</f>
        <v>3840</v>
      </c>
      <c r="M17" s="13">
        <f>Tabelle2[[#This Row],[Verbesserungsskosten]]*2 - C40</f>
        <v>-3200</v>
      </c>
      <c r="N17" s="13">
        <f>Tabelle2[[#This Row],[Verbesserungsskosten]]*2+Tabelle2[[#This Row],[Auf höheres Tier Aufrüsten]]-C40</f>
        <v>640</v>
      </c>
    </row>
    <row r="18" spans="1:14" hidden="1" x14ac:dyDescent="0.3">
      <c r="A18" s="14" t="s">
        <v>486</v>
      </c>
      <c r="B18" s="14">
        <v>0.5</v>
      </c>
      <c r="C18" s="14">
        <v>4000</v>
      </c>
      <c r="D18" s="14">
        <v>0.8</v>
      </c>
      <c r="E18" s="14">
        <v>1000</v>
      </c>
      <c r="F18" s="14">
        <f t="shared" si="0"/>
        <v>800</v>
      </c>
      <c r="G18" s="13">
        <v>1</v>
      </c>
      <c r="H18" s="13">
        <v>7</v>
      </c>
      <c r="I18" s="13">
        <f>Tabelle2[[#This Row],[Rep von 1 auf Max Zustand]]/Tabelle2[[#This Row],[Max Zustand]]</f>
        <v>285.71428571428572</v>
      </c>
      <c r="J18" s="13">
        <f>Tabelle2[[#This Row],[Kosten bei Kauf]]*0.5</f>
        <v>2000</v>
      </c>
      <c r="K18" s="15">
        <f>Tabelle2[[#This Row],[Kosten bei Kauf]]*0.7</f>
        <v>2800</v>
      </c>
      <c r="L18" s="15">
        <f>Tabelle2[[#This Row],[Schmiedaufrüstung]] * - 1.2</f>
        <v>7680</v>
      </c>
      <c r="M18" s="13">
        <f>Tabelle2[[#This Row],[Verbesserungsskosten]]*2 - C41</f>
        <v>-6400</v>
      </c>
      <c r="N18" s="13">
        <f>Tabelle2[[#This Row],[Verbesserungsskosten]]*2+Tabelle2[[#This Row],[Auf höheres Tier Aufrüsten]]-C41</f>
        <v>1280</v>
      </c>
    </row>
    <row r="19" spans="1:14" hidden="1" x14ac:dyDescent="0.3">
      <c r="A19" s="14" t="s">
        <v>485</v>
      </c>
      <c r="B19" s="14">
        <v>1</v>
      </c>
      <c r="C19" s="14">
        <v>6500</v>
      </c>
      <c r="D19" s="14">
        <v>1.3</v>
      </c>
      <c r="E19" s="14">
        <v>1000</v>
      </c>
      <c r="F19" s="14">
        <f t="shared" si="0"/>
        <v>1300</v>
      </c>
      <c r="G19" s="13">
        <v>1</v>
      </c>
      <c r="H19" s="13">
        <v>7</v>
      </c>
      <c r="I19" s="13">
        <f>Tabelle2[[#This Row],[Rep von 1 auf Max Zustand]]/Tabelle2[[#This Row],[Max Zustand]]</f>
        <v>464.28571428571428</v>
      </c>
      <c r="J19" s="13">
        <f>Tabelle2[[#This Row],[Kosten bei Kauf]]*0.5</f>
        <v>3250</v>
      </c>
      <c r="K19" s="15">
        <f>Tabelle2[[#This Row],[Kosten bei Kauf]]*0.7</f>
        <v>4550</v>
      </c>
      <c r="L19" s="15">
        <f>Tabelle2[[#This Row],[Schmiedaufrüstung]] * - 1.2</f>
        <v>12480</v>
      </c>
      <c r="M19" s="13">
        <f>Tabelle2[[#This Row],[Verbesserungsskosten]]*2 - C42</f>
        <v>-10400</v>
      </c>
      <c r="N19" s="13">
        <f>Tabelle2[[#This Row],[Verbesserungsskosten]]*2+Tabelle2[[#This Row],[Auf höheres Tier Aufrüsten]]-C42</f>
        <v>2080</v>
      </c>
    </row>
    <row r="20" spans="1:14" x14ac:dyDescent="0.3">
      <c r="A20" s="14" t="s">
        <v>517</v>
      </c>
      <c r="B20" s="14">
        <v>1.2</v>
      </c>
      <c r="C20" s="14">
        <v>2000</v>
      </c>
      <c r="D20" s="14">
        <v>0.4</v>
      </c>
      <c r="E20" s="14">
        <v>1000</v>
      </c>
      <c r="F20" s="14">
        <f t="shared" si="0"/>
        <v>400</v>
      </c>
      <c r="G20" s="13">
        <v>1</v>
      </c>
      <c r="H20" s="13">
        <v>7</v>
      </c>
      <c r="I20" s="13">
        <f>Tabelle2[[#This Row],[Rep von 1 auf Max Zustand]]/Tabelle2[[#This Row],[Max Zustand]]</f>
        <v>142.85714285714286</v>
      </c>
      <c r="J20" s="13">
        <f>Tabelle2[[#This Row],[Kosten bei Kauf]]*0.5</f>
        <v>1000</v>
      </c>
      <c r="K20" s="15"/>
      <c r="L20" s="15"/>
      <c r="M20" s="13"/>
      <c r="N20" s="13"/>
    </row>
    <row r="21" spans="1:14" x14ac:dyDescent="0.3">
      <c r="A21" s="14" t="s">
        <v>518</v>
      </c>
      <c r="B21" s="14">
        <v>3</v>
      </c>
      <c r="C21" s="14">
        <v>3000</v>
      </c>
      <c r="D21" s="14">
        <v>0.6</v>
      </c>
      <c r="E21" s="14">
        <v>1000</v>
      </c>
      <c r="F21" s="14">
        <f t="shared" si="0"/>
        <v>600</v>
      </c>
      <c r="G21" s="13">
        <v>1</v>
      </c>
      <c r="H21" s="13">
        <v>7</v>
      </c>
      <c r="I21" s="13">
        <f>Tabelle2[[#This Row],[Rep von 1 auf Max Zustand]]/Tabelle2[[#This Row],[Max Zustand]]</f>
        <v>214.28571428571428</v>
      </c>
      <c r="J21" s="13">
        <f>Tabelle2[[#This Row],[Kosten bei Kauf]]*0.5</f>
        <v>1500</v>
      </c>
      <c r="K21" s="15"/>
      <c r="L21" s="15"/>
      <c r="M21" s="13"/>
      <c r="N21" s="13"/>
    </row>
    <row r="22" spans="1:14" x14ac:dyDescent="0.3">
      <c r="A22" s="14" t="s">
        <v>519</v>
      </c>
      <c r="B22" s="14">
        <v>5</v>
      </c>
      <c r="C22" s="14">
        <v>4000</v>
      </c>
      <c r="D22" s="14">
        <v>0.8</v>
      </c>
      <c r="E22" s="14">
        <v>1000</v>
      </c>
      <c r="F22" s="14">
        <f t="shared" ref="F22:F44" si="1">E22*D22</f>
        <v>800</v>
      </c>
      <c r="G22" s="13">
        <v>1</v>
      </c>
      <c r="H22" s="13">
        <v>7</v>
      </c>
      <c r="I22" s="13">
        <f>Tabelle2[[#This Row],[Rep von 1 auf Max Zustand]]/Tabelle2[[#This Row],[Max Zustand]]</f>
        <v>285.71428571428572</v>
      </c>
      <c r="J22" s="13">
        <f>Tabelle2[[#This Row],[Kosten bei Kauf]]*0.5</f>
        <v>2000</v>
      </c>
      <c r="K22" s="15"/>
      <c r="L22" s="15"/>
      <c r="M22" s="13"/>
      <c r="N22" s="13"/>
    </row>
    <row r="23" spans="1:14" hidden="1" x14ac:dyDescent="0.3">
      <c r="A23" s="14" t="s">
        <v>484</v>
      </c>
      <c r="B23" s="14">
        <v>1</v>
      </c>
      <c r="C23" s="14">
        <v>2000</v>
      </c>
      <c r="D23" s="14">
        <v>0.4</v>
      </c>
      <c r="E23" s="14">
        <v>1000</v>
      </c>
      <c r="F23" s="14">
        <f t="shared" si="1"/>
        <v>400</v>
      </c>
      <c r="G23" s="13">
        <v>1</v>
      </c>
      <c r="H23" s="13">
        <v>7</v>
      </c>
      <c r="I23" s="13">
        <f>Tabelle2[[#This Row],[Rep von 1 auf Max Zustand]]/Tabelle2[[#This Row],[Max Zustand]]</f>
        <v>142.85714285714286</v>
      </c>
      <c r="J23" s="13">
        <f>Tabelle2[[#This Row],[Kosten bei Kauf]]*0.5</f>
        <v>1000</v>
      </c>
      <c r="K23" s="15">
        <f>Tabelle2[[#This Row],[Kosten bei Kauf]]*0.7</f>
        <v>1400</v>
      </c>
      <c r="L23" s="15">
        <f>Tabelle2[[#This Row],[Schmiedaufrüstung]] * - 1.2</f>
        <v>3840</v>
      </c>
      <c r="M23" s="13">
        <f>Tabelle2[[#This Row],[Verbesserungsskosten]]*2 - C46</f>
        <v>-3200</v>
      </c>
      <c r="N23" s="13">
        <f>Tabelle2[[#This Row],[Verbesserungsskosten]]*2+Tabelle2[[#This Row],[Auf höheres Tier Aufrüsten]]-C46</f>
        <v>640</v>
      </c>
    </row>
    <row r="24" spans="1:14" hidden="1" x14ac:dyDescent="0.3">
      <c r="A24" s="14" t="s">
        <v>483</v>
      </c>
      <c r="B24" s="14">
        <v>3</v>
      </c>
      <c r="C24" s="14">
        <v>3000</v>
      </c>
      <c r="D24" s="14">
        <v>0.6</v>
      </c>
      <c r="E24" s="14">
        <v>1000</v>
      </c>
      <c r="F24" s="14">
        <f t="shared" si="1"/>
        <v>600</v>
      </c>
      <c r="G24" s="13">
        <v>1</v>
      </c>
      <c r="H24" s="13">
        <v>7</v>
      </c>
      <c r="I24" s="13">
        <f>Tabelle2[[#This Row],[Rep von 1 auf Max Zustand]]/Tabelle2[[#This Row],[Max Zustand]]</f>
        <v>214.28571428571428</v>
      </c>
      <c r="J24" s="13">
        <f>Tabelle2[[#This Row],[Kosten bei Kauf]]*0.5</f>
        <v>1500</v>
      </c>
      <c r="K24" s="15">
        <f>Tabelle2[[#This Row],[Kosten bei Kauf]]*0.7</f>
        <v>2100</v>
      </c>
      <c r="L24" s="15">
        <f>Tabelle2[[#This Row],[Schmiedaufrüstung]] * - 1.2</f>
        <v>5760</v>
      </c>
      <c r="M24" s="13">
        <f>Tabelle2[[#This Row],[Verbesserungsskosten]]*2 - C47</f>
        <v>-4800</v>
      </c>
      <c r="N24" s="13">
        <f>Tabelle2[[#This Row],[Verbesserungsskosten]]*2+Tabelle2[[#This Row],[Auf höheres Tier Aufrüsten]]-C47</f>
        <v>960</v>
      </c>
    </row>
    <row r="25" spans="1:14" hidden="1" x14ac:dyDescent="0.3">
      <c r="A25" s="14" t="s">
        <v>482</v>
      </c>
      <c r="B25" s="14">
        <v>8</v>
      </c>
      <c r="C25" s="14">
        <v>4000</v>
      </c>
      <c r="D25" s="14">
        <v>0.8</v>
      </c>
      <c r="E25" s="14">
        <v>1000</v>
      </c>
      <c r="F25" s="14">
        <f t="shared" si="1"/>
        <v>800</v>
      </c>
      <c r="G25" s="13">
        <v>1</v>
      </c>
      <c r="H25" s="13">
        <v>7</v>
      </c>
      <c r="I25" s="13">
        <f>Tabelle2[[#This Row],[Rep von 1 auf Max Zustand]]/Tabelle2[[#This Row],[Max Zustand]]</f>
        <v>285.71428571428572</v>
      </c>
      <c r="J25" s="13">
        <f>Tabelle2[[#This Row],[Kosten bei Kauf]]*0.5</f>
        <v>2000</v>
      </c>
      <c r="K25" s="15">
        <f>Tabelle2[[#This Row],[Kosten bei Kauf]]*0.7</f>
        <v>2800</v>
      </c>
      <c r="L25" s="15">
        <f>Tabelle2[[#This Row],[Schmiedaufrüstung]] * - 1.2</f>
        <v>7680</v>
      </c>
      <c r="M25" s="13">
        <f>Tabelle2[[#This Row],[Verbesserungsskosten]]*2 - C48</f>
        <v>-6400</v>
      </c>
      <c r="N25" s="13">
        <f>Tabelle2[[#This Row],[Verbesserungsskosten]]*2+Tabelle2[[#This Row],[Auf höheres Tier Aufrüsten]]-C48</f>
        <v>1280</v>
      </c>
    </row>
    <row r="26" spans="1:14" hidden="1" x14ac:dyDescent="0.3">
      <c r="A26" s="14" t="s">
        <v>501</v>
      </c>
      <c r="B26" s="14">
        <v>1</v>
      </c>
      <c r="C26" s="14">
        <v>15000</v>
      </c>
      <c r="D26" s="14">
        <v>1</v>
      </c>
      <c r="E26" s="14">
        <v>3000</v>
      </c>
      <c r="F26" s="14">
        <f t="shared" si="1"/>
        <v>3000</v>
      </c>
      <c r="G26" s="13">
        <v>2</v>
      </c>
      <c r="H26" s="13">
        <v>10</v>
      </c>
      <c r="I26" s="13">
        <f>Tabelle2[[#This Row],[Rep von 1 auf Max Zustand]]/Tabelle2[[#This Row],[Max Zustand]]</f>
        <v>750</v>
      </c>
      <c r="J26" s="13">
        <f>Tabelle2[[#This Row],[Kosten bei Kauf]]*0.5</f>
        <v>7500</v>
      </c>
      <c r="K26" s="15">
        <f>Tabelle2[[#This Row],[Kosten bei Kauf]]*0.7</f>
        <v>10500</v>
      </c>
      <c r="L26" s="15">
        <f>Tabelle2[[#This Row],[Schmiedaufrüstung]] * - 1.2</f>
        <v>10800</v>
      </c>
      <c r="M26" s="13">
        <f>Tabelle2[[#This Row],[Verbesserungsskosten]]*2 - C49</f>
        <v>-9000</v>
      </c>
      <c r="N26" s="13">
        <f>Tabelle2[[#This Row],[Verbesserungsskosten]]*2+Tabelle2[[#This Row],[Auf höheres Tier Aufrüsten]]-C49</f>
        <v>1800</v>
      </c>
    </row>
    <row r="27" spans="1:14" hidden="1" x14ac:dyDescent="0.3">
      <c r="A27" s="14" t="s">
        <v>500</v>
      </c>
      <c r="B27" s="14">
        <v>2</v>
      </c>
      <c r="C27" s="14">
        <v>15000</v>
      </c>
      <c r="D27" s="14">
        <v>1</v>
      </c>
      <c r="E27" s="14">
        <v>3000</v>
      </c>
      <c r="F27" s="14">
        <f t="shared" si="1"/>
        <v>3000</v>
      </c>
      <c r="G27" s="13">
        <v>2</v>
      </c>
      <c r="H27" s="13">
        <v>10</v>
      </c>
      <c r="I27" s="13">
        <f>Tabelle2[[#This Row],[Rep von 1 auf Max Zustand]]/Tabelle2[[#This Row],[Max Zustand]]</f>
        <v>750</v>
      </c>
      <c r="J27" s="13">
        <f>Tabelle2[[#This Row],[Kosten bei Kauf]]*0.5</f>
        <v>7500</v>
      </c>
      <c r="K27" s="15">
        <f>Tabelle2[[#This Row],[Kosten bei Kauf]]*0.7</f>
        <v>10500</v>
      </c>
      <c r="L27" s="15">
        <f>Tabelle2[[#This Row],[Schmiedaufrüstung]] * - 1.2</f>
        <v>10800</v>
      </c>
      <c r="M27" s="13">
        <f>Tabelle2[[#This Row],[Verbesserungsskosten]]*2 - C50</f>
        <v>-9000</v>
      </c>
      <c r="N27" s="13">
        <f>Tabelle2[[#This Row],[Verbesserungsskosten]]*2+Tabelle2[[#This Row],[Auf höheres Tier Aufrüsten]]-C50</f>
        <v>1800</v>
      </c>
    </row>
    <row r="28" spans="1:14" hidden="1" x14ac:dyDescent="0.3">
      <c r="A28" s="14" t="s">
        <v>499</v>
      </c>
      <c r="B28" s="14">
        <v>0.5</v>
      </c>
      <c r="C28" s="14">
        <v>7500</v>
      </c>
      <c r="D28" s="14">
        <v>0.5</v>
      </c>
      <c r="E28" s="14">
        <v>3000</v>
      </c>
      <c r="F28" s="14">
        <f t="shared" si="1"/>
        <v>1500</v>
      </c>
      <c r="G28" s="13">
        <v>2</v>
      </c>
      <c r="H28" s="13">
        <v>10</v>
      </c>
      <c r="I28" s="13">
        <f>Tabelle2[[#This Row],[Rep von 1 auf Max Zustand]]/Tabelle2[[#This Row],[Max Zustand]]</f>
        <v>375</v>
      </c>
      <c r="J28" s="13">
        <f>Tabelle2[[#This Row],[Kosten bei Kauf]]*0.5</f>
        <v>3750</v>
      </c>
      <c r="K28" s="15">
        <f>Tabelle2[[#This Row],[Kosten bei Kauf]]*0.7</f>
        <v>5250</v>
      </c>
      <c r="L28" s="15">
        <f>Tabelle2[[#This Row],[Schmiedaufrüstung]] * - 1.2</f>
        <v>5400</v>
      </c>
      <c r="M28" s="13">
        <f>Tabelle2[[#This Row],[Verbesserungsskosten]]*2 - C51</f>
        <v>-4500</v>
      </c>
      <c r="N28" s="13">
        <f>Tabelle2[[#This Row],[Verbesserungsskosten]]*2+Tabelle2[[#This Row],[Auf höheres Tier Aufrüsten]]-C51</f>
        <v>900</v>
      </c>
    </row>
    <row r="29" spans="1:14" hidden="1" x14ac:dyDescent="0.3">
      <c r="A29" s="16" t="s">
        <v>498</v>
      </c>
      <c r="B29" s="16">
        <v>1</v>
      </c>
      <c r="C29" s="14">
        <v>15000</v>
      </c>
      <c r="D29" s="14">
        <v>1</v>
      </c>
      <c r="E29" s="14">
        <v>3000</v>
      </c>
      <c r="F29" s="14">
        <f t="shared" si="1"/>
        <v>3000</v>
      </c>
      <c r="G29" s="13">
        <v>2</v>
      </c>
      <c r="H29" s="13">
        <v>10</v>
      </c>
      <c r="I29" s="13">
        <f>Tabelle2[[#This Row],[Rep von 1 auf Max Zustand]]/Tabelle2[[#This Row],[Max Zustand]]</f>
        <v>750</v>
      </c>
      <c r="J29" s="13">
        <f>Tabelle2[[#This Row],[Kosten bei Kauf]]*0.5</f>
        <v>7500</v>
      </c>
      <c r="K29" s="15">
        <f>Tabelle2[[#This Row],[Kosten bei Kauf]]*0.7</f>
        <v>10500</v>
      </c>
      <c r="L29" s="15">
        <f>Tabelle2[[#This Row],[Schmiedaufrüstung]] * - 1.2</f>
        <v>10800</v>
      </c>
      <c r="M29" s="13">
        <f>Tabelle2[[#This Row],[Verbesserungsskosten]]*2 - C52</f>
        <v>-9000</v>
      </c>
      <c r="N29" s="13">
        <f>Tabelle2[[#This Row],[Verbesserungsskosten]]*2+Tabelle2[[#This Row],[Auf höheres Tier Aufrüsten]]-C52</f>
        <v>1800</v>
      </c>
    </row>
    <row r="30" spans="1:14" hidden="1" x14ac:dyDescent="0.3">
      <c r="A30" s="16" t="s">
        <v>497</v>
      </c>
      <c r="B30" s="16">
        <v>2</v>
      </c>
      <c r="C30" s="14">
        <v>15000</v>
      </c>
      <c r="D30" s="14">
        <v>1</v>
      </c>
      <c r="E30" s="14">
        <v>3000</v>
      </c>
      <c r="F30" s="14">
        <f t="shared" si="1"/>
        <v>3000</v>
      </c>
      <c r="G30" s="13">
        <v>2</v>
      </c>
      <c r="H30" s="13">
        <v>10</v>
      </c>
      <c r="I30" s="13">
        <f>Tabelle2[[#This Row],[Rep von 1 auf Max Zustand]]/Tabelle2[[#This Row],[Max Zustand]]</f>
        <v>750</v>
      </c>
      <c r="J30" s="13">
        <f>Tabelle2[[#This Row],[Kosten bei Kauf]]*0.5</f>
        <v>7500</v>
      </c>
      <c r="K30" s="15">
        <f>Tabelle2[[#This Row],[Kosten bei Kauf]]*0.7</f>
        <v>10500</v>
      </c>
      <c r="L30" s="15">
        <f>Tabelle2[[#This Row],[Schmiedaufrüstung]] * - 1.2</f>
        <v>10800</v>
      </c>
      <c r="M30" s="13">
        <f>Tabelle2[[#This Row],[Verbesserungsskosten]]*2 - C53</f>
        <v>-9000</v>
      </c>
      <c r="N30" s="13">
        <f>Tabelle2[[#This Row],[Verbesserungsskosten]]*2+Tabelle2[[#This Row],[Auf höheres Tier Aufrüsten]]-C53</f>
        <v>1800</v>
      </c>
    </row>
    <row r="31" spans="1:14" hidden="1" x14ac:dyDescent="0.3">
      <c r="A31" s="16" t="s">
        <v>496</v>
      </c>
      <c r="B31" s="16">
        <v>3</v>
      </c>
      <c r="C31" s="14">
        <v>15000</v>
      </c>
      <c r="D31" s="14">
        <v>1</v>
      </c>
      <c r="E31" s="14">
        <v>3000</v>
      </c>
      <c r="F31" s="14">
        <f t="shared" si="1"/>
        <v>3000</v>
      </c>
      <c r="G31" s="13">
        <v>2</v>
      </c>
      <c r="H31" s="13">
        <v>10</v>
      </c>
      <c r="I31" s="13">
        <f>Tabelle2[[#This Row],[Rep von 1 auf Max Zustand]]/Tabelle2[[#This Row],[Max Zustand]]</f>
        <v>750</v>
      </c>
      <c r="J31" s="13">
        <f>Tabelle2[[#This Row],[Kosten bei Kauf]]*0.5</f>
        <v>7500</v>
      </c>
      <c r="K31" s="15">
        <f>Tabelle2[[#This Row],[Kosten bei Kauf]]*0.7</f>
        <v>10500</v>
      </c>
      <c r="L31" s="15">
        <f>Tabelle2[[#This Row],[Schmiedaufrüstung]] * - 1.2</f>
        <v>10800</v>
      </c>
      <c r="M31" s="13">
        <f>Tabelle2[[#This Row],[Verbesserungsskosten]]*2 - C54</f>
        <v>-9000</v>
      </c>
      <c r="N31" s="13">
        <f>Tabelle2[[#This Row],[Verbesserungsskosten]]*2+Tabelle2[[#This Row],[Auf höheres Tier Aufrüsten]]-C54</f>
        <v>1800</v>
      </c>
    </row>
    <row r="32" spans="1:14" hidden="1" x14ac:dyDescent="0.3">
      <c r="A32" s="16" t="s">
        <v>495</v>
      </c>
      <c r="B32" s="16">
        <v>0.5</v>
      </c>
      <c r="C32" s="14">
        <v>6000</v>
      </c>
      <c r="D32" s="14">
        <v>0.4</v>
      </c>
      <c r="E32" s="14">
        <v>3000</v>
      </c>
      <c r="F32" s="14">
        <f t="shared" si="1"/>
        <v>1200</v>
      </c>
      <c r="G32" s="13">
        <v>2</v>
      </c>
      <c r="H32" s="13">
        <v>10</v>
      </c>
      <c r="I32" s="13">
        <f>Tabelle2[[#This Row],[Rep von 1 auf Max Zustand]]/Tabelle2[[#This Row],[Max Zustand]]</f>
        <v>300</v>
      </c>
      <c r="J32" s="13">
        <f>Tabelle2[[#This Row],[Kosten bei Kauf]]*0.5</f>
        <v>3000</v>
      </c>
      <c r="K32" s="15">
        <f>Tabelle2[[#This Row],[Kosten bei Kauf]]*0.7</f>
        <v>4200</v>
      </c>
      <c r="L32" s="15">
        <f>Tabelle2[[#This Row],[Schmiedaufrüstung]] * - 1.2</f>
        <v>4320</v>
      </c>
      <c r="M32" s="13">
        <f>Tabelle2[[#This Row],[Verbesserungsskosten]]*2 - C55</f>
        <v>-3600</v>
      </c>
      <c r="N32" s="13">
        <f>Tabelle2[[#This Row],[Verbesserungsskosten]]*2+Tabelle2[[#This Row],[Auf höheres Tier Aufrüsten]]-C55</f>
        <v>720</v>
      </c>
    </row>
    <row r="33" spans="1:14" hidden="1" x14ac:dyDescent="0.3">
      <c r="A33" s="16" t="s">
        <v>494</v>
      </c>
      <c r="B33" s="16">
        <v>1</v>
      </c>
      <c r="C33" s="14">
        <v>7500</v>
      </c>
      <c r="D33" s="14">
        <v>0.5</v>
      </c>
      <c r="E33" s="14">
        <v>3000</v>
      </c>
      <c r="F33" s="14">
        <f t="shared" si="1"/>
        <v>1500</v>
      </c>
      <c r="G33" s="13">
        <v>2</v>
      </c>
      <c r="H33" s="13">
        <v>10</v>
      </c>
      <c r="I33" s="13">
        <f>Tabelle2[[#This Row],[Rep von 1 auf Max Zustand]]/Tabelle2[[#This Row],[Max Zustand]]</f>
        <v>375</v>
      </c>
      <c r="J33" s="13">
        <f>Tabelle2[[#This Row],[Kosten bei Kauf]]*0.5</f>
        <v>3750</v>
      </c>
      <c r="K33" s="15">
        <f>Tabelle2[[#This Row],[Kosten bei Kauf]]*0.7</f>
        <v>5250</v>
      </c>
      <c r="L33" s="15">
        <f>Tabelle2[[#This Row],[Schmiedaufrüstung]] * - 1.2</f>
        <v>5400</v>
      </c>
      <c r="M33" s="13">
        <f>Tabelle2[[#This Row],[Verbesserungsskosten]]*2 - C56</f>
        <v>-4500</v>
      </c>
      <c r="N33" s="13">
        <f>Tabelle2[[#This Row],[Verbesserungsskosten]]*2+Tabelle2[[#This Row],[Auf höheres Tier Aufrüsten]]-C56</f>
        <v>900</v>
      </c>
    </row>
    <row r="34" spans="1:14" hidden="1" x14ac:dyDescent="0.3">
      <c r="A34" s="16" t="s">
        <v>493</v>
      </c>
      <c r="B34" s="16">
        <v>3</v>
      </c>
      <c r="C34" s="14">
        <v>19500</v>
      </c>
      <c r="D34" s="14">
        <v>1.3</v>
      </c>
      <c r="E34" s="14">
        <v>3000</v>
      </c>
      <c r="F34" s="14">
        <f t="shared" si="1"/>
        <v>3900</v>
      </c>
      <c r="G34" s="13">
        <v>2</v>
      </c>
      <c r="H34" s="13">
        <v>10</v>
      </c>
      <c r="I34" s="13">
        <f>Tabelle2[[#This Row],[Rep von 1 auf Max Zustand]]/Tabelle2[[#This Row],[Max Zustand]]</f>
        <v>975</v>
      </c>
      <c r="J34" s="13">
        <f>Tabelle2[[#This Row],[Kosten bei Kauf]]*0.5</f>
        <v>9750</v>
      </c>
      <c r="K34" s="15">
        <f>Tabelle2[[#This Row],[Kosten bei Kauf]]*0.7</f>
        <v>13650</v>
      </c>
      <c r="L34" s="15">
        <f>Tabelle2[[#This Row],[Schmiedaufrüstung]] * - 1.2</f>
        <v>14040</v>
      </c>
      <c r="M34" s="13">
        <f>Tabelle2[[#This Row],[Verbesserungsskosten]]*2 - C57</f>
        <v>-11700</v>
      </c>
      <c r="N34" s="13">
        <f>Tabelle2[[#This Row],[Verbesserungsskosten]]*2+Tabelle2[[#This Row],[Auf höheres Tier Aufrüsten]]-C57</f>
        <v>2340</v>
      </c>
    </row>
    <row r="35" spans="1:14" hidden="1" x14ac:dyDescent="0.3">
      <c r="A35" s="16" t="s">
        <v>492</v>
      </c>
      <c r="B35" s="16">
        <v>5</v>
      </c>
      <c r="C35" s="14">
        <v>19500</v>
      </c>
      <c r="D35" s="14">
        <v>1.3</v>
      </c>
      <c r="E35" s="14">
        <v>3000</v>
      </c>
      <c r="F35" s="14">
        <f t="shared" si="1"/>
        <v>3900</v>
      </c>
      <c r="G35" s="13">
        <v>2</v>
      </c>
      <c r="H35" s="13">
        <v>10</v>
      </c>
      <c r="I35" s="13">
        <f>Tabelle2[[#This Row],[Rep von 1 auf Max Zustand]]/Tabelle2[[#This Row],[Max Zustand]]</f>
        <v>975</v>
      </c>
      <c r="J35" s="13">
        <f>Tabelle2[[#This Row],[Kosten bei Kauf]]*0.5</f>
        <v>9750</v>
      </c>
      <c r="K35" s="15">
        <f>Tabelle2[[#This Row],[Kosten bei Kauf]]*0.7</f>
        <v>13650</v>
      </c>
      <c r="L35" s="15">
        <f>Tabelle2[[#This Row],[Schmiedaufrüstung]] * - 1.2</f>
        <v>14040</v>
      </c>
      <c r="M35" s="13">
        <f>Tabelle2[[#This Row],[Verbesserungsskosten]]*2 - C58</f>
        <v>-11700</v>
      </c>
      <c r="N35" s="13">
        <f>Tabelle2[[#This Row],[Verbesserungsskosten]]*2+Tabelle2[[#This Row],[Auf höheres Tier Aufrüsten]]-C58</f>
        <v>2340</v>
      </c>
    </row>
    <row r="36" spans="1:14" hidden="1" x14ac:dyDescent="0.3">
      <c r="A36" s="16" t="s">
        <v>491</v>
      </c>
      <c r="B36" s="16">
        <v>8</v>
      </c>
      <c r="C36" s="14">
        <v>19500</v>
      </c>
      <c r="D36" s="14">
        <v>1.3</v>
      </c>
      <c r="E36" s="14">
        <v>3000</v>
      </c>
      <c r="F36" s="14">
        <f t="shared" si="1"/>
        <v>3900</v>
      </c>
      <c r="G36" s="13">
        <v>2</v>
      </c>
      <c r="H36" s="13">
        <v>10</v>
      </c>
      <c r="I36" s="13">
        <f>Tabelle2[[#This Row],[Rep von 1 auf Max Zustand]]/Tabelle2[[#This Row],[Max Zustand]]</f>
        <v>975</v>
      </c>
      <c r="J36" s="13">
        <f>Tabelle2[[#This Row],[Kosten bei Kauf]]*0.5</f>
        <v>9750</v>
      </c>
      <c r="K36" s="15">
        <f>Tabelle2[[#This Row],[Kosten bei Kauf]]*0.7</f>
        <v>13650</v>
      </c>
      <c r="L36" s="15">
        <f>Tabelle2[[#This Row],[Schmiedaufrüstung]] * - 1.2</f>
        <v>14040</v>
      </c>
      <c r="M36" s="13">
        <f>Tabelle2[[#This Row],[Verbesserungsskosten]]*2 - C59</f>
        <v>-11700</v>
      </c>
      <c r="N36" s="13">
        <f>Tabelle2[[#This Row],[Verbesserungsskosten]]*2+Tabelle2[[#This Row],[Auf höheres Tier Aufrüsten]]-C59</f>
        <v>2340</v>
      </c>
    </row>
    <row r="37" spans="1:14" hidden="1" x14ac:dyDescent="0.3">
      <c r="A37" s="14" t="s">
        <v>490</v>
      </c>
      <c r="B37" s="14">
        <v>3</v>
      </c>
      <c r="C37" s="14">
        <v>12000</v>
      </c>
      <c r="D37" s="14">
        <v>0.8</v>
      </c>
      <c r="E37" s="14">
        <v>3000</v>
      </c>
      <c r="F37" s="14">
        <f t="shared" si="1"/>
        <v>2400</v>
      </c>
      <c r="G37" s="13">
        <v>2</v>
      </c>
      <c r="H37" s="13">
        <v>10</v>
      </c>
      <c r="I37" s="13">
        <f>Tabelle2[[#This Row],[Rep von 1 auf Max Zustand]]/Tabelle2[[#This Row],[Max Zustand]]</f>
        <v>600</v>
      </c>
      <c r="J37" s="13">
        <f>Tabelle2[[#This Row],[Kosten bei Kauf]]*0.5</f>
        <v>6000</v>
      </c>
      <c r="K37" s="15">
        <f>Tabelle2[[#This Row],[Kosten bei Kauf]]*0.7</f>
        <v>8400</v>
      </c>
      <c r="L37" s="15">
        <f>Tabelle2[[#This Row],[Schmiedaufrüstung]] * - 1.2</f>
        <v>8640</v>
      </c>
      <c r="M37" s="13">
        <f>Tabelle2[[#This Row],[Verbesserungsskosten]]*2 - C60</f>
        <v>-7200</v>
      </c>
      <c r="N37" s="13">
        <f>Tabelle2[[#This Row],[Verbesserungsskosten]]*2+Tabelle2[[#This Row],[Auf höheres Tier Aufrüsten]]-C60</f>
        <v>1440</v>
      </c>
    </row>
    <row r="38" spans="1:14" hidden="1" x14ac:dyDescent="0.3">
      <c r="A38" s="14" t="s">
        <v>489</v>
      </c>
      <c r="B38" s="14">
        <v>5</v>
      </c>
      <c r="C38" s="14">
        <v>9000</v>
      </c>
      <c r="D38" s="14">
        <v>0.6</v>
      </c>
      <c r="E38" s="14">
        <v>3000</v>
      </c>
      <c r="F38" s="14">
        <f t="shared" si="1"/>
        <v>1800</v>
      </c>
      <c r="G38" s="13">
        <v>2</v>
      </c>
      <c r="H38" s="13">
        <v>10</v>
      </c>
      <c r="I38" s="13">
        <f>Tabelle2[[#This Row],[Rep von 1 auf Max Zustand]]/Tabelle2[[#This Row],[Max Zustand]]</f>
        <v>450</v>
      </c>
      <c r="J38" s="13">
        <f>Tabelle2[[#This Row],[Kosten bei Kauf]]*0.5</f>
        <v>4500</v>
      </c>
      <c r="K38" s="15">
        <f>Tabelle2[[#This Row],[Kosten bei Kauf]]*0.7</f>
        <v>6300</v>
      </c>
      <c r="L38" s="15">
        <f>Tabelle2[[#This Row],[Schmiedaufrüstung]] * - 1.2</f>
        <v>6480</v>
      </c>
      <c r="M38" s="13">
        <f>Tabelle2[[#This Row],[Verbesserungsskosten]]*2 - C61</f>
        <v>-5400</v>
      </c>
      <c r="N38" s="13">
        <f>Tabelle2[[#This Row],[Verbesserungsskosten]]*2+Tabelle2[[#This Row],[Auf höheres Tier Aufrüsten]]-C61</f>
        <v>1080</v>
      </c>
    </row>
    <row r="39" spans="1:14" hidden="1" x14ac:dyDescent="0.3">
      <c r="A39" s="14" t="s">
        <v>488</v>
      </c>
      <c r="B39" s="14">
        <v>7</v>
      </c>
      <c r="C39" s="14">
        <v>21000</v>
      </c>
      <c r="D39" s="14">
        <v>1.4</v>
      </c>
      <c r="E39" s="14">
        <v>3000</v>
      </c>
      <c r="F39" s="14">
        <f t="shared" si="1"/>
        <v>4200</v>
      </c>
      <c r="G39" s="13">
        <v>2</v>
      </c>
      <c r="H39" s="13">
        <v>10</v>
      </c>
      <c r="I39" s="13">
        <f>Tabelle2[[#This Row],[Rep von 1 auf Max Zustand]]/Tabelle2[[#This Row],[Max Zustand]]</f>
        <v>1050</v>
      </c>
      <c r="J39" s="13">
        <f>Tabelle2[[#This Row],[Kosten bei Kauf]]*0.5</f>
        <v>10500</v>
      </c>
      <c r="K39" s="15">
        <f>Tabelle2[[#This Row],[Kosten bei Kauf]]*0.7</f>
        <v>14699.999999999998</v>
      </c>
      <c r="L39" s="15">
        <f>Tabelle2[[#This Row],[Schmiedaufrüstung]] * - 1.2</f>
        <v>15120.000000000004</v>
      </c>
      <c r="M39" s="13">
        <f>Tabelle2[[#This Row],[Verbesserungsskosten]]*2 - C62</f>
        <v>-12600.000000000004</v>
      </c>
      <c r="N39" s="13">
        <f>Tabelle2[[#This Row],[Verbesserungsskosten]]*2+Tabelle2[[#This Row],[Auf höheres Tier Aufrüsten]]-C62</f>
        <v>2520</v>
      </c>
    </row>
    <row r="40" spans="1:14" hidden="1" x14ac:dyDescent="0.3">
      <c r="A40" s="14" t="s">
        <v>487</v>
      </c>
      <c r="B40" s="14">
        <v>0.2</v>
      </c>
      <c r="C40" s="14">
        <v>6000</v>
      </c>
      <c r="D40" s="14">
        <v>0.4</v>
      </c>
      <c r="E40" s="14">
        <v>3000</v>
      </c>
      <c r="F40" s="14">
        <f t="shared" si="1"/>
        <v>1200</v>
      </c>
      <c r="G40" s="13">
        <v>2</v>
      </c>
      <c r="H40" s="13">
        <v>10</v>
      </c>
      <c r="I40" s="13">
        <f>Tabelle2[[#This Row],[Rep von 1 auf Max Zustand]]/Tabelle2[[#This Row],[Max Zustand]]</f>
        <v>300</v>
      </c>
      <c r="J40" s="13">
        <f>Tabelle2[[#This Row],[Kosten bei Kauf]]*0.5</f>
        <v>3000</v>
      </c>
      <c r="K40" s="15">
        <f>Tabelle2[[#This Row],[Kosten bei Kauf]]*0.7</f>
        <v>4200</v>
      </c>
      <c r="L40" s="15">
        <f>Tabelle2[[#This Row],[Schmiedaufrüstung]] * - 1.2</f>
        <v>4320</v>
      </c>
      <c r="M40" s="13">
        <f>Tabelle2[[#This Row],[Verbesserungsskosten]]*2 - C63</f>
        <v>-3600</v>
      </c>
      <c r="N40" s="13">
        <f>Tabelle2[[#This Row],[Verbesserungsskosten]]*2+Tabelle2[[#This Row],[Auf höheres Tier Aufrüsten]]-C63</f>
        <v>720</v>
      </c>
    </row>
    <row r="41" spans="1:14" hidden="1" x14ac:dyDescent="0.3">
      <c r="A41" s="14" t="s">
        <v>486</v>
      </c>
      <c r="B41" s="14">
        <v>0.5</v>
      </c>
      <c r="C41" s="14">
        <v>12000</v>
      </c>
      <c r="D41" s="14">
        <v>0.8</v>
      </c>
      <c r="E41" s="14">
        <v>3000</v>
      </c>
      <c r="F41" s="14">
        <f t="shared" si="1"/>
        <v>2400</v>
      </c>
      <c r="G41" s="13">
        <v>2</v>
      </c>
      <c r="H41" s="13">
        <v>10</v>
      </c>
      <c r="I41" s="13">
        <f>Tabelle2[[#This Row],[Rep von 1 auf Max Zustand]]/Tabelle2[[#This Row],[Max Zustand]]</f>
        <v>600</v>
      </c>
      <c r="J41" s="13">
        <f>Tabelle2[[#This Row],[Kosten bei Kauf]]*0.5</f>
        <v>6000</v>
      </c>
      <c r="K41" s="15">
        <f>Tabelle2[[#This Row],[Kosten bei Kauf]]*0.7</f>
        <v>8400</v>
      </c>
      <c r="L41" s="15">
        <f>Tabelle2[[#This Row],[Schmiedaufrüstung]] * - 1.2</f>
        <v>8640</v>
      </c>
      <c r="M41" s="13">
        <f>Tabelle2[[#This Row],[Verbesserungsskosten]]*2 - C64</f>
        <v>-7200</v>
      </c>
      <c r="N41" s="13">
        <f>Tabelle2[[#This Row],[Verbesserungsskosten]]*2+Tabelle2[[#This Row],[Auf höheres Tier Aufrüsten]]-C64</f>
        <v>1440</v>
      </c>
    </row>
    <row r="42" spans="1:14" hidden="1" x14ac:dyDescent="0.3">
      <c r="A42" s="14" t="s">
        <v>485</v>
      </c>
      <c r="B42" s="14">
        <v>1</v>
      </c>
      <c r="C42" s="14">
        <v>19500</v>
      </c>
      <c r="D42" s="14">
        <v>1.3</v>
      </c>
      <c r="E42" s="14">
        <v>3000</v>
      </c>
      <c r="F42" s="14">
        <f t="shared" si="1"/>
        <v>3900</v>
      </c>
      <c r="G42" s="13">
        <v>2</v>
      </c>
      <c r="H42" s="13">
        <v>10</v>
      </c>
      <c r="I42" s="13">
        <f>Tabelle2[[#This Row],[Rep von 1 auf Max Zustand]]/Tabelle2[[#This Row],[Max Zustand]]</f>
        <v>975</v>
      </c>
      <c r="J42" s="13">
        <f>Tabelle2[[#This Row],[Kosten bei Kauf]]*0.5</f>
        <v>9750</v>
      </c>
      <c r="K42" s="15">
        <f>Tabelle2[[#This Row],[Kosten bei Kauf]]*0.7</f>
        <v>13650</v>
      </c>
      <c r="L42" s="15">
        <f>Tabelle2[[#This Row],[Schmiedaufrüstung]] * - 1.2</f>
        <v>14040</v>
      </c>
      <c r="M42" s="13">
        <f>Tabelle2[[#This Row],[Verbesserungsskosten]]*2 - C65</f>
        <v>-11700</v>
      </c>
      <c r="N42" s="13">
        <f>Tabelle2[[#This Row],[Verbesserungsskosten]]*2+Tabelle2[[#This Row],[Auf höheres Tier Aufrüsten]]-C65</f>
        <v>2340</v>
      </c>
    </row>
    <row r="43" spans="1:14" x14ac:dyDescent="0.3">
      <c r="A43" s="14" t="s">
        <v>517</v>
      </c>
      <c r="B43" s="14">
        <v>1.2</v>
      </c>
      <c r="C43" s="14">
        <v>6000</v>
      </c>
      <c r="D43" s="14">
        <v>0.4</v>
      </c>
      <c r="E43" s="14">
        <v>3000</v>
      </c>
      <c r="F43" s="14">
        <f t="shared" si="1"/>
        <v>1200</v>
      </c>
      <c r="G43" s="13">
        <v>2</v>
      </c>
      <c r="H43" s="13">
        <v>10</v>
      </c>
      <c r="I43" s="13">
        <f>Tabelle2[[#This Row],[Rep von 1 auf Max Zustand]]/Tabelle2[[#This Row],[Max Zustand]]</f>
        <v>300</v>
      </c>
      <c r="J43" s="13">
        <f>Tabelle2[[#This Row],[Kosten bei Kauf]]*0.5</f>
        <v>3000</v>
      </c>
      <c r="K43" s="15"/>
      <c r="L43" s="15"/>
      <c r="M43" s="13"/>
      <c r="N43" s="13"/>
    </row>
    <row r="44" spans="1:14" x14ac:dyDescent="0.3">
      <c r="A44" s="14" t="s">
        <v>518</v>
      </c>
      <c r="B44" s="14">
        <v>3</v>
      </c>
      <c r="C44" s="14">
        <v>9000</v>
      </c>
      <c r="D44" s="14">
        <v>0.6</v>
      </c>
      <c r="E44" s="14">
        <v>3000</v>
      </c>
      <c r="F44" s="14">
        <f t="shared" si="1"/>
        <v>1800</v>
      </c>
      <c r="G44" s="13">
        <v>2</v>
      </c>
      <c r="H44" s="13">
        <v>10</v>
      </c>
      <c r="I44" s="13">
        <f>Tabelle2[[#This Row],[Rep von 1 auf Max Zustand]]/Tabelle2[[#This Row],[Max Zustand]]</f>
        <v>450</v>
      </c>
      <c r="J44" s="13">
        <f>Tabelle2[[#This Row],[Kosten bei Kauf]]*0.5</f>
        <v>4500</v>
      </c>
      <c r="K44" s="15"/>
      <c r="L44" s="15"/>
      <c r="M44" s="13"/>
      <c r="N44" s="13"/>
    </row>
    <row r="45" spans="1:14" x14ac:dyDescent="0.3">
      <c r="A45" s="14" t="s">
        <v>519</v>
      </c>
      <c r="B45" s="14">
        <v>5</v>
      </c>
      <c r="C45" s="14">
        <v>12000</v>
      </c>
      <c r="D45" s="14">
        <v>0.8</v>
      </c>
      <c r="E45" s="14">
        <v>3000</v>
      </c>
      <c r="F45" s="14">
        <f t="shared" ref="F45:F66" si="2">E45*D45</f>
        <v>2400</v>
      </c>
      <c r="G45" s="13">
        <v>2</v>
      </c>
      <c r="H45" s="13">
        <v>10</v>
      </c>
      <c r="I45" s="13">
        <f>Tabelle2[[#This Row],[Rep von 1 auf Max Zustand]]/Tabelle2[[#This Row],[Max Zustand]]</f>
        <v>600</v>
      </c>
      <c r="J45" s="13">
        <f>Tabelle2[[#This Row],[Kosten bei Kauf]]*0.5</f>
        <v>6000</v>
      </c>
      <c r="K45" s="15"/>
      <c r="L45" s="15"/>
      <c r="M45" s="13"/>
      <c r="N45" s="13"/>
    </row>
    <row r="46" spans="1:14" hidden="1" x14ac:dyDescent="0.3">
      <c r="A46" s="14" t="s">
        <v>484</v>
      </c>
      <c r="B46" s="14">
        <v>1</v>
      </c>
      <c r="C46" s="14">
        <v>6000</v>
      </c>
      <c r="D46" s="14">
        <v>0.4</v>
      </c>
      <c r="E46" s="14">
        <v>3000</v>
      </c>
      <c r="F46" s="14">
        <f t="shared" si="2"/>
        <v>1200</v>
      </c>
      <c r="G46" s="13">
        <v>2</v>
      </c>
      <c r="H46" s="13">
        <v>10</v>
      </c>
      <c r="I46" s="13">
        <f>Tabelle2[[#This Row],[Rep von 1 auf Max Zustand]]/Tabelle2[[#This Row],[Max Zustand]]</f>
        <v>300</v>
      </c>
      <c r="J46" s="13">
        <f>Tabelle2[[#This Row],[Kosten bei Kauf]]*0.5</f>
        <v>3000</v>
      </c>
      <c r="K46" s="15">
        <f>Tabelle2[[#This Row],[Kosten bei Kauf]]*0.7</f>
        <v>4200</v>
      </c>
      <c r="L46" s="15">
        <f>Tabelle2[[#This Row],[Schmiedaufrüstung]] * - 1.2</f>
        <v>4320</v>
      </c>
      <c r="M46" s="13">
        <f>Tabelle2[[#This Row],[Verbesserungsskosten]]*2 - C69</f>
        <v>-3600</v>
      </c>
      <c r="N46" s="13">
        <f>Tabelle2[[#This Row],[Verbesserungsskosten]]*2+Tabelle2[[#This Row],[Auf höheres Tier Aufrüsten]]-C69</f>
        <v>720</v>
      </c>
    </row>
    <row r="47" spans="1:14" hidden="1" x14ac:dyDescent="0.3">
      <c r="A47" s="14" t="s">
        <v>483</v>
      </c>
      <c r="B47" s="14">
        <v>3</v>
      </c>
      <c r="C47" s="14">
        <v>9000</v>
      </c>
      <c r="D47" s="14">
        <v>0.6</v>
      </c>
      <c r="E47" s="14">
        <v>3000</v>
      </c>
      <c r="F47" s="14">
        <f t="shared" si="2"/>
        <v>1800</v>
      </c>
      <c r="G47" s="13">
        <v>2</v>
      </c>
      <c r="H47" s="13">
        <v>10</v>
      </c>
      <c r="I47" s="13">
        <f>Tabelle2[[#This Row],[Rep von 1 auf Max Zustand]]/Tabelle2[[#This Row],[Max Zustand]]</f>
        <v>450</v>
      </c>
      <c r="J47" s="13">
        <f>Tabelle2[[#This Row],[Kosten bei Kauf]]*0.5</f>
        <v>4500</v>
      </c>
      <c r="K47" s="15">
        <f>Tabelle2[[#This Row],[Kosten bei Kauf]]*0.7</f>
        <v>6300</v>
      </c>
      <c r="L47" s="15">
        <f>Tabelle2[[#This Row],[Schmiedaufrüstung]] * - 1.2</f>
        <v>6480</v>
      </c>
      <c r="M47" s="13">
        <f>Tabelle2[[#This Row],[Verbesserungsskosten]]*2 - C70</f>
        <v>-5400</v>
      </c>
      <c r="N47" s="13">
        <f>Tabelle2[[#This Row],[Verbesserungsskosten]]*2+Tabelle2[[#This Row],[Auf höheres Tier Aufrüsten]]-C70</f>
        <v>1080</v>
      </c>
    </row>
    <row r="48" spans="1:14" hidden="1" x14ac:dyDescent="0.3">
      <c r="A48" s="14" t="s">
        <v>482</v>
      </c>
      <c r="B48" s="14">
        <v>8</v>
      </c>
      <c r="C48" s="14">
        <v>12000</v>
      </c>
      <c r="D48" s="14">
        <v>0.8</v>
      </c>
      <c r="E48" s="14">
        <v>3000</v>
      </c>
      <c r="F48" s="14">
        <f t="shared" si="2"/>
        <v>2400</v>
      </c>
      <c r="G48" s="13">
        <v>2</v>
      </c>
      <c r="H48" s="13">
        <v>10</v>
      </c>
      <c r="I48" s="13">
        <f>Tabelle2[[#This Row],[Rep von 1 auf Max Zustand]]/Tabelle2[[#This Row],[Max Zustand]]</f>
        <v>600</v>
      </c>
      <c r="J48" s="13">
        <f>Tabelle2[[#This Row],[Kosten bei Kauf]]*0.5</f>
        <v>6000</v>
      </c>
      <c r="K48" s="15">
        <f>Tabelle2[[#This Row],[Kosten bei Kauf]]*0.7</f>
        <v>8400</v>
      </c>
      <c r="L48" s="15">
        <f>Tabelle2[[#This Row],[Schmiedaufrüstung]] * - 1.2</f>
        <v>8640</v>
      </c>
      <c r="M48" s="13">
        <f>Tabelle2[[#This Row],[Verbesserungsskosten]]*2 - C71</f>
        <v>-7200</v>
      </c>
      <c r="N48" s="13">
        <f>Tabelle2[[#This Row],[Verbesserungsskosten]]*2+Tabelle2[[#This Row],[Auf höheres Tier Aufrüsten]]-C71</f>
        <v>1440</v>
      </c>
    </row>
    <row r="49" spans="1:14" hidden="1" x14ac:dyDescent="0.3">
      <c r="A49" s="14" t="s">
        <v>501</v>
      </c>
      <c r="B49" s="14">
        <v>1</v>
      </c>
      <c r="C49" s="14">
        <v>30000</v>
      </c>
      <c r="D49" s="14">
        <v>1</v>
      </c>
      <c r="E49" s="14">
        <v>6000</v>
      </c>
      <c r="F49" s="14">
        <f t="shared" si="2"/>
        <v>6000</v>
      </c>
      <c r="G49" s="13">
        <v>3</v>
      </c>
      <c r="H49" s="13">
        <v>14</v>
      </c>
      <c r="I49" s="13">
        <f>Tabelle2[[#This Row],[Rep von 1 auf Max Zustand]]/Tabelle2[[#This Row],[Max Zustand]]</f>
        <v>1071.4285714285713</v>
      </c>
      <c r="J49" s="13">
        <f>Tabelle2[[#This Row],[Kosten bei Kauf]]*0.5</f>
        <v>15000</v>
      </c>
      <c r="K49" s="15">
        <f>Tabelle2[[#This Row],[Kosten bei Kauf]]*0.7</f>
        <v>21000</v>
      </c>
      <c r="L49" s="15">
        <f>Tabelle2[[#This Row],[Schmiedaufrüstung]] * - 1.2</f>
        <v>21600</v>
      </c>
      <c r="M49" s="13">
        <f>Tabelle2[[#This Row],[Verbesserungsskosten]]*2 - C72</f>
        <v>-18000</v>
      </c>
      <c r="N49" s="13">
        <f>Tabelle2[[#This Row],[Verbesserungsskosten]]*2+Tabelle2[[#This Row],[Auf höheres Tier Aufrüsten]]-C72</f>
        <v>3600</v>
      </c>
    </row>
    <row r="50" spans="1:14" hidden="1" x14ac:dyDescent="0.3">
      <c r="A50" s="14" t="s">
        <v>500</v>
      </c>
      <c r="B50" s="14">
        <v>2</v>
      </c>
      <c r="C50" s="14">
        <v>30000</v>
      </c>
      <c r="D50" s="14">
        <v>1</v>
      </c>
      <c r="E50" s="14">
        <v>6000</v>
      </c>
      <c r="F50" s="14">
        <f t="shared" si="2"/>
        <v>6000</v>
      </c>
      <c r="G50" s="13">
        <v>3</v>
      </c>
      <c r="H50" s="13">
        <v>14</v>
      </c>
      <c r="I50" s="13">
        <f>Tabelle2[[#This Row],[Rep von 1 auf Max Zustand]]/Tabelle2[[#This Row],[Max Zustand]]</f>
        <v>1071.4285714285713</v>
      </c>
      <c r="J50" s="13">
        <f>Tabelle2[[#This Row],[Kosten bei Kauf]]*0.5</f>
        <v>15000</v>
      </c>
      <c r="K50" s="15">
        <f>Tabelle2[[#This Row],[Kosten bei Kauf]]*0.7</f>
        <v>21000</v>
      </c>
      <c r="L50" s="15">
        <f>Tabelle2[[#This Row],[Schmiedaufrüstung]] * - 1.2</f>
        <v>21600</v>
      </c>
      <c r="M50" s="13">
        <f>Tabelle2[[#This Row],[Verbesserungsskosten]]*2 - C73</f>
        <v>-18000</v>
      </c>
      <c r="N50" s="13">
        <f>Tabelle2[[#This Row],[Verbesserungsskosten]]*2+Tabelle2[[#This Row],[Auf höheres Tier Aufrüsten]]-C73</f>
        <v>3600</v>
      </c>
    </row>
    <row r="51" spans="1:14" hidden="1" x14ac:dyDescent="0.3">
      <c r="A51" s="14" t="s">
        <v>499</v>
      </c>
      <c r="B51" s="14">
        <v>0.5</v>
      </c>
      <c r="C51" s="14">
        <v>15000</v>
      </c>
      <c r="D51" s="14">
        <v>0.5</v>
      </c>
      <c r="E51" s="14">
        <v>6000</v>
      </c>
      <c r="F51" s="14">
        <f t="shared" si="2"/>
        <v>3000</v>
      </c>
      <c r="G51" s="13">
        <v>3</v>
      </c>
      <c r="H51" s="13">
        <v>14</v>
      </c>
      <c r="I51" s="13">
        <f>Tabelle2[[#This Row],[Rep von 1 auf Max Zustand]]/Tabelle2[[#This Row],[Max Zustand]]</f>
        <v>535.71428571428567</v>
      </c>
      <c r="J51" s="13">
        <f>Tabelle2[[#This Row],[Kosten bei Kauf]]*0.5</f>
        <v>7500</v>
      </c>
      <c r="K51" s="15">
        <f>Tabelle2[[#This Row],[Kosten bei Kauf]]*0.7</f>
        <v>10500</v>
      </c>
      <c r="L51" s="15">
        <f>Tabelle2[[#This Row],[Schmiedaufrüstung]] * - 1.2</f>
        <v>10800</v>
      </c>
      <c r="M51" s="13">
        <f>Tabelle2[[#This Row],[Verbesserungsskosten]]*2 - C74</f>
        <v>-9000</v>
      </c>
      <c r="N51" s="13">
        <f>Tabelle2[[#This Row],[Verbesserungsskosten]]*2+Tabelle2[[#This Row],[Auf höheres Tier Aufrüsten]]-C74</f>
        <v>1800</v>
      </c>
    </row>
    <row r="52" spans="1:14" hidden="1" x14ac:dyDescent="0.3">
      <c r="A52" s="16" t="s">
        <v>498</v>
      </c>
      <c r="B52" s="16">
        <v>1</v>
      </c>
      <c r="C52" s="14">
        <v>30000</v>
      </c>
      <c r="D52" s="14">
        <v>1</v>
      </c>
      <c r="E52" s="14">
        <v>6000</v>
      </c>
      <c r="F52" s="14">
        <f t="shared" si="2"/>
        <v>6000</v>
      </c>
      <c r="G52" s="13">
        <v>3</v>
      </c>
      <c r="H52" s="13">
        <v>14</v>
      </c>
      <c r="I52" s="13">
        <f>Tabelle2[[#This Row],[Rep von 1 auf Max Zustand]]/Tabelle2[[#This Row],[Max Zustand]]</f>
        <v>1071.4285714285713</v>
      </c>
      <c r="J52" s="13">
        <f>Tabelle2[[#This Row],[Kosten bei Kauf]]*0.5</f>
        <v>15000</v>
      </c>
      <c r="K52" s="15">
        <f>Tabelle2[[#This Row],[Kosten bei Kauf]]*0.7</f>
        <v>21000</v>
      </c>
      <c r="L52" s="15">
        <f>Tabelle2[[#This Row],[Schmiedaufrüstung]] * - 1.2</f>
        <v>21600</v>
      </c>
      <c r="M52" s="13">
        <f>Tabelle2[[#This Row],[Verbesserungsskosten]]*2 - C75</f>
        <v>-18000</v>
      </c>
      <c r="N52" s="13">
        <f>Tabelle2[[#This Row],[Verbesserungsskosten]]*2+Tabelle2[[#This Row],[Auf höheres Tier Aufrüsten]]-C75</f>
        <v>3600</v>
      </c>
    </row>
    <row r="53" spans="1:14" hidden="1" x14ac:dyDescent="0.3">
      <c r="A53" s="16" t="s">
        <v>497</v>
      </c>
      <c r="B53" s="16">
        <v>2</v>
      </c>
      <c r="C53" s="14">
        <v>30000</v>
      </c>
      <c r="D53" s="14">
        <v>1</v>
      </c>
      <c r="E53" s="14">
        <v>6000</v>
      </c>
      <c r="F53" s="14">
        <f t="shared" si="2"/>
        <v>6000</v>
      </c>
      <c r="G53" s="13">
        <v>3</v>
      </c>
      <c r="H53" s="13">
        <v>14</v>
      </c>
      <c r="I53" s="13">
        <f>Tabelle2[[#This Row],[Rep von 1 auf Max Zustand]]/Tabelle2[[#This Row],[Max Zustand]]</f>
        <v>1071.4285714285713</v>
      </c>
      <c r="J53" s="13">
        <f>Tabelle2[[#This Row],[Kosten bei Kauf]]*0.5</f>
        <v>15000</v>
      </c>
      <c r="K53" s="15">
        <f>Tabelle2[[#This Row],[Kosten bei Kauf]]*0.7</f>
        <v>21000</v>
      </c>
      <c r="L53" s="15">
        <f>Tabelle2[[#This Row],[Schmiedaufrüstung]] * - 1.2</f>
        <v>21600</v>
      </c>
      <c r="M53" s="13">
        <f>Tabelle2[[#This Row],[Verbesserungsskosten]]*2 - C76</f>
        <v>-18000</v>
      </c>
      <c r="N53" s="13">
        <f>Tabelle2[[#This Row],[Verbesserungsskosten]]*2+Tabelle2[[#This Row],[Auf höheres Tier Aufrüsten]]-C76</f>
        <v>3600</v>
      </c>
    </row>
    <row r="54" spans="1:14" hidden="1" x14ac:dyDescent="0.3">
      <c r="A54" s="16" t="s">
        <v>496</v>
      </c>
      <c r="B54" s="16">
        <v>3</v>
      </c>
      <c r="C54" s="14">
        <v>30000</v>
      </c>
      <c r="D54" s="14">
        <v>1</v>
      </c>
      <c r="E54" s="14">
        <v>6000</v>
      </c>
      <c r="F54" s="14">
        <f t="shared" si="2"/>
        <v>6000</v>
      </c>
      <c r="G54" s="13">
        <v>3</v>
      </c>
      <c r="H54" s="13">
        <v>14</v>
      </c>
      <c r="I54" s="13">
        <f>Tabelle2[[#This Row],[Rep von 1 auf Max Zustand]]/Tabelle2[[#This Row],[Max Zustand]]</f>
        <v>1071.4285714285713</v>
      </c>
      <c r="J54" s="13">
        <f>Tabelle2[[#This Row],[Kosten bei Kauf]]*0.5</f>
        <v>15000</v>
      </c>
      <c r="K54" s="15">
        <f>Tabelle2[[#This Row],[Kosten bei Kauf]]*0.7</f>
        <v>21000</v>
      </c>
      <c r="L54" s="15">
        <f>Tabelle2[[#This Row],[Schmiedaufrüstung]] * - 1.2</f>
        <v>21600</v>
      </c>
      <c r="M54" s="13">
        <f>Tabelle2[[#This Row],[Verbesserungsskosten]]*2 - C77</f>
        <v>-18000</v>
      </c>
      <c r="N54" s="13">
        <f>Tabelle2[[#This Row],[Verbesserungsskosten]]*2+Tabelle2[[#This Row],[Auf höheres Tier Aufrüsten]]-C77</f>
        <v>3600</v>
      </c>
    </row>
    <row r="55" spans="1:14" hidden="1" x14ac:dyDescent="0.3">
      <c r="A55" s="16" t="s">
        <v>495</v>
      </c>
      <c r="B55" s="16">
        <v>0.5</v>
      </c>
      <c r="C55" s="14">
        <v>12000</v>
      </c>
      <c r="D55" s="14">
        <v>0.4</v>
      </c>
      <c r="E55" s="14">
        <v>6000</v>
      </c>
      <c r="F55" s="14">
        <f t="shared" si="2"/>
        <v>2400</v>
      </c>
      <c r="G55" s="13">
        <v>3</v>
      </c>
      <c r="H55" s="13">
        <v>14</v>
      </c>
      <c r="I55" s="13">
        <f>Tabelle2[[#This Row],[Rep von 1 auf Max Zustand]]/Tabelle2[[#This Row],[Max Zustand]]</f>
        <v>428.57142857142856</v>
      </c>
      <c r="J55" s="13">
        <f>Tabelle2[[#This Row],[Kosten bei Kauf]]*0.5</f>
        <v>6000</v>
      </c>
      <c r="K55" s="15">
        <f>Tabelle2[[#This Row],[Kosten bei Kauf]]*0.7</f>
        <v>8400</v>
      </c>
      <c r="L55" s="15">
        <f>Tabelle2[[#This Row],[Schmiedaufrüstung]] * - 1.2</f>
        <v>8640</v>
      </c>
      <c r="M55" s="13">
        <f>Tabelle2[[#This Row],[Verbesserungsskosten]]*2 - C78</f>
        <v>-7200</v>
      </c>
      <c r="N55" s="13">
        <f>Tabelle2[[#This Row],[Verbesserungsskosten]]*2+Tabelle2[[#This Row],[Auf höheres Tier Aufrüsten]]-C78</f>
        <v>1440</v>
      </c>
    </row>
    <row r="56" spans="1:14" hidden="1" x14ac:dyDescent="0.3">
      <c r="A56" s="16" t="s">
        <v>494</v>
      </c>
      <c r="B56" s="16">
        <v>1</v>
      </c>
      <c r="C56" s="14">
        <v>15000</v>
      </c>
      <c r="D56" s="14">
        <v>0.5</v>
      </c>
      <c r="E56" s="14">
        <v>6000</v>
      </c>
      <c r="F56" s="14">
        <f t="shared" si="2"/>
        <v>3000</v>
      </c>
      <c r="G56" s="13">
        <v>3</v>
      </c>
      <c r="H56" s="13">
        <v>14</v>
      </c>
      <c r="I56" s="13">
        <f>Tabelle2[[#This Row],[Rep von 1 auf Max Zustand]]/Tabelle2[[#This Row],[Max Zustand]]</f>
        <v>535.71428571428567</v>
      </c>
      <c r="J56" s="13">
        <f>Tabelle2[[#This Row],[Kosten bei Kauf]]*0.5</f>
        <v>7500</v>
      </c>
      <c r="K56" s="15">
        <f>Tabelle2[[#This Row],[Kosten bei Kauf]]*0.7</f>
        <v>10500</v>
      </c>
      <c r="L56" s="15">
        <f>Tabelle2[[#This Row],[Schmiedaufrüstung]] * - 1.2</f>
        <v>10800</v>
      </c>
      <c r="M56" s="13">
        <f>Tabelle2[[#This Row],[Verbesserungsskosten]]*2 - C79</f>
        <v>-9000</v>
      </c>
      <c r="N56" s="13">
        <f>Tabelle2[[#This Row],[Verbesserungsskosten]]*2+Tabelle2[[#This Row],[Auf höheres Tier Aufrüsten]]-C79</f>
        <v>1800</v>
      </c>
    </row>
    <row r="57" spans="1:14" hidden="1" x14ac:dyDescent="0.3">
      <c r="A57" s="16" t="s">
        <v>493</v>
      </c>
      <c r="B57" s="16">
        <v>3</v>
      </c>
      <c r="C57" s="14">
        <v>39000</v>
      </c>
      <c r="D57" s="14">
        <v>1.3</v>
      </c>
      <c r="E57" s="14">
        <v>6000</v>
      </c>
      <c r="F57" s="14">
        <f t="shared" si="2"/>
        <v>7800</v>
      </c>
      <c r="G57" s="13">
        <v>3</v>
      </c>
      <c r="H57" s="13">
        <v>14</v>
      </c>
      <c r="I57" s="13">
        <f>Tabelle2[[#This Row],[Rep von 1 auf Max Zustand]]/Tabelle2[[#This Row],[Max Zustand]]</f>
        <v>1392.8571428571429</v>
      </c>
      <c r="J57" s="13">
        <f>Tabelle2[[#This Row],[Kosten bei Kauf]]*0.5</f>
        <v>19500</v>
      </c>
      <c r="K57" s="15">
        <f>Tabelle2[[#This Row],[Kosten bei Kauf]]*0.7</f>
        <v>27300</v>
      </c>
      <c r="L57" s="15">
        <f>Tabelle2[[#This Row],[Schmiedaufrüstung]] * - 1.2</f>
        <v>28080</v>
      </c>
      <c r="M57" s="13">
        <f>Tabelle2[[#This Row],[Verbesserungsskosten]]*2 - C80</f>
        <v>-23400</v>
      </c>
      <c r="N57" s="13">
        <f>Tabelle2[[#This Row],[Verbesserungsskosten]]*2+Tabelle2[[#This Row],[Auf höheres Tier Aufrüsten]]-C80</f>
        <v>4680</v>
      </c>
    </row>
    <row r="58" spans="1:14" hidden="1" x14ac:dyDescent="0.3">
      <c r="A58" s="16" t="s">
        <v>492</v>
      </c>
      <c r="B58" s="16">
        <v>5</v>
      </c>
      <c r="C58" s="14">
        <v>39000</v>
      </c>
      <c r="D58" s="14">
        <v>1.3</v>
      </c>
      <c r="E58" s="14">
        <v>6000</v>
      </c>
      <c r="F58" s="14">
        <f t="shared" si="2"/>
        <v>7800</v>
      </c>
      <c r="G58" s="13">
        <v>3</v>
      </c>
      <c r="H58" s="13">
        <v>14</v>
      </c>
      <c r="I58" s="13">
        <f>Tabelle2[[#This Row],[Rep von 1 auf Max Zustand]]/Tabelle2[[#This Row],[Max Zustand]]</f>
        <v>1392.8571428571429</v>
      </c>
      <c r="J58" s="13">
        <f>Tabelle2[[#This Row],[Kosten bei Kauf]]*0.5</f>
        <v>19500</v>
      </c>
      <c r="K58" s="15">
        <f>Tabelle2[[#This Row],[Kosten bei Kauf]]*0.7</f>
        <v>27300</v>
      </c>
      <c r="L58" s="15">
        <f>Tabelle2[[#This Row],[Schmiedaufrüstung]] * - 1.2</f>
        <v>28080</v>
      </c>
      <c r="M58" s="13">
        <f>Tabelle2[[#This Row],[Verbesserungsskosten]]*2 - C81</f>
        <v>-23400</v>
      </c>
      <c r="N58" s="13">
        <f>Tabelle2[[#This Row],[Verbesserungsskosten]]*2+Tabelle2[[#This Row],[Auf höheres Tier Aufrüsten]]-C81</f>
        <v>4680</v>
      </c>
    </row>
    <row r="59" spans="1:14" hidden="1" x14ac:dyDescent="0.3">
      <c r="A59" s="16" t="s">
        <v>491</v>
      </c>
      <c r="B59" s="16">
        <v>8</v>
      </c>
      <c r="C59" s="14">
        <v>39000</v>
      </c>
      <c r="D59" s="14">
        <v>1.3</v>
      </c>
      <c r="E59" s="14">
        <v>6000</v>
      </c>
      <c r="F59" s="14">
        <f t="shared" si="2"/>
        <v>7800</v>
      </c>
      <c r="G59" s="13">
        <v>3</v>
      </c>
      <c r="H59" s="13">
        <v>14</v>
      </c>
      <c r="I59" s="13">
        <f>Tabelle2[[#This Row],[Rep von 1 auf Max Zustand]]/Tabelle2[[#This Row],[Max Zustand]]</f>
        <v>1392.8571428571429</v>
      </c>
      <c r="J59" s="13">
        <f>Tabelle2[[#This Row],[Kosten bei Kauf]]*0.5</f>
        <v>19500</v>
      </c>
      <c r="K59" s="15">
        <f>Tabelle2[[#This Row],[Kosten bei Kauf]]*0.7</f>
        <v>27300</v>
      </c>
      <c r="L59" s="15">
        <f>Tabelle2[[#This Row],[Schmiedaufrüstung]] * - 1.2</f>
        <v>28080</v>
      </c>
      <c r="M59" s="13">
        <f>Tabelle2[[#This Row],[Verbesserungsskosten]]*2 - C82</f>
        <v>-23400</v>
      </c>
      <c r="N59" s="13">
        <f>Tabelle2[[#This Row],[Verbesserungsskosten]]*2+Tabelle2[[#This Row],[Auf höheres Tier Aufrüsten]]-C82</f>
        <v>4680</v>
      </c>
    </row>
    <row r="60" spans="1:14" hidden="1" x14ac:dyDescent="0.3">
      <c r="A60" s="14" t="s">
        <v>490</v>
      </c>
      <c r="B60" s="14">
        <v>3</v>
      </c>
      <c r="C60" s="14">
        <v>24000</v>
      </c>
      <c r="D60" s="14">
        <v>0.8</v>
      </c>
      <c r="E60" s="14">
        <v>6000</v>
      </c>
      <c r="F60" s="14">
        <f t="shared" si="2"/>
        <v>4800</v>
      </c>
      <c r="G60" s="13">
        <v>3</v>
      </c>
      <c r="H60" s="13">
        <v>14</v>
      </c>
      <c r="I60" s="13">
        <f>Tabelle2[[#This Row],[Rep von 1 auf Max Zustand]]/Tabelle2[[#This Row],[Max Zustand]]</f>
        <v>857.14285714285711</v>
      </c>
      <c r="J60" s="13">
        <f>Tabelle2[[#This Row],[Kosten bei Kauf]]*0.5</f>
        <v>12000</v>
      </c>
      <c r="K60" s="15">
        <f>Tabelle2[[#This Row],[Kosten bei Kauf]]*0.7</f>
        <v>16800</v>
      </c>
      <c r="L60" s="15">
        <f>Tabelle2[[#This Row],[Schmiedaufrüstung]] * - 1.2</f>
        <v>17280</v>
      </c>
      <c r="M60" s="13">
        <f>Tabelle2[[#This Row],[Verbesserungsskosten]]*2 - C83</f>
        <v>-14400</v>
      </c>
      <c r="N60" s="13">
        <f>Tabelle2[[#This Row],[Verbesserungsskosten]]*2+Tabelle2[[#This Row],[Auf höheres Tier Aufrüsten]]-C83</f>
        <v>2880</v>
      </c>
    </row>
    <row r="61" spans="1:14" hidden="1" x14ac:dyDescent="0.3">
      <c r="A61" s="14" t="s">
        <v>489</v>
      </c>
      <c r="B61" s="14">
        <v>5</v>
      </c>
      <c r="C61" s="14">
        <v>18000</v>
      </c>
      <c r="D61" s="14">
        <v>0.6</v>
      </c>
      <c r="E61" s="14">
        <v>6000</v>
      </c>
      <c r="F61" s="14">
        <f t="shared" si="2"/>
        <v>3600</v>
      </c>
      <c r="G61" s="13">
        <v>3</v>
      </c>
      <c r="H61" s="13">
        <v>14</v>
      </c>
      <c r="I61" s="13">
        <f>Tabelle2[[#This Row],[Rep von 1 auf Max Zustand]]/Tabelle2[[#This Row],[Max Zustand]]</f>
        <v>642.85714285714289</v>
      </c>
      <c r="J61" s="13">
        <f>Tabelle2[[#This Row],[Kosten bei Kauf]]*0.5</f>
        <v>9000</v>
      </c>
      <c r="K61" s="15">
        <f>Tabelle2[[#This Row],[Kosten bei Kauf]]*0.7</f>
        <v>12600</v>
      </c>
      <c r="L61" s="15">
        <f>Tabelle2[[#This Row],[Schmiedaufrüstung]] * - 1.2</f>
        <v>12960</v>
      </c>
      <c r="M61" s="13">
        <f>Tabelle2[[#This Row],[Verbesserungsskosten]]*2 - C84</f>
        <v>-10800</v>
      </c>
      <c r="N61" s="13">
        <f>Tabelle2[[#This Row],[Verbesserungsskosten]]*2+Tabelle2[[#This Row],[Auf höheres Tier Aufrüsten]]-C84</f>
        <v>2160</v>
      </c>
    </row>
    <row r="62" spans="1:14" hidden="1" x14ac:dyDescent="0.3">
      <c r="A62" s="14" t="s">
        <v>488</v>
      </c>
      <c r="B62" s="14">
        <v>7</v>
      </c>
      <c r="C62" s="14">
        <v>42000</v>
      </c>
      <c r="D62" s="14">
        <v>1.4</v>
      </c>
      <c r="E62" s="14">
        <v>6000</v>
      </c>
      <c r="F62" s="14">
        <f t="shared" si="2"/>
        <v>8400</v>
      </c>
      <c r="G62" s="13">
        <v>3</v>
      </c>
      <c r="H62" s="13">
        <v>14</v>
      </c>
      <c r="I62" s="13">
        <f>Tabelle2[[#This Row],[Rep von 1 auf Max Zustand]]/Tabelle2[[#This Row],[Max Zustand]]</f>
        <v>1500</v>
      </c>
      <c r="J62" s="13">
        <f>Tabelle2[[#This Row],[Kosten bei Kauf]]*0.5</f>
        <v>21000</v>
      </c>
      <c r="K62" s="15">
        <f>Tabelle2[[#This Row],[Kosten bei Kauf]]*0.7</f>
        <v>29399.999999999996</v>
      </c>
      <c r="L62" s="15">
        <f>Tabelle2[[#This Row],[Schmiedaufrüstung]] * - 1.2</f>
        <v>30240.000000000007</v>
      </c>
      <c r="M62" s="13">
        <f>Tabelle2[[#This Row],[Verbesserungsskosten]]*2 - C85</f>
        <v>-25200.000000000007</v>
      </c>
      <c r="N62" s="13">
        <f>Tabelle2[[#This Row],[Verbesserungsskosten]]*2+Tabelle2[[#This Row],[Auf höheres Tier Aufrüsten]]-C85</f>
        <v>5040</v>
      </c>
    </row>
    <row r="63" spans="1:14" hidden="1" x14ac:dyDescent="0.3">
      <c r="A63" s="14" t="s">
        <v>487</v>
      </c>
      <c r="B63" s="14">
        <v>0.2</v>
      </c>
      <c r="C63" s="14">
        <v>12000</v>
      </c>
      <c r="D63" s="14">
        <v>0.4</v>
      </c>
      <c r="E63" s="14">
        <v>6000</v>
      </c>
      <c r="F63" s="14">
        <f t="shared" si="2"/>
        <v>2400</v>
      </c>
      <c r="G63" s="13">
        <v>3</v>
      </c>
      <c r="H63" s="13">
        <v>14</v>
      </c>
      <c r="I63" s="13">
        <f>Tabelle2[[#This Row],[Rep von 1 auf Max Zustand]]/Tabelle2[[#This Row],[Max Zustand]]</f>
        <v>428.57142857142856</v>
      </c>
      <c r="J63" s="13">
        <f>Tabelle2[[#This Row],[Kosten bei Kauf]]*0.5</f>
        <v>6000</v>
      </c>
      <c r="K63" s="15">
        <f>Tabelle2[[#This Row],[Kosten bei Kauf]]*0.7</f>
        <v>8400</v>
      </c>
      <c r="L63" s="15">
        <f>Tabelle2[[#This Row],[Schmiedaufrüstung]] * - 1.2</f>
        <v>8640</v>
      </c>
      <c r="M63" s="13">
        <f>Tabelle2[[#This Row],[Verbesserungsskosten]]*2 - C86</f>
        <v>-7200</v>
      </c>
      <c r="N63" s="13">
        <f>Tabelle2[[#This Row],[Verbesserungsskosten]]*2+Tabelle2[[#This Row],[Auf höheres Tier Aufrüsten]]-C86</f>
        <v>1440</v>
      </c>
    </row>
    <row r="64" spans="1:14" hidden="1" x14ac:dyDescent="0.3">
      <c r="A64" s="14" t="s">
        <v>486</v>
      </c>
      <c r="B64" s="14">
        <v>0.5</v>
      </c>
      <c r="C64" s="14">
        <v>24000</v>
      </c>
      <c r="D64" s="14">
        <v>0.8</v>
      </c>
      <c r="E64" s="14">
        <v>6000</v>
      </c>
      <c r="F64" s="14">
        <f t="shared" si="2"/>
        <v>4800</v>
      </c>
      <c r="G64" s="13">
        <v>3</v>
      </c>
      <c r="H64" s="13">
        <v>14</v>
      </c>
      <c r="I64" s="13">
        <f>Tabelle2[[#This Row],[Rep von 1 auf Max Zustand]]/Tabelle2[[#This Row],[Max Zustand]]</f>
        <v>857.14285714285711</v>
      </c>
      <c r="J64" s="13">
        <f>Tabelle2[[#This Row],[Kosten bei Kauf]]*0.5</f>
        <v>12000</v>
      </c>
      <c r="K64" s="15">
        <f>Tabelle2[[#This Row],[Kosten bei Kauf]]*0.7</f>
        <v>16800</v>
      </c>
      <c r="L64" s="15">
        <f>Tabelle2[[#This Row],[Schmiedaufrüstung]] * - 1.2</f>
        <v>17280</v>
      </c>
      <c r="M64" s="13">
        <f>Tabelle2[[#This Row],[Verbesserungsskosten]]*2 - C87</f>
        <v>-14400</v>
      </c>
      <c r="N64" s="13">
        <f>Tabelle2[[#This Row],[Verbesserungsskosten]]*2+Tabelle2[[#This Row],[Auf höheres Tier Aufrüsten]]-C87</f>
        <v>2880</v>
      </c>
    </row>
    <row r="65" spans="1:14" hidden="1" x14ac:dyDescent="0.3">
      <c r="A65" s="14" t="s">
        <v>485</v>
      </c>
      <c r="B65" s="14">
        <v>1</v>
      </c>
      <c r="C65" s="14">
        <v>39000</v>
      </c>
      <c r="D65" s="14">
        <v>1.3</v>
      </c>
      <c r="E65" s="14">
        <v>6000</v>
      </c>
      <c r="F65" s="14">
        <f t="shared" si="2"/>
        <v>7800</v>
      </c>
      <c r="G65" s="13">
        <v>3</v>
      </c>
      <c r="H65" s="13">
        <v>14</v>
      </c>
      <c r="I65" s="13">
        <f>Tabelle2[[#This Row],[Rep von 1 auf Max Zustand]]/Tabelle2[[#This Row],[Max Zustand]]</f>
        <v>1392.8571428571429</v>
      </c>
      <c r="J65" s="13">
        <f>Tabelle2[[#This Row],[Kosten bei Kauf]]*0.5</f>
        <v>19500</v>
      </c>
      <c r="K65" s="15">
        <f>Tabelle2[[#This Row],[Kosten bei Kauf]]*0.7</f>
        <v>27300</v>
      </c>
      <c r="L65" s="15">
        <f>Tabelle2[[#This Row],[Schmiedaufrüstung]] * - 1.2</f>
        <v>28080</v>
      </c>
      <c r="M65" s="13">
        <f>Tabelle2[[#This Row],[Verbesserungsskosten]]*2 - C88</f>
        <v>-23400</v>
      </c>
      <c r="N65" s="13">
        <f>Tabelle2[[#This Row],[Verbesserungsskosten]]*2+Tabelle2[[#This Row],[Auf höheres Tier Aufrüsten]]-C88</f>
        <v>4680</v>
      </c>
    </row>
    <row r="66" spans="1:14" x14ac:dyDescent="0.3">
      <c r="A66" s="14" t="s">
        <v>517</v>
      </c>
      <c r="B66" s="14">
        <v>1.2</v>
      </c>
      <c r="C66" s="14">
        <v>12000</v>
      </c>
      <c r="D66" s="14">
        <v>0.4</v>
      </c>
      <c r="E66" s="14">
        <v>6000</v>
      </c>
      <c r="F66" s="14">
        <f t="shared" si="2"/>
        <v>2400</v>
      </c>
      <c r="G66" s="13">
        <v>3</v>
      </c>
      <c r="H66" s="13">
        <v>14</v>
      </c>
      <c r="I66" s="13">
        <f>Tabelle2[[#This Row],[Rep von 1 auf Max Zustand]]/Tabelle2[[#This Row],[Max Zustand]]</f>
        <v>428.57142857142856</v>
      </c>
      <c r="J66" s="13">
        <f>Tabelle2[[#This Row],[Kosten bei Kauf]]*0.5</f>
        <v>6000</v>
      </c>
      <c r="K66" s="15"/>
      <c r="L66" s="15"/>
      <c r="M66" s="13"/>
      <c r="N66" s="13"/>
    </row>
    <row r="67" spans="1:14" x14ac:dyDescent="0.3">
      <c r="A67" s="14" t="s">
        <v>518</v>
      </c>
      <c r="B67" s="14">
        <v>3</v>
      </c>
      <c r="C67" s="14">
        <v>18000</v>
      </c>
      <c r="D67" s="14">
        <v>0.6</v>
      </c>
      <c r="E67" s="14">
        <v>6000</v>
      </c>
      <c r="F67" s="14">
        <f t="shared" ref="F67:F88" si="3">E67*D67</f>
        <v>3600</v>
      </c>
      <c r="G67" s="13">
        <v>3</v>
      </c>
      <c r="H67" s="13">
        <v>14</v>
      </c>
      <c r="I67" s="13">
        <f>Tabelle2[[#This Row],[Rep von 1 auf Max Zustand]]/Tabelle2[[#This Row],[Max Zustand]]</f>
        <v>642.85714285714289</v>
      </c>
      <c r="J67" s="13">
        <f>Tabelle2[[#This Row],[Kosten bei Kauf]]*0.5</f>
        <v>9000</v>
      </c>
      <c r="K67" s="15"/>
      <c r="L67" s="15"/>
      <c r="M67" s="13"/>
      <c r="N67" s="13"/>
    </row>
    <row r="68" spans="1:14" x14ac:dyDescent="0.3">
      <c r="A68" s="14" t="s">
        <v>519</v>
      </c>
      <c r="B68" s="14">
        <v>5</v>
      </c>
      <c r="C68" s="14">
        <v>24000</v>
      </c>
      <c r="D68" s="14">
        <v>0.8</v>
      </c>
      <c r="E68" s="14">
        <v>6000</v>
      </c>
      <c r="F68" s="14">
        <f t="shared" si="3"/>
        <v>4800</v>
      </c>
      <c r="G68" s="13">
        <v>3</v>
      </c>
      <c r="H68" s="13">
        <v>14</v>
      </c>
      <c r="I68" s="13">
        <f>Tabelle2[[#This Row],[Rep von 1 auf Max Zustand]]/Tabelle2[[#This Row],[Max Zustand]]</f>
        <v>857.14285714285711</v>
      </c>
      <c r="J68" s="13">
        <f>Tabelle2[[#This Row],[Kosten bei Kauf]]*0.5</f>
        <v>12000</v>
      </c>
      <c r="K68" s="15"/>
      <c r="L68" s="15"/>
      <c r="M68" s="13"/>
      <c r="N68" s="13"/>
    </row>
    <row r="69" spans="1:14" hidden="1" x14ac:dyDescent="0.3">
      <c r="A69" s="14" t="s">
        <v>484</v>
      </c>
      <c r="B69" s="14">
        <v>1</v>
      </c>
      <c r="C69" s="14">
        <v>12000</v>
      </c>
      <c r="D69" s="14">
        <v>0.4</v>
      </c>
      <c r="E69" s="14">
        <v>6000</v>
      </c>
      <c r="F69" s="14">
        <f t="shared" si="3"/>
        <v>2400</v>
      </c>
      <c r="G69" s="13">
        <v>3</v>
      </c>
      <c r="H69" s="13">
        <v>14</v>
      </c>
      <c r="I69" s="13">
        <f>Tabelle2[[#This Row],[Rep von 1 auf Max Zustand]]/Tabelle2[[#This Row],[Max Zustand]]</f>
        <v>428.57142857142856</v>
      </c>
      <c r="J69" s="13">
        <f>Tabelle2[[#This Row],[Kosten bei Kauf]]*0.5</f>
        <v>6000</v>
      </c>
      <c r="K69" s="15">
        <f>Tabelle2[[#This Row],[Kosten bei Kauf]]*0.7</f>
        <v>8400</v>
      </c>
      <c r="L69" s="15">
        <f>Tabelle2[[#This Row],[Schmiedaufrüstung]] * - 1.2</f>
        <v>8640</v>
      </c>
      <c r="M69" s="13">
        <f>Tabelle2[[#This Row],[Verbesserungsskosten]]*2 - C92</f>
        <v>-7200</v>
      </c>
      <c r="N69" s="13">
        <f>Tabelle2[[#This Row],[Verbesserungsskosten]]*2+Tabelle2[[#This Row],[Auf höheres Tier Aufrüsten]]-C92</f>
        <v>1440</v>
      </c>
    </row>
    <row r="70" spans="1:14" hidden="1" x14ac:dyDescent="0.3">
      <c r="A70" s="14" t="s">
        <v>483</v>
      </c>
      <c r="B70" s="14">
        <v>3</v>
      </c>
      <c r="C70" s="14">
        <v>18000</v>
      </c>
      <c r="D70" s="14">
        <v>0.6</v>
      </c>
      <c r="E70" s="14">
        <v>6000</v>
      </c>
      <c r="F70" s="14">
        <f t="shared" si="3"/>
        <v>3600</v>
      </c>
      <c r="G70" s="13">
        <v>3</v>
      </c>
      <c r="H70" s="13">
        <v>14</v>
      </c>
      <c r="I70" s="13">
        <f>Tabelle2[[#This Row],[Rep von 1 auf Max Zustand]]/Tabelle2[[#This Row],[Max Zustand]]</f>
        <v>642.85714285714289</v>
      </c>
      <c r="J70" s="13">
        <f>Tabelle2[[#This Row],[Kosten bei Kauf]]*0.5</f>
        <v>9000</v>
      </c>
      <c r="K70" s="15">
        <f>Tabelle2[[#This Row],[Kosten bei Kauf]]*0.7</f>
        <v>12600</v>
      </c>
      <c r="L70" s="15">
        <f>Tabelle2[[#This Row],[Schmiedaufrüstung]] * - 1.2</f>
        <v>12960</v>
      </c>
      <c r="M70" s="13">
        <f>Tabelle2[[#This Row],[Verbesserungsskosten]]*2 - C93</f>
        <v>-10800</v>
      </c>
      <c r="N70" s="13">
        <f>Tabelle2[[#This Row],[Verbesserungsskosten]]*2+Tabelle2[[#This Row],[Auf höheres Tier Aufrüsten]]-C93</f>
        <v>2160</v>
      </c>
    </row>
    <row r="71" spans="1:14" hidden="1" x14ac:dyDescent="0.3">
      <c r="A71" s="14" t="s">
        <v>482</v>
      </c>
      <c r="B71" s="14">
        <v>8</v>
      </c>
      <c r="C71" s="14">
        <v>24000</v>
      </c>
      <c r="D71" s="14">
        <v>0.8</v>
      </c>
      <c r="E71" s="14">
        <v>6000</v>
      </c>
      <c r="F71" s="14">
        <f t="shared" si="3"/>
        <v>4800</v>
      </c>
      <c r="G71" s="13">
        <v>3</v>
      </c>
      <c r="H71" s="13">
        <v>14</v>
      </c>
      <c r="I71" s="13">
        <f>Tabelle2[[#This Row],[Rep von 1 auf Max Zustand]]/Tabelle2[[#This Row],[Max Zustand]]</f>
        <v>857.14285714285711</v>
      </c>
      <c r="J71" s="13">
        <f>Tabelle2[[#This Row],[Kosten bei Kauf]]*0.5</f>
        <v>12000</v>
      </c>
      <c r="K71" s="15">
        <f>Tabelle2[[#This Row],[Kosten bei Kauf]]*0.7</f>
        <v>16800</v>
      </c>
      <c r="L71" s="15">
        <f>Tabelle2[[#This Row],[Schmiedaufrüstung]] * - 1.2</f>
        <v>17280</v>
      </c>
      <c r="M71" s="13">
        <f>Tabelle2[[#This Row],[Verbesserungsskosten]]*2 - C94</f>
        <v>-14400</v>
      </c>
      <c r="N71" s="13">
        <f>Tabelle2[[#This Row],[Verbesserungsskosten]]*2+Tabelle2[[#This Row],[Auf höheres Tier Aufrüsten]]-C94</f>
        <v>2880</v>
      </c>
    </row>
    <row r="72" spans="1:14" hidden="1" x14ac:dyDescent="0.3">
      <c r="A72" s="14" t="s">
        <v>501</v>
      </c>
      <c r="B72" s="14">
        <v>1</v>
      </c>
      <c r="C72" s="14">
        <v>60000</v>
      </c>
      <c r="D72" s="14">
        <v>1</v>
      </c>
      <c r="E72" s="14">
        <v>12000</v>
      </c>
      <c r="F72" s="14">
        <f t="shared" si="3"/>
        <v>12000</v>
      </c>
      <c r="G72" s="13">
        <v>4</v>
      </c>
      <c r="H72" s="13">
        <v>20</v>
      </c>
      <c r="I72" s="13">
        <f>Tabelle2[[#This Row],[Rep von 1 auf Max Zustand]]/Tabelle2[[#This Row],[Max Zustand]]</f>
        <v>1500</v>
      </c>
      <c r="J72" s="13">
        <f>Tabelle2[[#This Row],[Kosten bei Kauf]]*0.5</f>
        <v>30000</v>
      </c>
      <c r="K72" s="15">
        <f>Tabelle2[[#This Row],[Kosten bei Kauf]]*0.7</f>
        <v>42000</v>
      </c>
      <c r="L72" s="15"/>
      <c r="M72" s="13"/>
      <c r="N72" s="13"/>
    </row>
    <row r="73" spans="1:14" hidden="1" x14ac:dyDescent="0.3">
      <c r="A73" s="14" t="s">
        <v>500</v>
      </c>
      <c r="B73" s="14">
        <v>2</v>
      </c>
      <c r="C73" s="14">
        <v>60000</v>
      </c>
      <c r="D73" s="14">
        <v>1</v>
      </c>
      <c r="E73" s="14">
        <v>12000</v>
      </c>
      <c r="F73" s="14">
        <f t="shared" si="3"/>
        <v>12000</v>
      </c>
      <c r="G73" s="13">
        <v>4</v>
      </c>
      <c r="H73" s="13">
        <v>20</v>
      </c>
      <c r="I73" s="13">
        <f>Tabelle2[[#This Row],[Rep von 1 auf Max Zustand]]/Tabelle2[[#This Row],[Max Zustand]]</f>
        <v>1500</v>
      </c>
      <c r="J73" s="13">
        <f>Tabelle2[[#This Row],[Kosten bei Kauf]]*0.5</f>
        <v>30000</v>
      </c>
      <c r="K73" s="15">
        <f>Tabelle2[[#This Row],[Kosten bei Kauf]]*0.7</f>
        <v>42000</v>
      </c>
      <c r="L73" s="15"/>
      <c r="M73" s="13"/>
      <c r="N73" s="13"/>
    </row>
    <row r="74" spans="1:14" hidden="1" x14ac:dyDescent="0.3">
      <c r="A74" s="14" t="s">
        <v>499</v>
      </c>
      <c r="B74" s="14">
        <v>0.5</v>
      </c>
      <c r="C74" s="14">
        <v>30000</v>
      </c>
      <c r="D74" s="14">
        <v>0.5</v>
      </c>
      <c r="E74" s="14">
        <v>12000</v>
      </c>
      <c r="F74" s="14">
        <f t="shared" si="3"/>
        <v>6000</v>
      </c>
      <c r="G74" s="13">
        <v>4</v>
      </c>
      <c r="H74" s="13">
        <v>20</v>
      </c>
      <c r="I74" s="13">
        <f>Tabelle2[[#This Row],[Rep von 1 auf Max Zustand]]/Tabelle2[[#This Row],[Max Zustand]]</f>
        <v>750</v>
      </c>
      <c r="J74" s="13">
        <f>Tabelle2[[#This Row],[Kosten bei Kauf]]*0.5</f>
        <v>15000</v>
      </c>
      <c r="K74" s="15">
        <f>Tabelle2[[#This Row],[Kosten bei Kauf]]*0.7</f>
        <v>21000</v>
      </c>
      <c r="L74" s="15"/>
      <c r="M74" s="13"/>
      <c r="N74" s="13"/>
    </row>
    <row r="75" spans="1:14" hidden="1" x14ac:dyDescent="0.3">
      <c r="A75" s="16" t="s">
        <v>498</v>
      </c>
      <c r="B75" s="16">
        <v>1</v>
      </c>
      <c r="C75" s="14">
        <v>60000</v>
      </c>
      <c r="D75" s="14">
        <v>1</v>
      </c>
      <c r="E75" s="14">
        <v>12000</v>
      </c>
      <c r="F75" s="14">
        <f t="shared" si="3"/>
        <v>12000</v>
      </c>
      <c r="G75" s="13">
        <v>4</v>
      </c>
      <c r="H75" s="13">
        <v>20</v>
      </c>
      <c r="I75" s="13">
        <f>Tabelle2[[#This Row],[Rep von 1 auf Max Zustand]]/Tabelle2[[#This Row],[Max Zustand]]</f>
        <v>1500</v>
      </c>
      <c r="J75" s="13">
        <f>Tabelle2[[#This Row],[Kosten bei Kauf]]*0.5</f>
        <v>30000</v>
      </c>
      <c r="K75" s="15">
        <f>Tabelle2[[#This Row],[Kosten bei Kauf]]*0.7</f>
        <v>42000</v>
      </c>
      <c r="L75" s="15"/>
      <c r="M75" s="13"/>
      <c r="N75" s="13"/>
    </row>
    <row r="76" spans="1:14" hidden="1" x14ac:dyDescent="0.3">
      <c r="A76" s="16" t="s">
        <v>497</v>
      </c>
      <c r="B76" s="16">
        <v>2</v>
      </c>
      <c r="C76" s="14">
        <v>60000</v>
      </c>
      <c r="D76" s="14">
        <v>1</v>
      </c>
      <c r="E76" s="14">
        <v>12000</v>
      </c>
      <c r="F76" s="14">
        <f t="shared" si="3"/>
        <v>12000</v>
      </c>
      <c r="G76" s="13">
        <v>4</v>
      </c>
      <c r="H76" s="13">
        <v>20</v>
      </c>
      <c r="I76" s="13">
        <f>Tabelle2[[#This Row],[Rep von 1 auf Max Zustand]]/Tabelle2[[#This Row],[Max Zustand]]</f>
        <v>1500</v>
      </c>
      <c r="J76" s="13">
        <f>Tabelle2[[#This Row],[Kosten bei Kauf]]*0.5</f>
        <v>30000</v>
      </c>
      <c r="K76" s="15">
        <f>Tabelle2[[#This Row],[Kosten bei Kauf]]*0.7</f>
        <v>42000</v>
      </c>
      <c r="L76" s="15"/>
      <c r="M76" s="13"/>
      <c r="N76" s="13"/>
    </row>
    <row r="77" spans="1:14" hidden="1" x14ac:dyDescent="0.3">
      <c r="A77" s="16" t="s">
        <v>496</v>
      </c>
      <c r="B77" s="16">
        <v>3</v>
      </c>
      <c r="C77" s="14">
        <v>60000</v>
      </c>
      <c r="D77" s="14">
        <v>1</v>
      </c>
      <c r="E77" s="14">
        <v>12000</v>
      </c>
      <c r="F77" s="14">
        <f t="shared" si="3"/>
        <v>12000</v>
      </c>
      <c r="G77" s="13">
        <v>4</v>
      </c>
      <c r="H77" s="13">
        <v>20</v>
      </c>
      <c r="I77" s="13">
        <f>Tabelle2[[#This Row],[Rep von 1 auf Max Zustand]]/Tabelle2[[#This Row],[Max Zustand]]</f>
        <v>1500</v>
      </c>
      <c r="J77" s="13">
        <f>Tabelle2[[#This Row],[Kosten bei Kauf]]*0.5</f>
        <v>30000</v>
      </c>
      <c r="K77" s="15">
        <f>Tabelle2[[#This Row],[Kosten bei Kauf]]*0.7</f>
        <v>42000</v>
      </c>
      <c r="L77" s="15"/>
      <c r="M77" s="13"/>
      <c r="N77" s="13"/>
    </row>
    <row r="78" spans="1:14" hidden="1" x14ac:dyDescent="0.3">
      <c r="A78" s="16" t="s">
        <v>495</v>
      </c>
      <c r="B78" s="16">
        <v>0.5</v>
      </c>
      <c r="C78" s="14">
        <v>24000</v>
      </c>
      <c r="D78" s="14">
        <v>0.4</v>
      </c>
      <c r="E78" s="14">
        <v>12000</v>
      </c>
      <c r="F78" s="14">
        <f t="shared" si="3"/>
        <v>4800</v>
      </c>
      <c r="G78" s="13">
        <v>4</v>
      </c>
      <c r="H78" s="13">
        <v>20</v>
      </c>
      <c r="I78" s="13">
        <f>Tabelle2[[#This Row],[Rep von 1 auf Max Zustand]]/Tabelle2[[#This Row],[Max Zustand]]</f>
        <v>600</v>
      </c>
      <c r="J78" s="13">
        <f>Tabelle2[[#This Row],[Kosten bei Kauf]]*0.5</f>
        <v>12000</v>
      </c>
      <c r="K78" s="15">
        <f>Tabelle2[[#This Row],[Kosten bei Kauf]]*0.7</f>
        <v>16800</v>
      </c>
      <c r="L78" s="15"/>
      <c r="M78" s="13"/>
      <c r="N78" s="13"/>
    </row>
    <row r="79" spans="1:14" hidden="1" x14ac:dyDescent="0.3">
      <c r="A79" s="16" t="s">
        <v>494</v>
      </c>
      <c r="B79" s="16">
        <v>1</v>
      </c>
      <c r="C79" s="14">
        <v>30000</v>
      </c>
      <c r="D79" s="14">
        <v>0.5</v>
      </c>
      <c r="E79" s="14">
        <v>12000</v>
      </c>
      <c r="F79" s="14">
        <f t="shared" si="3"/>
        <v>6000</v>
      </c>
      <c r="G79" s="13">
        <v>4</v>
      </c>
      <c r="H79" s="13">
        <v>20</v>
      </c>
      <c r="I79" s="13">
        <f>Tabelle2[[#This Row],[Rep von 1 auf Max Zustand]]/Tabelle2[[#This Row],[Max Zustand]]</f>
        <v>750</v>
      </c>
      <c r="J79" s="13">
        <f>Tabelle2[[#This Row],[Kosten bei Kauf]]*0.5</f>
        <v>15000</v>
      </c>
      <c r="K79" s="15">
        <f>Tabelle2[[#This Row],[Kosten bei Kauf]]*0.7</f>
        <v>21000</v>
      </c>
      <c r="L79" s="15"/>
      <c r="M79" s="13"/>
      <c r="N79" s="13"/>
    </row>
    <row r="80" spans="1:14" hidden="1" x14ac:dyDescent="0.3">
      <c r="A80" s="16" t="s">
        <v>493</v>
      </c>
      <c r="B80" s="16">
        <v>3</v>
      </c>
      <c r="C80" s="14">
        <v>78000</v>
      </c>
      <c r="D80" s="14">
        <v>1.3</v>
      </c>
      <c r="E80" s="14">
        <v>12000</v>
      </c>
      <c r="F80" s="14">
        <f t="shared" si="3"/>
        <v>15600</v>
      </c>
      <c r="G80" s="13">
        <v>4</v>
      </c>
      <c r="H80" s="13">
        <v>20</v>
      </c>
      <c r="I80" s="13">
        <f>Tabelle2[[#This Row],[Rep von 1 auf Max Zustand]]/Tabelle2[[#This Row],[Max Zustand]]</f>
        <v>1950</v>
      </c>
      <c r="J80" s="13">
        <f>Tabelle2[[#This Row],[Kosten bei Kauf]]*0.5</f>
        <v>39000</v>
      </c>
      <c r="K80" s="15">
        <f>Tabelle2[[#This Row],[Kosten bei Kauf]]*0.7</f>
        <v>54600</v>
      </c>
      <c r="L80" s="15"/>
      <c r="M80" s="13"/>
      <c r="N80" s="13"/>
    </row>
    <row r="81" spans="1:14" hidden="1" x14ac:dyDescent="0.3">
      <c r="A81" s="16" t="s">
        <v>492</v>
      </c>
      <c r="B81" s="16">
        <v>5</v>
      </c>
      <c r="C81" s="14">
        <v>78000</v>
      </c>
      <c r="D81" s="14">
        <v>1.3</v>
      </c>
      <c r="E81" s="14">
        <v>12000</v>
      </c>
      <c r="F81" s="14">
        <f t="shared" si="3"/>
        <v>15600</v>
      </c>
      <c r="G81" s="13">
        <v>4</v>
      </c>
      <c r="H81" s="13">
        <v>20</v>
      </c>
      <c r="I81" s="13">
        <f>Tabelle2[[#This Row],[Rep von 1 auf Max Zustand]]/Tabelle2[[#This Row],[Max Zustand]]</f>
        <v>1950</v>
      </c>
      <c r="J81" s="13">
        <f>Tabelle2[[#This Row],[Kosten bei Kauf]]*0.5</f>
        <v>39000</v>
      </c>
      <c r="K81" s="15">
        <f>Tabelle2[[#This Row],[Kosten bei Kauf]]*0.7</f>
        <v>54600</v>
      </c>
      <c r="L81" s="15"/>
      <c r="M81" s="13"/>
      <c r="N81" s="13"/>
    </row>
    <row r="82" spans="1:14" hidden="1" x14ac:dyDescent="0.3">
      <c r="A82" s="16" t="s">
        <v>491</v>
      </c>
      <c r="B82" s="16">
        <v>8</v>
      </c>
      <c r="C82" s="14">
        <v>78000</v>
      </c>
      <c r="D82" s="14">
        <v>1.3</v>
      </c>
      <c r="E82" s="14">
        <v>12000</v>
      </c>
      <c r="F82" s="14">
        <f t="shared" si="3"/>
        <v>15600</v>
      </c>
      <c r="G82" s="13">
        <v>4</v>
      </c>
      <c r="H82" s="13">
        <v>20</v>
      </c>
      <c r="I82" s="13">
        <f>Tabelle2[[#This Row],[Rep von 1 auf Max Zustand]]/Tabelle2[[#This Row],[Max Zustand]]</f>
        <v>1950</v>
      </c>
      <c r="J82" s="13">
        <f>Tabelle2[[#This Row],[Kosten bei Kauf]]*0.5</f>
        <v>39000</v>
      </c>
      <c r="K82" s="15">
        <f>Tabelle2[[#This Row],[Kosten bei Kauf]]*0.7</f>
        <v>54600</v>
      </c>
      <c r="L82" s="15"/>
      <c r="M82" s="13"/>
      <c r="N82" s="13"/>
    </row>
    <row r="83" spans="1:14" hidden="1" x14ac:dyDescent="0.3">
      <c r="A83" s="14" t="s">
        <v>490</v>
      </c>
      <c r="B83" s="14">
        <v>3</v>
      </c>
      <c r="C83" s="14">
        <v>48000</v>
      </c>
      <c r="D83" s="14">
        <v>0.8</v>
      </c>
      <c r="E83" s="14">
        <v>12000</v>
      </c>
      <c r="F83" s="14">
        <f t="shared" si="3"/>
        <v>9600</v>
      </c>
      <c r="G83" s="13">
        <v>4</v>
      </c>
      <c r="H83" s="13">
        <v>20</v>
      </c>
      <c r="I83" s="13">
        <f>Tabelle2[[#This Row],[Rep von 1 auf Max Zustand]]/Tabelle2[[#This Row],[Max Zustand]]</f>
        <v>1200</v>
      </c>
      <c r="J83" s="13">
        <f>Tabelle2[[#This Row],[Kosten bei Kauf]]*0.5</f>
        <v>24000</v>
      </c>
      <c r="K83" s="15">
        <f>Tabelle2[[#This Row],[Kosten bei Kauf]]*0.7</f>
        <v>33600</v>
      </c>
      <c r="L83" s="15"/>
      <c r="M83" s="13"/>
      <c r="N83" s="13"/>
    </row>
    <row r="84" spans="1:14" hidden="1" x14ac:dyDescent="0.3">
      <c r="A84" s="14" t="s">
        <v>489</v>
      </c>
      <c r="B84" s="14">
        <v>5</v>
      </c>
      <c r="C84" s="14">
        <v>36000</v>
      </c>
      <c r="D84" s="14">
        <v>0.6</v>
      </c>
      <c r="E84" s="14">
        <v>12000</v>
      </c>
      <c r="F84" s="14">
        <f t="shared" si="3"/>
        <v>7200</v>
      </c>
      <c r="G84" s="13">
        <v>4</v>
      </c>
      <c r="H84" s="13">
        <v>20</v>
      </c>
      <c r="I84" s="13">
        <f>Tabelle2[[#This Row],[Rep von 1 auf Max Zustand]]/Tabelle2[[#This Row],[Max Zustand]]</f>
        <v>900</v>
      </c>
      <c r="J84" s="13">
        <f>Tabelle2[[#This Row],[Kosten bei Kauf]]*0.5</f>
        <v>18000</v>
      </c>
      <c r="K84" s="15">
        <f>Tabelle2[[#This Row],[Kosten bei Kauf]]*0.7</f>
        <v>25200</v>
      </c>
      <c r="L84" s="15"/>
      <c r="M84" s="13"/>
      <c r="N84" s="13"/>
    </row>
    <row r="85" spans="1:14" hidden="1" x14ac:dyDescent="0.3">
      <c r="A85" s="14" t="s">
        <v>488</v>
      </c>
      <c r="B85" s="14">
        <v>7</v>
      </c>
      <c r="C85" s="14">
        <v>84000</v>
      </c>
      <c r="D85" s="14">
        <v>1.4</v>
      </c>
      <c r="E85" s="14">
        <v>12000</v>
      </c>
      <c r="F85" s="14">
        <f t="shared" si="3"/>
        <v>16800</v>
      </c>
      <c r="G85" s="13">
        <v>4</v>
      </c>
      <c r="H85" s="13">
        <v>20</v>
      </c>
      <c r="I85" s="13">
        <f>Tabelle2[[#This Row],[Rep von 1 auf Max Zustand]]/Tabelle2[[#This Row],[Max Zustand]]</f>
        <v>2100</v>
      </c>
      <c r="J85" s="13">
        <f>Tabelle2[[#This Row],[Kosten bei Kauf]]*0.5</f>
        <v>42000</v>
      </c>
      <c r="K85" s="15">
        <f>Tabelle2[[#This Row],[Kosten bei Kauf]]*0.7</f>
        <v>58799.999999999993</v>
      </c>
      <c r="L85" s="15"/>
      <c r="M85" s="13"/>
      <c r="N85" s="13"/>
    </row>
    <row r="86" spans="1:14" hidden="1" x14ac:dyDescent="0.3">
      <c r="A86" s="14" t="s">
        <v>487</v>
      </c>
      <c r="B86" s="14">
        <v>0.2</v>
      </c>
      <c r="C86" s="14">
        <v>24000</v>
      </c>
      <c r="D86" s="14">
        <v>0.4</v>
      </c>
      <c r="E86" s="14">
        <v>12000</v>
      </c>
      <c r="F86" s="14">
        <f t="shared" si="3"/>
        <v>4800</v>
      </c>
      <c r="G86" s="13">
        <v>4</v>
      </c>
      <c r="H86" s="13">
        <v>20</v>
      </c>
      <c r="I86" s="13">
        <f>Tabelle2[[#This Row],[Rep von 1 auf Max Zustand]]/Tabelle2[[#This Row],[Max Zustand]]</f>
        <v>600</v>
      </c>
      <c r="J86" s="13">
        <f>Tabelle2[[#This Row],[Kosten bei Kauf]]*0.5</f>
        <v>12000</v>
      </c>
      <c r="K86" s="15">
        <f>Tabelle2[[#This Row],[Kosten bei Kauf]]*0.7</f>
        <v>16800</v>
      </c>
      <c r="L86" s="15"/>
      <c r="M86" s="13"/>
      <c r="N86" s="13"/>
    </row>
    <row r="87" spans="1:14" hidden="1" x14ac:dyDescent="0.3">
      <c r="A87" s="14" t="s">
        <v>486</v>
      </c>
      <c r="B87" s="14">
        <v>0.5</v>
      </c>
      <c r="C87" s="14">
        <v>48000</v>
      </c>
      <c r="D87" s="14">
        <v>0.8</v>
      </c>
      <c r="E87" s="14">
        <v>12000</v>
      </c>
      <c r="F87" s="14">
        <f t="shared" si="3"/>
        <v>9600</v>
      </c>
      <c r="G87" s="13">
        <v>4</v>
      </c>
      <c r="H87" s="13">
        <v>20</v>
      </c>
      <c r="I87" s="13">
        <f>Tabelle2[[#This Row],[Rep von 1 auf Max Zustand]]/Tabelle2[[#This Row],[Max Zustand]]</f>
        <v>1200</v>
      </c>
      <c r="J87" s="13">
        <f>Tabelle2[[#This Row],[Kosten bei Kauf]]*0.5</f>
        <v>24000</v>
      </c>
      <c r="K87" s="15">
        <f>Tabelle2[[#This Row],[Kosten bei Kauf]]*0.7</f>
        <v>33600</v>
      </c>
      <c r="L87" s="15"/>
      <c r="M87" s="13"/>
      <c r="N87" s="13"/>
    </row>
    <row r="88" spans="1:14" hidden="1" x14ac:dyDescent="0.3">
      <c r="A88" s="14" t="s">
        <v>485</v>
      </c>
      <c r="B88" s="14">
        <v>1</v>
      </c>
      <c r="C88" s="14">
        <v>78000</v>
      </c>
      <c r="D88" s="14">
        <v>1.3</v>
      </c>
      <c r="E88" s="14">
        <v>12000</v>
      </c>
      <c r="F88" s="14">
        <f t="shared" si="3"/>
        <v>15600</v>
      </c>
      <c r="G88" s="13">
        <v>4</v>
      </c>
      <c r="H88" s="13">
        <v>20</v>
      </c>
      <c r="I88" s="13">
        <f>Tabelle2[[#This Row],[Rep von 1 auf Max Zustand]]/Tabelle2[[#This Row],[Max Zustand]]</f>
        <v>1950</v>
      </c>
      <c r="J88" s="13">
        <f>Tabelle2[[#This Row],[Kosten bei Kauf]]*0.5</f>
        <v>39000</v>
      </c>
      <c r="K88" s="15">
        <f>Tabelle2[[#This Row],[Kosten bei Kauf]]*0.7</f>
        <v>54600</v>
      </c>
      <c r="L88" s="15"/>
      <c r="M88" s="13"/>
      <c r="N88" s="13"/>
    </row>
    <row r="89" spans="1:14" x14ac:dyDescent="0.3">
      <c r="A89" s="14" t="s">
        <v>517</v>
      </c>
      <c r="B89" s="14">
        <v>1.2</v>
      </c>
      <c r="C89" s="14">
        <v>24000</v>
      </c>
      <c r="D89" s="14">
        <v>0.4</v>
      </c>
      <c r="E89" s="14">
        <v>12000</v>
      </c>
      <c r="F89" s="14">
        <f t="shared" ref="F89:F94" si="4">E89*D89</f>
        <v>4800</v>
      </c>
      <c r="G89" s="13">
        <v>4</v>
      </c>
      <c r="H89" s="13">
        <v>20</v>
      </c>
      <c r="I89" s="13">
        <f>Tabelle2[[#This Row],[Rep von 1 auf Max Zustand]]/Tabelle2[[#This Row],[Max Zustand]]</f>
        <v>600</v>
      </c>
      <c r="J89" s="13">
        <f>Tabelle2[[#This Row],[Kosten bei Kauf]]*0.5</f>
        <v>12000</v>
      </c>
      <c r="K89" s="15"/>
      <c r="L89" s="15"/>
      <c r="M89" s="13"/>
      <c r="N89" s="13"/>
    </row>
    <row r="90" spans="1:14" x14ac:dyDescent="0.3">
      <c r="A90" s="14" t="s">
        <v>518</v>
      </c>
      <c r="B90" s="14">
        <v>3</v>
      </c>
      <c r="C90" s="14">
        <v>36000</v>
      </c>
      <c r="D90" s="14">
        <v>0.6</v>
      </c>
      <c r="E90" s="14">
        <v>12000</v>
      </c>
      <c r="F90" s="14">
        <f t="shared" si="4"/>
        <v>7200</v>
      </c>
      <c r="G90" s="13">
        <v>4</v>
      </c>
      <c r="H90" s="13">
        <v>20</v>
      </c>
      <c r="I90" s="13">
        <f>Tabelle2[[#This Row],[Rep von 1 auf Max Zustand]]/Tabelle2[[#This Row],[Max Zustand]]</f>
        <v>900</v>
      </c>
      <c r="J90" s="13">
        <f>Tabelle2[[#This Row],[Kosten bei Kauf]]*0.5</f>
        <v>18000</v>
      </c>
      <c r="K90" s="15"/>
      <c r="L90" s="15"/>
      <c r="M90" s="13"/>
      <c r="N90" s="13"/>
    </row>
    <row r="91" spans="1:14" x14ac:dyDescent="0.3">
      <c r="A91" s="14" t="s">
        <v>519</v>
      </c>
      <c r="B91" s="14">
        <v>5</v>
      </c>
      <c r="C91" s="14">
        <v>48000</v>
      </c>
      <c r="D91" s="14">
        <v>0.8</v>
      </c>
      <c r="E91" s="14">
        <v>12000</v>
      </c>
      <c r="F91" s="14">
        <f t="shared" si="4"/>
        <v>9600</v>
      </c>
      <c r="G91" s="13">
        <v>4</v>
      </c>
      <c r="H91" s="13">
        <v>20</v>
      </c>
      <c r="I91" s="13">
        <f>Tabelle2[[#This Row],[Rep von 1 auf Max Zustand]]/Tabelle2[[#This Row],[Max Zustand]]</f>
        <v>1200</v>
      </c>
      <c r="J91" s="13">
        <f>Tabelle2[[#This Row],[Kosten bei Kauf]]*0.5</f>
        <v>24000</v>
      </c>
      <c r="K91" s="15"/>
      <c r="L91" s="15"/>
      <c r="M91" s="13"/>
      <c r="N91" s="13"/>
    </row>
    <row r="92" spans="1:14" hidden="1" x14ac:dyDescent="0.3">
      <c r="A92" s="14" t="s">
        <v>484</v>
      </c>
      <c r="B92" s="14">
        <v>1</v>
      </c>
      <c r="C92" s="14">
        <v>24000</v>
      </c>
      <c r="D92" s="14">
        <v>0.4</v>
      </c>
      <c r="E92" s="14">
        <v>12000</v>
      </c>
      <c r="F92" s="14">
        <f t="shared" si="4"/>
        <v>4800</v>
      </c>
      <c r="G92" s="13">
        <v>4</v>
      </c>
      <c r="H92" s="13">
        <v>20</v>
      </c>
      <c r="I92" s="13">
        <f>Tabelle2[[#This Row],[Rep von 1 auf Max Zustand]]/Tabelle2[[#This Row],[Max Zustand]]</f>
        <v>600</v>
      </c>
      <c r="J92" s="13">
        <f>Tabelle2[[#This Row],[Kosten bei Kauf]]*0.5</f>
        <v>12000</v>
      </c>
      <c r="K92" s="15">
        <f>Tabelle2[[#This Row],[Kosten bei Kauf]]*0.7</f>
        <v>16800</v>
      </c>
      <c r="L92" s="15"/>
      <c r="M92" s="13"/>
      <c r="N92" s="13"/>
    </row>
    <row r="93" spans="1:14" hidden="1" x14ac:dyDescent="0.3">
      <c r="A93" s="14" t="s">
        <v>483</v>
      </c>
      <c r="B93" s="14">
        <v>3</v>
      </c>
      <c r="C93" s="14">
        <v>36000</v>
      </c>
      <c r="D93" s="14">
        <v>0.6</v>
      </c>
      <c r="E93" s="14">
        <v>12000</v>
      </c>
      <c r="F93" s="14">
        <f t="shared" si="4"/>
        <v>7200</v>
      </c>
      <c r="G93" s="13">
        <v>4</v>
      </c>
      <c r="H93" s="13">
        <v>20</v>
      </c>
      <c r="I93" s="13">
        <f>Tabelle2[[#This Row],[Rep von 1 auf Max Zustand]]/Tabelle2[[#This Row],[Max Zustand]]</f>
        <v>900</v>
      </c>
      <c r="J93" s="13">
        <f>Tabelle2[[#This Row],[Kosten bei Kauf]]*0.5</f>
        <v>18000</v>
      </c>
      <c r="K93" s="15">
        <f>Tabelle2[[#This Row],[Kosten bei Kauf]]*0.7</f>
        <v>25200</v>
      </c>
      <c r="L93" s="15"/>
      <c r="M93" s="13"/>
      <c r="N93" s="13"/>
    </row>
    <row r="94" spans="1:14" hidden="1" x14ac:dyDescent="0.3">
      <c r="A94" s="14" t="s">
        <v>482</v>
      </c>
      <c r="B94" s="14">
        <v>8</v>
      </c>
      <c r="C94" s="14">
        <v>48000</v>
      </c>
      <c r="D94" s="14">
        <v>0.8</v>
      </c>
      <c r="E94" s="14">
        <v>12000</v>
      </c>
      <c r="F94" s="14">
        <f t="shared" si="4"/>
        <v>9600</v>
      </c>
      <c r="G94" s="13">
        <v>4</v>
      </c>
      <c r="H94" s="13">
        <v>20</v>
      </c>
      <c r="I94" s="13">
        <f>Tabelle2[[#This Row],[Rep von 1 auf Max Zustand]]/Tabelle2[[#This Row],[Max Zustand]]</f>
        <v>1200</v>
      </c>
      <c r="J94" s="13">
        <f>Tabelle2[[#This Row],[Kosten bei Kauf]]*0.5</f>
        <v>24000</v>
      </c>
      <c r="K94" s="15">
        <f>Tabelle2[[#This Row],[Kosten bei Kauf]]*0.7</f>
        <v>33600</v>
      </c>
      <c r="L94" s="15"/>
      <c r="M94" s="13"/>
      <c r="N94" s="13"/>
    </row>
  </sheetData>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TimelineData</vt:lpstr>
      <vt:lpstr>Feiertage</vt:lpstr>
      <vt:lpstr>Eigenschaften</vt:lpstr>
      <vt:lpstr>Gruppenskills</vt:lpstr>
      <vt:lpstr>TrankeBookdown</vt:lpstr>
      <vt:lpstr>Beruf Einkommen </vt:lpstr>
      <vt:lpstr>Schmiedekosten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cp:lastModifiedBy>
  <dcterms:created xsi:type="dcterms:W3CDTF">2022-08-08T22:15:57Z</dcterms:created>
  <dcterms:modified xsi:type="dcterms:W3CDTF">2022-10-12T13:31:12Z</dcterms:modified>
</cp:coreProperties>
</file>