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Vanessa\Dropbox\OrbisAsteaDropbox\Orbis Daten Tools\Container\Data\"/>
    </mc:Choice>
  </mc:AlternateContent>
  <xr:revisionPtr revIDLastSave="0" documentId="13_ncr:1_{474EA41B-D874-41EC-AD7E-3917B5278138}" xr6:coauthVersionLast="47" xr6:coauthVersionMax="47" xr10:uidLastSave="{00000000-0000-0000-0000-000000000000}"/>
  <bookViews>
    <workbookView xWindow="-165" yWindow="-165" windowWidth="29130" windowHeight="15810" tabRatio="985" xr2:uid="{00000000-000D-0000-FFFF-FFFF00000000}"/>
  </bookViews>
  <sheets>
    <sheet name="Index" sheetId="1" r:id="rId1"/>
    <sheet name="Soldaten-Heiler" sheetId="72" r:id="rId2"/>
    <sheet name="Pirat" sheetId="60" r:id="rId3"/>
    <sheet name="Piraten Leutnant" sheetId="66" r:id="rId4"/>
    <sheet name="Piraten Kapitän" sheetId="65" r:id="rId5"/>
    <sheet name="Piraten Kanonier" sheetId="62" r:id="rId6"/>
    <sheet name="Piraten Musketier" sheetId="63" r:id="rId7"/>
    <sheet name="Einfacher Söldner" sheetId="64" r:id="rId8"/>
    <sheet name="RahKari Fredan" sheetId="68" r:id="rId9"/>
    <sheet name="Eliteoffizier" sheetId="58" r:id="rId10"/>
    <sheet name="Ork Schläger" sheetId="3" r:id="rId11"/>
    <sheet name="Adliger" sheetId="6" r:id="rId12"/>
    <sheet name="Schmied" sheetId="7" r:id="rId13"/>
    <sheet name="Guter Schmied" sheetId="104" r:id="rId14"/>
    <sheet name="Hervorragender Schmied" sheetId="105" r:id="rId15"/>
    <sheet name="Meister Schmied" sheetId="106" r:id="rId16"/>
    <sheet name="Ritter" sheetId="8" r:id="rId17"/>
    <sheet name="Bauer" sheetId="9" r:id="rId18"/>
    <sheet name="Straßenkind" sheetId="10" r:id="rId19"/>
    <sheet name="Renomierter Performer" sheetId="11" r:id="rId20"/>
    <sheet name="Banditenführer" sheetId="12" r:id="rId21"/>
    <sheet name="Bandit schwach" sheetId="13" r:id="rId22"/>
    <sheet name="Bandit" sheetId="14" r:id="rId23"/>
    <sheet name="Gastwirt" sheetId="15" r:id="rId24"/>
    <sheet name="Diener" sheetId="16" r:id="rId25"/>
    <sheet name="Jäger" sheetId="17" r:id="rId26"/>
    <sheet name="Eldrischer Feldsoldat" sheetId="18" r:id="rId27"/>
    <sheet name="Kavallerist" sheetId="19" r:id="rId28"/>
    <sheet name="StarkerKriegerTank" sheetId="52" r:id="rId29"/>
    <sheet name="Rah Kari Tempelwache" sheetId="69" r:id="rId30"/>
    <sheet name="SchwererSoldat" sheetId="20" r:id="rId31"/>
    <sheet name="RahKari Soldat" sheetId="21" r:id="rId32"/>
    <sheet name="Erfahrener Seefahrer" sheetId="53" r:id="rId33"/>
    <sheet name="Kaiserlicher Zenturio" sheetId="22" r:id="rId34"/>
    <sheet name="Kaiserlicher Soldat" sheetId="23" r:id="rId35"/>
    <sheet name="Meister-Händler" sheetId="24" r:id="rId36"/>
    <sheet name="Händler" sheetId="25" r:id="rId37"/>
    <sheet name="Meister-Dieb" sheetId="26" r:id="rId38"/>
    <sheet name="Dieb" sheetId="27" r:id="rId39"/>
    <sheet name="Kultistenführer" sheetId="55" r:id="rId40"/>
    <sheet name="Meister-Attentäter" sheetId="28" r:id="rId41"/>
    <sheet name="Kultist" sheetId="54" r:id="rId42"/>
    <sheet name="Attentäter" sheetId="29" r:id="rId43"/>
    <sheet name="Barbar" sheetId="30" r:id="rId44"/>
    <sheet name="Goblin Stammeshäuptling Wandia" sheetId="31" r:id="rId45"/>
    <sheet name="Goblin Schamane" sheetId="67" r:id="rId46"/>
    <sheet name="Goblin Attentäter" sheetId="32" r:id="rId47"/>
    <sheet name="Goblin Schütze" sheetId="33" r:id="rId48"/>
    <sheet name="Goblin" sheetId="34" r:id="rId49"/>
    <sheet name="Goblin Nahkämpfer" sheetId="138" r:id="rId50"/>
    <sheet name="Betrügerin" sheetId="35" r:id="rId51"/>
    <sheet name="Stadtelf" sheetId="36" r:id="rId52"/>
    <sheet name="Halbling" sheetId="37" r:id="rId53"/>
    <sheet name="Halbling Barde" sheetId="136" r:id="rId54"/>
    <sheet name="Halbling Soldat Nahkampf" sheetId="129" r:id="rId55"/>
    <sheet name="Halbling Soldat Fernkampf" sheetId="130" r:id="rId56"/>
    <sheet name="Halbling Assassine" sheetId="131" r:id="rId57"/>
    <sheet name="Halbling Sichelrache" sheetId="133" r:id="rId58"/>
    <sheet name="Halbling Händler" sheetId="132" r:id="rId59"/>
    <sheet name="Zwerg" sheetId="38" r:id="rId60"/>
    <sheet name="GangElf" sheetId="39" r:id="rId61"/>
    <sheet name="Waldelf" sheetId="40" r:id="rId62"/>
    <sheet name="GangElfElite" sheetId="41" r:id="rId63"/>
    <sheet name="Vorreiter" sheetId="42" r:id="rId64"/>
    <sheet name="Ork" sheetId="43" r:id="rId65"/>
    <sheet name="Ork Schwer" sheetId="44" r:id="rId66"/>
    <sheet name="OrkSehrStarkSchwer" sheetId="47" r:id="rId67"/>
    <sheet name="Ork Mittel" sheetId="45" r:id="rId68"/>
    <sheet name="SeevolkEinfach" sheetId="59" r:id="rId69"/>
    <sheet name="Unwerter" sheetId="51" r:id="rId70"/>
    <sheet name="Animalus Jäger" sheetId="97" r:id="rId71"/>
    <sheet name="Animalus" sheetId="46" r:id="rId72"/>
    <sheet name="Bandenmitglied" sheetId="84" r:id="rId73"/>
    <sheet name="Leibwache" sheetId="86" r:id="rId74"/>
    <sheet name="Waisenkind" sheetId="87" r:id="rId75"/>
    <sheet name="Lordsberater" sheetId="89" r:id="rId76"/>
    <sheet name="Priester des Allgottes" sheetId="139" r:id="rId77"/>
    <sheet name="Priester" sheetId="93" r:id="rId78"/>
    <sheet name="Stadtwache" sheetId="88" r:id="rId79"/>
    <sheet name="Militärmusikant" sheetId="122" r:id="rId80"/>
    <sheet name="Söldner Fernkampf" sheetId="123" r:id="rId81"/>
    <sheet name="Söldner Nahkampf" sheetId="124" r:id="rId82"/>
    <sheet name="WaldelfKrieger" sheetId="126" r:id="rId83"/>
    <sheet name="WaldelfEliteKrieger" sheetId="127" r:id="rId8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39" l="1"/>
  <c r="B18" i="139"/>
  <c r="B17" i="139"/>
  <c r="B16" i="139"/>
  <c r="B10" i="139"/>
  <c r="F3" i="139"/>
  <c r="B22" i="139" s="1"/>
  <c r="F2" i="139"/>
  <c r="F9" i="139" s="1"/>
  <c r="B28" i="139" s="1"/>
  <c r="F9" i="66"/>
  <c r="F9" i="65"/>
  <c r="F9" i="62"/>
  <c r="F9" i="63"/>
  <c r="F9" i="60"/>
  <c r="F9" i="64"/>
  <c r="F9" i="68"/>
  <c r="F9" i="58"/>
  <c r="F9" i="3"/>
  <c r="F9" i="6"/>
  <c r="F9" i="7"/>
  <c r="F9" i="104"/>
  <c r="F9" i="105"/>
  <c r="F9" i="106"/>
  <c r="F9" i="8"/>
  <c r="F9" i="9"/>
  <c r="F9" i="10"/>
  <c r="F9" i="11"/>
  <c r="F9" i="12"/>
  <c r="F9" i="13"/>
  <c r="F9" i="14"/>
  <c r="F9" i="15"/>
  <c r="F9" i="16"/>
  <c r="F9" i="17"/>
  <c r="F9" i="52"/>
  <c r="F9" i="69"/>
  <c r="F9" i="20"/>
  <c r="F9" i="53"/>
  <c r="F9" i="22"/>
  <c r="F9" i="24"/>
  <c r="F9" i="25"/>
  <c r="F9" i="26"/>
  <c r="F9" i="27"/>
  <c r="F9" i="55"/>
  <c r="F9" i="28"/>
  <c r="F9" i="54"/>
  <c r="F9" i="29"/>
  <c r="F9" i="30"/>
  <c r="F9" i="31"/>
  <c r="F9" i="67"/>
  <c r="F9" i="32"/>
  <c r="F9" i="33"/>
  <c r="F9" i="34"/>
  <c r="F9" i="138"/>
  <c r="F9" i="35"/>
  <c r="F9" i="36"/>
  <c r="F9" i="37"/>
  <c r="F9" i="136"/>
  <c r="F9" i="129"/>
  <c r="F9" i="130"/>
  <c r="F9" i="131"/>
  <c r="F9" i="133"/>
  <c r="F9" i="132"/>
  <c r="F9" i="38"/>
  <c r="F9" i="39"/>
  <c r="F9" i="40"/>
  <c r="F9" i="41"/>
  <c r="F9" i="42"/>
  <c r="F9" i="43"/>
  <c r="F9" i="44"/>
  <c r="F9" i="47"/>
  <c r="F9" i="45"/>
  <c r="F9" i="59"/>
  <c r="F9" i="51"/>
  <c r="F9" i="97"/>
  <c r="F9" i="46"/>
  <c r="F9" i="84"/>
  <c r="F9" i="86"/>
  <c r="F9" i="87"/>
  <c r="F9" i="89"/>
  <c r="F9" i="93"/>
  <c r="F9" i="88"/>
  <c r="F9" i="122"/>
  <c r="F9" i="123"/>
  <c r="F9" i="124"/>
  <c r="F9" i="126"/>
  <c r="F9" i="127"/>
  <c r="F9" i="72"/>
  <c r="F8" i="66"/>
  <c r="F8" i="65"/>
  <c r="F8" i="62"/>
  <c r="F8" i="63"/>
  <c r="F8" i="60"/>
  <c r="F8" i="64"/>
  <c r="F8" i="68"/>
  <c r="F8" i="58"/>
  <c r="F8" i="3"/>
  <c r="F8" i="6"/>
  <c r="F8" i="7"/>
  <c r="F8" i="104"/>
  <c r="F8" i="105"/>
  <c r="F8" i="106"/>
  <c r="F8" i="8"/>
  <c r="F8" i="9"/>
  <c r="F8" i="10"/>
  <c r="F8" i="11"/>
  <c r="F8" i="12"/>
  <c r="F8" i="13"/>
  <c r="F8" i="14"/>
  <c r="F8" i="15"/>
  <c r="F8" i="16"/>
  <c r="F8" i="17"/>
  <c r="F8" i="52"/>
  <c r="F8" i="69"/>
  <c r="F8" i="20"/>
  <c r="F8" i="53"/>
  <c r="F8" i="22"/>
  <c r="F8" i="24"/>
  <c r="F8" i="25"/>
  <c r="F8" i="26"/>
  <c r="F8" i="27"/>
  <c r="F8" i="55"/>
  <c r="F8" i="28"/>
  <c r="F8" i="54"/>
  <c r="F8" i="29"/>
  <c r="F8" i="30"/>
  <c r="F8" i="31"/>
  <c r="F8" i="67"/>
  <c r="F8" i="32"/>
  <c r="F8" i="33"/>
  <c r="F8" i="34"/>
  <c r="F8" i="138"/>
  <c r="F8" i="35"/>
  <c r="F8" i="36"/>
  <c r="F8" i="37"/>
  <c r="F8" i="136"/>
  <c r="F8" i="129"/>
  <c r="F8" i="130"/>
  <c r="F8" i="131"/>
  <c r="F8" i="133"/>
  <c r="F8" i="132"/>
  <c r="F8" i="38"/>
  <c r="F8" i="39"/>
  <c r="F8" i="40"/>
  <c r="F8" i="41"/>
  <c r="F8" i="42"/>
  <c r="F8" i="43"/>
  <c r="F8" i="44"/>
  <c r="F8" i="47"/>
  <c r="F8" i="45"/>
  <c r="F8" i="59"/>
  <c r="F8" i="51"/>
  <c r="F8" i="97"/>
  <c r="F8" i="46"/>
  <c r="F8" i="84"/>
  <c r="F8" i="86"/>
  <c r="F8" i="87"/>
  <c r="F8" i="89"/>
  <c r="F8" i="93"/>
  <c r="F8" i="88"/>
  <c r="F8" i="122"/>
  <c r="F8" i="123"/>
  <c r="F8" i="124"/>
  <c r="F8" i="126"/>
  <c r="F8" i="127"/>
  <c r="F8" i="72"/>
  <c r="F7" i="66"/>
  <c r="F7" i="65"/>
  <c r="F7" i="62"/>
  <c r="F7" i="63"/>
  <c r="F7" i="60"/>
  <c r="F7" i="64"/>
  <c r="F7" i="68"/>
  <c r="F7" i="58"/>
  <c r="F7" i="3"/>
  <c r="F7" i="6"/>
  <c r="F7" i="7"/>
  <c r="F7" i="104"/>
  <c r="F7" i="105"/>
  <c r="F7" i="106"/>
  <c r="F7" i="8"/>
  <c r="F7" i="9"/>
  <c r="F7" i="10"/>
  <c r="F7" i="11"/>
  <c r="F7" i="12"/>
  <c r="F7" i="13"/>
  <c r="F7" i="14"/>
  <c r="F7" i="15"/>
  <c r="F7" i="16"/>
  <c r="F7" i="17"/>
  <c r="F7" i="52"/>
  <c r="F7" i="69"/>
  <c r="F7" i="20"/>
  <c r="F7" i="53"/>
  <c r="F7" i="22"/>
  <c r="F7" i="24"/>
  <c r="F7" i="25"/>
  <c r="F7" i="26"/>
  <c r="F7" i="27"/>
  <c r="F7" i="55"/>
  <c r="F7" i="28"/>
  <c r="F7" i="54"/>
  <c r="F7" i="29"/>
  <c r="F7" i="30"/>
  <c r="F7" i="31"/>
  <c r="F7" i="67"/>
  <c r="F7" i="32"/>
  <c r="F7" i="33"/>
  <c r="F7" i="34"/>
  <c r="F7" i="138"/>
  <c r="F7" i="35"/>
  <c r="F7" i="36"/>
  <c r="F7" i="37"/>
  <c r="F7" i="136"/>
  <c r="F7" i="129"/>
  <c r="F7" i="130"/>
  <c r="F7" i="131"/>
  <c r="F7" i="133"/>
  <c r="F7" i="132"/>
  <c r="F7" i="38"/>
  <c r="F7" i="39"/>
  <c r="F7" i="40"/>
  <c r="F7" i="41"/>
  <c r="F7" i="42"/>
  <c r="F7" i="43"/>
  <c r="F7" i="44"/>
  <c r="F7" i="47"/>
  <c r="F7" i="45"/>
  <c r="F7" i="59"/>
  <c r="F7" i="51"/>
  <c r="F7" i="97"/>
  <c r="F7" i="46"/>
  <c r="F7" i="84"/>
  <c r="F7" i="86"/>
  <c r="F7" i="87"/>
  <c r="F7" i="89"/>
  <c r="F7" i="93"/>
  <c r="F7" i="88"/>
  <c r="F7" i="122"/>
  <c r="F7" i="123"/>
  <c r="F7" i="124"/>
  <c r="F7" i="126"/>
  <c r="F7" i="127"/>
  <c r="F7" i="72"/>
  <c r="F6" i="66"/>
  <c r="F6" i="65"/>
  <c r="F6" i="62"/>
  <c r="F6" i="63"/>
  <c r="F6" i="60"/>
  <c r="F6" i="64"/>
  <c r="F6" i="68"/>
  <c r="F6" i="58"/>
  <c r="F6" i="3"/>
  <c r="F6" i="6"/>
  <c r="F6" i="7"/>
  <c r="F6" i="104"/>
  <c r="F6" i="105"/>
  <c r="F6" i="106"/>
  <c r="F6" i="8"/>
  <c r="F6" i="9"/>
  <c r="F6" i="10"/>
  <c r="F6" i="11"/>
  <c r="F6" i="12"/>
  <c r="F6" i="13"/>
  <c r="F6" i="14"/>
  <c r="F6" i="15"/>
  <c r="F6" i="16"/>
  <c r="F6" i="17"/>
  <c r="F6" i="52"/>
  <c r="F6" i="69"/>
  <c r="F6" i="20"/>
  <c r="F6" i="53"/>
  <c r="F6" i="22"/>
  <c r="F6" i="24"/>
  <c r="F6" i="25"/>
  <c r="F6" i="26"/>
  <c r="F6" i="27"/>
  <c r="F6" i="55"/>
  <c r="F6" i="28"/>
  <c r="F6" i="54"/>
  <c r="F6" i="29"/>
  <c r="F6" i="30"/>
  <c r="F6" i="31"/>
  <c r="F6" i="67"/>
  <c r="F6" i="32"/>
  <c r="F6" i="33"/>
  <c r="F6" i="34"/>
  <c r="F6" i="138"/>
  <c r="F6" i="35"/>
  <c r="F6" i="36"/>
  <c r="F6" i="37"/>
  <c r="F6" i="136"/>
  <c r="F6" i="129"/>
  <c r="F6" i="130"/>
  <c r="F6" i="131"/>
  <c r="F6" i="133"/>
  <c r="F6" i="132"/>
  <c r="F6" i="38"/>
  <c r="F6" i="39"/>
  <c r="F6" i="40"/>
  <c r="F6" i="41"/>
  <c r="F6" i="42"/>
  <c r="F6" i="43"/>
  <c r="F6" i="44"/>
  <c r="F6" i="47"/>
  <c r="F6" i="45"/>
  <c r="F6" i="59"/>
  <c r="F6" i="51"/>
  <c r="F6" i="97"/>
  <c r="F6" i="46"/>
  <c r="F6" i="84"/>
  <c r="F6" i="86"/>
  <c r="F6" i="87"/>
  <c r="F6" i="89"/>
  <c r="F6" i="93"/>
  <c r="F6" i="88"/>
  <c r="F6" i="122"/>
  <c r="F6" i="123"/>
  <c r="F6" i="124"/>
  <c r="F6" i="126"/>
  <c r="F6" i="127"/>
  <c r="F6" i="72"/>
  <c r="F5" i="66"/>
  <c r="F5" i="65"/>
  <c r="F5" i="62"/>
  <c r="F5" i="63"/>
  <c r="F5" i="60"/>
  <c r="F5" i="64"/>
  <c r="F5" i="68"/>
  <c r="F5" i="58"/>
  <c r="F5" i="3"/>
  <c r="F5" i="6"/>
  <c r="F5" i="7"/>
  <c r="F5" i="104"/>
  <c r="F5" i="105"/>
  <c r="F5" i="106"/>
  <c r="F5" i="8"/>
  <c r="F5" i="9"/>
  <c r="F5" i="10"/>
  <c r="F5" i="11"/>
  <c r="F5" i="12"/>
  <c r="F5" i="13"/>
  <c r="F5" i="14"/>
  <c r="F5" i="15"/>
  <c r="F5" i="16"/>
  <c r="F5" i="17"/>
  <c r="F5" i="52"/>
  <c r="F5" i="69"/>
  <c r="F5" i="20"/>
  <c r="F5" i="53"/>
  <c r="F5" i="22"/>
  <c r="F5" i="24"/>
  <c r="F5" i="25"/>
  <c r="F5" i="26"/>
  <c r="F5" i="27"/>
  <c r="F5" i="55"/>
  <c r="F5" i="28"/>
  <c r="F5" i="54"/>
  <c r="F5" i="29"/>
  <c r="F5" i="30"/>
  <c r="F5" i="31"/>
  <c r="F5" i="67"/>
  <c r="F5" i="32"/>
  <c r="F5" i="33"/>
  <c r="F5" i="34"/>
  <c r="F5" i="138"/>
  <c r="F5" i="35"/>
  <c r="F5" i="36"/>
  <c r="F5" i="37"/>
  <c r="F5" i="136"/>
  <c r="F5" i="129"/>
  <c r="F5" i="130"/>
  <c r="F5" i="131"/>
  <c r="F5" i="133"/>
  <c r="F5" i="132"/>
  <c r="F5" i="38"/>
  <c r="F5" i="39"/>
  <c r="F5" i="40"/>
  <c r="F5" i="41"/>
  <c r="F5" i="42"/>
  <c r="F5" i="43"/>
  <c r="F5" i="44"/>
  <c r="F5" i="47"/>
  <c r="F5" i="45"/>
  <c r="F5" i="59"/>
  <c r="F5" i="51"/>
  <c r="F5" i="97"/>
  <c r="F5" i="46"/>
  <c r="F5" i="84"/>
  <c r="F5" i="86"/>
  <c r="F5" i="87"/>
  <c r="F5" i="89"/>
  <c r="F5" i="93"/>
  <c r="F5" i="88"/>
  <c r="F5" i="122"/>
  <c r="F5" i="123"/>
  <c r="F5" i="124"/>
  <c r="F5" i="126"/>
  <c r="F5" i="127"/>
  <c r="F5" i="72"/>
  <c r="F4" i="66"/>
  <c r="F4" i="65"/>
  <c r="F4" i="62"/>
  <c r="F4" i="63"/>
  <c r="F4" i="60"/>
  <c r="F4" i="64"/>
  <c r="F4" i="68"/>
  <c r="F4" i="58"/>
  <c r="F4" i="3"/>
  <c r="F4" i="6"/>
  <c r="F4" i="7"/>
  <c r="F4" i="104"/>
  <c r="F4" i="105"/>
  <c r="F4" i="106"/>
  <c r="F4" i="8"/>
  <c r="F4" i="9"/>
  <c r="F4" i="10"/>
  <c r="F4" i="11"/>
  <c r="F4" i="12"/>
  <c r="F4" i="13"/>
  <c r="F4" i="14"/>
  <c r="F4" i="15"/>
  <c r="F4" i="16"/>
  <c r="F4" i="17"/>
  <c r="F4" i="52"/>
  <c r="F4" i="69"/>
  <c r="F4" i="20"/>
  <c r="F4" i="53"/>
  <c r="F4" i="22"/>
  <c r="F4" i="24"/>
  <c r="F4" i="25"/>
  <c r="F4" i="26"/>
  <c r="F4" i="27"/>
  <c r="F4" i="55"/>
  <c r="F4" i="28"/>
  <c r="F4" i="54"/>
  <c r="F4" i="29"/>
  <c r="F4" i="30"/>
  <c r="F4" i="31"/>
  <c r="F4" i="67"/>
  <c r="F4" i="32"/>
  <c r="F4" i="33"/>
  <c r="F4" i="34"/>
  <c r="F4" i="138"/>
  <c r="F4" i="35"/>
  <c r="F4" i="36"/>
  <c r="F4" i="37"/>
  <c r="F4" i="136"/>
  <c r="F4" i="129"/>
  <c r="F4" i="130"/>
  <c r="F4" i="131"/>
  <c r="F4" i="133"/>
  <c r="F4" i="132"/>
  <c r="F4" i="38"/>
  <c r="F4" i="39"/>
  <c r="F4" i="40"/>
  <c r="F4" i="41"/>
  <c r="F4" i="42"/>
  <c r="F4" i="43"/>
  <c r="F4" i="44"/>
  <c r="F4" i="47"/>
  <c r="F4" i="45"/>
  <c r="F4" i="59"/>
  <c r="F4" i="51"/>
  <c r="F4" i="97"/>
  <c r="F4" i="46"/>
  <c r="F4" i="84"/>
  <c r="F4" i="86"/>
  <c r="F4" i="87"/>
  <c r="F4" i="89"/>
  <c r="F4" i="93"/>
  <c r="F4" i="88"/>
  <c r="F4" i="122"/>
  <c r="F4" i="123"/>
  <c r="F4" i="124"/>
  <c r="F4" i="126"/>
  <c r="F4" i="127"/>
  <c r="F4" i="72"/>
  <c r="F2" i="66"/>
  <c r="F2" i="65"/>
  <c r="F2" i="62"/>
  <c r="F2" i="63"/>
  <c r="F2" i="60"/>
  <c r="F2" i="64"/>
  <c r="F2" i="68"/>
  <c r="B21" i="68" s="1"/>
  <c r="F2" i="58"/>
  <c r="F2" i="3"/>
  <c r="F2" i="6"/>
  <c r="F2" i="7"/>
  <c r="F2" i="104"/>
  <c r="F2" i="105"/>
  <c r="B21" i="105" s="1"/>
  <c r="F2" i="106"/>
  <c r="B21" i="106" s="1"/>
  <c r="F2" i="8"/>
  <c r="F2" i="9"/>
  <c r="F2" i="10"/>
  <c r="F2" i="11"/>
  <c r="F2" i="12"/>
  <c r="F2" i="13"/>
  <c r="F2" i="14"/>
  <c r="B21" i="14" s="1"/>
  <c r="F2" i="15"/>
  <c r="B21" i="15" s="1"/>
  <c r="F2" i="16"/>
  <c r="F2" i="17"/>
  <c r="F2" i="18"/>
  <c r="F8" i="18" s="1"/>
  <c r="F2" i="19"/>
  <c r="F4" i="19" s="1"/>
  <c r="F2" i="52"/>
  <c r="F2" i="69"/>
  <c r="F2" i="20"/>
  <c r="B21" i="20" s="1"/>
  <c r="F2" i="21"/>
  <c r="B21" i="21" s="1"/>
  <c r="F2" i="53"/>
  <c r="F2" i="22"/>
  <c r="F2" i="23"/>
  <c r="F7" i="23" s="1"/>
  <c r="F2" i="24"/>
  <c r="F2" i="25"/>
  <c r="F2" i="26"/>
  <c r="F2" i="27"/>
  <c r="B21" i="27" s="1"/>
  <c r="F2" i="55"/>
  <c r="B21" i="55" s="1"/>
  <c r="F2" i="28"/>
  <c r="F2" i="54"/>
  <c r="F2" i="29"/>
  <c r="F2" i="30"/>
  <c r="F2" i="31"/>
  <c r="F2" i="67"/>
  <c r="F2" i="32"/>
  <c r="B21" i="32" s="1"/>
  <c r="F2" i="33"/>
  <c r="B21" i="33" s="1"/>
  <c r="F2" i="34"/>
  <c r="F2" i="138"/>
  <c r="F2" i="35"/>
  <c r="F2" i="36"/>
  <c r="F2" i="37"/>
  <c r="F2" i="136"/>
  <c r="F2" i="129"/>
  <c r="B21" i="129" s="1"/>
  <c r="F2" i="130"/>
  <c r="B21" i="130" s="1"/>
  <c r="F2" i="131"/>
  <c r="F2" i="133"/>
  <c r="F2" i="132"/>
  <c r="F2" i="38"/>
  <c r="F2" i="39"/>
  <c r="F2" i="40"/>
  <c r="F2" i="41"/>
  <c r="B21" i="41" s="1"/>
  <c r="F2" i="42"/>
  <c r="B21" i="42" s="1"/>
  <c r="F2" i="43"/>
  <c r="F2" i="44"/>
  <c r="F2" i="47"/>
  <c r="F2" i="45"/>
  <c r="F2" i="59"/>
  <c r="F2" i="51"/>
  <c r="F2" i="97"/>
  <c r="B21" i="97" s="1"/>
  <c r="F2" i="46"/>
  <c r="B21" i="46" s="1"/>
  <c r="F2" i="84"/>
  <c r="F2" i="86"/>
  <c r="F2" i="87"/>
  <c r="F2" i="89"/>
  <c r="F2" i="93"/>
  <c r="F2" i="88"/>
  <c r="F2" i="122"/>
  <c r="B21" i="122" s="1"/>
  <c r="F2" i="123"/>
  <c r="B21" i="123" s="1"/>
  <c r="F2" i="124"/>
  <c r="F2" i="126"/>
  <c r="F2" i="127"/>
  <c r="F2" i="72"/>
  <c r="F3" i="66"/>
  <c r="F3" i="65"/>
  <c r="F3" i="62"/>
  <c r="F3" i="63"/>
  <c r="F3" i="60"/>
  <c r="B22" i="60" s="1"/>
  <c r="F3" i="64"/>
  <c r="F3" i="68"/>
  <c r="B22" i="68" s="1"/>
  <c r="F3" i="58"/>
  <c r="F3" i="3"/>
  <c r="F3" i="6"/>
  <c r="F3" i="7"/>
  <c r="F3" i="104"/>
  <c r="F3" i="105"/>
  <c r="F3" i="106"/>
  <c r="B22" i="106" s="1"/>
  <c r="F3" i="8"/>
  <c r="F3" i="9"/>
  <c r="F3" i="10"/>
  <c r="F3" i="11"/>
  <c r="F3" i="12"/>
  <c r="F3" i="13"/>
  <c r="F3" i="14"/>
  <c r="F3" i="15"/>
  <c r="B22" i="15" s="1"/>
  <c r="F3" i="16"/>
  <c r="F3" i="17"/>
  <c r="F3" i="18"/>
  <c r="F3" i="19"/>
  <c r="F3" i="52"/>
  <c r="B22" i="52" s="1"/>
  <c r="F3" i="69"/>
  <c r="F3" i="20"/>
  <c r="F3" i="21"/>
  <c r="B22" i="21" s="1"/>
  <c r="F3" i="53"/>
  <c r="F3" i="22"/>
  <c r="F3" i="23"/>
  <c r="B22" i="23" s="1"/>
  <c r="F3" i="24"/>
  <c r="F3" i="25"/>
  <c r="B22" i="25" s="1"/>
  <c r="F3" i="26"/>
  <c r="F3" i="27"/>
  <c r="F3" i="55"/>
  <c r="F3" i="28"/>
  <c r="F3" i="54"/>
  <c r="F3" i="29"/>
  <c r="F3" i="30"/>
  <c r="F3" i="31"/>
  <c r="B22" i="31" s="1"/>
  <c r="F3" i="67"/>
  <c r="F3" i="32"/>
  <c r="F3" i="33"/>
  <c r="B22" i="33" s="1"/>
  <c r="F3" i="34"/>
  <c r="F3" i="138"/>
  <c r="F3" i="35"/>
  <c r="F3" i="36"/>
  <c r="F3" i="37"/>
  <c r="F3" i="136"/>
  <c r="F3" i="129"/>
  <c r="F3" i="130"/>
  <c r="B22" i="130" s="1"/>
  <c r="F3" i="131"/>
  <c r="F3" i="133"/>
  <c r="F3" i="132"/>
  <c r="F3" i="38"/>
  <c r="F3" i="39"/>
  <c r="B22" i="39" s="1"/>
  <c r="F3" i="40"/>
  <c r="F3" i="41"/>
  <c r="F3" i="42"/>
  <c r="B22" i="42" s="1"/>
  <c r="F3" i="43"/>
  <c r="F3" i="44"/>
  <c r="F3" i="47"/>
  <c r="F3" i="45"/>
  <c r="F3" i="59"/>
  <c r="B22" i="59" s="1"/>
  <c r="F3" i="51"/>
  <c r="F3" i="97"/>
  <c r="F3" i="46"/>
  <c r="B22" i="46" s="1"/>
  <c r="F3" i="84"/>
  <c r="F3" i="86"/>
  <c r="F3" i="87"/>
  <c r="F3" i="89"/>
  <c r="F3" i="93"/>
  <c r="B22" i="93" s="1"/>
  <c r="F3" i="88"/>
  <c r="F3" i="122"/>
  <c r="F3" i="123"/>
  <c r="B22" i="123" s="1"/>
  <c r="F3" i="124"/>
  <c r="F3" i="126"/>
  <c r="F3" i="127"/>
  <c r="F3" i="72"/>
  <c r="B22" i="17"/>
  <c r="B22" i="22"/>
  <c r="B22" i="54"/>
  <c r="B22" i="138"/>
  <c r="B22" i="37"/>
  <c r="B22" i="133"/>
  <c r="B22" i="44"/>
  <c r="B22" i="86"/>
  <c r="B22" i="126"/>
  <c r="B22" i="66"/>
  <c r="B22" i="65"/>
  <c r="B22" i="62"/>
  <c r="B22" i="63"/>
  <c r="B22" i="64"/>
  <c r="B22" i="58"/>
  <c r="B22" i="3"/>
  <c r="B22" i="6"/>
  <c r="B22" i="7"/>
  <c r="B22" i="104"/>
  <c r="B22" i="105"/>
  <c r="B22" i="8"/>
  <c r="B22" i="9"/>
  <c r="B22" i="10"/>
  <c r="B22" i="11"/>
  <c r="B22" i="12"/>
  <c r="B22" i="13"/>
  <c r="B22" i="14"/>
  <c r="B22" i="16"/>
  <c r="B22" i="18"/>
  <c r="B22" i="19"/>
  <c r="B22" i="69"/>
  <c r="B22" i="20"/>
  <c r="B22" i="53"/>
  <c r="B22" i="24"/>
  <c r="B22" i="26"/>
  <c r="B22" i="27"/>
  <c r="B22" i="55"/>
  <c r="B22" i="28"/>
  <c r="B22" i="29"/>
  <c r="B22" i="30"/>
  <c r="B22" i="67"/>
  <c r="B22" i="32"/>
  <c r="B22" i="34"/>
  <c r="B22" i="35"/>
  <c r="B22" i="36"/>
  <c r="B22" i="136"/>
  <c r="B22" i="129"/>
  <c r="B22" i="131"/>
  <c r="B22" i="132"/>
  <c r="B22" i="38"/>
  <c r="B22" i="40"/>
  <c r="B22" i="41"/>
  <c r="B22" i="43"/>
  <c r="B22" i="47"/>
  <c r="B22" i="45"/>
  <c r="B22" i="51"/>
  <c r="B22" i="97"/>
  <c r="B22" i="84"/>
  <c r="B22" i="87"/>
  <c r="B22" i="89"/>
  <c r="B22" i="88"/>
  <c r="B22" i="122"/>
  <c r="B22" i="124"/>
  <c r="B22" i="127"/>
  <c r="B22" i="72"/>
  <c r="B21" i="66"/>
  <c r="B21" i="65"/>
  <c r="B21" i="62"/>
  <c r="B21" i="63"/>
  <c r="B21" i="60"/>
  <c r="B21" i="64"/>
  <c r="B21" i="58"/>
  <c r="B21" i="3"/>
  <c r="B21" i="6"/>
  <c r="B21" i="7"/>
  <c r="B21" i="104"/>
  <c r="B21" i="8"/>
  <c r="B21" i="9"/>
  <c r="B21" i="10"/>
  <c r="B21" i="11"/>
  <c r="B21" i="12"/>
  <c r="B21" i="13"/>
  <c r="B21" i="16"/>
  <c r="B21" i="17"/>
  <c r="B21" i="52"/>
  <c r="B21" i="69"/>
  <c r="B21" i="53"/>
  <c r="B21" i="22"/>
  <c r="B21" i="23"/>
  <c r="B21" i="24"/>
  <c r="B21" i="25"/>
  <c r="B21" i="26"/>
  <c r="B21" i="28"/>
  <c r="B21" i="54"/>
  <c r="B21" i="29"/>
  <c r="B21" i="30"/>
  <c r="B21" i="31"/>
  <c r="B21" i="67"/>
  <c r="B21" i="34"/>
  <c r="B21" i="138"/>
  <c r="B21" i="35"/>
  <c r="B21" i="36"/>
  <c r="B21" i="37"/>
  <c r="B21" i="136"/>
  <c r="B21" i="131"/>
  <c r="B21" i="133"/>
  <c r="B21" i="132"/>
  <c r="B21" i="38"/>
  <c r="B21" i="39"/>
  <c r="B21" i="40"/>
  <c r="B21" i="43"/>
  <c r="B21" i="44"/>
  <c r="B21" i="47"/>
  <c r="B21" i="45"/>
  <c r="B21" i="59"/>
  <c r="B21" i="51"/>
  <c r="B21" i="84"/>
  <c r="B21" i="86"/>
  <c r="B21" i="87"/>
  <c r="B21" i="89"/>
  <c r="B21" i="93"/>
  <c r="B21" i="88"/>
  <c r="B21" i="124"/>
  <c r="B21" i="126"/>
  <c r="B21" i="127"/>
  <c r="B21" i="72"/>
  <c r="B19" i="138"/>
  <c r="B18" i="138"/>
  <c r="B17" i="138"/>
  <c r="B16" i="138"/>
  <c r="B10" i="138"/>
  <c r="B28" i="138"/>
  <c r="B27" i="138"/>
  <c r="B26" i="138"/>
  <c r="B25" i="138"/>
  <c r="B24" i="138"/>
  <c r="B23" i="138"/>
  <c r="B28" i="136"/>
  <c r="B27" i="136"/>
  <c r="B19" i="136"/>
  <c r="B18" i="136"/>
  <c r="B17" i="136"/>
  <c r="B16" i="136"/>
  <c r="B10" i="136"/>
  <c r="B26" i="136"/>
  <c r="B25" i="136"/>
  <c r="B24" i="136"/>
  <c r="B23" i="136"/>
  <c r="B24" i="133"/>
  <c r="B19" i="133"/>
  <c r="B18" i="133"/>
  <c r="B17" i="133"/>
  <c r="B16" i="133"/>
  <c r="B10" i="133"/>
  <c r="B28" i="133"/>
  <c r="B27" i="133"/>
  <c r="B26" i="133"/>
  <c r="B25" i="133"/>
  <c r="B23" i="133"/>
  <c r="F9" i="19" l="1"/>
  <c r="B21" i="19"/>
  <c r="F8" i="19"/>
  <c r="B27" i="19" s="1"/>
  <c r="F7" i="19"/>
  <c r="F6" i="19"/>
  <c r="F5" i="19"/>
  <c r="F4" i="21"/>
  <c r="F5" i="21"/>
  <c r="F6" i="21"/>
  <c r="F7" i="21"/>
  <c r="F8" i="21"/>
  <c r="F9" i="21"/>
  <c r="F4" i="23"/>
  <c r="F8" i="23"/>
  <c r="B27" i="23" s="1"/>
  <c r="F9" i="23"/>
  <c r="F5" i="23"/>
  <c r="F6" i="23"/>
  <c r="F5" i="18"/>
  <c r="F9" i="18"/>
  <c r="B21" i="18"/>
  <c r="F6" i="18"/>
  <c r="F7" i="18"/>
  <c r="B26" i="18" s="1"/>
  <c r="F4" i="18"/>
  <c r="B23" i="18" s="1"/>
  <c r="F6" i="139"/>
  <c r="B25" i="139" s="1"/>
  <c r="F7" i="139"/>
  <c r="B26" i="139" s="1"/>
  <c r="B21" i="139"/>
  <c r="F4" i="139"/>
  <c r="B23" i="139" s="1"/>
  <c r="F8" i="139"/>
  <c r="B27" i="139" s="1"/>
  <c r="F5" i="139"/>
  <c r="B24" i="139" s="1"/>
  <c r="B23" i="132"/>
  <c r="B19" i="132"/>
  <c r="B18" i="132"/>
  <c r="B17" i="132"/>
  <c r="B16" i="132"/>
  <c r="B10" i="132"/>
  <c r="B28" i="132"/>
  <c r="B27" i="132"/>
  <c r="B26" i="132"/>
  <c r="B25" i="132"/>
  <c r="B24" i="132"/>
  <c r="B19" i="131"/>
  <c r="B18" i="131"/>
  <c r="B17" i="131"/>
  <c r="B16" i="131"/>
  <c r="B10" i="131"/>
  <c r="B28" i="131"/>
  <c r="B27" i="131"/>
  <c r="B26" i="131"/>
  <c r="B25" i="131"/>
  <c r="B24" i="131"/>
  <c r="B23" i="131"/>
  <c r="B19" i="130"/>
  <c r="B18" i="130"/>
  <c r="B17" i="130"/>
  <c r="B16" i="130"/>
  <c r="B10" i="130"/>
  <c r="B28" i="130"/>
  <c r="B27" i="130"/>
  <c r="B26" i="130"/>
  <c r="B25" i="130"/>
  <c r="B24" i="130"/>
  <c r="B23" i="130"/>
  <c r="B19" i="129"/>
  <c r="B18" i="129"/>
  <c r="B17" i="129"/>
  <c r="B16" i="129"/>
  <c r="B10" i="129"/>
  <c r="B28" i="129"/>
  <c r="B27" i="129"/>
  <c r="B26" i="129"/>
  <c r="B25" i="129"/>
  <c r="B24" i="129"/>
  <c r="B23" i="129"/>
  <c r="B28" i="127"/>
  <c r="B27" i="127"/>
  <c r="B26" i="127"/>
  <c r="B25" i="127"/>
  <c r="B24" i="127"/>
  <c r="B23" i="127"/>
  <c r="B19" i="127"/>
  <c r="B18" i="127"/>
  <c r="B17" i="127"/>
  <c r="B16" i="127"/>
  <c r="B10" i="127"/>
  <c r="B28" i="126"/>
  <c r="B27" i="126"/>
  <c r="B26" i="126"/>
  <c r="B25" i="126"/>
  <c r="B24" i="126"/>
  <c r="B23" i="126"/>
  <c r="B19" i="126"/>
  <c r="B18" i="126"/>
  <c r="B17" i="126"/>
  <c r="B16" i="126"/>
  <c r="B10" i="126"/>
  <c r="B19" i="124"/>
  <c r="B18" i="124"/>
  <c r="B17" i="124"/>
  <c r="B16" i="124"/>
  <c r="B10" i="124"/>
  <c r="B28" i="124"/>
  <c r="B27" i="124"/>
  <c r="B26" i="124"/>
  <c r="B25" i="124"/>
  <c r="B24" i="124"/>
  <c r="B23" i="124"/>
  <c r="B19" i="123"/>
  <c r="B18" i="123"/>
  <c r="B17" i="123"/>
  <c r="B16" i="123"/>
  <c r="B10" i="123"/>
  <c r="B28" i="123"/>
  <c r="B27" i="123"/>
  <c r="B26" i="123"/>
  <c r="B25" i="123"/>
  <c r="B24" i="123"/>
  <c r="B23" i="123"/>
  <c r="B19" i="122"/>
  <c r="B18" i="122"/>
  <c r="B17" i="122"/>
  <c r="B16" i="122"/>
  <c r="B10" i="122"/>
  <c r="B28" i="122"/>
  <c r="B27" i="122"/>
  <c r="B26" i="122"/>
  <c r="B25" i="122"/>
  <c r="B24" i="122"/>
  <c r="B23" i="122"/>
  <c r="B19" i="106"/>
  <c r="B18" i="106"/>
  <c r="B17" i="106"/>
  <c r="B16" i="106"/>
  <c r="B10" i="106"/>
  <c r="B28" i="106"/>
  <c r="B27" i="106"/>
  <c r="B26" i="106"/>
  <c r="B25" i="106"/>
  <c r="B24" i="106"/>
  <c r="B23" i="106"/>
  <c r="B28" i="104"/>
  <c r="B27" i="104"/>
  <c r="B26" i="104"/>
  <c r="B25" i="104"/>
  <c r="B24" i="104"/>
  <c r="B23" i="104"/>
  <c r="B19" i="104"/>
  <c r="B18" i="104"/>
  <c r="B17" i="104"/>
  <c r="B16" i="104"/>
  <c r="B10" i="104"/>
  <c r="B28" i="105"/>
  <c r="B27" i="105"/>
  <c r="B26" i="105"/>
  <c r="B25" i="105"/>
  <c r="B24" i="105"/>
  <c r="B23" i="105"/>
  <c r="B19" i="105"/>
  <c r="B18" i="105"/>
  <c r="B17" i="105"/>
  <c r="B16" i="105"/>
  <c r="B10" i="105"/>
  <c r="B28" i="97"/>
  <c r="B27" i="97"/>
  <c r="B26" i="97"/>
  <c r="B25" i="97"/>
  <c r="B24" i="97"/>
  <c r="B23" i="97"/>
  <c r="B19" i="97"/>
  <c r="B18" i="97"/>
  <c r="B17" i="97"/>
  <c r="B16" i="97"/>
  <c r="B10" i="97"/>
  <c r="B24" i="93"/>
  <c r="B19" i="93"/>
  <c r="B18" i="93"/>
  <c r="B17" i="93"/>
  <c r="B16" i="93"/>
  <c r="B10" i="93"/>
  <c r="B28" i="93"/>
  <c r="B27" i="93"/>
  <c r="B26" i="93"/>
  <c r="B25" i="93"/>
  <c r="B23" i="93"/>
  <c r="B27" i="89"/>
  <c r="B19" i="89"/>
  <c r="B18" i="89"/>
  <c r="B17" i="89"/>
  <c r="B16" i="89"/>
  <c r="B10" i="89"/>
  <c r="B28" i="89"/>
  <c r="B26" i="89"/>
  <c r="B25" i="89"/>
  <c r="B24" i="89"/>
  <c r="B23" i="89"/>
  <c r="B19" i="88"/>
  <c r="B18" i="88"/>
  <c r="B17" i="88"/>
  <c r="B16" i="88"/>
  <c r="B10" i="88"/>
  <c r="B28" i="88"/>
  <c r="B27" i="88"/>
  <c r="B26" i="88"/>
  <c r="B25" i="88"/>
  <c r="B24" i="88"/>
  <c r="B23" i="88"/>
  <c r="B28" i="87"/>
  <c r="B23" i="87"/>
  <c r="B19" i="87"/>
  <c r="B18" i="87"/>
  <c r="B17" i="87"/>
  <c r="B16" i="87"/>
  <c r="B10" i="87"/>
  <c r="B27" i="87"/>
  <c r="B26" i="87"/>
  <c r="B25" i="87"/>
  <c r="B24" i="87"/>
  <c r="B28" i="86"/>
  <c r="B19" i="86"/>
  <c r="B18" i="86"/>
  <c r="B17" i="86"/>
  <c r="B16" i="86"/>
  <c r="B10" i="86"/>
  <c r="B27" i="86"/>
  <c r="B26" i="86"/>
  <c r="B25" i="86"/>
  <c r="B24" i="86"/>
  <c r="B23" i="86"/>
  <c r="B28" i="84"/>
  <c r="B19" i="84"/>
  <c r="B18" i="84"/>
  <c r="B17" i="84"/>
  <c r="B16" i="84"/>
  <c r="B10" i="84"/>
  <c r="B27" i="84"/>
  <c r="B26" i="84"/>
  <c r="B25" i="84"/>
  <c r="B24" i="84"/>
  <c r="B23" i="84"/>
  <c r="B26" i="72"/>
  <c r="B19" i="72"/>
  <c r="B18" i="72"/>
  <c r="B17" i="72"/>
  <c r="B16" i="72"/>
  <c r="B10" i="72"/>
  <c r="B28" i="72"/>
  <c r="B27" i="72"/>
  <c r="B25" i="72"/>
  <c r="B24" i="72"/>
  <c r="B23" i="72"/>
  <c r="B28" i="43"/>
  <c r="B27" i="43"/>
  <c r="B25" i="43"/>
  <c r="B23" i="43"/>
  <c r="B28" i="45"/>
  <c r="B26" i="45"/>
  <c r="B25" i="45"/>
  <c r="B23" i="45"/>
  <c r="B27" i="69"/>
  <c r="B26" i="69"/>
  <c r="B25" i="69"/>
  <c r="B24" i="69"/>
  <c r="B23" i="69"/>
  <c r="B19" i="69"/>
  <c r="B18" i="69"/>
  <c r="B17" i="69"/>
  <c r="B16" i="69"/>
  <c r="B10" i="69"/>
  <c r="B28" i="69"/>
  <c r="B19" i="68"/>
  <c r="B18" i="68"/>
  <c r="B17" i="68"/>
  <c r="B16" i="68"/>
  <c r="B10" i="68"/>
  <c r="B28" i="68"/>
  <c r="B27" i="68"/>
  <c r="B26" i="68"/>
  <c r="B25" i="68"/>
  <c r="B24" i="68"/>
  <c r="B23" i="68"/>
  <c r="B27" i="67"/>
  <c r="B24" i="67"/>
  <c r="B19" i="67"/>
  <c r="B18" i="67"/>
  <c r="B17" i="67"/>
  <c r="B16" i="67"/>
  <c r="B10" i="67"/>
  <c r="B28" i="67"/>
  <c r="B26" i="67"/>
  <c r="B25" i="67"/>
  <c r="B23" i="67"/>
  <c r="F21" i="66"/>
  <c r="B19" i="66"/>
  <c r="B18" i="66"/>
  <c r="B17" i="66"/>
  <c r="B16" i="66"/>
  <c r="B10" i="66"/>
  <c r="B28" i="66"/>
  <c r="B27" i="66"/>
  <c r="B26" i="66"/>
  <c r="B25" i="66"/>
  <c r="B24" i="66"/>
  <c r="B23" i="66"/>
  <c r="B23" i="65"/>
  <c r="F21" i="65"/>
  <c r="B19" i="65"/>
  <c r="B18" i="65"/>
  <c r="B17" i="65"/>
  <c r="B16" i="65"/>
  <c r="B10" i="65"/>
  <c r="B28" i="65"/>
  <c r="B27" i="65"/>
  <c r="B26" i="65"/>
  <c r="B25" i="65"/>
  <c r="B24" i="65"/>
  <c r="B19" i="64"/>
  <c r="B18" i="64"/>
  <c r="B17" i="64"/>
  <c r="B16" i="64"/>
  <c r="B10" i="64"/>
  <c r="B28" i="64"/>
  <c r="B27" i="64"/>
  <c r="B26" i="64"/>
  <c r="B25" i="64"/>
  <c r="B24" i="64"/>
  <c r="B23" i="64"/>
  <c r="F21" i="63"/>
  <c r="B19" i="63"/>
  <c r="B18" i="63"/>
  <c r="B17" i="63"/>
  <c r="B16" i="63"/>
  <c r="B10" i="63"/>
  <c r="B28" i="63"/>
  <c r="B27" i="63"/>
  <c r="B26" i="63"/>
  <c r="B25" i="63"/>
  <c r="B24" i="63"/>
  <c r="B23" i="63"/>
  <c r="F21" i="62"/>
  <c r="B19" i="62"/>
  <c r="B18" i="62"/>
  <c r="B17" i="62"/>
  <c r="B16" i="62"/>
  <c r="B10" i="62"/>
  <c r="B28" i="62"/>
  <c r="B27" i="62"/>
  <c r="B26" i="62"/>
  <c r="B25" i="62"/>
  <c r="B24" i="62"/>
  <c r="B23" i="62"/>
  <c r="F21" i="60"/>
  <c r="B19" i="60"/>
  <c r="B18" i="60"/>
  <c r="B17" i="60"/>
  <c r="B16" i="60"/>
  <c r="B10" i="60"/>
  <c r="B28" i="60"/>
  <c r="B27" i="60"/>
  <c r="B26" i="60"/>
  <c r="B25" i="60"/>
  <c r="B24" i="60"/>
  <c r="B23" i="60"/>
  <c r="B23" i="59"/>
  <c r="B19" i="59"/>
  <c r="B18" i="59"/>
  <c r="B17" i="59"/>
  <c r="B16" i="59"/>
  <c r="B10" i="59"/>
  <c r="B28" i="59"/>
  <c r="B27" i="59"/>
  <c r="B26" i="59"/>
  <c r="B25" i="59"/>
  <c r="B24" i="59"/>
  <c r="B19" i="58"/>
  <c r="B18" i="58"/>
  <c r="B17" i="58"/>
  <c r="B16" i="58"/>
  <c r="B10" i="58"/>
  <c r="B28" i="58"/>
  <c r="B27" i="58"/>
  <c r="B26" i="58"/>
  <c r="B25" i="58"/>
  <c r="B24" i="58"/>
  <c r="B23" i="58"/>
  <c r="B26" i="55"/>
  <c r="B23" i="55"/>
  <c r="B19" i="55"/>
  <c r="B18" i="55"/>
  <c r="B17" i="55"/>
  <c r="B16" i="55"/>
  <c r="B10" i="55"/>
  <c r="B28" i="55"/>
  <c r="B27" i="55"/>
  <c r="B25" i="55"/>
  <c r="B24" i="55"/>
  <c r="B19" i="54"/>
  <c r="B18" i="54"/>
  <c r="B17" i="54"/>
  <c r="B16" i="54"/>
  <c r="B10" i="54"/>
  <c r="B28" i="54"/>
  <c r="B27" i="54"/>
  <c r="B26" i="54"/>
  <c r="B25" i="54"/>
  <c r="B24" i="54"/>
  <c r="B23" i="54"/>
  <c r="B19" i="53"/>
  <c r="B18" i="53"/>
  <c r="B17" i="53"/>
  <c r="B16" i="53"/>
  <c r="B10" i="53"/>
  <c r="B28" i="53"/>
  <c r="B27" i="53"/>
  <c r="B26" i="53"/>
  <c r="B25" i="53"/>
  <c r="B24" i="53"/>
  <c r="B23" i="53"/>
  <c r="B26" i="52"/>
  <c r="B25" i="52"/>
  <c r="B24" i="52"/>
  <c r="B23" i="52"/>
  <c r="B19" i="52"/>
  <c r="B18" i="52"/>
  <c r="B17" i="52"/>
  <c r="B16" i="52"/>
  <c r="B10" i="52"/>
  <c r="B28" i="52"/>
  <c r="B27" i="52"/>
  <c r="B27" i="51"/>
  <c r="B26" i="51"/>
  <c r="B25" i="51"/>
  <c r="B24" i="51"/>
  <c r="B23" i="51"/>
  <c r="B28" i="51"/>
  <c r="B19" i="51"/>
  <c r="B18" i="51"/>
  <c r="B17" i="51"/>
  <c r="B16" i="51"/>
  <c r="B10" i="51"/>
  <c r="B23" i="47"/>
  <c r="B28" i="47"/>
  <c r="B27" i="47"/>
  <c r="B26" i="47"/>
  <c r="B25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19" i="46"/>
  <c r="B18" i="46"/>
  <c r="B17" i="46"/>
  <c r="B16" i="46"/>
  <c r="B10" i="46"/>
  <c r="B27" i="45"/>
  <c r="B24" i="45"/>
  <c r="B19" i="45"/>
  <c r="B18" i="45"/>
  <c r="B17" i="45"/>
  <c r="B16" i="45"/>
  <c r="B10" i="45"/>
  <c r="B28" i="44"/>
  <c r="B27" i="44"/>
  <c r="B26" i="44"/>
  <c r="B25" i="44"/>
  <c r="B24" i="44"/>
  <c r="B23" i="44"/>
  <c r="B19" i="44"/>
  <c r="B18" i="44"/>
  <c r="B17" i="44"/>
  <c r="B16" i="44"/>
  <c r="B10" i="44"/>
  <c r="B26" i="43"/>
  <c r="B24" i="43"/>
  <c r="B19" i="43"/>
  <c r="B18" i="43"/>
  <c r="B17" i="43"/>
  <c r="B16" i="43"/>
  <c r="B10" i="43"/>
  <c r="B28" i="41"/>
  <c r="B19" i="41"/>
  <c r="B18" i="41"/>
  <c r="B17" i="41"/>
  <c r="B16" i="41"/>
  <c r="B10" i="41"/>
  <c r="B27" i="41"/>
  <c r="B26" i="41"/>
  <c r="B25" i="41"/>
  <c r="B24" i="41"/>
  <c r="B23" i="41"/>
  <c r="B23" i="40"/>
  <c r="B19" i="40"/>
  <c r="B18" i="40"/>
  <c r="B17" i="40"/>
  <c r="B16" i="40"/>
  <c r="B10" i="40"/>
  <c r="B28" i="40"/>
  <c r="B27" i="40"/>
  <c r="B26" i="40"/>
  <c r="B25" i="40"/>
  <c r="B24" i="40"/>
  <c r="B26" i="39"/>
  <c r="B19" i="39"/>
  <c r="B18" i="39"/>
  <c r="B17" i="39"/>
  <c r="B16" i="39"/>
  <c r="B10" i="39"/>
  <c r="B28" i="39"/>
  <c r="B27" i="39"/>
  <c r="B25" i="39"/>
  <c r="B24" i="39"/>
  <c r="B23" i="39"/>
  <c r="B28" i="38"/>
  <c r="B27" i="38"/>
  <c r="B19" i="38"/>
  <c r="B18" i="38"/>
  <c r="B17" i="38"/>
  <c r="B16" i="38"/>
  <c r="B10" i="38"/>
  <c r="B26" i="38"/>
  <c r="B25" i="38"/>
  <c r="B24" i="38"/>
  <c r="B23" i="38"/>
  <c r="B24" i="37"/>
  <c r="B19" i="37"/>
  <c r="B18" i="37"/>
  <c r="B17" i="37"/>
  <c r="B16" i="37"/>
  <c r="B10" i="37"/>
  <c r="B28" i="37"/>
  <c r="B27" i="37"/>
  <c r="B26" i="37"/>
  <c r="B25" i="37"/>
  <c r="B23" i="37"/>
  <c r="B28" i="36"/>
  <c r="B27" i="36"/>
  <c r="B26" i="36"/>
  <c r="B25" i="36"/>
  <c r="B24" i="36"/>
  <c r="B23" i="36"/>
  <c r="B19" i="36"/>
  <c r="B18" i="36"/>
  <c r="B17" i="36"/>
  <c r="B16" i="36"/>
  <c r="B10" i="36"/>
  <c r="B24" i="35"/>
  <c r="B19" i="35"/>
  <c r="B18" i="35"/>
  <c r="B17" i="35"/>
  <c r="B16" i="35"/>
  <c r="B10" i="35"/>
  <c r="B28" i="35"/>
  <c r="B27" i="35"/>
  <c r="B26" i="35"/>
  <c r="B25" i="35"/>
  <c r="B23" i="35"/>
  <c r="B27" i="34"/>
  <c r="B19" i="34"/>
  <c r="B18" i="34"/>
  <c r="B17" i="34"/>
  <c r="B16" i="34"/>
  <c r="B10" i="34"/>
  <c r="B28" i="34"/>
  <c r="B26" i="34"/>
  <c r="B25" i="34"/>
  <c r="B24" i="34"/>
  <c r="B23" i="34"/>
  <c r="B19" i="33"/>
  <c r="B18" i="33"/>
  <c r="B17" i="33"/>
  <c r="B16" i="33"/>
  <c r="B10" i="33"/>
  <c r="B28" i="33"/>
  <c r="B27" i="33"/>
  <c r="B26" i="33"/>
  <c r="B25" i="33"/>
  <c r="B24" i="33"/>
  <c r="B23" i="33"/>
  <c r="B25" i="32"/>
  <c r="B19" i="32"/>
  <c r="B18" i="32"/>
  <c r="B17" i="32"/>
  <c r="B16" i="32"/>
  <c r="B10" i="32"/>
  <c r="B28" i="32"/>
  <c r="B27" i="32"/>
  <c r="B26" i="32"/>
  <c r="B24" i="32"/>
  <c r="B23" i="32"/>
  <c r="B28" i="31"/>
  <c r="B19" i="31"/>
  <c r="B18" i="31"/>
  <c r="B17" i="31"/>
  <c r="B16" i="31"/>
  <c r="B10" i="31"/>
  <c r="B27" i="31"/>
  <c r="B26" i="31"/>
  <c r="B25" i="31"/>
  <c r="B24" i="31"/>
  <c r="B23" i="31"/>
  <c r="B23" i="30"/>
  <c r="B19" i="30"/>
  <c r="B18" i="30"/>
  <c r="B17" i="30"/>
  <c r="B16" i="30"/>
  <c r="B10" i="30"/>
  <c r="B28" i="30"/>
  <c r="B27" i="30"/>
  <c r="B26" i="30"/>
  <c r="B25" i="30"/>
  <c r="B24" i="30"/>
  <c r="B26" i="29"/>
  <c r="B19" i="29"/>
  <c r="B18" i="29"/>
  <c r="B17" i="29"/>
  <c r="B16" i="29"/>
  <c r="B10" i="29"/>
  <c r="B28" i="29"/>
  <c r="B27" i="29"/>
  <c r="B25" i="29"/>
  <c r="B24" i="29"/>
  <c r="B23" i="29"/>
  <c r="B19" i="28"/>
  <c r="B18" i="28"/>
  <c r="B17" i="28"/>
  <c r="B16" i="28"/>
  <c r="B10" i="28"/>
  <c r="B28" i="28"/>
  <c r="B27" i="28"/>
  <c r="B26" i="28"/>
  <c r="B25" i="28"/>
  <c r="B24" i="28"/>
  <c r="B23" i="28"/>
  <c r="B24" i="27"/>
  <c r="B19" i="27"/>
  <c r="B18" i="27"/>
  <c r="B17" i="27"/>
  <c r="B16" i="27"/>
  <c r="B10" i="27"/>
  <c r="B28" i="27"/>
  <c r="B27" i="27"/>
  <c r="B26" i="27"/>
  <c r="B25" i="27"/>
  <c r="B23" i="27"/>
  <c r="B27" i="26"/>
  <c r="B19" i="26"/>
  <c r="B18" i="26"/>
  <c r="B17" i="26"/>
  <c r="B16" i="26"/>
  <c r="B10" i="26"/>
  <c r="B28" i="26"/>
  <c r="B26" i="26"/>
  <c r="B25" i="26"/>
  <c r="B24" i="26"/>
  <c r="B23" i="26"/>
  <c r="B19" i="25"/>
  <c r="B18" i="25"/>
  <c r="B17" i="25"/>
  <c r="B16" i="25"/>
  <c r="B10" i="25"/>
  <c r="B28" i="25"/>
  <c r="B27" i="25"/>
  <c r="B26" i="25"/>
  <c r="B25" i="25"/>
  <c r="B24" i="25"/>
  <c r="B23" i="25"/>
  <c r="B25" i="24"/>
  <c r="B19" i="24"/>
  <c r="B18" i="24"/>
  <c r="B17" i="24"/>
  <c r="B16" i="24"/>
  <c r="B10" i="24"/>
  <c r="B28" i="24"/>
  <c r="B27" i="24"/>
  <c r="B26" i="24"/>
  <c r="B24" i="24"/>
  <c r="B23" i="24"/>
  <c r="B28" i="23"/>
  <c r="B19" i="23"/>
  <c r="B18" i="23"/>
  <c r="B17" i="23"/>
  <c r="B16" i="23"/>
  <c r="B10" i="23"/>
  <c r="B26" i="23"/>
  <c r="B25" i="23"/>
  <c r="B24" i="23"/>
  <c r="B23" i="23"/>
  <c r="B23" i="22"/>
  <c r="B19" i="22"/>
  <c r="B18" i="22"/>
  <c r="B17" i="22"/>
  <c r="B16" i="22"/>
  <c r="B10" i="22"/>
  <c r="B28" i="22"/>
  <c r="B27" i="22"/>
  <c r="B26" i="22"/>
  <c r="B25" i="22"/>
  <c r="B24" i="22"/>
  <c r="B26" i="21"/>
  <c r="B19" i="21"/>
  <c r="B18" i="21"/>
  <c r="B17" i="21"/>
  <c r="B16" i="21"/>
  <c r="B10" i="21"/>
  <c r="B28" i="21"/>
  <c r="B27" i="21"/>
  <c r="B25" i="21"/>
  <c r="B24" i="21"/>
  <c r="B23" i="21"/>
  <c r="B19" i="20"/>
  <c r="B18" i="20"/>
  <c r="B17" i="20"/>
  <c r="B16" i="20"/>
  <c r="B10" i="20"/>
  <c r="B28" i="20"/>
  <c r="B27" i="20"/>
  <c r="B26" i="20"/>
  <c r="B25" i="20"/>
  <c r="B24" i="20"/>
  <c r="B23" i="20"/>
  <c r="B24" i="19"/>
  <c r="B19" i="19"/>
  <c r="B18" i="19"/>
  <c r="B17" i="19"/>
  <c r="B16" i="19"/>
  <c r="B10" i="19"/>
  <c r="B28" i="19"/>
  <c r="B26" i="19"/>
  <c r="B25" i="19"/>
  <c r="B23" i="19"/>
  <c r="B27" i="18"/>
  <c r="B19" i="18"/>
  <c r="B18" i="18"/>
  <c r="B17" i="18"/>
  <c r="B16" i="18"/>
  <c r="B10" i="18"/>
  <c r="B28" i="18"/>
  <c r="B25" i="18"/>
  <c r="B24" i="18"/>
  <c r="B19" i="17"/>
  <c r="B18" i="17"/>
  <c r="B17" i="17"/>
  <c r="B16" i="17"/>
  <c r="B10" i="17"/>
  <c r="B28" i="17"/>
  <c r="B27" i="17"/>
  <c r="B26" i="17"/>
  <c r="B25" i="17"/>
  <c r="B24" i="17"/>
  <c r="B23" i="17"/>
  <c r="B25" i="16"/>
  <c r="B19" i="16"/>
  <c r="B18" i="16"/>
  <c r="B17" i="16"/>
  <c r="B16" i="16"/>
  <c r="B10" i="16"/>
  <c r="B28" i="16"/>
  <c r="B27" i="16"/>
  <c r="B26" i="16"/>
  <c r="B24" i="16"/>
  <c r="B23" i="16"/>
  <c r="B28" i="15"/>
  <c r="B19" i="15"/>
  <c r="B18" i="15"/>
  <c r="B17" i="15"/>
  <c r="B16" i="15"/>
  <c r="B10" i="15"/>
  <c r="B27" i="15"/>
  <c r="B26" i="15"/>
  <c r="B25" i="15"/>
  <c r="B24" i="15"/>
  <c r="B23" i="15"/>
  <c r="B23" i="14"/>
  <c r="B19" i="14"/>
  <c r="B18" i="14"/>
  <c r="B17" i="14"/>
  <c r="B16" i="14"/>
  <c r="B10" i="14"/>
  <c r="B28" i="14"/>
  <c r="B27" i="14"/>
  <c r="B26" i="14"/>
  <c r="B25" i="14"/>
  <c r="B24" i="14"/>
  <c r="B26" i="13"/>
  <c r="B19" i="13"/>
  <c r="B18" i="13"/>
  <c r="B17" i="13"/>
  <c r="B16" i="13"/>
  <c r="B10" i="13"/>
  <c r="B28" i="13"/>
  <c r="B27" i="13"/>
  <c r="B25" i="13"/>
  <c r="B24" i="13"/>
  <c r="B23" i="13"/>
  <c r="B19" i="12"/>
  <c r="B18" i="12"/>
  <c r="B17" i="12"/>
  <c r="B16" i="12"/>
  <c r="B10" i="12"/>
  <c r="B28" i="12"/>
  <c r="B27" i="12"/>
  <c r="B26" i="12"/>
  <c r="B25" i="12"/>
  <c r="B24" i="12"/>
  <c r="B23" i="12"/>
  <c r="B24" i="11"/>
  <c r="B19" i="11"/>
  <c r="B18" i="11"/>
  <c r="B17" i="11"/>
  <c r="B16" i="11"/>
  <c r="B10" i="11"/>
  <c r="B28" i="11"/>
  <c r="B27" i="11"/>
  <c r="B26" i="11"/>
  <c r="B25" i="11"/>
  <c r="B23" i="11"/>
  <c r="B27" i="10"/>
  <c r="B19" i="10"/>
  <c r="B18" i="10"/>
  <c r="B17" i="10"/>
  <c r="B16" i="10"/>
  <c r="B10" i="10"/>
  <c r="B28" i="10"/>
  <c r="B26" i="10"/>
  <c r="B25" i="10"/>
  <c r="B24" i="10"/>
  <c r="B23" i="10"/>
  <c r="B19" i="9"/>
  <c r="B18" i="9"/>
  <c r="B17" i="9"/>
  <c r="B16" i="9"/>
  <c r="B10" i="9"/>
  <c r="B28" i="9"/>
  <c r="B27" i="9"/>
  <c r="B26" i="9"/>
  <c r="B25" i="9"/>
  <c r="B24" i="9"/>
  <c r="B23" i="9"/>
  <c r="B25" i="8"/>
  <c r="B19" i="8"/>
  <c r="B18" i="8"/>
  <c r="B17" i="8"/>
  <c r="B16" i="8"/>
  <c r="B10" i="8"/>
  <c r="B28" i="8"/>
  <c r="B27" i="8"/>
  <c r="B26" i="8"/>
  <c r="B24" i="8"/>
  <c r="B23" i="8"/>
  <c r="B28" i="7"/>
  <c r="B19" i="7"/>
  <c r="B18" i="7"/>
  <c r="B17" i="7"/>
  <c r="B16" i="7"/>
  <c r="B10" i="7"/>
  <c r="B27" i="7"/>
  <c r="B26" i="7"/>
  <c r="B25" i="7"/>
  <c r="B24" i="7"/>
  <c r="B23" i="7"/>
  <c r="B23" i="6"/>
  <c r="B19" i="6"/>
  <c r="B18" i="6"/>
  <c r="B17" i="6"/>
  <c r="B16" i="6"/>
  <c r="B10" i="6"/>
  <c r="B28" i="6"/>
  <c r="B27" i="6"/>
  <c r="B26" i="6"/>
  <c r="B25" i="6"/>
  <c r="B24" i="6"/>
  <c r="B24" i="3"/>
  <c r="B19" i="3"/>
  <c r="B18" i="3"/>
  <c r="B17" i="3"/>
  <c r="B16" i="3"/>
  <c r="B10" i="3"/>
  <c r="B28" i="3"/>
  <c r="B27" i="3"/>
  <c r="B26" i="3"/>
  <c r="B25" i="3"/>
  <c r="B23" i="3"/>
</calcChain>
</file>

<file path=xl/sharedStrings.xml><?xml version="1.0" encoding="utf-8"?>
<sst xmlns="http://schemas.openxmlformats.org/spreadsheetml/2006/main" count="10470" uniqueCount="490">
  <si>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</si>
  <si>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</si>
  <si>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</si>
  <si>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</si>
  <si>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</si>
  <si>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</si>
  <si>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</si>
  <si>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</si>
  <si>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</si>
  <si>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</si>
  <si>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</si>
  <si>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</si>
  <si>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</si>
  <si>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</si>
  <si>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</si>
  <si>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</si>
  <si>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</si>
  <si>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</si>
  <si>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</si>
  <si>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</si>
  <si>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</si>
  <si>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</si>
  <si>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</si>
  <si>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</si>
  <si>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</si>
  <si>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</si>
  <si>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</si>
  <si>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</si>
  <si>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</si>
  <si>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</si>
  <si>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</si>
  <si>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</si>
  <si>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</si>
  <si>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</si>
  <si>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</si>
  <si>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</si>
  <si>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</si>
  <si>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</si>
  <si>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</si>
  <si>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</si>
  <si>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</si>
  <si>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</si>
  <si>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</si>
  <si>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</si>
  <si>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</si>
  <si>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</si>
  <si>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</si>
  <si>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</si>
  <si>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</si>
  <si>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</si>
  <si>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</si>
  <si>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</si>
  <si>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</si>
  <si>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</si>
  <si>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</si>
  <si>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</si>
  <si>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</si>
  <si>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</si>
  <si>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</si>
  <si>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</si>
  <si>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</si>
  <si>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</si>
  <si>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</si>
  <si>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</si>
  <si>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</si>
  <si>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</si>
  <si>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</si>
  <si>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</si>
  <si>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</si>
  <si>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</si>
  <si>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</si>
  <si>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</si>
  <si>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</si>
  <si>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</si>
  <si>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</si>
  <si>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</si>
  <si>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</si>
  <si>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Schmied</t>
  </si>
  <si>
    <t>Ein durchschnittlicher Schmied</t>
  </si>
  <si>
    <t>Guter Schmied</t>
  </si>
  <si>
    <t>Ein guter Schmied</t>
  </si>
  <si>
    <t>Hervorragender Schmied</t>
  </si>
  <si>
    <t>Ein hervorragender Schmied</t>
  </si>
  <si>
    <t>Meister Schmied</t>
  </si>
  <si>
    <t>Ein meistericher Schmied</t>
  </si>
  <si>
    <t>Adliger</t>
  </si>
  <si>
    <t>Ein durchschnittlicher Adliger</t>
  </si>
  <si>
    <t>Ork Schläger</t>
  </si>
  <si>
    <t>Ein Pugilist</t>
  </si>
  <si>
    <t>OrkSehrStarkSchwer</t>
  </si>
  <si>
    <t>ein sehr starker Ork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</si>
  <si>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</si>
  <si>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</si>
  <si>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</si>
  <si>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</si>
  <si>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</si>
  <si>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</si>
  <si>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</si>
  <si>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</si>
  <si>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</si>
  <si>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</si>
  <si>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</si>
  <si>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High Level Pirat mit Muskete</t>
  </si>
  <si>
    <t>Kanonier Pirat</t>
  </si>
  <si>
    <t>Artillerist Pirat</t>
  </si>
  <si>
    <t>Musketier Pirat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</si>
  <si>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</si>
  <si>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</si>
  <si>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</si>
  <si>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</si>
  <si>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</si>
  <si>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</si>
  <si>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Kaiserlicher Heiler / Alchemist</t>
  </si>
  <si>
    <t>Braut Tränke und kennt sich mit Verletzungen aus</t>
  </si>
  <si>
    <t>Animalus Frosch</t>
  </si>
  <si>
    <t>Animalus mit Frosch Mutation</t>
  </si>
  <si>
    <t>Animalus Tiger</t>
  </si>
  <si>
    <t>Animalus mit Tiger Mutation</t>
  </si>
  <si>
    <t>Animalus Ziegenbock</t>
  </si>
  <si>
    <t>Animalus mit Ziegenbock Mutation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</si>
  <si>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</si>
  <si>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</si>
  <si>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</si>
  <si>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</si>
  <si>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</si>
  <si>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</si>
  <si>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</si>
  <si>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</si>
  <si>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</si>
  <si>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</si>
  <si>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</si>
  <si>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</si>
  <si>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</si>
  <si>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</si>
  <si>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</si>
  <si>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</si>
  <si>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</si>
  <si>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</si>
  <si>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</si>
  <si>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</si>
  <si>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</si>
  <si>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</si>
  <si>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</si>
  <si>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</si>
  <si>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</si>
  <si>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</si>
  <si>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</si>
  <si>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</si>
  <si>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</si>
  <si>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</si>
  <si>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</si>
  <si>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</si>
  <si>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</si>
  <si>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</si>
  <si>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</si>
  <si>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</si>
  <si>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</si>
  <si>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</si>
  <si>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</si>
  <si>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</si>
  <si>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</si>
  <si>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</si>
  <si>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</si>
  <si>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</si>
  <si>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</si>
  <si>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</si>
  <si>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</si>
  <si>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</si>
  <si>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</si>
  <si>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</si>
  <si>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</si>
  <si>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</si>
  <si>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</si>
  <si>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</si>
  <si>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</si>
  <si>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</si>
  <si>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</t>
  </si>
  <si>
    <t>ZustandGürtel</t>
  </si>
  <si>
    <t>maxgewicht</t>
  </si>
  <si>
    <t>Persuation</t>
  </si>
  <si>
    <t>Waffe2</t>
  </si>
  <si>
    <t>Knüppel,Dolch,Faust</t>
  </si>
  <si>
    <t>ZustandBeine</t>
  </si>
  <si>
    <t>Belastung</t>
  </si>
  <si>
    <t>Mittel</t>
  </si>
  <si>
    <t>Performance</t>
  </si>
  <si>
    <t>Waffe3</t>
  </si>
  <si>
    <t>TierHelm</t>
  </si>
  <si>
    <t>Initiative</t>
  </si>
  <si>
    <t>Feilschen</t>
  </si>
  <si>
    <t>Schild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</si>
  <si>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</si>
  <si>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</si>
  <si>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</si>
  <si>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</si>
  <si>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</si>
  <si>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</si>
  <si>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</si>
  <si>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</si>
  <si>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</si>
  <si>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</si>
  <si>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</si>
  <si>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</si>
  <si>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</si>
  <si>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</si>
  <si>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</si>
  <si>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</si>
  <si>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</si>
  <si>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</si>
  <si>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</si>
  <si>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</si>
  <si>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</si>
  <si>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</si>
  <si>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</si>
  <si>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</si>
  <si>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</si>
  <si>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</si>
  <si>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</si>
  <si>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</si>
  <si>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</si>
  <si>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</si>
  <si>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</si>
  <si>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</si>
  <si>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</si>
  <si>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</si>
  <si>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</si>
  <si>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</si>
  <si>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</si>
  <si>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</si>
  <si>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</si>
  <si>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</si>
  <si>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</si>
  <si>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</si>
  <si>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</si>
  <si>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</si>
  <si>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</si>
  <si>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</si>
  <si>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</si>
  <si>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</si>
  <si>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</si>
  <si>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</si>
  <si>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Schwert</t>
  </si>
  <si>
    <t>Schwer</t>
  </si>
  <si>
    <t>Schwert,Axt,Streitkolben</t>
  </si>
  <si>
    <t>Muskete, Einhandarmbrust</t>
  </si>
  <si>
    <t>Dolch, Knüppel, Schwert</t>
  </si>
  <si>
    <t>Muskete</t>
  </si>
  <si>
    <t>Leicht,Mittel</t>
  </si>
  <si>
    <t>Axt,Dolch</t>
  </si>
  <si>
    <t>Dolch</t>
  </si>
  <si>
    <t>Wurfmesser,Bola</t>
  </si>
  <si>
    <t>Dolch, Knüppel</t>
  </si>
  <si>
    <t>Dolch, Faust</t>
  </si>
  <si>
    <t>Schwert, Axt, Knüppel</t>
  </si>
  <si>
    <t>Dolch, Knüppel, Axt</t>
  </si>
  <si>
    <t>Keine, Leicht</t>
  </si>
  <si>
    <t>Schwert, Axt, Streitkolben, Großschwert, Kriegshammer, Großaxt, Pike</t>
  </si>
  <si>
    <t>Faust, Leichter Schild, Schild</t>
  </si>
  <si>
    <t>Keine, Leicht, Mittel</t>
  </si>
  <si>
    <t>Speer, Pike, Armbrust, Großaxt</t>
  </si>
  <si>
    <t>Armbrust, Bola, Schwere Bola</t>
  </si>
  <si>
    <t>Schild, LeichterSchild</t>
  </si>
  <si>
    <t>Leicht,Mittel,Schwer</t>
  </si>
  <si>
    <t>Fredan</t>
  </si>
  <si>
    <t>Pferd</t>
  </si>
  <si>
    <t>Turmschild</t>
  </si>
  <si>
    <t>Schwert, Axt, Streitkolben</t>
  </si>
  <si>
    <t>Dolch, Knüppel, Faust</t>
  </si>
  <si>
    <t>Eliteoffizier</t>
  </si>
  <si>
    <t>Keine</t>
  </si>
  <si>
    <t>Schlagring, Faust, Faustmesser</t>
  </si>
  <si>
    <t>Faustmesser, Faust, Schlagring</t>
  </si>
  <si>
    <t>Schild, Leichter Schild, Faust</t>
  </si>
  <si>
    <t>Mittel, Leicht</t>
  </si>
  <si>
    <t>Knüppel</t>
  </si>
  <si>
    <t>Großschwert, Großaxt, Kriegshammer, Hellebarde</t>
  </si>
  <si>
    <t>Schild, Turmschild, Leichtes Schild, Faust</t>
  </si>
  <si>
    <t>Schwer, Mittel</t>
  </si>
  <si>
    <t>Axt, Knüppel, Schlagring</t>
  </si>
  <si>
    <t>Knüppel, Faust, Dolch, Faustmesser</t>
  </si>
  <si>
    <t>Schleuder</t>
  </si>
  <si>
    <t>Straßenkind</t>
  </si>
  <si>
    <t>Laute, Dudelsack, Trommel</t>
  </si>
  <si>
    <t>Laute, Dudelsack, Trommel, Faust</t>
  </si>
  <si>
    <t>Renomierter Performer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</si>
  <si>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</si>
  <si>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</si>
  <si>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</si>
  <si>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</si>
  <si>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Axt, Schwert, Speer, Pike, Streitkolben</t>
  </si>
  <si>
    <t>Dolch, Knüppel, Faustmesser, Schlagring</t>
  </si>
  <si>
    <t>Dolch, Schlagring</t>
  </si>
  <si>
    <t>Schlagring,Faust,Dolch, Faustmesser</t>
  </si>
  <si>
    <t>Bola</t>
  </si>
  <si>
    <t>Schild,LeichtesSchild</t>
  </si>
  <si>
    <t>LeichterSchild,Schild</t>
  </si>
  <si>
    <t>Schwert,Streitkolben,Axt,Speer</t>
  </si>
  <si>
    <t>StarkerKriegerTank</t>
  </si>
  <si>
    <t>Schwert,Axt,Streitkolben,Speer</t>
  </si>
  <si>
    <t>Schild,LeichterSchild</t>
  </si>
  <si>
    <t>Großschwert, Hellebarde, Großaxt,Kriegshammer</t>
  </si>
  <si>
    <t>Axt,Schwert, Streitkolben, Speer</t>
  </si>
  <si>
    <t>Schwert,Axt,Streitkolben,Metallkrallen</t>
  </si>
  <si>
    <t>Armbrust,Muskete,Schleuder</t>
  </si>
  <si>
    <t>Schwert,Axt,Speer,Streitkolben</t>
  </si>
  <si>
    <t>Bola,Trompete</t>
  </si>
  <si>
    <t>Pilum</t>
  </si>
  <si>
    <t>Schild,Turmschild</t>
  </si>
  <si>
    <t>Mittel,Schwer</t>
  </si>
  <si>
    <t>Dolch,Knüppel</t>
  </si>
  <si>
    <t>Leicht,Leicht,Mittel,Mittel,Schwer</t>
  </si>
  <si>
    <t>Kaisersoldat</t>
  </si>
  <si>
    <t>Schlagring</t>
  </si>
  <si>
    <t>Kleines Schild</t>
  </si>
  <si>
    <t>Meister-Händler</t>
  </si>
  <si>
    <t>Armbrust</t>
  </si>
  <si>
    <t>Dolch,Bola,Faustmesser,Wurfmesser</t>
  </si>
  <si>
    <t>Dolch,Bola,Faustmesser</t>
  </si>
  <si>
    <t>Schwert,Axt</t>
  </si>
  <si>
    <t>Leicht,Mittel,Keiner,Leicht</t>
  </si>
  <si>
    <t>Kultistenführer</t>
  </si>
  <si>
    <t>Großschwert,Bola,Schwert</t>
  </si>
  <si>
    <t>Meister-Attentäter</t>
  </si>
  <si>
    <t>Armbrust,Schwert</t>
  </si>
  <si>
    <t>Dolch,Bola</t>
  </si>
  <si>
    <t>Keine,Keine,Leicht</t>
  </si>
  <si>
    <t>Dolch,Faustmesser,Metallkrallen,Schwert,Axt</t>
  </si>
  <si>
    <t>Leicht,Mittel,Keine</t>
  </si>
  <si>
    <t>Kriegshammer,Großaxt</t>
  </si>
  <si>
    <t>Axt,Knüppel</t>
  </si>
  <si>
    <t>Schwer,Keine</t>
  </si>
  <si>
    <t>Hellebarde,Großaxt</t>
  </si>
  <si>
    <t>LeichtesSchild</t>
  </si>
  <si>
    <t>Feuerhand</t>
  </si>
  <si>
    <t>Schwert, Axt, Speer</t>
  </si>
  <si>
    <t>Goblin Schamane</t>
  </si>
  <si>
    <t>Axt, Schwert, Streitkolben</t>
  </si>
  <si>
    <t>Dolch, Axt</t>
  </si>
  <si>
    <t>LeichterSchild</t>
  </si>
  <si>
    <t>Dolch,Faustmesser,Faust</t>
  </si>
  <si>
    <t>Schleuder,Faust</t>
  </si>
  <si>
    <t>Faust,Dolch</t>
  </si>
  <si>
    <t>Elf</t>
  </si>
  <si>
    <t>Schwert,Axt,Knüppel,Streitkolben</t>
  </si>
  <si>
    <t>Dolch,Faustmesser,Schlagring</t>
  </si>
  <si>
    <t>Schwert,Axt,Knüppel,Streitkolben, Speer,Faust,Faust</t>
  </si>
  <si>
    <t>Dolch, Axt,Faust</t>
  </si>
  <si>
    <t>Faust,LeichtesSchild</t>
  </si>
  <si>
    <t>Keine,Leicht,Leicht,Mittel</t>
  </si>
  <si>
    <t>Reitspinne klein</t>
  </si>
  <si>
    <t>Faust,LeichterSchild</t>
  </si>
  <si>
    <t>Leicht,Mittel,Mittel</t>
  </si>
  <si>
    <t>Schwert, Steitkolben,Großaxt, Axt, Kriegshammer</t>
  </si>
  <si>
    <t>Schild,Turmschild,Faust</t>
  </si>
  <si>
    <t>Axt,Speer</t>
  </si>
  <si>
    <t>Bola,SchwereBola</t>
  </si>
  <si>
    <t>Mittel,Mittel,Leicht</t>
  </si>
  <si>
    <t>Animalus Jäger</t>
  </si>
  <si>
    <t>Knüppel,Dolch,Schlagring,Faustmesser</t>
  </si>
  <si>
    <t>Faustmesser,Schlagring,Dolch</t>
  </si>
  <si>
    <t>Wurfmesser</t>
  </si>
  <si>
    <t>Hellebarde, Großschwert,Großaxt, Schwert,Axt</t>
  </si>
  <si>
    <t>Schwert,Knüppel, Bola</t>
  </si>
  <si>
    <t>Wurfaxt</t>
  </si>
  <si>
    <t>Schwer,Mittel</t>
  </si>
  <si>
    <t>Dolch,Faust</t>
  </si>
  <si>
    <t>Sstraßenkind</t>
  </si>
  <si>
    <t>Leichter Schild</t>
  </si>
  <si>
    <t>Streitkolben, Schwert,Axt</t>
  </si>
  <si>
    <t>Mittel,Mittel,Leicht,Schwer</t>
  </si>
  <si>
    <t>Priester</t>
  </si>
  <si>
    <t>Leicht,Leicht,Mittel</t>
  </si>
  <si>
    <t>Hellebarde,Pike,Speer</t>
  </si>
  <si>
    <t>Leichter Schild,Schild, Faust</t>
  </si>
  <si>
    <t>Laute, Trompete, Trommel,Dudelsack</t>
  </si>
  <si>
    <t>Leicht,Leicht,Mittel,Keine</t>
  </si>
  <si>
    <t>Schwert,Axt,Knüppel,Streitkolben,Speer</t>
  </si>
  <si>
    <t>Faust,Leichter Schild,Schild</t>
  </si>
  <si>
    <t>Reitspinne mittel</t>
  </si>
  <si>
    <t>Schwert,Axt,Knüppel,Streitkolben, Speer</t>
  </si>
  <si>
    <t xml:space="preserve">Schwert, Steitkolben,Speer, Axt, </t>
  </si>
  <si>
    <t>Leichter Schild, Schild,Turmschild</t>
  </si>
  <si>
    <t>Schwer, Mittel,Keine</t>
  </si>
  <si>
    <t>Halbling Soldat</t>
  </si>
  <si>
    <t>Halbling Attentäter</t>
  </si>
  <si>
    <t>Laute, Dudelsack, Geige, Trommel, Flöte, Horn</t>
  </si>
  <si>
    <t>Schwert, Axt, Dolch</t>
  </si>
  <si>
    <t>Armbrust,Langbogen</t>
  </si>
  <si>
    <t>Langbogen</t>
  </si>
  <si>
    <t>Langbogen,Armbrust</t>
  </si>
  <si>
    <t>Armbrust,Langbogen, Faust,Faust</t>
  </si>
  <si>
    <t>Armbrust, Langbogen, Muskete</t>
  </si>
  <si>
    <t>Armbrust, Langbogen</t>
  </si>
  <si>
    <t>Armbrust,Langbogen,Einhandarmbrust</t>
  </si>
  <si>
    <t>Schwert, Axt,Knüppel, Langbogen, Einhandarmbrust</t>
  </si>
  <si>
    <t>Langbogen, Armbrust, Hellebarde, Faust</t>
  </si>
  <si>
    <t>Wurfmesser, Armbrust, Langbogen, Muskete</t>
  </si>
  <si>
    <t>S</t>
  </si>
  <si>
    <t>Index</t>
  </si>
  <si>
    <t>Piraten Kapitän</t>
  </si>
  <si>
    <t>Banditenführer</t>
  </si>
  <si>
    <t>Bandit schwach</t>
  </si>
  <si>
    <t>Eldrischer Feldsoldat</t>
  </si>
  <si>
    <t>Goblin Nahkämpfer</t>
  </si>
  <si>
    <t>Halbling Barde</t>
  </si>
  <si>
    <t>Halbling Soldat Nahkampf</t>
  </si>
  <si>
    <t>Halbling Soldat Fernkampf</t>
  </si>
  <si>
    <t>Halbling Assassine</t>
  </si>
  <si>
    <t>Halbling Sichelrache</t>
  </si>
  <si>
    <t>Halbling Händler</t>
  </si>
  <si>
    <t>Bandenmitglied</t>
  </si>
  <si>
    <t>Leibwache</t>
  </si>
  <si>
    <t>Waisenkind</t>
  </si>
  <si>
    <t>Lordsberater</t>
  </si>
  <si>
    <t>Priester des Allgottes</t>
  </si>
  <si>
    <t>Stadtwache</t>
  </si>
  <si>
    <t>Militärmusikant</t>
  </si>
  <si>
    <t>WaldelfKrieger</t>
  </si>
  <si>
    <t>WaldelfEliteKrieger</t>
  </si>
  <si>
    <t>Pirat</t>
  </si>
  <si>
    <t>Einfacher Söldner</t>
  </si>
  <si>
    <t>Erfahrener Seefahrer</t>
  </si>
  <si>
    <t>Kaiserlicher Zenturio</t>
  </si>
  <si>
    <t>Kaiserlicher Soldat</t>
  </si>
  <si>
    <t>Neue profile</t>
  </si>
  <si>
    <t>Kaiserlich Fernkampf</t>
  </si>
  <si>
    <t>Kaiserlich Schwere Truppe</t>
  </si>
  <si>
    <t>Kaiserliche Elitetruppe</t>
  </si>
  <si>
    <t>Kaiserlicher Musketier</t>
  </si>
  <si>
    <t>Piraten Kanonier</t>
  </si>
  <si>
    <t>Piraten Musketier</t>
  </si>
  <si>
    <t>Kultistensoldat</t>
  </si>
  <si>
    <t>RahKari Soldat</t>
  </si>
  <si>
    <t>RahKari Fredan</t>
  </si>
  <si>
    <t>RahKari Kavallerist</t>
  </si>
  <si>
    <t>RahKari Elefantenreiter</t>
  </si>
  <si>
    <t>RahKari Schleuderer</t>
  </si>
  <si>
    <t>RahKari Konstruktführer</t>
  </si>
  <si>
    <t>RahKari Tempelwache</t>
  </si>
  <si>
    <t>Animalus Schamane</t>
  </si>
  <si>
    <t>Animalus Elitejäger</t>
  </si>
  <si>
    <t>Barde</t>
  </si>
  <si>
    <t>Soldaten-Heiler</t>
  </si>
  <si>
    <t>Arzt</t>
  </si>
  <si>
    <t>Alchemist</t>
  </si>
  <si>
    <t>Handwerker</t>
  </si>
  <si>
    <t>Seevolk</t>
  </si>
  <si>
    <t>Söldner Nahkampf</t>
  </si>
  <si>
    <t>Sölner Fernkampf</t>
  </si>
  <si>
    <t>Waffen</t>
  </si>
  <si>
    <t>Rapier</t>
  </si>
  <si>
    <t>Säbel</t>
  </si>
  <si>
    <t>Kurzschwert</t>
  </si>
  <si>
    <t>Axt</t>
  </si>
  <si>
    <t>Streitkolben</t>
  </si>
  <si>
    <t>Rabenschnabel</t>
  </si>
  <si>
    <t>Parierdolch</t>
  </si>
  <si>
    <t>Wurfdolch</t>
  </si>
  <si>
    <t>Kurzbogen</t>
  </si>
  <si>
    <t>Einhandarmbrust</t>
  </si>
  <si>
    <t>Pistole</t>
  </si>
  <si>
    <t>Großschwert</t>
  </si>
  <si>
    <t>Großaxt</t>
  </si>
  <si>
    <t>Kriegshammer</t>
  </si>
  <si>
    <t>Speer</t>
  </si>
  <si>
    <t>Kampfstab</t>
  </si>
  <si>
    <t>Pike</t>
  </si>
  <si>
    <t>Hellebarde</t>
  </si>
  <si>
    <t>Faustmesser</t>
  </si>
  <si>
    <t>Metallkrallen</t>
  </si>
  <si>
    <t>Faust</t>
  </si>
  <si>
    <t>Tritt</t>
  </si>
  <si>
    <t>Giftwurfmesser</t>
  </si>
  <si>
    <t>Schwere Bola</t>
  </si>
  <si>
    <t>Rapier, Schwert</t>
  </si>
  <si>
    <t>Dolch, Parierdolch</t>
  </si>
  <si>
    <t>Leichter Schild, Faust</t>
  </si>
  <si>
    <t>x</t>
  </si>
  <si>
    <t>Langbogen,Kurzbogen,Armbrust</t>
  </si>
  <si>
    <t>Schwert,Streitkolben,Speer,Axt, Säbel, Pike, Kurzschwert</t>
  </si>
  <si>
    <t>Axt,Knüppel,Dolch, Parierdolch, Wurfdolch, Kurzschwert</t>
  </si>
  <si>
    <t>Langbogen,Kurzbogen,Armbrust, Pilum, Pilum, Pilum</t>
  </si>
  <si>
    <t>Schwert,Streitkolben,Speer,Axt, Säbel, Säbel,Säbel, Pike, Kurzschwert</t>
  </si>
  <si>
    <t>Säbel,Knüppel,Dolch, Parierdolch, Wurfdolch</t>
  </si>
  <si>
    <t>Langbogen,Kurzbogen,Armbrust, Schleuder</t>
  </si>
  <si>
    <t>Speer,Pike,Hellebarde</t>
  </si>
  <si>
    <t>Dolch,Axt,Schwert, Kurzschwert</t>
  </si>
  <si>
    <t>Langbogen, Kurzbogen</t>
  </si>
  <si>
    <t>Langbogen,Armbrust, Kurzbogen</t>
  </si>
  <si>
    <t>Dolch, Wurfdolch, Kurzschwert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</si>
</sst>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  <xf numFmtId="15" fontId="0" fillId="0" borderId="0" xfId="0" applyNumberFormat="1"/>
    <xf numFmtId="0" fontId="0" fillId="3" borderId="0" xfId="0" applyFill="1"/>
    <xf numFmtId="15" fontId="0" fillId="3" borderId="0" xfId="0" applyNumberFormat="1" applyFill="1"/>
  </cellXfs>
  <cellStyles count="88">
    <cellStyle name="Besuchter Hyperlink" xfId="57" builtinId="9" hidden="1"/>
    <cellStyle name="Besuchter Hyperlink" xfId="61" builtinId="9" hidden="1"/>
    <cellStyle name="Besuchter Hyperlink" xfId="65" builtinId="9" hidden="1"/>
    <cellStyle name="Besuchter Hyperlink" xfId="69" builtinId="9" hidden="1"/>
    <cellStyle name="Besuchter Hyperlink" xfId="73" builtinId="9" hidden="1"/>
    <cellStyle name="Besuchter Hyperlink" xfId="77" builtinId="9" hidden="1"/>
    <cellStyle name="Besuchter Hyperlink" xfId="81" builtinId="9" hidden="1"/>
    <cellStyle name="Besuchter Hyperlink" xfId="85" builtinId="9" hidden="1"/>
    <cellStyle name="Besuchter Hyperlink" xfId="87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71" builtinId="9" hidden="1"/>
    <cellStyle name="Besuchter Hyperlink" xfId="67" builtinId="9" hidden="1"/>
    <cellStyle name="Besuchter Hyperlink" xfId="63" builtinId="9" hidden="1"/>
    <cellStyle name="Besuchter Hyperlink" xfId="59" builtinId="9" hidden="1"/>
    <cellStyle name="Besuchter Hyperlink" xfId="55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3" builtinId="9" hidden="1"/>
    <cellStyle name="Besuchter Hyperlink" xfId="51" builtinId="9" hidden="1"/>
    <cellStyle name="Besuchter Hyperlink" xfId="43" builtinId="9" hidden="1"/>
    <cellStyle name="Besuchter Hyperlink" xfId="35" builtinId="9" hidden="1"/>
    <cellStyle name="Besuchter Hyperlink" xfId="27" builtinId="9" hidden="1"/>
    <cellStyle name="Besuchter Hyperlink" xfId="19" builtinId="9" hidden="1"/>
    <cellStyle name="Besuchter Hyperlink" xfId="9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1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54" builtinId="8" hidden="1"/>
    <cellStyle name="Link" xfId="56" builtinId="8" hidden="1"/>
    <cellStyle name="Link" xfId="58" builtinId="8" hidden="1"/>
    <cellStyle name="Link" xfId="62" builtinId="8" hidden="1"/>
    <cellStyle name="Link" xfId="64" builtinId="8" hidden="1"/>
    <cellStyle name="Link" xfId="66" builtinId="8" hidden="1"/>
    <cellStyle name="Link" xfId="70" builtinId="8" hidden="1"/>
    <cellStyle name="Link" xfId="72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5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36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5" builtinId="8" hidden="1"/>
    <cellStyle name="Link" xfId="8" builtinId="8" hidden="1"/>
    <cellStyle name="Link" xfId="10" builtinId="8" hidden="1"/>
    <cellStyle name="Link" xfId="3" builtinId="8" hidden="1"/>
    <cellStyle name="Link" xfId="1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L99"/>
  <sheetViews>
    <sheetView tabSelected="1" topLeftCell="B85" zoomScale="85" zoomScaleNormal="85" zoomScalePageLayoutView="85" workbookViewId="0">
      <selection activeCell="G2" sqref="G2:G99"/>
    </sheetView>
  </sheetViews>
  <sheetFormatPr baseColWidth="10" defaultColWidth="14.42578125" defaultRowHeight="15.75" customHeight="1"/>
  <cols>
    <col min="1" max="1" width="22.5703125" customWidth="1"/>
    <col min="7" max="7" width="18.5703125" customWidth="1"/>
  </cols>
  <sheetData>
    <row r="1" spans="1:12" ht="15.75" customHeight="1">
      <c r="A1" s="1" t="s">
        <v>0</v>
      </c>
      <c r="B1" s="2" t="s">
        <v>1</v>
      </c>
      <c r="G1" t="s">
        <v>398</v>
      </c>
      <c r="I1" t="s">
        <v>424</v>
      </c>
      <c r="L1" t="s">
        <v>449</v>
      </c>
    </row>
    <row r="2" spans="1:12" ht="15.75" customHeight="1">
      <c r="A2" s="3" t="s">
        <v>2</v>
      </c>
      <c r="G2" t="s">
        <v>85</v>
      </c>
      <c r="H2" t="s">
        <v>477</v>
      </c>
    </row>
    <row r="3" spans="1:12" ht="15.75" customHeight="1">
      <c r="A3" s="3" t="s">
        <v>3</v>
      </c>
      <c r="B3" s="3" t="s">
        <v>4</v>
      </c>
      <c r="G3" t="s">
        <v>32</v>
      </c>
      <c r="L3" t="s">
        <v>241</v>
      </c>
    </row>
    <row r="4" spans="1:12" ht="15.75" customHeight="1">
      <c r="A4" s="3" t="s">
        <v>5</v>
      </c>
      <c r="B4" s="3" t="s">
        <v>6</v>
      </c>
      <c r="G4" t="s">
        <v>357</v>
      </c>
      <c r="L4" s="15" t="s">
        <v>450</v>
      </c>
    </row>
    <row r="5" spans="1:12" ht="15.75" customHeight="1">
      <c r="A5" s="3" t="s">
        <v>7</v>
      </c>
      <c r="B5" s="3" t="s">
        <v>8</v>
      </c>
      <c r="G5" t="s">
        <v>3</v>
      </c>
      <c r="L5" s="15" t="s">
        <v>451</v>
      </c>
    </row>
    <row r="6" spans="1:12" ht="15.75" customHeight="1">
      <c r="A6" s="3" t="s">
        <v>9</v>
      </c>
      <c r="B6" s="3" t="s">
        <v>10</v>
      </c>
      <c r="G6" t="s">
        <v>410</v>
      </c>
      <c r="L6" s="15" t="s">
        <v>452</v>
      </c>
    </row>
    <row r="7" spans="1:12" ht="15.75" customHeight="1">
      <c r="A7" s="3" t="s">
        <v>11</v>
      </c>
      <c r="B7" s="3" t="s">
        <v>12</v>
      </c>
      <c r="G7" t="s">
        <v>65</v>
      </c>
      <c r="L7" t="s">
        <v>453</v>
      </c>
    </row>
    <row r="8" spans="1:12" ht="15.75" customHeight="1">
      <c r="A8" s="3" t="s">
        <v>13</v>
      </c>
      <c r="B8" s="3" t="s">
        <v>14</v>
      </c>
      <c r="G8" t="s">
        <v>401</v>
      </c>
      <c r="L8" t="s">
        <v>274</v>
      </c>
    </row>
    <row r="9" spans="1:12" ht="15.75" customHeight="1">
      <c r="A9" s="3" t="s">
        <v>15</v>
      </c>
      <c r="B9" s="3" t="s">
        <v>16</v>
      </c>
      <c r="D9" s="3" t="s">
        <v>17</v>
      </c>
      <c r="G9" t="s">
        <v>400</v>
      </c>
      <c r="L9" s="14" t="s">
        <v>454</v>
      </c>
    </row>
    <row r="10" spans="1:12" ht="15.75" customHeight="1">
      <c r="A10" s="3" t="s">
        <v>18</v>
      </c>
      <c r="B10" s="3" t="s">
        <v>19</v>
      </c>
      <c r="D10" s="3"/>
      <c r="G10" t="s">
        <v>45</v>
      </c>
      <c r="L10" s="16" t="s">
        <v>455</v>
      </c>
    </row>
    <row r="11" spans="1:12" ht="15.75" customHeight="1">
      <c r="A11" s="3" t="s">
        <v>20</v>
      </c>
      <c r="B11" s="3" t="s">
        <v>21</v>
      </c>
      <c r="G11" t="s">
        <v>73</v>
      </c>
      <c r="L11" t="s">
        <v>249</v>
      </c>
    </row>
    <row r="12" spans="1:12" ht="15.75" customHeight="1">
      <c r="A12" s="3" t="s">
        <v>22</v>
      </c>
      <c r="B12" s="3" t="s">
        <v>23</v>
      </c>
      <c r="G12" t="s">
        <v>35</v>
      </c>
      <c r="L12" s="15" t="s">
        <v>456</v>
      </c>
    </row>
    <row r="13" spans="1:12" ht="15.75" customHeight="1">
      <c r="A13" s="3" t="s">
        <v>24</v>
      </c>
      <c r="G13" t="s">
        <v>7</v>
      </c>
      <c r="L13" s="15" t="s">
        <v>457</v>
      </c>
    </row>
    <row r="14" spans="1:12" ht="15.75" customHeight="1">
      <c r="A14" s="3" t="s">
        <v>25</v>
      </c>
      <c r="B14" s="3" t="s">
        <v>26</v>
      </c>
      <c r="G14" t="s">
        <v>61</v>
      </c>
      <c r="L14" t="s">
        <v>458</v>
      </c>
    </row>
    <row r="15" spans="1:12" ht="15.75" customHeight="1">
      <c r="A15" s="3" t="s">
        <v>27</v>
      </c>
      <c r="B15" s="5" t="s">
        <v>28</v>
      </c>
      <c r="G15" t="s">
        <v>420</v>
      </c>
      <c r="L15" t="s">
        <v>388</v>
      </c>
    </row>
    <row r="16" spans="1:12" ht="15.75" customHeight="1">
      <c r="A16" s="3" t="s">
        <v>29</v>
      </c>
      <c r="B16" s="3" t="s">
        <v>30</v>
      </c>
      <c r="G16" t="s">
        <v>402</v>
      </c>
      <c r="H16" t="s">
        <v>477</v>
      </c>
      <c r="L16" t="s">
        <v>315</v>
      </c>
    </row>
    <row r="17" spans="1:12" ht="15.75" customHeight="1">
      <c r="A17" s="3" t="s">
        <v>31</v>
      </c>
      <c r="G17" t="s">
        <v>268</v>
      </c>
      <c r="L17" s="15" t="s">
        <v>459</v>
      </c>
    </row>
    <row r="18" spans="1:12" ht="15.75" customHeight="1">
      <c r="A18" s="3" t="s">
        <v>32</v>
      </c>
      <c r="B18" s="3" t="s">
        <v>33</v>
      </c>
      <c r="G18" t="s">
        <v>421</v>
      </c>
      <c r="L18" t="s">
        <v>246</v>
      </c>
    </row>
    <row r="19" spans="1:12" ht="15.75" customHeight="1">
      <c r="A19" s="3" t="s">
        <v>34</v>
      </c>
      <c r="G19" t="s">
        <v>433</v>
      </c>
      <c r="L19" s="15" t="s">
        <v>460</v>
      </c>
    </row>
    <row r="20" spans="1:12" ht="15.75" customHeight="1">
      <c r="A20" s="3" t="s">
        <v>35</v>
      </c>
      <c r="B20" s="3" t="s">
        <v>36</v>
      </c>
      <c r="G20" t="s">
        <v>22</v>
      </c>
      <c r="L20" t="s">
        <v>461</v>
      </c>
    </row>
    <row r="21" spans="1:12" ht="15.75" customHeight="1">
      <c r="A21" s="3" t="s">
        <v>37</v>
      </c>
      <c r="B21" s="3" t="s">
        <v>38</v>
      </c>
      <c r="G21" t="s">
        <v>18</v>
      </c>
      <c r="L21" t="s">
        <v>462</v>
      </c>
    </row>
    <row r="22" spans="1:12" ht="15.75" customHeight="1">
      <c r="A22" s="3" t="s">
        <v>39</v>
      </c>
      <c r="B22" s="3" t="s">
        <v>40</v>
      </c>
      <c r="G22" t="s">
        <v>63</v>
      </c>
      <c r="L22" t="s">
        <v>463</v>
      </c>
    </row>
    <row r="23" spans="1:12" ht="15.75" customHeight="1">
      <c r="A23" s="3" t="s">
        <v>41</v>
      </c>
      <c r="B23" s="3" t="s">
        <v>42</v>
      </c>
      <c r="G23" t="s">
        <v>37</v>
      </c>
      <c r="L23" t="s">
        <v>464</v>
      </c>
    </row>
    <row r="24" spans="1:12" ht="15.75" customHeight="1">
      <c r="A24" s="3" t="s">
        <v>43</v>
      </c>
      <c r="B24" s="3" t="s">
        <v>44</v>
      </c>
      <c r="G24" t="s">
        <v>41</v>
      </c>
      <c r="L24" s="15" t="s">
        <v>465</v>
      </c>
    </row>
    <row r="25" spans="1:12" ht="15.75" customHeight="1">
      <c r="A25" s="3" t="s">
        <v>45</v>
      </c>
      <c r="B25" s="3" t="s">
        <v>46</v>
      </c>
      <c r="G25" t="s">
        <v>403</v>
      </c>
      <c r="L25" t="s">
        <v>466</v>
      </c>
    </row>
    <row r="26" spans="1:12" ht="15.75" customHeight="1">
      <c r="A26" s="3" t="s">
        <v>47</v>
      </c>
      <c r="B26" s="3" t="s">
        <v>48</v>
      </c>
      <c r="G26" t="s">
        <v>335</v>
      </c>
      <c r="L26" t="s">
        <v>467</v>
      </c>
    </row>
    <row r="27" spans="1:12" ht="15.75" customHeight="1">
      <c r="A27" s="3" t="s">
        <v>49</v>
      </c>
      <c r="B27" s="3" t="s">
        <v>50</v>
      </c>
      <c r="G27" t="s">
        <v>39</v>
      </c>
      <c r="L27" t="s">
        <v>312</v>
      </c>
    </row>
    <row r="28" spans="1:12" ht="15.75" customHeight="1">
      <c r="A28" s="3" t="s">
        <v>51</v>
      </c>
      <c r="B28" s="3" t="s">
        <v>52</v>
      </c>
      <c r="G28" t="s">
        <v>43</v>
      </c>
      <c r="L28" t="s">
        <v>468</v>
      </c>
    </row>
    <row r="29" spans="1:12" ht="15.75" customHeight="1">
      <c r="A29" s="3" t="s">
        <v>53</v>
      </c>
      <c r="B29" s="3" t="s">
        <v>54</v>
      </c>
      <c r="G29" t="s">
        <v>79</v>
      </c>
      <c r="L29" t="s">
        <v>469</v>
      </c>
    </row>
    <row r="30" spans="1:12" ht="15.75" customHeight="1">
      <c r="A30" s="3" t="s">
        <v>55</v>
      </c>
      <c r="B30" s="3" t="s">
        <v>56</v>
      </c>
      <c r="G30" t="s">
        <v>34</v>
      </c>
      <c r="L30" t="s">
        <v>470</v>
      </c>
    </row>
    <row r="31" spans="1:12" ht="15.75" customHeight="1">
      <c r="A31" s="3" t="s">
        <v>57</v>
      </c>
      <c r="B31" s="3" t="s">
        <v>58</v>
      </c>
      <c r="G31" t="s">
        <v>407</v>
      </c>
      <c r="L31" t="s">
        <v>471</v>
      </c>
    </row>
    <row r="32" spans="1:12" ht="15.75" customHeight="1">
      <c r="A32" s="3" t="s">
        <v>59</v>
      </c>
      <c r="B32" s="3" t="s">
        <v>60</v>
      </c>
      <c r="G32" t="s">
        <v>404</v>
      </c>
      <c r="L32" t="s">
        <v>367</v>
      </c>
    </row>
    <row r="33" spans="1:12" ht="15.75" customHeight="1">
      <c r="A33" s="3" t="s">
        <v>61</v>
      </c>
      <c r="B33" s="3" t="s">
        <v>62</v>
      </c>
      <c r="G33" t="s">
        <v>409</v>
      </c>
      <c r="L33" t="s">
        <v>190</v>
      </c>
    </row>
    <row r="34" spans="1:12" ht="15.75" customHeight="1">
      <c r="A34" s="3" t="s">
        <v>63</v>
      </c>
      <c r="B34" s="3" t="s">
        <v>64</v>
      </c>
      <c r="G34" t="s">
        <v>408</v>
      </c>
      <c r="L34" t="s">
        <v>265</v>
      </c>
    </row>
    <row r="35" spans="1:12" ht="15.75" customHeight="1">
      <c r="A35" s="3" t="s">
        <v>65</v>
      </c>
      <c r="B35" s="3" t="s">
        <v>66</v>
      </c>
      <c r="G35" t="s">
        <v>406</v>
      </c>
      <c r="L35" t="s">
        <v>280</v>
      </c>
    </row>
    <row r="36" spans="1:12" ht="12.75">
      <c r="A36" s="3" t="s">
        <v>67</v>
      </c>
      <c r="B36" s="3" t="s">
        <v>68</v>
      </c>
      <c r="G36" t="s">
        <v>405</v>
      </c>
      <c r="L36" t="s">
        <v>363</v>
      </c>
    </row>
    <row r="37" spans="1:12" ht="12.75">
      <c r="A37" s="3" t="s">
        <v>69</v>
      </c>
      <c r="B37" s="3" t="s">
        <v>70</v>
      </c>
      <c r="G37" t="s">
        <v>11</v>
      </c>
      <c r="L37" t="s">
        <v>360</v>
      </c>
    </row>
    <row r="38" spans="1:12" ht="12.75">
      <c r="A38" s="3" t="s">
        <v>71</v>
      </c>
      <c r="B38" s="3" t="s">
        <v>72</v>
      </c>
      <c r="G38" t="s">
        <v>81</v>
      </c>
      <c r="L38" t="s">
        <v>472</v>
      </c>
    </row>
    <row r="39" spans="1:12" ht="12.75">
      <c r="A39" s="3" t="s">
        <v>73</v>
      </c>
      <c r="B39" s="3" t="s">
        <v>74</v>
      </c>
      <c r="G39" t="s">
        <v>59</v>
      </c>
      <c r="H39" t="s">
        <v>477</v>
      </c>
      <c r="L39" t="s">
        <v>293</v>
      </c>
    </row>
    <row r="40" spans="1:12" ht="12.75">
      <c r="A40" s="3" t="s">
        <v>75</v>
      </c>
      <c r="B40" s="3" t="s">
        <v>76</v>
      </c>
      <c r="G40" t="s">
        <v>422</v>
      </c>
      <c r="L40" t="s">
        <v>473</v>
      </c>
    </row>
    <row r="41" spans="1:12" ht="12.75">
      <c r="A41" s="3" t="s">
        <v>77</v>
      </c>
      <c r="B41" s="3" t="s">
        <v>78</v>
      </c>
      <c r="G41" t="s">
        <v>442</v>
      </c>
      <c r="L41" t="s">
        <v>306</v>
      </c>
    </row>
    <row r="42" spans="1:12" ht="12.75">
      <c r="A42" s="3" t="s">
        <v>79</v>
      </c>
      <c r="B42" s="3" t="s">
        <v>80</v>
      </c>
      <c r="G42" t="s">
        <v>423</v>
      </c>
      <c r="H42" t="s">
        <v>477</v>
      </c>
    </row>
    <row r="43" spans="1:12" ht="12.75">
      <c r="A43" s="3" t="s">
        <v>81</v>
      </c>
      <c r="B43" s="3" t="s">
        <v>82</v>
      </c>
      <c r="G43" t="s">
        <v>429</v>
      </c>
    </row>
    <row r="44" spans="1:12" ht="12.75">
      <c r="A44" s="3" t="s">
        <v>83</v>
      </c>
      <c r="B44" s="3" t="s">
        <v>84</v>
      </c>
      <c r="G44" t="s">
        <v>55</v>
      </c>
      <c r="H44" t="s">
        <v>477</v>
      </c>
    </row>
    <row r="45" spans="1:12" ht="12.75">
      <c r="A45" s="3" t="s">
        <v>85</v>
      </c>
      <c r="B45" s="3" t="s">
        <v>86</v>
      </c>
      <c r="G45" t="s">
        <v>93</v>
      </c>
    </row>
    <row r="46" spans="1:12" ht="12.75">
      <c r="A46" s="3" t="s">
        <v>87</v>
      </c>
      <c r="B46" s="3" t="s">
        <v>88</v>
      </c>
      <c r="G46" t="s">
        <v>320</v>
      </c>
    </row>
    <row r="47" spans="1:12" ht="15.75" customHeight="1">
      <c r="A47" s="3" t="s">
        <v>89</v>
      </c>
      <c r="B47" s="3" t="s">
        <v>90</v>
      </c>
      <c r="G47" t="s">
        <v>411</v>
      </c>
    </row>
    <row r="48" spans="1:12" ht="15.75" customHeight="1">
      <c r="A48" s="3" t="s">
        <v>91</v>
      </c>
      <c r="B48" s="3" t="s">
        <v>92</v>
      </c>
      <c r="G48" t="s">
        <v>413</v>
      </c>
    </row>
    <row r="49" spans="1:7" ht="15.75" customHeight="1">
      <c r="A49" s="3" t="s">
        <v>93</v>
      </c>
      <c r="B49" s="3" t="s">
        <v>94</v>
      </c>
      <c r="G49" t="s">
        <v>83</v>
      </c>
    </row>
    <row r="50" spans="1:7" ht="15.75" customHeight="1">
      <c r="A50" s="3" t="s">
        <v>95</v>
      </c>
      <c r="B50" s="3" t="s">
        <v>96</v>
      </c>
      <c r="G50" t="s">
        <v>322</v>
      </c>
    </row>
    <row r="51" spans="1:7" ht="15.75" customHeight="1">
      <c r="A51" s="3" t="s">
        <v>97</v>
      </c>
      <c r="B51" s="3" t="s">
        <v>98</v>
      </c>
      <c r="G51" t="s">
        <v>9</v>
      </c>
    </row>
    <row r="52" spans="1:7" ht="15.75" customHeight="1">
      <c r="A52" s="3" t="s">
        <v>99</v>
      </c>
      <c r="B52" s="3" t="s">
        <v>100</v>
      </c>
      <c r="G52" t="s">
        <v>314</v>
      </c>
    </row>
    <row r="53" spans="1:7" ht="15.75" customHeight="1">
      <c r="A53" t="s">
        <v>101</v>
      </c>
      <c r="B53" s="3" t="s">
        <v>102</v>
      </c>
      <c r="G53" t="s">
        <v>416</v>
      </c>
    </row>
    <row r="54" spans="1:7" ht="15.75" customHeight="1">
      <c r="A54" t="s">
        <v>103</v>
      </c>
      <c r="B54" s="3" t="s">
        <v>104</v>
      </c>
      <c r="G54" t="s">
        <v>430</v>
      </c>
    </row>
    <row r="55" spans="1:7" ht="15.75" customHeight="1">
      <c r="A55" t="s">
        <v>105</v>
      </c>
      <c r="B55" t="s">
        <v>105</v>
      </c>
      <c r="G55" t="s">
        <v>25</v>
      </c>
    </row>
    <row r="56" spans="1:7" ht="15.75" customHeight="1">
      <c r="A56" t="s">
        <v>106</v>
      </c>
      <c r="B56" s="3" t="s">
        <v>107</v>
      </c>
      <c r="G56" t="s">
        <v>27</v>
      </c>
    </row>
    <row r="57" spans="1:7" ht="15.75" customHeight="1">
      <c r="A57" t="s">
        <v>108</v>
      </c>
      <c r="B57" s="3" t="s">
        <v>109</v>
      </c>
      <c r="G57" t="s">
        <v>87</v>
      </c>
    </row>
    <row r="58" spans="1:7" ht="15.75" customHeight="1">
      <c r="A58" t="s">
        <v>110</v>
      </c>
      <c r="B58" s="3" t="s">
        <v>111</v>
      </c>
      <c r="G58" t="s">
        <v>29</v>
      </c>
    </row>
    <row r="59" spans="1:7" ht="15.75" customHeight="1">
      <c r="A59" t="s">
        <v>112</v>
      </c>
      <c r="B59" s="3" t="s">
        <v>113</v>
      </c>
      <c r="G59" t="s">
        <v>89</v>
      </c>
    </row>
    <row r="60" spans="1:7" ht="15.75" customHeight="1">
      <c r="A60" t="s">
        <v>114</v>
      </c>
      <c r="B60" s="3" t="s">
        <v>115</v>
      </c>
      <c r="G60" t="s">
        <v>419</v>
      </c>
    </row>
    <row r="61" spans="1:7" ht="15.75" customHeight="1">
      <c r="A61" t="s">
        <v>116</v>
      </c>
      <c r="B61" s="3" t="s">
        <v>117</v>
      </c>
      <c r="G61" t="s">
        <v>399</v>
      </c>
    </row>
    <row r="62" spans="1:7" ht="15.75" customHeight="1">
      <c r="A62" t="s">
        <v>118</v>
      </c>
      <c r="B62" s="3" t="s">
        <v>119</v>
      </c>
      <c r="G62" t="s">
        <v>110</v>
      </c>
    </row>
    <row r="63" spans="1:7" ht="15.75" customHeight="1">
      <c r="G63" t="s">
        <v>370</v>
      </c>
    </row>
    <row r="64" spans="1:7" ht="15.75" customHeight="1">
      <c r="G64" t="s">
        <v>414</v>
      </c>
    </row>
    <row r="65" spans="7:8" ht="15.75" customHeight="1">
      <c r="G65" t="s">
        <v>432</v>
      </c>
      <c r="H65" t="s">
        <v>477</v>
      </c>
    </row>
    <row r="66" spans="7:8" ht="15.75" customHeight="1">
      <c r="G66" t="s">
        <v>284</v>
      </c>
    </row>
    <row r="67" spans="7:8" ht="15.75" customHeight="1">
      <c r="G67" t="s">
        <v>75</v>
      </c>
    </row>
    <row r="68" spans="7:8" ht="15.75" customHeight="1">
      <c r="G68" t="s">
        <v>77</v>
      </c>
    </row>
    <row r="69" spans="7:8" ht="15.75" customHeight="1">
      <c r="G69" t="s">
        <v>53</v>
      </c>
    </row>
    <row r="70" spans="7:8" ht="15.75" customHeight="1">
      <c r="G70" t="s">
        <v>446</v>
      </c>
    </row>
    <row r="71" spans="7:8" ht="15.75" customHeight="1">
      <c r="G71" t="s">
        <v>447</v>
      </c>
    </row>
    <row r="72" spans="7:8" ht="15.75" customHeight="1">
      <c r="G72" t="s">
        <v>448</v>
      </c>
    </row>
    <row r="73" spans="7:8" ht="15.75" customHeight="1">
      <c r="G73" t="s">
        <v>15</v>
      </c>
    </row>
    <row r="74" spans="7:8" ht="15.75" customHeight="1">
      <c r="G74" t="s">
        <v>415</v>
      </c>
    </row>
    <row r="75" spans="7:8" ht="15.75" customHeight="1">
      <c r="G75" t="s">
        <v>297</v>
      </c>
    </row>
    <row r="76" spans="7:8" ht="15.75" customHeight="1">
      <c r="G76" t="s">
        <v>281</v>
      </c>
    </row>
    <row r="77" spans="7:8" ht="15.75" customHeight="1">
      <c r="G77" t="s">
        <v>438</v>
      </c>
    </row>
    <row r="78" spans="7:8" ht="15.75" customHeight="1">
      <c r="G78" t="s">
        <v>91</v>
      </c>
    </row>
    <row r="79" spans="7:8" ht="15.75" customHeight="1">
      <c r="G79" t="s">
        <v>24</v>
      </c>
    </row>
    <row r="80" spans="7:8" ht="15.75" customHeight="1">
      <c r="G80" t="s">
        <v>412</v>
      </c>
    </row>
    <row r="81" spans="7:7" ht="15.75" customHeight="1">
      <c r="G81" t="s">
        <v>20</v>
      </c>
    </row>
    <row r="82" spans="7:7" ht="15.75" customHeight="1">
      <c r="G82" t="s">
        <v>418</v>
      </c>
    </row>
    <row r="83" spans="7:7" ht="15.75" customHeight="1">
      <c r="G83" t="s">
        <v>417</v>
      </c>
    </row>
    <row r="84" spans="7:7" ht="15.75" customHeight="1">
      <c r="G84" t="s">
        <v>31</v>
      </c>
    </row>
    <row r="85" spans="7:7" ht="15.75" customHeight="1">
      <c r="G85" s="15" t="s">
        <v>425</v>
      </c>
    </row>
    <row r="86" spans="7:7" ht="15.75" customHeight="1">
      <c r="G86" s="15" t="s">
        <v>426</v>
      </c>
    </row>
    <row r="87" spans="7:7" ht="15.75" customHeight="1">
      <c r="G87" s="15" t="s">
        <v>427</v>
      </c>
    </row>
    <row r="88" spans="7:7" ht="15.75" customHeight="1">
      <c r="G88" s="15" t="s">
        <v>428</v>
      </c>
    </row>
    <row r="89" spans="7:7" ht="15.75" customHeight="1">
      <c r="G89" s="15" t="s">
        <v>431</v>
      </c>
    </row>
    <row r="90" spans="7:7" ht="15.75" customHeight="1">
      <c r="G90" s="15" t="s">
        <v>434</v>
      </c>
    </row>
    <row r="91" spans="7:7" ht="15.75" customHeight="1">
      <c r="G91" s="15" t="s">
        <v>435</v>
      </c>
    </row>
    <row r="92" spans="7:7" ht="15.75" customHeight="1">
      <c r="G92" s="15" t="s">
        <v>436</v>
      </c>
    </row>
    <row r="93" spans="7:7" ht="15.75" customHeight="1">
      <c r="G93" s="15" t="s">
        <v>437</v>
      </c>
    </row>
    <row r="94" spans="7:7" ht="15.75" customHeight="1">
      <c r="G94" s="15" t="s">
        <v>439</v>
      </c>
    </row>
    <row r="95" spans="7:7" ht="15.75" customHeight="1">
      <c r="G95" s="15" t="s">
        <v>440</v>
      </c>
    </row>
    <row r="96" spans="7:7" ht="15.75" customHeight="1">
      <c r="G96" s="15" t="s">
        <v>441</v>
      </c>
    </row>
    <row r="97" spans="7:7" ht="15.75" customHeight="1">
      <c r="G97" s="15" t="s">
        <v>443</v>
      </c>
    </row>
    <row r="98" spans="7:7" ht="15.75" customHeight="1">
      <c r="G98" s="15" t="s">
        <v>444</v>
      </c>
    </row>
    <row r="99" spans="7:7" ht="15.75" customHeight="1">
      <c r="G99" s="15" t="s">
        <v>445</v>
      </c>
    </row>
  </sheetData>
  <sortState xmlns:xlrd2="http://schemas.microsoft.com/office/spreadsheetml/2017/richdata2" ref="G2:G85">
    <sortCondition ref="G2:G85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72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75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266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267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40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268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264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f xml:space="preserve"> (B2*2 + B5) *5</f>
        <v>230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20</v>
      </c>
      <c r="E3" s="5" t="s">
        <v>135</v>
      </c>
      <c r="F3" s="7">
        <f>ROUNDDOWN(B5/2,0)</f>
        <v>7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64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161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46</v>
      </c>
      <c r="E9" s="5" t="s">
        <v>159</v>
      </c>
      <c r="F9" s="7">
        <f>$F$2*0.25</f>
        <v>57.5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34</v>
      </c>
      <c r="E10" s="5" t="s">
        <v>163</v>
      </c>
      <c r="F10" s="5" t="s">
        <v>25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271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87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H10" sqref="H10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40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38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16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2.2999999999999998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32</v>
      </c>
      <c r="E7" s="5" t="s">
        <v>151</v>
      </c>
      <c r="F7" s="7">
        <f>$F$2*0.2</f>
        <v>30</v>
      </c>
      <c r="G7" s="5" t="s">
        <v>152</v>
      </c>
      <c r="H7" s="7">
        <v>2.2999999999999998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2.2999999999999998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4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60</v>
      </c>
      <c r="E13" s="5" t="s">
        <v>175</v>
      </c>
      <c r="F13" s="5" t="s">
        <v>474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475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388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40</v>
      </c>
      <c r="E16" s="5" t="s">
        <v>190</v>
      </c>
      <c r="F16" s="5" t="s">
        <v>476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16</v>
      </c>
      <c r="C17" s="5" t="s">
        <v>194</v>
      </c>
      <c r="D17" s="7">
        <v>50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22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273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273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273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273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25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45</v>
      </c>
      <c r="E21" s="5" t="s">
        <v>212</v>
      </c>
      <c r="F21" s="7">
        <v>23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77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D31" sqref="D31"/>
    </sheetView>
  </sheetViews>
  <sheetFormatPr baseColWidth="10" defaultColWidth="10.5703125" defaultRowHeight="12.75"/>
  <cols>
    <col min="2" max="2" width="13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39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0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48.75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274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35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13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269</v>
      </c>
      <c r="I20" s="4"/>
    </row>
    <row r="21" spans="1:9" ht="15">
      <c r="A21" s="5" t="s">
        <v>210</v>
      </c>
      <c r="B21" s="7">
        <f>F2</f>
        <v>195</v>
      </c>
      <c r="C21" s="5" t="s">
        <v>211</v>
      </c>
      <c r="D21" s="7">
        <v>55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269</v>
      </c>
      <c r="I22" s="4"/>
    </row>
    <row r="23" spans="1:9" ht="15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5">
      <c r="A26" s="5" t="s">
        <v>234</v>
      </c>
      <c r="B26" s="7">
        <f t="shared" si="0"/>
        <v>39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D31" sqref="D31"/>
    </sheetView>
  </sheetViews>
  <sheetFormatPr baseColWidth="10" defaultColWidth="10.5703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42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147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0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52.5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274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14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14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269</v>
      </c>
      <c r="I20" s="4"/>
    </row>
    <row r="21" spans="1:9" ht="15">
      <c r="A21" s="5" t="s">
        <v>210</v>
      </c>
      <c r="B21" s="7">
        <f>F2</f>
        <v>210</v>
      </c>
      <c r="C21" s="5" t="s">
        <v>211</v>
      </c>
      <c r="D21" s="7">
        <v>75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269</v>
      </c>
      <c r="I22" s="4"/>
    </row>
    <row r="23" spans="1:9" ht="15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5">
      <c r="A26" s="5" t="s">
        <v>234</v>
      </c>
      <c r="B26" s="7">
        <f t="shared" si="0"/>
        <v>42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0"/>
        <v>52.5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D31" sqref="D31"/>
    </sheetView>
  </sheetViews>
  <sheetFormatPr baseColWidth="10" defaultColWidth="10.7109375" defaultRowHeight="12.75"/>
  <cols>
    <col min="6" max="7" width="15.4257812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225</v>
      </c>
      <c r="G2" s="5" t="s">
        <v>132</v>
      </c>
      <c r="H2" s="7">
        <v>10</v>
      </c>
      <c r="I2" s="4"/>
    </row>
    <row r="3" spans="1:9" ht="1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5">
      <c r="A4" s="5" t="s">
        <v>137</v>
      </c>
      <c r="B4" s="7">
        <v>14</v>
      </c>
      <c r="C4" s="5" t="s">
        <v>138</v>
      </c>
      <c r="D4" s="7">
        <v>25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</row>
    <row r="5" spans="1:9" ht="15">
      <c r="A5" s="5" t="s">
        <v>141</v>
      </c>
      <c r="B5" s="7">
        <v>15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45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45</v>
      </c>
      <c r="G7" s="5" t="s">
        <v>152</v>
      </c>
      <c r="H7" s="7">
        <v>0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56.25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56.25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65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15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269</v>
      </c>
      <c r="I20" s="4"/>
    </row>
    <row r="21" spans="1:9" ht="15">
      <c r="A21" s="5" t="s">
        <v>210</v>
      </c>
      <c r="B21" s="7">
        <f>F2</f>
        <v>225</v>
      </c>
      <c r="C21" s="5" t="s">
        <v>211</v>
      </c>
      <c r="D21" s="7">
        <v>90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269</v>
      </c>
      <c r="I22" s="4"/>
    </row>
    <row r="23" spans="1:9" ht="15">
      <c r="A23" s="5" t="s">
        <v>220</v>
      </c>
      <c r="B23" s="7">
        <f t="shared" ref="B23:B28" si="0">F4</f>
        <v>45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0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0"/>
        <v>45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5">
      <c r="A26" s="5" t="s">
        <v>234</v>
      </c>
      <c r="B26" s="7">
        <f t="shared" si="0"/>
        <v>45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0"/>
        <v>56.25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56.25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cols>
    <col min="6" max="6" width="27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55</v>
      </c>
      <c r="E2" s="5" t="s">
        <v>131</v>
      </c>
      <c r="F2" s="7">
        <f xml:space="preserve"> (B2*2 + B5) *5</f>
        <v>230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65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46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52</v>
      </c>
      <c r="E5" s="5" t="s">
        <v>143</v>
      </c>
      <c r="F5" s="7">
        <f>$F$2*0.7</f>
        <v>161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28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266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26</v>
      </c>
      <c r="E15" s="5" t="s">
        <v>186</v>
      </c>
      <c r="F15" s="5" t="s">
        <v>249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276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277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277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277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28</v>
      </c>
      <c r="E24" s="5" t="s">
        <v>227</v>
      </c>
      <c r="F24" s="7"/>
      <c r="G24" s="5" t="s">
        <v>228</v>
      </c>
      <c r="H24" s="5" t="s">
        <v>277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264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24</v>
      </c>
      <c r="E4" s="5" t="s">
        <v>139</v>
      </c>
      <c r="F4" s="7">
        <f>$F$2*0.2</f>
        <v>34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23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278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27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28</v>
      </c>
      <c r="E24" s="5" t="s">
        <v>227</v>
      </c>
      <c r="F24" s="7">
        <v>0</v>
      </c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73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140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28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26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29</v>
      </c>
      <c r="E13" s="5" t="s">
        <v>175</v>
      </c>
      <c r="F13" s="5" t="s">
        <v>279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>
        <v>15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24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>
        <v>0</v>
      </c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140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98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28</v>
      </c>
      <c r="C25" s="5" t="s">
        <v>230</v>
      </c>
      <c r="D25" s="7">
        <v>25</v>
      </c>
      <c r="E25" s="5" t="s">
        <v>231</v>
      </c>
      <c r="F25" s="7">
        <v>0</v>
      </c>
      <c r="G25" s="5" t="s">
        <v>232</v>
      </c>
      <c r="H25" s="5" t="s">
        <v>281</v>
      </c>
      <c r="I25" s="4"/>
      <c r="J25" s="4"/>
    </row>
    <row r="26" spans="1:10" ht="15.75" customHeight="1">
      <c r="A26" s="5" t="s">
        <v>234</v>
      </c>
      <c r="B26" s="7">
        <f t="shared" si="0"/>
        <v>28</v>
      </c>
      <c r="C26" s="5" t="s">
        <v>235</v>
      </c>
      <c r="D26" s="7">
        <v>23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D4" sqref="D4"/>
    </sheetView>
  </sheetViews>
  <sheetFormatPr baseColWidth="10" defaultColWidth="14.42578125" defaultRowHeight="15.75" customHeight="1"/>
  <cols>
    <col min="6" max="6" width="23.5703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f xml:space="preserve"> (B2*2 + B5) *5</f>
        <v>160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34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29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176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181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191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>
        <v>18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50</v>
      </c>
      <c r="E22" s="5" t="s">
        <v>217</v>
      </c>
      <c r="F22" s="7">
        <v>0</v>
      </c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25</v>
      </c>
      <c r="E23" s="5" t="s">
        <v>222</v>
      </c>
      <c r="F23" s="7">
        <v>6</v>
      </c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40</v>
      </c>
      <c r="E25" s="5" t="s">
        <v>231</v>
      </c>
      <c r="F25" s="7">
        <v>6</v>
      </c>
      <c r="G25" s="5" t="s">
        <v>232</v>
      </c>
      <c r="H25" s="5" t="s">
        <v>233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282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283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284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29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33</v>
      </c>
      <c r="E3" s="5" t="s">
        <v>135</v>
      </c>
      <c r="F3" s="7">
        <f>ROUNDDOWN(B5/2,0)</f>
        <v>6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30</v>
      </c>
      <c r="E5" s="5" t="s">
        <v>143</v>
      </c>
      <c r="F5" s="7">
        <f>$F$2*0.7</f>
        <v>125.99999999999999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27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285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286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272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219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219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/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27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22</v>
      </c>
      <c r="E8" s="5" t="s">
        <v>155</v>
      </c>
      <c r="F8" s="7">
        <f>$F$2*0.25</f>
        <v>33.75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20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14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288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21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21</v>
      </c>
      <c r="E20" s="5" t="s">
        <v>207</v>
      </c>
      <c r="F20" s="7"/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27</v>
      </c>
      <c r="C25" s="5" t="s">
        <v>230</v>
      </c>
      <c r="D25" s="7">
        <v>18</v>
      </c>
      <c r="E25" s="5" t="s">
        <v>231</v>
      </c>
      <c r="F25" s="7"/>
      <c r="G25" s="5" t="s">
        <v>232</v>
      </c>
      <c r="H25" s="5" t="s">
        <v>67</v>
      </c>
      <c r="I25" s="4"/>
      <c r="J25" s="4"/>
    </row>
    <row r="26" spans="1:10" ht="15.75" customHeight="1">
      <c r="A26" s="5" t="s">
        <v>234</v>
      </c>
      <c r="B26" s="7">
        <f t="shared" si="0"/>
        <v>27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D4" sqref="D4"/>
    </sheetView>
  </sheetViews>
  <sheetFormatPr baseColWidth="10" defaultColWidth="14.42578125" defaultRowHeight="15.75" customHeight="1"/>
  <cols>
    <col min="6" max="6" width="17.8554687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24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289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290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23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274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0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25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108.5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27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31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61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D27" sqref="D27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>$F$2*0.2</f>
        <v>34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38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40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488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489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293</v>
      </c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35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35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30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45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55</v>
      </c>
      <c r="E25" s="5" t="s">
        <v>231</v>
      </c>
      <c r="F25" s="7"/>
      <c r="G25" s="5" t="s">
        <v>232</v>
      </c>
      <c r="H25" s="5" t="s">
        <v>59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60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B2" sqref="B2:B7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25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50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40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28</v>
      </c>
      <c r="E6" s="5" t="s">
        <v>147</v>
      </c>
      <c r="F6" s="7">
        <f>$F$2*0.2</f>
        <v>42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38</v>
      </c>
      <c r="E8" s="5" t="s">
        <v>155</v>
      </c>
      <c r="F8" s="7">
        <f>$F$2*0.25</f>
        <v>52.5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479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480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478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35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30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57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40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I18" sqref="I18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50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42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147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35</v>
      </c>
      <c r="E6" s="5" t="s">
        <v>147</v>
      </c>
      <c r="F6" s="7">
        <f>$F$2*0.2</f>
        <v>42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40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52.5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485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486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487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35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273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40</v>
      </c>
      <c r="E21" s="5" t="s">
        <v>212</v>
      </c>
      <c r="F21" s="7"/>
      <c r="G21" s="5" t="s">
        <v>213</v>
      </c>
      <c r="H21" s="5" t="s">
        <v>273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35</v>
      </c>
      <c r="E23" s="5" t="s">
        <v>222</v>
      </c>
      <c r="F23" s="7"/>
      <c r="G23" s="5" t="s">
        <v>223</v>
      </c>
      <c r="H23" s="5" t="s">
        <v>273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45</v>
      </c>
      <c r="E24" s="5" t="s">
        <v>227</v>
      </c>
      <c r="F24" s="7"/>
      <c r="G24" s="5" t="s">
        <v>228</v>
      </c>
      <c r="H24" s="5" t="s">
        <v>273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55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264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D4" sqref="D4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70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296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296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265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297</v>
      </c>
      <c r="I25" s="4"/>
      <c r="J25" s="4"/>
    </row>
    <row r="26" spans="1:10" ht="15.75" customHeight="1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55</v>
      </c>
      <c r="E27" s="5" t="s">
        <v>238</v>
      </c>
      <c r="F27" s="5" t="s">
        <v>264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D31" sqref="D3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34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11</v>
      </c>
      <c r="C7" s="5" t="s">
        <v>150</v>
      </c>
      <c r="D7" s="7">
        <v>28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253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254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396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10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255</v>
      </c>
      <c r="I20" s="4"/>
    </row>
    <row r="21" spans="1:9" ht="15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28.5</v>
      </c>
      <c r="G21" s="5" t="s">
        <v>213</v>
      </c>
      <c r="H21" s="5" t="s">
        <v>255</v>
      </c>
      <c r="I21" s="4"/>
    </row>
    <row r="22" spans="1:9" ht="1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255</v>
      </c>
      <c r="I22" s="4"/>
    </row>
    <row r="23" spans="1:9" ht="15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255</v>
      </c>
      <c r="I23" s="4"/>
    </row>
    <row r="24" spans="1:9" ht="15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255</v>
      </c>
      <c r="I24" s="4"/>
    </row>
    <row r="25" spans="1:9" ht="15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7.5</v>
      </c>
      <c r="G25" s="5" t="s">
        <v>232</v>
      </c>
      <c r="H25" s="5" t="s">
        <v>99</v>
      </c>
      <c r="I25" s="4"/>
    </row>
    <row r="26" spans="1:9" ht="15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5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16" sqref="F16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</row>
    <row r="3" spans="1:9" ht="15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</row>
    <row r="4" spans="1:9" ht="15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3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3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298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298</v>
      </c>
      <c r="G14" s="5" t="s">
        <v>182</v>
      </c>
      <c r="H14" s="7">
        <v>5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3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299</v>
      </c>
      <c r="G16" s="5" t="s">
        <v>192</v>
      </c>
      <c r="H16" s="7">
        <v>3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3</v>
      </c>
      <c r="I17" s="4"/>
    </row>
    <row r="18" spans="1:9" ht="15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3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3</v>
      </c>
      <c r="I19" s="4"/>
    </row>
    <row r="20" spans="1:9" ht="1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</row>
    <row r="21" spans="1:9" ht="15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</row>
    <row r="22" spans="1:9" ht="15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</row>
    <row r="23" spans="1:9" ht="15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</row>
    <row r="24" spans="1:9" ht="15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</row>
    <row r="25" spans="1:9" ht="15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</row>
    <row r="26" spans="1:9" ht="15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</row>
    <row r="27" spans="1:9" ht="15">
      <c r="A27" s="5" t="s">
        <v>237</v>
      </c>
      <c r="B27" s="7">
        <f t="shared" si="0"/>
        <v>55</v>
      </c>
      <c r="E27" s="5" t="s">
        <v>238</v>
      </c>
      <c r="F27" s="5" t="s">
        <v>264</v>
      </c>
      <c r="G27" s="5"/>
      <c r="H27" s="5"/>
      <c r="I27" s="4"/>
    </row>
    <row r="28" spans="1:9" ht="15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143.5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300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301</v>
      </c>
      <c r="G14" s="5" t="s">
        <v>182</v>
      </c>
      <c r="H14" s="7">
        <v>7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19</v>
      </c>
      <c r="E16" s="5" t="s">
        <v>190</v>
      </c>
      <c r="F16" s="5" t="s">
        <v>265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K32"/>
  <sheetViews>
    <sheetView topLeftCell="A7" workbookViewId="0">
      <selection activeCell="F1" sqref="F1"/>
    </sheetView>
  </sheetViews>
  <sheetFormatPr baseColWidth="10" defaultColWidth="14.42578125" defaultRowHeight="15.75" customHeight="1"/>
  <sheetData>
    <row r="1" spans="1:11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1" ht="15.75" customHeight="1">
      <c r="A2" s="5" t="s">
        <v>129</v>
      </c>
      <c r="B2" s="7">
        <v>13</v>
      </c>
      <c r="C2" s="5" t="s">
        <v>130</v>
      </c>
      <c r="D2" s="7">
        <v>40</v>
      </c>
      <c r="E2" s="5" t="s">
        <v>131</v>
      </c>
      <c r="F2" s="7">
        <f xml:space="preserve"> (B2*2 + B5) *5</f>
        <v>195</v>
      </c>
      <c r="G2" s="5" t="s">
        <v>132</v>
      </c>
      <c r="H2" s="7">
        <v>5</v>
      </c>
      <c r="I2" s="4"/>
      <c r="J2" s="4"/>
    </row>
    <row r="3" spans="1:11" ht="15.75" customHeight="1">
      <c r="A3" s="5" t="s">
        <v>133</v>
      </c>
      <c r="B3" s="7">
        <v>13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1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39</v>
      </c>
      <c r="G4" s="5" t="s">
        <v>140</v>
      </c>
      <c r="H4" s="7">
        <v>0</v>
      </c>
      <c r="I4" s="4"/>
      <c r="J4" s="4"/>
    </row>
    <row r="5" spans="1:11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136.5</v>
      </c>
      <c r="G5" s="5" t="s">
        <v>144</v>
      </c>
      <c r="H5" s="7">
        <v>5</v>
      </c>
      <c r="I5" s="4"/>
      <c r="J5" s="4"/>
    </row>
    <row r="6" spans="1:11" ht="15.75" customHeight="1">
      <c r="A6" s="5" t="s">
        <v>145</v>
      </c>
      <c r="B6" s="7">
        <v>11</v>
      </c>
      <c r="C6" s="5" t="s">
        <v>146</v>
      </c>
      <c r="D6" s="7">
        <v>30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1" ht="15.75" customHeight="1">
      <c r="A7" s="5" t="s">
        <v>149</v>
      </c>
      <c r="B7" s="7">
        <v>12</v>
      </c>
      <c r="C7" s="5" t="s">
        <v>150</v>
      </c>
      <c r="D7" s="7">
        <v>38</v>
      </c>
      <c r="E7" s="5" t="s">
        <v>151</v>
      </c>
      <c r="F7" s="7">
        <f>$F$2*0.2</f>
        <v>39</v>
      </c>
      <c r="G7" s="5" t="s">
        <v>152</v>
      </c>
      <c r="H7" s="7">
        <v>1</v>
      </c>
      <c r="I7" s="4"/>
      <c r="J7" s="4"/>
    </row>
    <row r="8" spans="1:11" ht="15.75" customHeight="1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>$F$2*0.25</f>
        <v>48.75</v>
      </c>
      <c r="G8" s="5" t="s">
        <v>156</v>
      </c>
      <c r="H8" s="7">
        <v>0</v>
      </c>
      <c r="I8" s="4"/>
      <c r="J8" s="4"/>
    </row>
    <row r="9" spans="1:11" ht="15.75" customHeight="1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>$F$2*0.25</f>
        <v>48.75</v>
      </c>
      <c r="G9" s="5" t="s">
        <v>160</v>
      </c>
      <c r="H9" s="7">
        <v>1</v>
      </c>
      <c r="I9" s="4"/>
      <c r="J9" s="4"/>
    </row>
    <row r="10" spans="1:11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40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1" ht="15.75" customHeight="1">
      <c r="A11" s="5" t="s">
        <v>165</v>
      </c>
      <c r="B11" s="7">
        <v>8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1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1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482</v>
      </c>
      <c r="G13" s="5" t="s">
        <v>177</v>
      </c>
      <c r="H13" s="7">
        <v>6</v>
      </c>
      <c r="I13" s="4"/>
      <c r="J13" s="4"/>
      <c r="K13" s="5"/>
    </row>
    <row r="14" spans="1:11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483</v>
      </c>
      <c r="G14" s="5" t="s">
        <v>182</v>
      </c>
      <c r="H14" s="7">
        <v>6</v>
      </c>
      <c r="I14" s="4"/>
      <c r="J14" s="4"/>
    </row>
    <row r="15" spans="1:11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484</v>
      </c>
      <c r="G15" s="5" t="s">
        <v>187</v>
      </c>
      <c r="H15" s="7">
        <v>1</v>
      </c>
      <c r="I15" s="4"/>
      <c r="J15" s="4"/>
    </row>
    <row r="16" spans="1:11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35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30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45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25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35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35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51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topLeftCell="A4"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302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303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294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>
        <v>42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>
        <v>21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80</v>
      </c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16</v>
      </c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16</v>
      </c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16</v>
      </c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>
        <v>16</v>
      </c>
      <c r="G25" s="5" t="s">
        <v>232</v>
      </c>
      <c r="H25" s="5" t="s">
        <v>97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>
        <v>16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264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L20" sqref="L20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40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50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304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305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 t="s">
        <v>306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307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60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308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308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308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308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308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49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264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topLeftCell="A5" workbookViewId="0">
      <selection activeCell="D3" sqref="D3:D26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35</v>
      </c>
      <c r="E2" s="5" t="s">
        <v>131</v>
      </c>
      <c r="F2" s="7">
        <f xml:space="preserve"> (B2*2 + B5) *5</f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35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35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40</v>
      </c>
      <c r="E8" s="5" t="s">
        <v>155</v>
      </c>
      <c r="F8" s="7">
        <f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479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480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35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35</v>
      </c>
      <c r="E20" s="5" t="s">
        <v>207</v>
      </c>
      <c r="F20" s="7"/>
      <c r="G20" s="5" t="s">
        <v>208</v>
      </c>
      <c r="H20" s="5" t="s">
        <v>310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40</v>
      </c>
      <c r="E21" s="5" t="s">
        <v>212</v>
      </c>
      <c r="F21" s="7"/>
      <c r="G21" s="5" t="s">
        <v>213</v>
      </c>
      <c r="H21" s="5" t="s">
        <v>310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40</v>
      </c>
      <c r="C23" s="5" t="s">
        <v>221</v>
      </c>
      <c r="D23" s="7">
        <v>35</v>
      </c>
      <c r="E23" s="5" t="s">
        <v>222</v>
      </c>
      <c r="F23" s="7"/>
      <c r="G23" s="5" t="s">
        <v>223</v>
      </c>
      <c r="H23" s="5" t="s">
        <v>310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25</v>
      </c>
      <c r="E24" s="5" t="s">
        <v>227</v>
      </c>
      <c r="F24" s="7"/>
      <c r="G24" s="5" t="s">
        <v>228</v>
      </c>
      <c r="H24" s="5" t="s">
        <v>310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311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38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 t="s">
        <v>312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42</v>
      </c>
      <c r="E16" s="5" t="s">
        <v>190</v>
      </c>
      <c r="F16" s="5" t="s">
        <v>313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15</v>
      </c>
      <c r="C17" s="5" t="s">
        <v>194</v>
      </c>
      <c r="D17" s="7">
        <v>36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314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241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274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313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28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29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293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315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28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32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316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42</v>
      </c>
      <c r="C14" s="5" t="s">
        <v>179</v>
      </c>
      <c r="D14" s="7">
        <v>20</v>
      </c>
      <c r="E14" s="5" t="s">
        <v>180</v>
      </c>
      <c r="F14" s="5" t="s">
        <v>317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317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7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D31" sqref="D31"/>
    </sheetView>
  </sheetViews>
  <sheetFormatPr baseColWidth="10" defaultColWidth="11.42578125" defaultRowHeight="12.75"/>
  <cols>
    <col min="6" max="6" width="21.570312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200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15</v>
      </c>
      <c r="C3" s="5" t="s">
        <v>134</v>
      </c>
      <c r="D3" s="7">
        <v>51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12</v>
      </c>
      <c r="C4" s="5" t="s">
        <v>138</v>
      </c>
      <c r="D4" s="7">
        <v>62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25</v>
      </c>
      <c r="E8" s="5" t="s">
        <v>155</v>
      </c>
      <c r="F8" s="7">
        <f>$F$2*0.25</f>
        <v>50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>$F$2*0.25</f>
        <v>50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42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29</v>
      </c>
      <c r="E14" s="5" t="s">
        <v>180</v>
      </c>
      <c r="F14" s="5" t="s">
        <v>243</v>
      </c>
      <c r="G14" s="5" t="s">
        <v>182</v>
      </c>
      <c r="H14" s="7">
        <v>7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244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14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41</v>
      </c>
      <c r="E20" s="5" t="s">
        <v>207</v>
      </c>
      <c r="F20" s="7">
        <v>0</v>
      </c>
      <c r="G20" s="5" t="s">
        <v>208</v>
      </c>
      <c r="H20" s="5" t="s">
        <v>219</v>
      </c>
      <c r="I20" s="4"/>
    </row>
    <row r="21" spans="1:9" ht="15">
      <c r="A21" s="5" t="s">
        <v>210</v>
      </c>
      <c r="B21" s="7">
        <f>F2</f>
        <v>200</v>
      </c>
      <c r="C21" s="5" t="s">
        <v>211</v>
      </c>
      <c r="D21" s="7">
        <v>23</v>
      </c>
      <c r="E21" s="5" t="s">
        <v>212</v>
      </c>
      <c r="F21" s="7">
        <f>SUM(F22:F26)</f>
        <v>37.5</v>
      </c>
      <c r="G21" s="5" t="s">
        <v>213</v>
      </c>
      <c r="H21" s="5" t="s">
        <v>219</v>
      </c>
      <c r="I21" s="4"/>
    </row>
    <row r="22" spans="1:9" ht="1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7.5</v>
      </c>
      <c r="G22" s="5" t="s">
        <v>218</v>
      </c>
      <c r="H22" s="5" t="s">
        <v>219</v>
      </c>
      <c r="I22" s="4"/>
    </row>
    <row r="23" spans="1:9" ht="15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219</v>
      </c>
      <c r="I23" s="4"/>
    </row>
    <row r="24" spans="1:9" ht="15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>
        <v>7.5</v>
      </c>
      <c r="G24" s="5" t="s">
        <v>228</v>
      </c>
      <c r="H24" s="5" t="s">
        <v>219</v>
      </c>
      <c r="I24" s="4"/>
    </row>
    <row r="25" spans="1:9" ht="15">
      <c r="A25" s="5" t="s">
        <v>229</v>
      </c>
      <c r="B25" s="7">
        <f t="shared" si="0"/>
        <v>40</v>
      </c>
      <c r="C25" s="5" t="s">
        <v>230</v>
      </c>
      <c r="D25" s="7">
        <v>51</v>
      </c>
      <c r="E25" s="5" t="s">
        <v>231</v>
      </c>
      <c r="F25" s="7">
        <v>7.5</v>
      </c>
      <c r="G25" s="5" t="s">
        <v>232</v>
      </c>
      <c r="H25" s="5" t="s">
        <v>110</v>
      </c>
      <c r="I25" s="4"/>
    </row>
    <row r="26" spans="1:9" ht="15">
      <c r="A26" s="5" t="s">
        <v>234</v>
      </c>
      <c r="B26" s="7">
        <f t="shared" si="0"/>
        <v>40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5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318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388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319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319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319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320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389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322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33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323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324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325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325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325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393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326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30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143.5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32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>$F$2*0.25</f>
        <v>51.25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328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54</v>
      </c>
      <c r="C14" s="5" t="s">
        <v>179</v>
      </c>
      <c r="D14" s="7">
        <v>20</v>
      </c>
      <c r="E14" s="5" t="s">
        <v>180</v>
      </c>
      <c r="F14" s="5" t="s">
        <v>329</v>
      </c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306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330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330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330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330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45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17</v>
      </c>
      <c r="C3" s="5" t="s">
        <v>134</v>
      </c>
      <c r="D3" s="7">
        <v>65</v>
      </c>
      <c r="E3" s="5" t="s">
        <v>135</v>
      </c>
      <c r="F3" s="7">
        <f>ROUNDDOWN(B5/2,0)</f>
        <v>5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26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45</v>
      </c>
      <c r="E5" s="5" t="s">
        <v>143</v>
      </c>
      <c r="F5" s="7">
        <f>$F$2*0.7</f>
        <v>91</v>
      </c>
      <c r="G5" s="5" t="s">
        <v>144</v>
      </c>
      <c r="H5" s="7">
        <v>4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26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26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41</v>
      </c>
      <c r="E8" s="5" t="s">
        <v>155</v>
      </c>
      <c r="F8" s="7">
        <f>$F$2*0.25</f>
        <v>32.5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75</v>
      </c>
      <c r="E9" s="5" t="s">
        <v>159</v>
      </c>
      <c r="F9" s="7">
        <f>$F$2*0.25</f>
        <v>32.5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39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298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27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332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>F2</f>
        <v>130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0"/>
        <v>91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0"/>
        <v>26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43</v>
      </c>
      <c r="I25" s="4"/>
      <c r="J25" s="4"/>
    </row>
    <row r="26" spans="1:10" ht="15.75" customHeight="1">
      <c r="A26" s="5" t="s">
        <v>234</v>
      </c>
      <c r="B26" s="7">
        <f t="shared" si="0"/>
        <v>26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25</v>
      </c>
      <c r="E2" s="5" t="s">
        <v>131</v>
      </c>
      <c r="F2" s="7">
        <f xml:space="preserve"> (B2*2 + B5) *5</f>
        <v>120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24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84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24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65</v>
      </c>
      <c r="E8" s="5" t="s">
        <v>155</v>
      </c>
      <c r="F8" s="7">
        <f>$F$2*0.25</f>
        <v>30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55</v>
      </c>
      <c r="E9" s="5" t="s">
        <v>159</v>
      </c>
      <c r="F9" s="7">
        <f>$F$2*0.25</f>
        <v>30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30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333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32</v>
      </c>
      <c r="E14" s="5" t="s">
        <v>180</v>
      </c>
      <c r="F14" s="5" t="s">
        <v>334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40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84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24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335</v>
      </c>
      <c r="I25" s="4"/>
      <c r="J25" s="4"/>
    </row>
    <row r="26" spans="1:10" ht="15.75" customHeight="1">
      <c r="A26" s="5" t="s">
        <v>234</v>
      </c>
      <c r="B26" s="7">
        <f t="shared" si="0"/>
        <v>24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49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26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45</v>
      </c>
      <c r="E7" s="5" t="s">
        <v>151</v>
      </c>
      <c r="F7" s="7">
        <f>$F$2*0.2</f>
        <v>22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20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>$F$2*0.25</f>
        <v>27.5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55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336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337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315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16</v>
      </c>
      <c r="E16" s="5" t="s">
        <v>190</v>
      </c>
      <c r="F16" s="5" t="s">
        <v>338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17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224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224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224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18</v>
      </c>
      <c r="E24" s="5" t="s">
        <v>227</v>
      </c>
      <c r="F24" s="7"/>
      <c r="G24" s="5" t="s">
        <v>228</v>
      </c>
      <c r="H24" s="5" t="s">
        <v>224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41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20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20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38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24</v>
      </c>
      <c r="E8" s="5" t="s">
        <v>155</v>
      </c>
      <c r="F8" s="7">
        <f>$F$2*0.25</f>
        <v>27.5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37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31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39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topLeftCell="A22" workbookViewId="0">
      <selection activeCell="K17" sqref="K17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23</v>
      </c>
      <c r="E2" s="5" t="s">
        <v>131</v>
      </c>
      <c r="F2" s="7">
        <f xml:space="preserve"> (B2*2 + B5) *5</f>
        <v>110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19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24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23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22</v>
      </c>
      <c r="E21" s="5" t="s">
        <v>212</v>
      </c>
      <c r="F21" s="7"/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D31" sqref="D3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42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12</v>
      </c>
      <c r="C6" s="5" t="s">
        <v>146</v>
      </c>
      <c r="D6" s="7">
        <v>34</v>
      </c>
      <c r="E6" s="5" t="s">
        <v>147</v>
      </c>
      <c r="F6" s="7">
        <f>$F$2*0.2</f>
        <v>36</v>
      </c>
      <c r="G6" s="5" t="s">
        <v>148</v>
      </c>
      <c r="H6" s="7">
        <v>2</v>
      </c>
      <c r="I6" s="4"/>
    </row>
    <row r="7" spans="1:9" ht="15">
      <c r="A7" s="5" t="s">
        <v>149</v>
      </c>
      <c r="B7" s="7">
        <v>14</v>
      </c>
      <c r="C7" s="5" t="s">
        <v>150</v>
      </c>
      <c r="D7" s="7">
        <v>36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37</v>
      </c>
      <c r="E8" s="5" t="s">
        <v>155</v>
      </c>
      <c r="F8" s="7">
        <f>$F$2*0.25</f>
        <v>45</v>
      </c>
      <c r="G8" s="5" t="s">
        <v>156</v>
      </c>
      <c r="H8" s="7">
        <v>2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31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24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23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58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41</v>
      </c>
      <c r="E14" s="5" t="s">
        <v>180</v>
      </c>
      <c r="F14" s="5" t="s">
        <v>245</v>
      </c>
      <c r="G14" s="5" t="s">
        <v>182</v>
      </c>
      <c r="H14" s="7">
        <v>7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38</v>
      </c>
      <c r="E16" s="5" t="s">
        <v>190</v>
      </c>
      <c r="F16" s="5"/>
      <c r="G16" s="5" t="s">
        <v>192</v>
      </c>
      <c r="H16" s="7">
        <v>2</v>
      </c>
      <c r="I16" s="4"/>
    </row>
    <row r="17" spans="1:9" ht="15">
      <c r="A17" s="5" t="s">
        <v>193</v>
      </c>
      <c r="B17" s="7">
        <f>ROUNDUP((B6+B6+B4)/3,0)</f>
        <v>13</v>
      </c>
      <c r="C17" s="5" t="s">
        <v>194</v>
      </c>
      <c r="D17" s="7">
        <v>48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13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2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27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5">
      <c r="A21" s="5" t="s">
        <v>210</v>
      </c>
      <c r="B21" s="7">
        <f>F2</f>
        <v>180</v>
      </c>
      <c r="C21" s="5" t="s">
        <v>211</v>
      </c>
      <c r="D21" s="7">
        <v>27</v>
      </c>
      <c r="E21" s="5" t="s">
        <v>212</v>
      </c>
      <c r="F21" s="7">
        <f>SUM(F22:F26)</f>
        <v>30</v>
      </c>
      <c r="G21" s="5" t="s">
        <v>213</v>
      </c>
      <c r="H21" s="5" t="s">
        <v>247</v>
      </c>
      <c r="I21" s="4"/>
    </row>
    <row r="22" spans="1:9" ht="15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247</v>
      </c>
      <c r="I22" s="4"/>
    </row>
    <row r="23" spans="1:9" ht="15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247</v>
      </c>
      <c r="I23" s="4"/>
    </row>
    <row r="24" spans="1:9" ht="15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247</v>
      </c>
      <c r="I24" s="4"/>
    </row>
    <row r="25" spans="1:9" ht="15">
      <c r="A25" s="5" t="s">
        <v>229</v>
      </c>
      <c r="B25" s="7">
        <f t="shared" si="0"/>
        <v>36</v>
      </c>
      <c r="C25" s="5" t="s">
        <v>230</v>
      </c>
      <c r="D25" s="7">
        <v>41</v>
      </c>
      <c r="E25" s="5" t="s">
        <v>231</v>
      </c>
      <c r="F25" s="7">
        <v>6</v>
      </c>
      <c r="G25" s="5" t="s">
        <v>232</v>
      </c>
      <c r="H25" s="5" t="s">
        <v>108</v>
      </c>
      <c r="I25" s="4"/>
    </row>
    <row r="26" spans="1:9" ht="15">
      <c r="A26" s="5" t="s">
        <v>234</v>
      </c>
      <c r="B26" s="7">
        <f t="shared" si="0"/>
        <v>36</v>
      </c>
      <c r="C26" s="5" t="s">
        <v>235</v>
      </c>
      <c r="D26" s="7">
        <v>51</v>
      </c>
      <c r="E26" s="5" t="s">
        <v>236</v>
      </c>
      <c r="F26" s="7">
        <v>6</v>
      </c>
      <c r="G26" s="5"/>
      <c r="H26" s="5"/>
      <c r="I26" s="4"/>
    </row>
    <row r="27" spans="1:9" ht="15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4CE9-9936-4B3B-A44A-0462019A7B7F}">
  <dimension ref="A1:I31"/>
  <sheetViews>
    <sheetView workbookViewId="0">
      <selection activeCell="D31" sqref="D31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9</v>
      </c>
      <c r="C2" s="5" t="s">
        <v>130</v>
      </c>
      <c r="D2" s="7">
        <v>23</v>
      </c>
      <c r="E2" s="5" t="s">
        <v>131</v>
      </c>
      <c r="F2" s="7">
        <f xml:space="preserve"> (B2*2 + B5) *5</f>
        <v>140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</row>
    <row r="4" spans="1:9" ht="15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19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>$F$2*0.2</f>
        <v>28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27</v>
      </c>
      <c r="E10" s="5" t="s">
        <v>163</v>
      </c>
      <c r="F10" s="5" t="s">
        <v>37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386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386</v>
      </c>
      <c r="G14" s="5" t="s">
        <v>182</v>
      </c>
      <c r="H14" s="7">
        <v>5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10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12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</row>
    <row r="21" spans="1:9" ht="15">
      <c r="A21" s="5" t="s">
        <v>210</v>
      </c>
      <c r="B21" s="7">
        <f>F2</f>
        <v>140</v>
      </c>
      <c r="C21" s="5" t="s">
        <v>211</v>
      </c>
      <c r="D21" s="7">
        <v>22</v>
      </c>
      <c r="E21" s="5" t="s">
        <v>212</v>
      </c>
      <c r="F21" s="7">
        <v>0</v>
      </c>
      <c r="G21" s="5" t="s">
        <v>213</v>
      </c>
      <c r="H21" s="5" t="s">
        <v>214</v>
      </c>
      <c r="I21" s="4"/>
    </row>
    <row r="22" spans="1:9" ht="1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214</v>
      </c>
      <c r="I22" s="4"/>
    </row>
    <row r="23" spans="1:9" ht="15">
      <c r="A23" s="5" t="s">
        <v>220</v>
      </c>
      <c r="B23" s="7">
        <f t="shared" ref="B23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214</v>
      </c>
      <c r="I23" s="4"/>
    </row>
    <row r="24" spans="1:9" ht="15">
      <c r="A24" s="5" t="s">
        <v>225</v>
      </c>
      <c r="B24" s="7">
        <f t="shared" si="0"/>
        <v>98</v>
      </c>
      <c r="C24" s="5" t="s">
        <v>226</v>
      </c>
      <c r="D24" s="7">
        <v>23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5">
      <c r="A25" s="5" t="s">
        <v>229</v>
      </c>
      <c r="B25" s="7">
        <f t="shared" si="0"/>
        <v>28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37</v>
      </c>
      <c r="I25" s="4"/>
    </row>
    <row r="26" spans="1:9" ht="15">
      <c r="A26" s="5" t="s">
        <v>234</v>
      </c>
      <c r="B26" s="7">
        <f t="shared" si="0"/>
        <v>28</v>
      </c>
      <c r="C26" s="5" t="s">
        <v>235</v>
      </c>
      <c r="D26" s="7">
        <v>39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cols>
    <col min="5" max="5" width="17.42578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25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28.75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35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4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44</v>
      </c>
      <c r="E13" s="5" t="s">
        <v>175</v>
      </c>
      <c r="F13" s="5" t="s">
        <v>339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43</v>
      </c>
      <c r="E14" s="5" t="s">
        <v>180</v>
      </c>
      <c r="F14" s="5" t="s">
        <v>340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18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19</v>
      </c>
      <c r="E4" s="5" t="s">
        <v>139</v>
      </c>
      <c r="F4" s="7">
        <f>$F$2*0.2</f>
        <v>25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17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22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22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21</v>
      </c>
      <c r="E13" s="5" t="s">
        <v>175</v>
      </c>
      <c r="F13" s="5" t="s">
        <v>341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36</v>
      </c>
      <c r="C14" s="5" t="s">
        <v>179</v>
      </c>
      <c r="D14" s="7">
        <v>24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17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16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18</v>
      </c>
      <c r="E20" s="5" t="s">
        <v>207</v>
      </c>
      <c r="F20" s="7"/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19</v>
      </c>
      <c r="E23" s="5" t="s">
        <v>222</v>
      </c>
      <c r="F23" s="7"/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15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6392-9CD4-4EC2-B2C2-88A0D36D538D}">
  <dimension ref="A1:I31"/>
  <sheetViews>
    <sheetView workbookViewId="0">
      <selection activeCell="D31" sqref="D31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11</v>
      </c>
      <c r="C3" s="5" t="s">
        <v>134</v>
      </c>
      <c r="D3" s="7">
        <v>25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17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33</v>
      </c>
      <c r="E11" s="5" t="s">
        <v>167</v>
      </c>
      <c r="F11" s="7">
        <v>2</v>
      </c>
      <c r="G11" s="5" t="s">
        <v>168</v>
      </c>
      <c r="H11" s="7">
        <v>0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45</v>
      </c>
      <c r="E13" s="5" t="s">
        <v>175</v>
      </c>
      <c r="F13" s="5" t="s">
        <v>249</v>
      </c>
      <c r="G13" s="5" t="s">
        <v>177</v>
      </c>
      <c r="H13" s="7">
        <v>0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385</v>
      </c>
      <c r="G14" s="5" t="s">
        <v>182</v>
      </c>
      <c r="H14" s="7">
        <v>0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385</v>
      </c>
      <c r="G15" s="5" t="s">
        <v>187</v>
      </c>
      <c r="H15" s="7">
        <v>0</v>
      </c>
      <c r="I15" s="4"/>
    </row>
    <row r="16" spans="1:9" ht="1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</row>
    <row r="17" spans="1:9" ht="15">
      <c r="A17" s="5" t="s">
        <v>193</v>
      </c>
      <c r="B17" s="7">
        <f>ROUNDUP((B6+B6+B4)/3,0)</f>
        <v>15</v>
      </c>
      <c r="C17" s="5" t="s">
        <v>194</v>
      </c>
      <c r="D17" s="7">
        <v>40</v>
      </c>
      <c r="E17" s="5" t="s">
        <v>195</v>
      </c>
      <c r="F17" s="7">
        <v>0</v>
      </c>
      <c r="G17" s="5" t="s">
        <v>196</v>
      </c>
      <c r="H17" s="7">
        <v>0</v>
      </c>
      <c r="I17" s="4"/>
    </row>
    <row r="18" spans="1:9" ht="15">
      <c r="A18" s="5" t="s">
        <v>197</v>
      </c>
      <c r="B18" s="7">
        <f>ROUNDUP((B5+B4+B5)/3,0)</f>
        <v>12</v>
      </c>
      <c r="C18" s="5" t="s">
        <v>198</v>
      </c>
      <c r="D18" s="7">
        <v>33</v>
      </c>
      <c r="E18" s="5" t="s">
        <v>199</v>
      </c>
      <c r="F18" s="7">
        <v>0</v>
      </c>
      <c r="G18" s="5" t="s">
        <v>200</v>
      </c>
      <c r="H18" s="7">
        <v>0</v>
      </c>
      <c r="I18" s="4"/>
    </row>
    <row r="19" spans="1:9" ht="1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</row>
    <row r="20" spans="1:9" ht="15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>
        <v>0</v>
      </c>
      <c r="G20" s="5" t="s">
        <v>208</v>
      </c>
      <c r="H20" s="5" t="s">
        <v>269</v>
      </c>
      <c r="I20" s="4"/>
    </row>
    <row r="21" spans="1:9" ht="15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269</v>
      </c>
      <c r="I21" s="4"/>
    </row>
    <row r="22" spans="1:9" ht="15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269</v>
      </c>
      <c r="I22" s="4"/>
    </row>
    <row r="23" spans="1:9" ht="15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269</v>
      </c>
      <c r="I23" s="4"/>
    </row>
    <row r="24" spans="1:9" ht="15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269</v>
      </c>
      <c r="I24" s="4"/>
    </row>
    <row r="25" spans="1:9" ht="15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</row>
    <row r="26" spans="1:9" ht="15">
      <c r="A26" s="5" t="s">
        <v>234</v>
      </c>
      <c r="B26" s="7">
        <f t="shared" si="0"/>
        <v>23</v>
      </c>
      <c r="C26" s="5" t="s">
        <v>235</v>
      </c>
      <c r="D26" s="7">
        <v>33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EF1-E6A2-4E64-AC21-290C14D85DA3}"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44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38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44</v>
      </c>
      <c r="E5" s="5" t="s">
        <v>143</v>
      </c>
      <c r="F5" s="7">
        <f>$F$2*0.7</f>
        <v>108.5</v>
      </c>
      <c r="G5" s="5" t="s">
        <v>144</v>
      </c>
      <c r="H5" s="7">
        <v>7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380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381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382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382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382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31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382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382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383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38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2D8-41AC-469B-A506-18F730FA9C04}"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40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33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37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28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383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74-8B93-4365-AB57-AF9C653F3224}"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145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6</v>
      </c>
      <c r="G3" s="5" t="s">
        <v>136</v>
      </c>
      <c r="H3" s="7">
        <v>9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33</v>
      </c>
      <c r="E4" s="5" t="s">
        <v>139</v>
      </c>
      <c r="F4" s="7">
        <f>$F$2*0.2</f>
        <v>29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101.5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>$F$2*0.2</f>
        <v>29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36.25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38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388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37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>F2</f>
        <v>145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29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0"/>
        <v>101.5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0"/>
        <v>29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384</v>
      </c>
      <c r="I25" s="4"/>
      <c r="J25" s="4"/>
    </row>
    <row r="26" spans="1:10" ht="15.75" customHeight="1">
      <c r="A26" s="5" t="s">
        <v>234</v>
      </c>
      <c r="B26" s="7">
        <f t="shared" si="0"/>
        <v>29</v>
      </c>
      <c r="C26" s="5" t="s">
        <v>235</v>
      </c>
      <c r="D26" s="7">
        <v>34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E3-7989-4DD5-86DC-561D5D10351D}">
  <dimension ref="A1:I31"/>
  <sheetViews>
    <sheetView workbookViewId="0">
      <selection activeCell="D31" sqref="D31"/>
    </sheetView>
  </sheetViews>
  <sheetFormatPr baseColWidth="10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26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7</v>
      </c>
      <c r="I4" s="4"/>
    </row>
    <row r="5" spans="1:9" ht="1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10</v>
      </c>
      <c r="C7" s="5" t="s">
        <v>150</v>
      </c>
      <c r="D7" s="7">
        <v>44</v>
      </c>
      <c r="E7" s="5" t="s">
        <v>151</v>
      </c>
      <c r="F7" s="7">
        <f>$F$2*0.2</f>
        <v>27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33.75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44</v>
      </c>
      <c r="E11" s="5" t="s">
        <v>167</v>
      </c>
      <c r="F11" s="7">
        <v>2</v>
      </c>
      <c r="G11" s="5" t="s">
        <v>168</v>
      </c>
      <c r="H11" s="7">
        <v>6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391</v>
      </c>
      <c r="G13" s="5" t="s">
        <v>177</v>
      </c>
      <c r="H13" s="7">
        <v>7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246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11</v>
      </c>
      <c r="C19" s="5" t="s">
        <v>202</v>
      </c>
      <c r="D19" s="7">
        <v>36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5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247</v>
      </c>
      <c r="I21" s="4"/>
    </row>
    <row r="22" spans="1:9" ht="15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247</v>
      </c>
      <c r="I22" s="4"/>
    </row>
    <row r="23" spans="1:9" ht="15">
      <c r="A23" s="5" t="s">
        <v>220</v>
      </c>
      <c r="B23" s="7">
        <f t="shared" ref="B23:B28" si="0">F4</f>
        <v>27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247</v>
      </c>
      <c r="I23" s="4"/>
    </row>
    <row r="24" spans="1:9" ht="15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247</v>
      </c>
      <c r="I24" s="4"/>
    </row>
    <row r="25" spans="1:9" ht="15">
      <c r="A25" s="5" t="s">
        <v>229</v>
      </c>
      <c r="B25" s="7">
        <f t="shared" si="0"/>
        <v>27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383</v>
      </c>
      <c r="I25" s="4"/>
    </row>
    <row r="26" spans="1:9" ht="15">
      <c r="A26" s="5" t="s">
        <v>234</v>
      </c>
      <c r="B26" s="7">
        <f t="shared" si="0"/>
        <v>27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5">
      <c r="A30" s="5"/>
      <c r="B30" s="5"/>
      <c r="C30" s="5"/>
      <c r="D30" s="5"/>
      <c r="E30" s="5"/>
      <c r="F30" s="5"/>
      <c r="G30" s="5"/>
      <c r="H30" s="5"/>
      <c r="I30" s="4"/>
    </row>
    <row r="31" spans="1:9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136-A07C-4041-8ED1-B037AED346A3}"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28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33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33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D31" sqref="D31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11</v>
      </c>
      <c r="C6" s="5" t="s">
        <v>146</v>
      </c>
      <c r="D6" s="7">
        <v>44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13</v>
      </c>
      <c r="C7" s="5" t="s">
        <v>150</v>
      </c>
      <c r="D7" s="7">
        <v>31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248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250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5">
      <c r="A21" s="5" t="s">
        <v>210</v>
      </c>
      <c r="B21" s="7">
        <f>F2</f>
        <v>160</v>
      </c>
      <c r="C21" s="5" t="s">
        <v>211</v>
      </c>
      <c r="D21" s="7">
        <v>31</v>
      </c>
      <c r="E21" s="5" t="s">
        <v>212</v>
      </c>
      <c r="F21" s="7">
        <f>SUM(F22:F26)</f>
        <v>6</v>
      </c>
      <c r="G21" s="5" t="s">
        <v>213</v>
      </c>
      <c r="H21" s="5" t="s">
        <v>209</v>
      </c>
      <c r="I21" s="4"/>
    </row>
    <row r="22" spans="1:9" ht="1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5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>
        <v>3</v>
      </c>
      <c r="G23" s="5" t="s">
        <v>223</v>
      </c>
      <c r="H23" s="5" t="s">
        <v>209</v>
      </c>
      <c r="I23" s="4"/>
    </row>
    <row r="24" spans="1:9" ht="15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209</v>
      </c>
      <c r="I24" s="4"/>
    </row>
    <row r="25" spans="1:9" ht="15">
      <c r="A25" s="5" t="s">
        <v>229</v>
      </c>
      <c r="B25" s="7">
        <f t="shared" si="0"/>
        <v>32</v>
      </c>
      <c r="C25" s="5" t="s">
        <v>230</v>
      </c>
      <c r="D25" s="7">
        <v>26</v>
      </c>
      <c r="E25" s="5" t="s">
        <v>231</v>
      </c>
      <c r="F25" s="7">
        <v>0</v>
      </c>
      <c r="G25" s="5" t="s">
        <v>232</v>
      </c>
      <c r="H25" s="5" t="s">
        <v>103</v>
      </c>
      <c r="I25" s="4"/>
    </row>
    <row r="26" spans="1:9" ht="15">
      <c r="A26" s="5" t="s">
        <v>234</v>
      </c>
      <c r="B26" s="7">
        <f t="shared" si="0"/>
        <v>32</v>
      </c>
      <c r="C26" s="5" t="s">
        <v>235</v>
      </c>
      <c r="D26" s="7">
        <v>31</v>
      </c>
      <c r="E26" s="5" t="s">
        <v>236</v>
      </c>
      <c r="F26" s="7">
        <v>0</v>
      </c>
      <c r="G26" s="5"/>
      <c r="H26" s="5"/>
      <c r="I26" s="4"/>
    </row>
    <row r="27" spans="1:9" ht="15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8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30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342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343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344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387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22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24</v>
      </c>
      <c r="E10" s="5" t="s">
        <v>163</v>
      </c>
      <c r="F10" s="5" t="s">
        <v>342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345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346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347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348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348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348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348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20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 t="s">
        <v>349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40</v>
      </c>
      <c r="E5" s="5" t="s">
        <v>143</v>
      </c>
      <c r="F5" s="7">
        <f>$F$2*0.7</f>
        <v>112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40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343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344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387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 t="s">
        <v>350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351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351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351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351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351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topLeftCell="A16"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100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8">
        <v>100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400</v>
      </c>
      <c r="C4" s="5" t="s">
        <v>138</v>
      </c>
      <c r="D4" s="8">
        <v>100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8">
        <v>100</v>
      </c>
      <c r="E5" s="5" t="s">
        <v>143</v>
      </c>
      <c r="F5" s="7">
        <f>$F$2*0.7</f>
        <v>105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400</v>
      </c>
      <c r="C6" s="5" t="s">
        <v>146</v>
      </c>
      <c r="D6" s="8">
        <v>100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250</v>
      </c>
      <c r="C7" s="5" t="s">
        <v>150</v>
      </c>
      <c r="D7" s="8">
        <v>100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8">
        <v>100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8">
        <v>100</v>
      </c>
      <c r="E9" s="5" t="s">
        <v>159</v>
      </c>
      <c r="F9" s="7">
        <f>$F$2*0.25</f>
        <v>37.5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v>135</v>
      </c>
      <c r="C10" s="5" t="s">
        <v>162</v>
      </c>
      <c r="D10" s="8">
        <v>100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8">
        <v>100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8">
        <v>100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8">
        <v>100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8">
        <v>100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8">
        <v>100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v>130</v>
      </c>
      <c r="C16" s="5" t="s">
        <v>189</v>
      </c>
      <c r="D16" s="8">
        <v>100</v>
      </c>
      <c r="E16" s="5" t="s">
        <v>190</v>
      </c>
      <c r="F16" s="5" t="s">
        <v>190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v>400</v>
      </c>
      <c r="C17" s="5" t="s">
        <v>194</v>
      </c>
      <c r="D17" s="8">
        <v>100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v>140</v>
      </c>
      <c r="C18" s="5" t="s">
        <v>198</v>
      </c>
      <c r="D18" s="8">
        <v>100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v>10</v>
      </c>
      <c r="C19" s="5" t="s">
        <v>202</v>
      </c>
      <c r="D19" s="8">
        <v>100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8">
        <v>100</v>
      </c>
      <c r="E20" s="5" t="s">
        <v>207</v>
      </c>
      <c r="F20" s="7">
        <v>23</v>
      </c>
      <c r="G20" s="5" t="s">
        <v>208</v>
      </c>
      <c r="H20" s="5" t="s">
        <v>269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8">
        <v>100</v>
      </c>
      <c r="E21" s="5" t="s">
        <v>212</v>
      </c>
      <c r="F21" s="7">
        <v>0</v>
      </c>
      <c r="G21" s="5" t="s">
        <v>213</v>
      </c>
      <c r="H21" s="5" t="s">
        <v>269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8">
        <v>100</v>
      </c>
      <c r="E22" s="5" t="s">
        <v>217</v>
      </c>
      <c r="F22" s="7">
        <v>0</v>
      </c>
      <c r="G22" s="5" t="s">
        <v>218</v>
      </c>
      <c r="H22" s="5" t="s">
        <v>269</v>
      </c>
      <c r="I22" s="4"/>
      <c r="J22" s="4"/>
    </row>
    <row r="23" spans="1:10" ht="15.75" customHeight="1">
      <c r="A23" s="5" t="s">
        <v>220</v>
      </c>
      <c r="B23" s="7">
        <v>40</v>
      </c>
      <c r="C23" s="5" t="s">
        <v>221</v>
      </c>
      <c r="D23" s="8">
        <v>100</v>
      </c>
      <c r="E23" s="5" t="s">
        <v>222</v>
      </c>
      <c r="F23" s="7">
        <v>0</v>
      </c>
      <c r="G23" s="5" t="s">
        <v>223</v>
      </c>
      <c r="H23" s="5" t="s">
        <v>269</v>
      </c>
      <c r="I23" s="4"/>
      <c r="J23" s="4"/>
    </row>
    <row r="24" spans="1:10" ht="15.75" customHeight="1">
      <c r="A24" s="5" t="s">
        <v>225</v>
      </c>
      <c r="B24" s="7">
        <v>140</v>
      </c>
      <c r="C24" s="5" t="s">
        <v>226</v>
      </c>
      <c r="D24" s="8">
        <v>100</v>
      </c>
      <c r="E24" s="5" t="s">
        <v>227</v>
      </c>
      <c r="F24" s="7">
        <v>0</v>
      </c>
      <c r="G24" s="5" t="s">
        <v>228</v>
      </c>
      <c r="H24" s="5" t="s">
        <v>269</v>
      </c>
      <c r="I24" s="4"/>
      <c r="J24" s="4"/>
    </row>
    <row r="25" spans="1:10" ht="15.75" customHeight="1">
      <c r="A25" s="5" t="s">
        <v>229</v>
      </c>
      <c r="B25" s="7">
        <v>40</v>
      </c>
      <c r="C25" s="5" t="s">
        <v>230</v>
      </c>
      <c r="D25" s="8">
        <v>100</v>
      </c>
      <c r="E25" s="5" t="s">
        <v>231</v>
      </c>
      <c r="F25" s="7">
        <v>0</v>
      </c>
      <c r="G25" s="5" t="s">
        <v>232</v>
      </c>
      <c r="H25" s="5" t="s">
        <v>24</v>
      </c>
      <c r="I25" s="4"/>
      <c r="J25" s="4"/>
    </row>
    <row r="26" spans="1:10" ht="15.75" customHeight="1">
      <c r="A26" s="5" t="s">
        <v>234</v>
      </c>
      <c r="B26" s="7">
        <v>40</v>
      </c>
      <c r="C26" s="5" t="s">
        <v>235</v>
      </c>
      <c r="D26" s="8">
        <v>100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10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42</v>
      </c>
      <c r="E4" s="5" t="s">
        <v>139</v>
      </c>
      <c r="F4" s="7">
        <f>$F$2*0.2</f>
        <v>38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12</v>
      </c>
      <c r="C5" s="5" t="s">
        <v>142</v>
      </c>
      <c r="D5" s="7">
        <v>35</v>
      </c>
      <c r="E5" s="5" t="s">
        <v>143</v>
      </c>
      <c r="F5" s="7">
        <f>$F$2*0.7</f>
        <v>133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38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38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47.5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47.5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12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/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/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/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269</v>
      </c>
    </row>
    <row r="21" spans="1:8" ht="15.75" customHeight="1">
      <c r="A21" s="5" t="s">
        <v>210</v>
      </c>
      <c r="B21" s="7">
        <f>F2</f>
        <v>190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269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</row>
    <row r="23" spans="1:8" ht="15.75" customHeight="1">
      <c r="A23" s="5" t="s">
        <v>220</v>
      </c>
      <c r="B23" s="7">
        <f t="shared" ref="B23:B28" si="0">F4</f>
        <v>38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269</v>
      </c>
    </row>
    <row r="24" spans="1:8" ht="15.75" customHeight="1">
      <c r="A24" s="5" t="s">
        <v>225</v>
      </c>
      <c r="B24" s="7">
        <f t="shared" si="0"/>
        <v>133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269</v>
      </c>
    </row>
    <row r="25" spans="1:8" ht="15.75" customHeight="1">
      <c r="A25" s="5" t="s">
        <v>229</v>
      </c>
      <c r="B25" s="7">
        <f t="shared" si="0"/>
        <v>38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25</v>
      </c>
    </row>
    <row r="26" spans="1:8" ht="15.75" customHeight="1">
      <c r="A26" s="5" t="s">
        <v>234</v>
      </c>
      <c r="B26" s="7">
        <f t="shared" si="0"/>
        <v>38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47.5</v>
      </c>
      <c r="D27" s="7">
        <v>20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42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52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42</v>
      </c>
      <c r="E5" s="5" t="s">
        <v>143</v>
      </c>
      <c r="F5" s="7">
        <f>$F$2*0.7</f>
        <v>154</v>
      </c>
      <c r="G5" s="5" t="s">
        <v>144</v>
      </c>
      <c r="H5" s="7">
        <v>6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55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352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353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5.75" customHeight="1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5.75" customHeight="1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5.75" customHeight="1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29</v>
      </c>
    </row>
    <row r="26" spans="1:8" ht="15.75" customHeight="1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D31" sqref="D31"/>
    </sheetView>
  </sheetViews>
  <sheetFormatPr baseColWidth="10" defaultColWidth="11.42578125" defaultRowHeight="12.75"/>
  <cols>
    <col min="7" max="7" width="14.42578125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7</v>
      </c>
    </row>
    <row r="3" spans="1:9" ht="15">
      <c r="A3" s="5" t="s">
        <v>133</v>
      </c>
      <c r="B3" s="7">
        <v>11</v>
      </c>
      <c r="C3" s="5" t="s">
        <v>134</v>
      </c>
      <c r="D3" s="7">
        <v>53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5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5">
      <c r="A5" s="5" t="s">
        <v>141</v>
      </c>
      <c r="B5" s="7">
        <v>14</v>
      </c>
      <c r="C5" s="5" t="s">
        <v>142</v>
      </c>
      <c r="D5" s="7">
        <v>50</v>
      </c>
      <c r="E5" s="5" t="s">
        <v>143</v>
      </c>
      <c r="F5" s="7">
        <f>$F$2*0.7</f>
        <v>154</v>
      </c>
      <c r="G5" s="5" t="s">
        <v>144</v>
      </c>
      <c r="H5" s="7">
        <v>7</v>
      </c>
    </row>
    <row r="6" spans="1:9" ht="15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2</v>
      </c>
    </row>
    <row r="7" spans="1:9" ht="1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5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55</v>
      </c>
      <c r="G9" s="5" t="s">
        <v>160</v>
      </c>
      <c r="H9" s="7">
        <v>2</v>
      </c>
    </row>
    <row r="10" spans="1:9" ht="15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352</v>
      </c>
      <c r="G13" s="5" t="s">
        <v>177</v>
      </c>
      <c r="H13" s="7">
        <v>5</v>
      </c>
    </row>
    <row r="14" spans="1:9" ht="1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353</v>
      </c>
      <c r="G16" s="5" t="s">
        <v>192</v>
      </c>
      <c r="H16" s="7">
        <v>1</v>
      </c>
    </row>
    <row r="17" spans="1:8" ht="1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5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5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5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5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5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89</v>
      </c>
    </row>
    <row r="26" spans="1:8" ht="15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5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38</v>
      </c>
      <c r="E3" s="5" t="s">
        <v>135</v>
      </c>
      <c r="F3" s="7">
        <f>ROUNDDOWN(B5/2,0)</f>
        <v>6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136.5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30</v>
      </c>
      <c r="E8" s="5" t="s">
        <v>155</v>
      </c>
      <c r="F8" s="7">
        <f>$F$2*0.25</f>
        <v>48.75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48.75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35</v>
      </c>
      <c r="C13" s="5" t="s">
        <v>174</v>
      </c>
      <c r="D13" s="7">
        <v>20</v>
      </c>
      <c r="E13" s="5" t="s">
        <v>175</v>
      </c>
      <c r="F13" s="5" t="s">
        <v>352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353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11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9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9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9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39</v>
      </c>
      <c r="C25" s="5" t="s">
        <v>230</v>
      </c>
      <c r="D25" s="7">
        <v>30</v>
      </c>
      <c r="E25" s="5" t="s">
        <v>231</v>
      </c>
      <c r="F25" s="9"/>
      <c r="G25" s="5" t="s">
        <v>232</v>
      </c>
      <c r="H25" s="5" t="s">
        <v>27</v>
      </c>
    </row>
    <row r="26" spans="1:8" ht="15.75" customHeight="1">
      <c r="A26" s="5" t="s">
        <v>234</v>
      </c>
      <c r="B26" s="7">
        <f t="shared" si="0"/>
        <v>39</v>
      </c>
      <c r="C26" s="5" t="s">
        <v>235</v>
      </c>
      <c r="D26" s="7">
        <v>28</v>
      </c>
      <c r="E26" s="5" t="s">
        <v>236</v>
      </c>
      <c r="F26" s="9"/>
      <c r="G26" s="5"/>
      <c r="H26" s="5"/>
    </row>
    <row r="27" spans="1:8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289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290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209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95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topLeftCell="A4" workbookViewId="0">
      <selection activeCell="D30" sqref="D30"/>
    </sheetView>
  </sheetViews>
  <sheetFormatPr baseColWidth="10" defaultColWidth="11.42578125" defaultRowHeight="12.75"/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5">
      <c r="A3" s="5" t="s">
        <v>133</v>
      </c>
      <c r="B3" s="7">
        <v>12</v>
      </c>
      <c r="C3" s="5" t="s">
        <v>134</v>
      </c>
      <c r="D3" s="7">
        <v>29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11</v>
      </c>
      <c r="C6" s="5" t="s">
        <v>146</v>
      </c>
      <c r="D6" s="7">
        <v>26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13</v>
      </c>
      <c r="C7" s="5" t="s">
        <v>150</v>
      </c>
      <c r="D7" s="7">
        <v>41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251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>
        <v>12</v>
      </c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5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21</v>
      </c>
      <c r="G21" s="5" t="s">
        <v>213</v>
      </c>
      <c r="H21" s="5" t="s">
        <v>209</v>
      </c>
      <c r="I21" s="4"/>
    </row>
    <row r="22" spans="1:9" ht="1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5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209</v>
      </c>
      <c r="I23" s="4"/>
    </row>
    <row r="24" spans="1:9" ht="15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209</v>
      </c>
      <c r="I24" s="4"/>
    </row>
    <row r="25" spans="1:9" ht="15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6</v>
      </c>
      <c r="G25" s="5" t="s">
        <v>232</v>
      </c>
      <c r="H25" s="5" t="s">
        <v>105</v>
      </c>
      <c r="I25" s="4"/>
    </row>
    <row r="26" spans="1:9" ht="15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3</v>
      </c>
      <c r="G26" s="5"/>
      <c r="H26" s="5"/>
      <c r="I26" s="4"/>
    </row>
    <row r="27" spans="1:9" ht="15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289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290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327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91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9">
        <f xml:space="preserve"> (B2*2 + B5) *5</f>
        <v>205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44</v>
      </c>
      <c r="E3" s="5" t="s">
        <v>135</v>
      </c>
      <c r="F3" s="9">
        <f>ROUNDDOWN(B5/2,0)</f>
        <v>6</v>
      </c>
      <c r="G3" s="5" t="s">
        <v>136</v>
      </c>
      <c r="H3" s="7">
        <v>6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35</v>
      </c>
      <c r="E4" s="5" t="s">
        <v>139</v>
      </c>
      <c r="F4" s="9">
        <f>$F$2*0.2</f>
        <v>41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41</v>
      </c>
      <c r="E5" s="5" t="s">
        <v>143</v>
      </c>
      <c r="F5" s="9">
        <f>$F$2*0.7</f>
        <v>143.5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41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9">
        <f>$F$2*0.2</f>
        <v>41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45</v>
      </c>
      <c r="E8" s="5" t="s">
        <v>155</v>
      </c>
      <c r="F8" s="9">
        <f>$F$2*0.25</f>
        <v>51.25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49</v>
      </c>
      <c r="E9" s="5" t="s">
        <v>159</v>
      </c>
      <c r="F9" s="9">
        <f>$F$2*0.25</f>
        <v>51.25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41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47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354</v>
      </c>
      <c r="G13" s="5" t="s">
        <v>177</v>
      </c>
      <c r="H13" s="7">
        <v>4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389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355</v>
      </c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51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43</v>
      </c>
      <c r="E20" s="5" t="s">
        <v>207</v>
      </c>
      <c r="F20" s="7"/>
      <c r="G20" s="5" t="s">
        <v>208</v>
      </c>
      <c r="H20" s="5" t="s">
        <v>356</v>
      </c>
    </row>
    <row r="21" spans="1:8" ht="15.75" customHeight="1">
      <c r="A21" s="5" t="s">
        <v>210</v>
      </c>
      <c r="B21" s="9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356</v>
      </c>
    </row>
    <row r="22" spans="1:8" ht="15.75" customHeight="1">
      <c r="A22" s="5" t="s">
        <v>215</v>
      </c>
      <c r="B22" s="9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356</v>
      </c>
    </row>
    <row r="23" spans="1:8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356</v>
      </c>
    </row>
    <row r="24" spans="1:8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356</v>
      </c>
    </row>
    <row r="25" spans="1:8" ht="15.75" customHeight="1">
      <c r="A25" s="5" t="s">
        <v>229</v>
      </c>
      <c r="B25" s="7">
        <f t="shared" si="0"/>
        <v>41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357</v>
      </c>
    </row>
    <row r="26" spans="1:8" ht="15.75" customHeight="1">
      <c r="A26" s="5" t="s">
        <v>234</v>
      </c>
      <c r="B26" s="7">
        <f t="shared" si="0"/>
        <v>41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D31" sqref="D3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9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9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9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9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9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9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9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269</v>
      </c>
    </row>
    <row r="21" spans="1:8" ht="15.75" customHeight="1">
      <c r="A21" s="5" t="s">
        <v>210</v>
      </c>
      <c r="B21" s="9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269</v>
      </c>
    </row>
    <row r="22" spans="1:8" ht="15.75" customHeight="1">
      <c r="A22" s="5" t="s">
        <v>215</v>
      </c>
      <c r="B22" s="9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269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269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269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D31" sqref="D31"/>
    </sheetView>
  </sheetViews>
  <sheetFormatPr baseColWidth="10" defaultColWidth="8.5703125" defaultRowHeight="14.25"/>
  <cols>
    <col min="1" max="4" width="8.5703125" style="12"/>
    <col min="5" max="5" width="15.42578125" style="12" customWidth="1"/>
    <col min="6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f xml:space="preserve"> (B2*2 + B5) *5</f>
        <v>175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35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122.49999999999999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35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35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>$F$2*0.25</f>
        <v>43.75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43.75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358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359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360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224</v>
      </c>
      <c r="I20" s="11"/>
    </row>
    <row r="21" spans="1:9" ht="15">
      <c r="A21" s="10" t="s">
        <v>210</v>
      </c>
      <c r="B21" s="13">
        <f>F2</f>
        <v>175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224</v>
      </c>
      <c r="I21" s="11"/>
    </row>
    <row r="22" spans="1:9" ht="15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224</v>
      </c>
      <c r="I22" s="11"/>
    </row>
    <row r="23" spans="1:9" ht="15">
      <c r="A23" s="10" t="s">
        <v>220</v>
      </c>
      <c r="B23" s="13">
        <f t="shared" ref="B23:B28" si="0">F4</f>
        <v>35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224</v>
      </c>
      <c r="I23" s="11"/>
    </row>
    <row r="24" spans="1:9" ht="15">
      <c r="A24" s="10" t="s">
        <v>225</v>
      </c>
      <c r="B24" s="13">
        <f t="shared" si="0"/>
        <v>122.49999999999999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224</v>
      </c>
      <c r="I24" s="11"/>
    </row>
    <row r="25" spans="1:9" ht="15">
      <c r="A25" s="10" t="s">
        <v>229</v>
      </c>
      <c r="B25" s="13">
        <f t="shared" si="0"/>
        <v>35</v>
      </c>
      <c r="C25" s="5" t="s">
        <v>230</v>
      </c>
      <c r="D25" s="13">
        <v>30</v>
      </c>
      <c r="E25" s="10" t="s">
        <v>231</v>
      </c>
      <c r="F25" s="13"/>
      <c r="G25" s="5" t="s">
        <v>232</v>
      </c>
      <c r="H25" s="5" t="s">
        <v>65</v>
      </c>
      <c r="I25" s="11"/>
    </row>
    <row r="26" spans="1:9" ht="15">
      <c r="A26" s="10" t="s">
        <v>234</v>
      </c>
      <c r="B26" s="13">
        <f t="shared" si="0"/>
        <v>35</v>
      </c>
      <c r="C26" s="5" t="s">
        <v>235</v>
      </c>
      <c r="D26" s="13">
        <v>25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0"/>
        <v>43.75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0"/>
        <v>43.75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D31" sqref="D31"/>
    </sheetView>
  </sheetViews>
  <sheetFormatPr baseColWidth="10" defaultColWidth="8.5703125" defaultRowHeight="14.25"/>
  <cols>
    <col min="1" max="5" width="8.5703125" style="12"/>
    <col min="6" max="6" width="12.7109375" style="12" customWidth="1"/>
    <col min="7" max="7" width="15.5703125" style="12" customWidth="1"/>
    <col min="8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f xml:space="preserve"> (B2*2 + B5) *5</f>
        <v>220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13</v>
      </c>
      <c r="C3" s="10" t="s">
        <v>134</v>
      </c>
      <c r="D3" s="13">
        <v>45</v>
      </c>
      <c r="E3" s="10" t="s">
        <v>135</v>
      </c>
      <c r="F3" s="13">
        <f>ROUNDDOWN(B5/2,0)</f>
        <v>7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11</v>
      </c>
      <c r="C4" s="10" t="s">
        <v>138</v>
      </c>
      <c r="D4" s="13">
        <v>35</v>
      </c>
      <c r="E4" s="10" t="s">
        <v>139</v>
      </c>
      <c r="F4" s="13">
        <f>$F$2*0.2</f>
        <v>44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14</v>
      </c>
      <c r="C5" s="10" t="s">
        <v>142</v>
      </c>
      <c r="D5" s="13">
        <v>40</v>
      </c>
      <c r="E5" s="10" t="s">
        <v>143</v>
      </c>
      <c r="F5" s="13">
        <f>$F$2*0.7</f>
        <v>154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44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13</v>
      </c>
      <c r="C7" s="10" t="s">
        <v>150</v>
      </c>
      <c r="D7" s="13">
        <v>30</v>
      </c>
      <c r="E7" s="10" t="s">
        <v>151</v>
      </c>
      <c r="F7" s="13">
        <f>$F$2*0.2</f>
        <v>44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55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55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19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361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362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 t="s">
        <v>363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14</v>
      </c>
      <c r="C16" s="5" t="s">
        <v>189</v>
      </c>
      <c r="D16" s="13">
        <v>20</v>
      </c>
      <c r="E16" s="10" t="s">
        <v>190</v>
      </c>
      <c r="F16" s="10" t="s">
        <v>307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11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13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364</v>
      </c>
      <c r="I20" s="11"/>
    </row>
    <row r="21" spans="1:9" ht="15">
      <c r="A21" s="10" t="s">
        <v>210</v>
      </c>
      <c r="B21" s="13">
        <f>F2</f>
        <v>220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364</v>
      </c>
      <c r="I21" s="11"/>
    </row>
    <row r="22" spans="1:9" ht="15">
      <c r="A22" s="10" t="s">
        <v>215</v>
      </c>
      <c r="B22" s="13">
        <f>F3</f>
        <v>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364</v>
      </c>
      <c r="I22" s="11"/>
    </row>
    <row r="23" spans="1:9" ht="15">
      <c r="A23" s="10" t="s">
        <v>220</v>
      </c>
      <c r="B23" s="13">
        <f t="shared" ref="B23:B28" si="0">F4</f>
        <v>44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364</v>
      </c>
      <c r="I23" s="11"/>
    </row>
    <row r="24" spans="1:9" ht="15">
      <c r="A24" s="10" t="s">
        <v>225</v>
      </c>
      <c r="B24" s="13">
        <f t="shared" si="0"/>
        <v>154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364</v>
      </c>
      <c r="I24" s="11"/>
    </row>
    <row r="25" spans="1:9" ht="15">
      <c r="A25" s="10" t="s">
        <v>229</v>
      </c>
      <c r="B25" s="13">
        <f t="shared" si="0"/>
        <v>44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53</v>
      </c>
      <c r="I25" s="11"/>
    </row>
    <row r="26" spans="1:9" ht="15">
      <c r="A26" s="10" t="s">
        <v>234</v>
      </c>
      <c r="B26" s="13">
        <f t="shared" si="0"/>
        <v>44</v>
      </c>
      <c r="C26" s="5" t="s">
        <v>235</v>
      </c>
      <c r="D26" s="13">
        <v>45</v>
      </c>
      <c r="E26" s="10" t="s">
        <v>236</v>
      </c>
      <c r="F26" s="13"/>
      <c r="G26" s="5"/>
      <c r="H26" s="5"/>
      <c r="I26" s="11"/>
    </row>
    <row r="27" spans="1:9" ht="15">
      <c r="A27" s="10" t="s">
        <v>237</v>
      </c>
      <c r="B27" s="13">
        <f t="shared" si="0"/>
        <v>55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0"/>
        <v>55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D31" sqref="D3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6</v>
      </c>
      <c r="C2" s="10" t="s">
        <v>130</v>
      </c>
      <c r="D2" s="13">
        <v>20</v>
      </c>
      <c r="E2" s="10" t="s">
        <v>131</v>
      </c>
      <c r="F2" s="13">
        <f xml:space="preserve"> (B2*2 + B5) *5</f>
        <v>90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6</v>
      </c>
      <c r="C3" s="10" t="s">
        <v>134</v>
      </c>
      <c r="D3" s="13">
        <v>20</v>
      </c>
      <c r="E3" s="10" t="s">
        <v>135</v>
      </c>
      <c r="F3" s="13">
        <f>ROUNDDOWN(B5/2,0)</f>
        <v>3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9</v>
      </c>
      <c r="C4" s="10" t="s">
        <v>138</v>
      </c>
      <c r="D4" s="13">
        <v>20</v>
      </c>
      <c r="E4" s="10" t="s">
        <v>139</v>
      </c>
      <c r="F4" s="13">
        <f>$F$2*0.2</f>
        <v>18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6</v>
      </c>
      <c r="C5" s="10" t="s">
        <v>142</v>
      </c>
      <c r="D5" s="13">
        <v>20</v>
      </c>
      <c r="E5" s="10" t="s">
        <v>143</v>
      </c>
      <c r="F5" s="13">
        <f>$F$2*0.7</f>
        <v>62.999999999999993</v>
      </c>
      <c r="G5" s="10" t="s">
        <v>144</v>
      </c>
      <c r="H5" s="13">
        <v>0</v>
      </c>
      <c r="I5" s="11"/>
    </row>
    <row r="6" spans="1:9" ht="15">
      <c r="A6" s="10" t="s">
        <v>145</v>
      </c>
      <c r="B6" s="13">
        <v>6</v>
      </c>
      <c r="C6" s="10" t="s">
        <v>146</v>
      </c>
      <c r="D6" s="13">
        <v>20</v>
      </c>
      <c r="E6" s="10" t="s">
        <v>147</v>
      </c>
      <c r="F6" s="13">
        <f>$F$2*0.2</f>
        <v>18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8</v>
      </c>
      <c r="C7" s="10" t="s">
        <v>150</v>
      </c>
      <c r="D7" s="13">
        <v>20</v>
      </c>
      <c r="E7" s="10" t="s">
        <v>151</v>
      </c>
      <c r="F7" s="13">
        <f>$F$2*0.2</f>
        <v>18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>$F$2*0.25</f>
        <v>22.5</v>
      </c>
      <c r="G8" s="10" t="s">
        <v>156</v>
      </c>
      <c r="H8" s="13">
        <v>0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>$F$2*0.25</f>
        <v>22.5</v>
      </c>
      <c r="G9" s="10" t="s">
        <v>160</v>
      </c>
      <c r="H9" s="13">
        <v>0</v>
      </c>
      <c r="I9" s="11"/>
    </row>
    <row r="10" spans="1:9" ht="15">
      <c r="A10" s="10" t="s">
        <v>161</v>
      </c>
      <c r="B10" s="13">
        <f>ROUNDUP((B8+B5+B7+B9)/2,0)</f>
        <v>12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0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0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0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365</v>
      </c>
      <c r="G13" s="10" t="s">
        <v>177</v>
      </c>
      <c r="H13" s="13">
        <v>0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/>
      <c r="G14" s="10" t="s">
        <v>182</v>
      </c>
      <c r="H14" s="13">
        <v>0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7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7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7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269</v>
      </c>
      <c r="I20" s="11"/>
    </row>
    <row r="21" spans="1:9" ht="15">
      <c r="A21" s="10" t="s">
        <v>210</v>
      </c>
      <c r="B21" s="13">
        <f>F2</f>
        <v>90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269</v>
      </c>
      <c r="I21" s="11"/>
    </row>
    <row r="22" spans="1:9" ht="15">
      <c r="A22" s="10" t="s">
        <v>215</v>
      </c>
      <c r="B22" s="13">
        <f>F3</f>
        <v>3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269</v>
      </c>
      <c r="I22" s="11"/>
    </row>
    <row r="23" spans="1:9" ht="15">
      <c r="A23" s="10" t="s">
        <v>220</v>
      </c>
      <c r="B23" s="13">
        <f t="shared" ref="B23:B28" si="0">F4</f>
        <v>18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269</v>
      </c>
      <c r="I23" s="11"/>
    </row>
    <row r="24" spans="1:9" ht="15">
      <c r="A24" s="10" t="s">
        <v>225</v>
      </c>
      <c r="B24" s="13">
        <f t="shared" si="0"/>
        <v>62.999999999999993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269</v>
      </c>
      <c r="I24" s="11"/>
    </row>
    <row r="25" spans="1:9" ht="15">
      <c r="A25" s="10" t="s">
        <v>229</v>
      </c>
      <c r="B25" s="13">
        <f t="shared" si="0"/>
        <v>18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366</v>
      </c>
      <c r="I25" s="11"/>
    </row>
    <row r="26" spans="1:9" ht="15">
      <c r="A26" s="10" t="s">
        <v>234</v>
      </c>
      <c r="B26" s="13">
        <f t="shared" si="0"/>
        <v>18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0"/>
        <v>22.5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0"/>
        <v>22.5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D31" sqref="D3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8</v>
      </c>
      <c r="C2" s="10" t="s">
        <v>130</v>
      </c>
      <c r="D2" s="13">
        <v>30</v>
      </c>
      <c r="E2" s="10" t="s">
        <v>131</v>
      </c>
      <c r="F2" s="13">
        <f xml:space="preserve"> (B2*2 + B5) *5</f>
        <v>120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8</v>
      </c>
      <c r="C3" s="10" t="s">
        <v>134</v>
      </c>
      <c r="D3" s="13">
        <v>30</v>
      </c>
      <c r="E3" s="10" t="s">
        <v>135</v>
      </c>
      <c r="F3" s="13">
        <f>ROUNDDOWN(B5/2,0)</f>
        <v>4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24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8</v>
      </c>
      <c r="C5" s="10" t="s">
        <v>142</v>
      </c>
      <c r="D5" s="13">
        <v>20</v>
      </c>
      <c r="E5" s="10" t="s">
        <v>143</v>
      </c>
      <c r="F5" s="13">
        <f>$F$2*0.7</f>
        <v>84</v>
      </c>
      <c r="G5" s="10" t="s">
        <v>144</v>
      </c>
      <c r="H5" s="13">
        <v>1</v>
      </c>
      <c r="I5" s="11"/>
    </row>
    <row r="6" spans="1:9" ht="1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24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10</v>
      </c>
      <c r="C7" s="10" t="s">
        <v>150</v>
      </c>
      <c r="D7" s="13">
        <v>30</v>
      </c>
      <c r="E7" s="10" t="s">
        <v>151</v>
      </c>
      <c r="F7" s="13">
        <f>$F$2*0.2</f>
        <v>24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30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30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14</v>
      </c>
      <c r="C10" s="10" t="s">
        <v>162</v>
      </c>
      <c r="D10" s="13">
        <v>20</v>
      </c>
      <c r="E10" s="10" t="s">
        <v>163</v>
      </c>
      <c r="F10" s="10" t="s">
        <v>34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249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9</v>
      </c>
      <c r="C16" s="5" t="s">
        <v>189</v>
      </c>
      <c r="D16" s="13">
        <v>50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14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10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214</v>
      </c>
      <c r="I20" s="11"/>
    </row>
    <row r="21" spans="1:9" ht="15">
      <c r="A21" s="10" t="s">
        <v>210</v>
      </c>
      <c r="B21" s="13">
        <f>F2</f>
        <v>120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214</v>
      </c>
      <c r="I21" s="11"/>
    </row>
    <row r="22" spans="1:9" ht="15">
      <c r="A22" s="10" t="s">
        <v>215</v>
      </c>
      <c r="B22" s="13">
        <f>F3</f>
        <v>4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214</v>
      </c>
      <c r="I22" s="11"/>
    </row>
    <row r="23" spans="1:9" ht="15">
      <c r="A23" s="10" t="s">
        <v>220</v>
      </c>
      <c r="B23" s="13">
        <f t="shared" ref="B23:B28" si="0">F4</f>
        <v>24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214</v>
      </c>
      <c r="I23" s="11"/>
    </row>
    <row r="24" spans="1:9" ht="15">
      <c r="A24" s="10" t="s">
        <v>225</v>
      </c>
      <c r="B24" s="13">
        <f t="shared" si="0"/>
        <v>84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214</v>
      </c>
      <c r="I24" s="11"/>
    </row>
    <row r="25" spans="1:9" ht="15">
      <c r="A25" s="10" t="s">
        <v>229</v>
      </c>
      <c r="B25" s="13">
        <f t="shared" si="0"/>
        <v>24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61</v>
      </c>
      <c r="I25" s="11"/>
    </row>
    <row r="26" spans="1:9" ht="15">
      <c r="A26" s="10" t="s">
        <v>234</v>
      </c>
      <c r="B26" s="13">
        <f t="shared" si="0"/>
        <v>24</v>
      </c>
      <c r="C26" s="5" t="s">
        <v>235</v>
      </c>
      <c r="D26" s="13">
        <v>30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0"/>
        <v>30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0"/>
        <v>30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8ACE-0253-401C-B4A9-2539BD139085}">
  <dimension ref="A1:I29"/>
  <sheetViews>
    <sheetView workbookViewId="0">
      <selection activeCell="D19" sqref="D19"/>
    </sheetView>
  </sheetViews>
  <sheetFormatPr baseColWidth="10" defaultColWidth="8.5703125" defaultRowHeight="14.25"/>
  <cols>
    <col min="1" max="1" width="8.5703125" style="12"/>
    <col min="2" max="2" width="17.42578125" style="12" customWidth="1"/>
    <col min="3" max="3" width="8.5703125" style="12"/>
    <col min="4" max="4" width="16.42578125" style="12" customWidth="1"/>
    <col min="5" max="5" width="14.140625" style="12" customWidth="1"/>
    <col min="6" max="6" width="20.5703125" style="12" customWidth="1"/>
    <col min="7" max="7" width="12.5703125" style="12" customWidth="1"/>
    <col min="8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f xml:space="preserve"> (B2*2 + B5) *5</f>
        <v>225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11</v>
      </c>
      <c r="C3" s="10" t="s">
        <v>134</v>
      </c>
      <c r="D3" s="13">
        <v>45</v>
      </c>
      <c r="E3" s="10" t="s">
        <v>135</v>
      </c>
      <c r="F3" s="13">
        <f>ROUNDDOWN(B5/2,0)</f>
        <v>7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15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0</v>
      </c>
      <c r="I5" s="11"/>
    </row>
    <row r="6" spans="1:9" ht="1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45</v>
      </c>
      <c r="G6" s="10" t="s">
        <v>148</v>
      </c>
      <c r="H6" s="13">
        <v>2</v>
      </c>
      <c r="I6" s="11"/>
    </row>
    <row r="7" spans="1:9" ht="15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>$F$2*0.2</f>
        <v>45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56.25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56.25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18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45</v>
      </c>
      <c r="E13" s="10" t="s">
        <v>175</v>
      </c>
      <c r="F13" s="10" t="s">
        <v>368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65</v>
      </c>
      <c r="E14" s="10" t="s">
        <v>180</v>
      </c>
      <c r="F14" s="10" t="s">
        <v>249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60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307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14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30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 t="s">
        <v>397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5">
      <c r="A21" s="10" t="s">
        <v>210</v>
      </c>
      <c r="B21" s="13">
        <f>F2</f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369</v>
      </c>
      <c r="I21" s="11"/>
    </row>
    <row r="22" spans="1:9" ht="15">
      <c r="A22" s="10" t="s">
        <v>215</v>
      </c>
      <c r="B22" s="13">
        <f>F3</f>
        <v>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369</v>
      </c>
      <c r="I22" s="11"/>
    </row>
    <row r="23" spans="1:9" ht="15">
      <c r="A23" s="10" t="s">
        <v>220</v>
      </c>
      <c r="B23" s="13">
        <f t="shared" ref="B23:B28" si="0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369</v>
      </c>
      <c r="I23" s="11"/>
    </row>
    <row r="24" spans="1:9" ht="15">
      <c r="A24" s="10" t="s">
        <v>225</v>
      </c>
      <c r="B24" s="13">
        <f t="shared" si="0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369</v>
      </c>
      <c r="I24" s="11"/>
    </row>
    <row r="25" spans="1:9" ht="15">
      <c r="A25" s="10" t="s">
        <v>229</v>
      </c>
      <c r="B25" s="13">
        <f t="shared" si="0"/>
        <v>45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370</v>
      </c>
      <c r="I25" s="11"/>
    </row>
    <row r="26" spans="1:9" ht="15">
      <c r="A26" s="10" t="s">
        <v>234</v>
      </c>
      <c r="B26" s="13">
        <f t="shared" si="0"/>
        <v>45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0"/>
        <v>56.25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0"/>
        <v>56.25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topLeftCell="A4" workbookViewId="0">
      <selection activeCell="D13" sqref="D13:D15"/>
    </sheetView>
  </sheetViews>
  <sheetFormatPr baseColWidth="10" defaultColWidth="8.5703125" defaultRowHeight="14.25"/>
  <cols>
    <col min="1" max="1" width="8.5703125" style="12"/>
    <col min="2" max="2" width="17.42578125" style="12" customWidth="1"/>
    <col min="3" max="3" width="8.5703125" style="12"/>
    <col min="4" max="4" width="16.42578125" style="12" customWidth="1"/>
    <col min="5" max="5" width="14.140625" style="12" customWidth="1"/>
    <col min="6" max="6" width="20.5703125" style="12" customWidth="1"/>
    <col min="7" max="7" width="12.5703125" style="12" customWidth="1"/>
    <col min="8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185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11</v>
      </c>
      <c r="C3" s="10" t="s">
        <v>134</v>
      </c>
      <c r="D3" s="13">
        <v>30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37</v>
      </c>
      <c r="G4" s="10" t="s">
        <v>140</v>
      </c>
      <c r="H4" s="13">
        <v>0</v>
      </c>
      <c r="I4" s="11"/>
    </row>
    <row r="5" spans="1:9" ht="1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129.5</v>
      </c>
      <c r="G5" s="10" t="s">
        <v>144</v>
      </c>
      <c r="H5" s="13">
        <v>0</v>
      </c>
      <c r="I5" s="11"/>
    </row>
    <row r="6" spans="1:9" ht="1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37</v>
      </c>
      <c r="G6" s="10" t="s">
        <v>148</v>
      </c>
      <c r="H6" s="13">
        <v>2</v>
      </c>
      <c r="I6" s="11"/>
    </row>
    <row r="7" spans="1:9" ht="15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>$F$2*0.2</f>
        <v>37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46.25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46.25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16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45</v>
      </c>
      <c r="E13" s="10" t="s">
        <v>175</v>
      </c>
      <c r="F13" s="10" t="s">
        <v>249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65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60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11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12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5">
      <c r="A21" s="10" t="s">
        <v>210</v>
      </c>
      <c r="B21" s="13">
        <f>F2</f>
        <v>185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369</v>
      </c>
      <c r="I21" s="11"/>
    </row>
    <row r="22" spans="1:9" ht="15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369</v>
      </c>
      <c r="I22" s="11"/>
    </row>
    <row r="23" spans="1:9" ht="15">
      <c r="A23" s="10" t="s">
        <v>220</v>
      </c>
      <c r="B23" s="13">
        <f t="shared" ref="B23:B28" si="0">F4</f>
        <v>37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369</v>
      </c>
      <c r="I23" s="11"/>
    </row>
    <row r="24" spans="1:9" ht="15">
      <c r="A24" s="10" t="s">
        <v>225</v>
      </c>
      <c r="B24" s="13">
        <f t="shared" si="0"/>
        <v>129.5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369</v>
      </c>
      <c r="I24" s="11"/>
    </row>
    <row r="25" spans="1:9" ht="15">
      <c r="A25" s="10" t="s">
        <v>229</v>
      </c>
      <c r="B25" s="13">
        <f t="shared" si="0"/>
        <v>37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370</v>
      </c>
      <c r="I25" s="11"/>
    </row>
    <row r="26" spans="1:9" ht="15">
      <c r="A26" s="10" t="s">
        <v>234</v>
      </c>
      <c r="B26" s="13">
        <f t="shared" si="0"/>
        <v>37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0"/>
        <v>46.25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0"/>
        <v>46.25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D31" sqref="D31"/>
    </sheetView>
  </sheetViews>
  <sheetFormatPr baseColWidth="10" defaultColWidth="8.5703125" defaultRowHeight="14.25"/>
  <cols>
    <col min="1" max="16384" width="8.5703125" style="12"/>
  </cols>
  <sheetData>
    <row r="1" spans="1:9" ht="1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195</v>
      </c>
      <c r="G2" s="10" t="s">
        <v>132</v>
      </c>
      <c r="H2" s="13">
        <v>7</v>
      </c>
      <c r="I2" s="11"/>
    </row>
    <row r="3" spans="1:9" ht="15">
      <c r="A3" s="10" t="s">
        <v>133</v>
      </c>
      <c r="B3" s="13">
        <v>11</v>
      </c>
      <c r="C3" s="10" t="s">
        <v>134</v>
      </c>
      <c r="D3" s="13">
        <v>35</v>
      </c>
      <c r="E3" s="10" t="s">
        <v>135</v>
      </c>
      <c r="F3" s="13">
        <f>ROUNDDOWN(B5/2,0)</f>
        <v>6</v>
      </c>
      <c r="G3" s="10" t="s">
        <v>136</v>
      </c>
      <c r="H3" s="13">
        <v>7</v>
      </c>
      <c r="I3" s="11"/>
    </row>
    <row r="4" spans="1:9" ht="15">
      <c r="A4" s="10" t="s">
        <v>137</v>
      </c>
      <c r="B4" s="13">
        <v>10</v>
      </c>
      <c r="C4" s="10" t="s">
        <v>138</v>
      </c>
      <c r="D4" s="13">
        <v>30</v>
      </c>
      <c r="E4" s="10" t="s">
        <v>139</v>
      </c>
      <c r="F4" s="13">
        <f>$F$2*0.2</f>
        <v>39</v>
      </c>
      <c r="G4" s="10" t="s">
        <v>140</v>
      </c>
      <c r="H4" s="13">
        <v>7</v>
      </c>
      <c r="I4" s="11"/>
    </row>
    <row r="5" spans="1:9" ht="15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136.5</v>
      </c>
      <c r="G5" s="10" t="s">
        <v>144</v>
      </c>
      <c r="H5" s="13">
        <v>7</v>
      </c>
      <c r="I5" s="11"/>
    </row>
    <row r="6" spans="1:9" ht="1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39</v>
      </c>
      <c r="G6" s="10" t="s">
        <v>148</v>
      </c>
      <c r="H6" s="13">
        <v>1</v>
      </c>
      <c r="I6" s="11"/>
    </row>
    <row r="7" spans="1:9" ht="1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39</v>
      </c>
      <c r="G7" s="10" t="s">
        <v>152</v>
      </c>
      <c r="H7" s="13">
        <v>1</v>
      </c>
      <c r="I7" s="11"/>
    </row>
    <row r="8" spans="1:9" ht="1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48.75</v>
      </c>
      <c r="G8" s="10" t="s">
        <v>156</v>
      </c>
      <c r="H8" s="13">
        <v>1</v>
      </c>
      <c r="I8" s="11"/>
    </row>
    <row r="9" spans="1:9" ht="1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48.75</v>
      </c>
      <c r="G9" s="10" t="s">
        <v>160</v>
      </c>
      <c r="H9" s="13">
        <v>1</v>
      </c>
      <c r="I9" s="11"/>
    </row>
    <row r="10" spans="1:9" ht="15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372</v>
      </c>
      <c r="G13" s="10" t="s">
        <v>177</v>
      </c>
      <c r="H13" s="13">
        <v>7</v>
      </c>
      <c r="I13" s="11"/>
    </row>
    <row r="14" spans="1:9" ht="1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243</v>
      </c>
      <c r="G14" s="10" t="s">
        <v>182</v>
      </c>
      <c r="H14" s="13">
        <v>7</v>
      </c>
      <c r="I14" s="11"/>
    </row>
    <row r="15" spans="1:9" ht="1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309</v>
      </c>
      <c r="G15" s="10" t="s">
        <v>187</v>
      </c>
      <c r="H15" s="13">
        <v>1</v>
      </c>
      <c r="I15" s="11"/>
    </row>
    <row r="16" spans="1:9" ht="1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373</v>
      </c>
      <c r="G16" s="10" t="s">
        <v>192</v>
      </c>
      <c r="H16" s="13">
        <v>1</v>
      </c>
      <c r="I16" s="11"/>
    </row>
    <row r="17" spans="1:9" ht="15">
      <c r="A17" s="10" t="s">
        <v>193</v>
      </c>
      <c r="B17" s="13">
        <f>ROUNDUP((B6+B6+B4)/3,0)</f>
        <v>10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5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5">
      <c r="A20" s="10" t="s">
        <v>205</v>
      </c>
      <c r="B20" s="10"/>
      <c r="C20" s="5" t="s">
        <v>206</v>
      </c>
      <c r="D20" s="13">
        <v>25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5">
      <c r="A21" s="10" t="s">
        <v>210</v>
      </c>
      <c r="B21" s="13">
        <f>F2</f>
        <v>195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247</v>
      </c>
      <c r="I21" s="11"/>
    </row>
    <row r="22" spans="1:9" ht="15">
      <c r="A22" s="10" t="s">
        <v>215</v>
      </c>
      <c r="B22" s="13">
        <f>F3</f>
        <v>6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247</v>
      </c>
      <c r="I22" s="11"/>
    </row>
    <row r="23" spans="1:9" ht="15">
      <c r="A23" s="10" t="s">
        <v>220</v>
      </c>
      <c r="B23" s="13">
        <f t="shared" ref="B23:B28" si="0">F4</f>
        <v>39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247</v>
      </c>
      <c r="I23" s="11"/>
    </row>
    <row r="24" spans="1:9" ht="15">
      <c r="A24" s="10" t="s">
        <v>225</v>
      </c>
      <c r="B24" s="13">
        <f t="shared" si="0"/>
        <v>136.5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247</v>
      </c>
      <c r="I24" s="11"/>
    </row>
    <row r="25" spans="1:9" ht="15">
      <c r="A25" s="10" t="s">
        <v>229</v>
      </c>
      <c r="B25" s="13">
        <f t="shared" si="0"/>
        <v>39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57</v>
      </c>
      <c r="I25" s="11"/>
    </row>
    <row r="26" spans="1:9" ht="15">
      <c r="A26" s="10" t="s">
        <v>234</v>
      </c>
      <c r="B26" s="13">
        <f t="shared" si="0"/>
        <v>39</v>
      </c>
      <c r="C26" s="5" t="s">
        <v>235</v>
      </c>
      <c r="D26" s="13">
        <v>40</v>
      </c>
      <c r="E26" s="10" t="s">
        <v>236</v>
      </c>
      <c r="F26" s="13"/>
      <c r="G26" s="10"/>
      <c r="H26" s="10"/>
      <c r="I26" s="11"/>
    </row>
    <row r="27" spans="1:9" ht="15">
      <c r="A27" s="10" t="s">
        <v>237</v>
      </c>
      <c r="B27" s="13">
        <f t="shared" si="0"/>
        <v>48.75</v>
      </c>
      <c r="C27"/>
      <c r="E27" s="10" t="s">
        <v>238</v>
      </c>
      <c r="F27" s="10"/>
      <c r="G27" s="10"/>
      <c r="H27" s="10"/>
      <c r="I27" s="11"/>
    </row>
    <row r="28" spans="1:9" ht="15">
      <c r="A28" s="10" t="s">
        <v>239</v>
      </c>
      <c r="B28" s="13">
        <f t="shared" si="0"/>
        <v>48.75</v>
      </c>
      <c r="C28" s="10"/>
      <c r="D28" s="10"/>
      <c r="E28" s="10"/>
      <c r="F28" s="10"/>
      <c r="G28" s="10"/>
      <c r="H28" s="10"/>
      <c r="I28" s="11"/>
    </row>
    <row r="29" spans="1:9" ht="1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D1" sqref="D1"/>
    </sheetView>
  </sheetViews>
  <sheetFormatPr baseColWidth="10" defaultColWidth="11.42578125" defaultRowHeight="12.75"/>
  <cols>
    <col min="6" max="6" width="62" customWidth="1"/>
  </cols>
  <sheetData>
    <row r="1" spans="1:9" ht="1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5">
      <c r="A3" s="5" t="s">
        <v>133</v>
      </c>
      <c r="B3" s="7">
        <v>13</v>
      </c>
      <c r="C3" s="5" t="s">
        <v>134</v>
      </c>
      <c r="D3" s="7">
        <v>41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36</v>
      </c>
      <c r="G4" s="5" t="s">
        <v>140</v>
      </c>
      <c r="H4" s="7">
        <v>6</v>
      </c>
      <c r="I4" s="4"/>
    </row>
    <row r="5" spans="1:9" ht="1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</row>
    <row r="7" spans="1:9" ht="1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5">
      <c r="A8" s="5" t="s">
        <v>153</v>
      </c>
      <c r="B8" s="7">
        <v>5</v>
      </c>
      <c r="C8" s="5" t="s">
        <v>154</v>
      </c>
      <c r="D8" s="7">
        <v>31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</row>
    <row r="9" spans="1:9" ht="1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256</v>
      </c>
      <c r="G13" s="5" t="s">
        <v>177</v>
      </c>
      <c r="H13" s="7">
        <v>5</v>
      </c>
      <c r="I13" s="4"/>
    </row>
    <row r="14" spans="1:9" ht="1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256</v>
      </c>
      <c r="G14" s="5" t="s">
        <v>182</v>
      </c>
      <c r="H14" s="7">
        <v>6</v>
      </c>
      <c r="I14" s="4"/>
    </row>
    <row r="15" spans="1:9" ht="1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395</v>
      </c>
      <c r="G15" s="5" t="s">
        <v>187</v>
      </c>
      <c r="H15" s="7">
        <v>1</v>
      </c>
      <c r="I15" s="4"/>
    </row>
    <row r="16" spans="1:9" ht="1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</row>
    <row r="17" spans="1:9" ht="1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5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5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258</v>
      </c>
      <c r="I20" s="4"/>
    </row>
    <row r="21" spans="1:9" ht="15">
      <c r="A21" s="5" t="s">
        <v>210</v>
      </c>
      <c r="B21" s="7">
        <f>F2</f>
        <v>180</v>
      </c>
      <c r="C21" s="5" t="s">
        <v>211</v>
      </c>
      <c r="D21" s="7">
        <v>31</v>
      </c>
      <c r="E21" s="5" t="s">
        <v>212</v>
      </c>
      <c r="F21" s="7"/>
      <c r="G21" s="5" t="s">
        <v>213</v>
      </c>
      <c r="H21" s="5" t="s">
        <v>258</v>
      </c>
      <c r="I21" s="4"/>
    </row>
    <row r="22" spans="1:9" ht="15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258</v>
      </c>
      <c r="I22" s="4"/>
    </row>
    <row r="23" spans="1:9" ht="15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258</v>
      </c>
      <c r="I23" s="4"/>
    </row>
    <row r="24" spans="1:9" ht="15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258</v>
      </c>
      <c r="I24" s="4"/>
    </row>
    <row r="25" spans="1:9" ht="15">
      <c r="A25" s="5" t="s">
        <v>229</v>
      </c>
      <c r="B25" s="7">
        <f t="shared" si="0"/>
        <v>36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106</v>
      </c>
      <c r="I25" s="4"/>
    </row>
    <row r="26" spans="1:9" ht="15">
      <c r="A26" s="5" t="s">
        <v>234</v>
      </c>
      <c r="B26" s="7">
        <f t="shared" si="0"/>
        <v>36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</row>
    <row r="27" spans="1:9" ht="15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5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374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374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243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55</v>
      </c>
      <c r="E16" s="5" t="s">
        <v>190</v>
      </c>
      <c r="F16" s="5" t="s">
        <v>367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27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375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26</v>
      </c>
      <c r="E21" s="5" t="s">
        <v>212</v>
      </c>
      <c r="F21" s="7"/>
      <c r="G21" s="5" t="s">
        <v>213</v>
      </c>
      <c r="H21" s="5" t="s">
        <v>375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284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D27" s="7">
        <v>29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L20" sqref="L20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388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32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25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27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30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15</v>
      </c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25</v>
      </c>
      <c r="E21" s="5" t="s">
        <v>212</v>
      </c>
      <c r="F21" s="7">
        <v>42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214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>
        <v>10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10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10</v>
      </c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D27" s="7"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42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45</v>
      </c>
      <c r="E5" s="5" t="s">
        <v>143</v>
      </c>
      <c r="F5" s="7">
        <f>$F$2*0.7</f>
        <v>147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>$F$2*0.2</f>
        <v>42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>$F$2*0.25</f>
        <v>52.5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52.5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>
        <v>34</v>
      </c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>
        <v>17</v>
      </c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0"/>
        <v>42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0"/>
        <v>52.5</v>
      </c>
      <c r="C27" s="5"/>
      <c r="D27" s="5"/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25</v>
      </c>
      <c r="E2" s="5" t="s">
        <v>131</v>
      </c>
      <c r="F2" s="7">
        <f xml:space="preserve"> (B2*2 + B5) *5</f>
        <v>185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37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129.5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40</v>
      </c>
      <c r="E7" s="5" t="s">
        <v>151</v>
      </c>
      <c r="F7" s="7">
        <f>$F$2*0.2</f>
        <v>37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>$F$2*0.25</f>
        <v>46.25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376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344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387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25</v>
      </c>
      <c r="E16" s="5" t="s">
        <v>190</v>
      </c>
      <c r="F16" s="5" t="s">
        <v>377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371</v>
      </c>
      <c r="I20" s="4"/>
      <c r="J20" s="4"/>
    </row>
    <row r="21" spans="1:10" ht="15.75" customHeight="1">
      <c r="A21" s="5" t="s">
        <v>210</v>
      </c>
      <c r="B21" s="7">
        <f>F2</f>
        <v>185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371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371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371</v>
      </c>
      <c r="I23" s="4"/>
      <c r="J23" s="4"/>
    </row>
    <row r="24" spans="1:10" ht="15.75" customHeight="1">
      <c r="A24" s="5" t="s">
        <v>225</v>
      </c>
      <c r="B24" s="7">
        <f t="shared" si="0"/>
        <v>129.5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371</v>
      </c>
      <c r="I24" s="4"/>
      <c r="J24" s="4"/>
    </row>
    <row r="25" spans="1:10" ht="15.75" customHeight="1">
      <c r="A25" s="5" t="s">
        <v>229</v>
      </c>
      <c r="B25" s="7">
        <f t="shared" si="0"/>
        <v>37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37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46.25</v>
      </c>
      <c r="E27" s="5" t="s">
        <v>238</v>
      </c>
      <c r="F27" s="5" t="s">
        <v>378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25</v>
      </c>
      <c r="E2" s="5" t="s">
        <v>131</v>
      </c>
      <c r="F2" s="7">
        <f xml:space="preserve"> (B2*2 + B5) *5</f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43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50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379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344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387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 t="s">
        <v>377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351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351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351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351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351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 t="s">
        <v>378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259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40</v>
      </c>
      <c r="E14" s="5" t="s">
        <v>180</v>
      </c>
      <c r="F14" s="5" t="s">
        <v>394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260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261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262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262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262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262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263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264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84</vt:i4>
      </vt:variant>
    </vt:vector>
  </HeadingPairs>
  <TitlesOfParts>
    <vt:vector size="84" baseType="lpstr">
      <vt:lpstr>Index</vt:lpstr>
      <vt:lpstr>Soldaten-Heiler</vt:lpstr>
      <vt:lpstr>Pirat</vt:lpstr>
      <vt:lpstr>Piraten Leutnant</vt:lpstr>
      <vt:lpstr>Piraten Kapitän</vt:lpstr>
      <vt:lpstr>Piraten Kanonier</vt:lpstr>
      <vt:lpstr>Piraten Musketier</vt:lpstr>
      <vt:lpstr>Einfacher Söldner</vt:lpstr>
      <vt:lpstr>RahKari Fredan</vt:lpstr>
      <vt:lpstr>Eliteoffizier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Bandit schwach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Rah Kari Tempelwache</vt:lpstr>
      <vt:lpstr>SchwererSoldat</vt:lpstr>
      <vt:lpstr>RahKari Soldat</vt:lpstr>
      <vt:lpstr>Erfahrener Seefahrer</vt:lpstr>
      <vt:lpstr>Kaiserlicher Zenturio</vt:lpstr>
      <vt:lpstr>Kaiserlicher 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Goblin Nahkämpfer</vt:lpstr>
      <vt:lpstr>Betrügerin</vt:lpstr>
      <vt:lpstr>Stadtelf</vt:lpstr>
      <vt:lpstr>Halbling</vt:lpstr>
      <vt:lpstr>Halbling Barde</vt:lpstr>
      <vt:lpstr>Halbling Soldat Nahkampf</vt:lpstr>
      <vt:lpstr>Halbling Soldat Fernkampf</vt:lpstr>
      <vt:lpstr>Halbling Assassine</vt:lpstr>
      <vt:lpstr>Halbling Sichelrache</vt:lpstr>
      <vt:lpstr>Halbling Händler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SeevolkEinfach</vt:lpstr>
      <vt:lpstr>Unwerter</vt:lpstr>
      <vt:lpstr>Animalus Jäger</vt:lpstr>
      <vt:lpstr>Animalus</vt:lpstr>
      <vt:lpstr>Bandenmitglied</vt:lpstr>
      <vt:lpstr>Leibwache</vt:lpstr>
      <vt:lpstr>Waisenkind</vt:lpstr>
      <vt:lpstr>Lordsberater</vt:lpstr>
      <vt:lpstr>Priester des Allgottes</vt:lpstr>
      <vt:lpstr>Priester</vt:lpstr>
      <vt:lpstr>Stadtwache</vt:lpstr>
      <vt:lpstr>Militärmusikant</vt:lpstr>
      <vt:lpstr>Söldner Fernkampf</vt:lpstr>
      <vt:lpstr>Söldner Nahkampf</vt:lpstr>
      <vt:lpstr>WaldelfKrieger</vt:lpstr>
      <vt:lpstr>WaldelfEliteKrieger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Vanessa Tausch</cp:lastModifiedBy>
  <cp:revision/>
  <dcterms:created xsi:type="dcterms:W3CDTF">2022-10-20T18:05:46Z</dcterms:created>
  <dcterms:modified xsi:type="dcterms:W3CDTF">2025-04-21T20:08:34Z</dcterms:modified>
  <cp:category/>
  <cp:contentStatus/>
</cp:coreProperties>
</file>