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autoCompressPictures="0" defaultThemeVersion="166925"/>
  <mc:AlternateContent xmlns:mc="http://schemas.openxmlformats.org/markup-compatibility/2006">
    <mc:Choice Requires="x15">
      <x15ac:absPath xmlns:x15ac="http://schemas.microsoft.com/office/spreadsheetml/2010/11/ac" url="C:\Users\Admin\Dropbox\OrbisAstea\Rpg\###Orbis\BookdownData\"/>
    </mc:Choice>
  </mc:AlternateContent>
  <xr:revisionPtr revIDLastSave="0" documentId="13_ncr:1_{62C55B53-EC05-4EF7-BD02-15DD167BE7EE}" xr6:coauthVersionLast="47" xr6:coauthVersionMax="47" xr10:uidLastSave="{00000000-0000-0000-0000-000000000000}"/>
  <bookViews>
    <workbookView xWindow="-108" yWindow="-108" windowWidth="23256" windowHeight="12456" firstSheet="1" activeTab="6" xr2:uid="{00000000-000D-0000-FFFF-FFFF00000000}"/>
  </bookViews>
  <sheets>
    <sheet name="TimelineData" sheetId="1" r:id="rId1"/>
    <sheet name="Feiertage" sheetId="5" r:id="rId2"/>
    <sheet name="Eigenschaften" sheetId="6" r:id="rId3"/>
    <sheet name="Gruppenskills" sheetId="2" r:id="rId4"/>
    <sheet name="TrankeBookdown" sheetId="4" r:id="rId5"/>
    <sheet name="Beruf Einkommen " sheetId="7" r:id="rId6"/>
    <sheet name="Schmiedekosten" sheetId="8" r:id="rId7"/>
  </sheets>
  <externalReferences>
    <externalReference r:id="rId8"/>
  </externalReferences>
  <definedNames>
    <definedName name="Itemliste">'[1]Itemliste_ not_updated'!$A$2:$A$388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8" l="1"/>
  <c r="J2" i="8"/>
  <c r="I2" i="8" s="1"/>
  <c r="K2" i="8"/>
  <c r="F3" i="8"/>
  <c r="J3" i="8"/>
  <c r="I3" i="8" s="1"/>
  <c r="K3" i="8"/>
  <c r="M3" i="8" s="1"/>
  <c r="L3" i="8" s="1"/>
  <c r="N3" i="8" s="1"/>
  <c r="F4" i="8"/>
  <c r="J4" i="8"/>
  <c r="I4" i="8" s="1"/>
  <c r="K4" i="8"/>
  <c r="M4" i="8" s="1"/>
  <c r="L4" i="8" s="1"/>
  <c r="N4" i="8" s="1"/>
  <c r="F5" i="8"/>
  <c r="J5" i="8"/>
  <c r="I5" i="8" s="1"/>
  <c r="K5" i="8"/>
  <c r="M5" i="8" s="1"/>
  <c r="L5" i="8" s="1"/>
  <c r="N5" i="8" s="1"/>
  <c r="F6" i="8"/>
  <c r="J6" i="8"/>
  <c r="I6" i="8" s="1"/>
  <c r="K6" i="8"/>
  <c r="M6" i="8" s="1"/>
  <c r="L6" i="8" s="1"/>
  <c r="N6" i="8" s="1"/>
  <c r="F7" i="8"/>
  <c r="J7" i="8"/>
  <c r="I7" i="8" s="1"/>
  <c r="K7" i="8"/>
  <c r="M7" i="8" s="1"/>
  <c r="L7" i="8" s="1"/>
  <c r="N7" i="8" s="1"/>
  <c r="F8" i="8"/>
  <c r="J8" i="8"/>
  <c r="I8" i="8" s="1"/>
  <c r="K8" i="8"/>
  <c r="M8" i="8" s="1"/>
  <c r="L8" i="8" s="1"/>
  <c r="F9" i="8"/>
  <c r="J9" i="8"/>
  <c r="I9" i="8" s="1"/>
  <c r="K9" i="8"/>
  <c r="M9" i="8" s="1"/>
  <c r="L9" i="8" s="1"/>
  <c r="F10" i="8"/>
  <c r="J10" i="8"/>
  <c r="I10" i="8" s="1"/>
  <c r="K10" i="8"/>
  <c r="M10" i="8" s="1"/>
  <c r="L10" i="8" s="1"/>
  <c r="F11" i="8"/>
  <c r="J11" i="8"/>
  <c r="I11" i="8" s="1"/>
  <c r="K11" i="8"/>
  <c r="M11" i="8" s="1"/>
  <c r="L11" i="8" s="1"/>
  <c r="N11" i="8" s="1"/>
  <c r="F12" i="8"/>
  <c r="J12" i="8"/>
  <c r="I12" i="8" s="1"/>
  <c r="K12" i="8"/>
  <c r="M12" i="8" s="1"/>
  <c r="L12" i="8" s="1"/>
  <c r="N12" i="8" s="1"/>
  <c r="F13" i="8"/>
  <c r="J13" i="8"/>
  <c r="I13" i="8" s="1"/>
  <c r="K13" i="8"/>
  <c r="M13" i="8" s="1"/>
  <c r="L13" i="8" s="1"/>
  <c r="N13" i="8" s="1"/>
  <c r="F14" i="8"/>
  <c r="J14" i="8"/>
  <c r="I14" i="8" s="1"/>
  <c r="K14" i="8"/>
  <c r="M14" i="8" s="1"/>
  <c r="L14" i="8" s="1"/>
  <c r="N14" i="8" s="1"/>
  <c r="F15" i="8"/>
  <c r="J15" i="8"/>
  <c r="I15" i="8" s="1"/>
  <c r="K15" i="8"/>
  <c r="M15" i="8" s="1"/>
  <c r="L15" i="8" s="1"/>
  <c r="N15" i="8" s="1"/>
  <c r="F16" i="8"/>
  <c r="J16" i="8"/>
  <c r="I16" i="8" s="1"/>
  <c r="K16" i="8"/>
  <c r="M16" i="8" s="1"/>
  <c r="L16" i="8" s="1"/>
  <c r="F17" i="8"/>
  <c r="J17" i="8"/>
  <c r="I17" i="8" s="1"/>
  <c r="K17" i="8"/>
  <c r="M17" i="8" s="1"/>
  <c r="L17" i="8" s="1"/>
  <c r="F18" i="8"/>
  <c r="J18" i="8"/>
  <c r="I18" i="8" s="1"/>
  <c r="K18" i="8"/>
  <c r="M18" i="8" s="1"/>
  <c r="L18" i="8" s="1"/>
  <c r="F19" i="8"/>
  <c r="J19" i="8"/>
  <c r="I19" i="8" s="1"/>
  <c r="K19" i="8"/>
  <c r="M19" i="8" s="1"/>
  <c r="L19" i="8" s="1"/>
  <c r="F20" i="8"/>
  <c r="J20" i="8"/>
  <c r="I20" i="8" s="1"/>
  <c r="F21" i="8"/>
  <c r="J21" i="8"/>
  <c r="I21" i="8" s="1"/>
  <c r="F22" i="8"/>
  <c r="J22" i="8"/>
  <c r="I22" i="8" s="1"/>
  <c r="F23" i="8"/>
  <c r="J23" i="8"/>
  <c r="I23" i="8" s="1"/>
  <c r="K23" i="8"/>
  <c r="M23" i="8" s="1"/>
  <c r="L23" i="8" s="1"/>
  <c r="N23" i="8" s="1"/>
  <c r="F24" i="8"/>
  <c r="J24" i="8"/>
  <c r="I24" i="8" s="1"/>
  <c r="K24" i="8"/>
  <c r="M24" i="8" s="1"/>
  <c r="L24" i="8" s="1"/>
  <c r="N24" i="8" s="1"/>
  <c r="F25" i="8"/>
  <c r="J25" i="8"/>
  <c r="I25" i="8" s="1"/>
  <c r="K25" i="8"/>
  <c r="M25" i="8" s="1"/>
  <c r="L25" i="8" s="1"/>
  <c r="N25" i="8" s="1"/>
  <c r="F26" i="8"/>
  <c r="J26" i="8"/>
  <c r="I26" i="8" s="1"/>
  <c r="K26" i="8"/>
  <c r="M26" i="8" s="1"/>
  <c r="L26" i="8" s="1"/>
  <c r="F27" i="8"/>
  <c r="J27" i="8"/>
  <c r="I27" i="8" s="1"/>
  <c r="K27" i="8"/>
  <c r="M27" i="8" s="1"/>
  <c r="L27" i="8" s="1"/>
  <c r="N27" i="8" s="1"/>
  <c r="F28" i="8"/>
  <c r="J28" i="8"/>
  <c r="I28" i="8" s="1"/>
  <c r="K28" i="8"/>
  <c r="M28" i="8" s="1"/>
  <c r="L28" i="8" s="1"/>
  <c r="F29" i="8"/>
  <c r="J29" i="8"/>
  <c r="I29" i="8" s="1"/>
  <c r="K29" i="8"/>
  <c r="M29" i="8" s="1"/>
  <c r="L29" i="8" s="1"/>
  <c r="F30" i="8"/>
  <c r="J30" i="8"/>
  <c r="I30" i="8" s="1"/>
  <c r="K30" i="8"/>
  <c r="M30" i="8" s="1"/>
  <c r="L30" i="8" s="1"/>
  <c r="N30" i="8" s="1"/>
  <c r="F31" i="8"/>
  <c r="J31" i="8"/>
  <c r="I31" i="8" s="1"/>
  <c r="K31" i="8"/>
  <c r="M31" i="8" s="1"/>
  <c r="L31" i="8" s="1"/>
  <c r="N31" i="8" s="1"/>
  <c r="F32" i="8"/>
  <c r="J32" i="8"/>
  <c r="I32" i="8" s="1"/>
  <c r="K32" i="8"/>
  <c r="M32" i="8" s="1"/>
  <c r="L32" i="8" s="1"/>
  <c r="N32" i="8" s="1"/>
  <c r="F33" i="8"/>
  <c r="J33" i="8"/>
  <c r="I33" i="8" s="1"/>
  <c r="K33" i="8"/>
  <c r="M33" i="8" s="1"/>
  <c r="L33" i="8" s="1"/>
  <c r="N33" i="8" s="1"/>
  <c r="F34" i="8"/>
  <c r="J34" i="8"/>
  <c r="I34" i="8" s="1"/>
  <c r="K34" i="8"/>
  <c r="M34" i="8" s="1"/>
  <c r="L34" i="8" s="1"/>
  <c r="N34" i="8" s="1"/>
  <c r="F35" i="8"/>
  <c r="J35" i="8"/>
  <c r="I35" i="8" s="1"/>
  <c r="K35" i="8"/>
  <c r="M35" i="8" s="1"/>
  <c r="L35" i="8" s="1"/>
  <c r="F36" i="8"/>
  <c r="J36" i="8"/>
  <c r="I36" i="8" s="1"/>
  <c r="K36" i="8"/>
  <c r="M36" i="8" s="1"/>
  <c r="L36" i="8" s="1"/>
  <c r="F37" i="8"/>
  <c r="J37" i="8"/>
  <c r="I37" i="8" s="1"/>
  <c r="K37" i="8"/>
  <c r="M37" i="8" s="1"/>
  <c r="L37" i="8" s="1"/>
  <c r="F38" i="8"/>
  <c r="J38" i="8"/>
  <c r="I38" i="8" s="1"/>
  <c r="K38" i="8"/>
  <c r="M38" i="8" s="1"/>
  <c r="L38" i="8" s="1"/>
  <c r="N38" i="8" s="1"/>
  <c r="F39" i="8"/>
  <c r="J39" i="8"/>
  <c r="I39" i="8" s="1"/>
  <c r="K39" i="8"/>
  <c r="M39" i="8" s="1"/>
  <c r="L39" i="8" s="1"/>
  <c r="N39" i="8" s="1"/>
  <c r="F40" i="8"/>
  <c r="J40" i="8"/>
  <c r="I40" i="8" s="1"/>
  <c r="K40" i="8"/>
  <c r="M40" i="8" s="1"/>
  <c r="L40" i="8" s="1"/>
  <c r="N40" i="8" s="1"/>
  <c r="F41" i="8"/>
  <c r="J41" i="8"/>
  <c r="I41" i="8" s="1"/>
  <c r="K41" i="8"/>
  <c r="M41" i="8" s="1"/>
  <c r="L41" i="8" s="1"/>
  <c r="F42" i="8"/>
  <c r="J42" i="8"/>
  <c r="I42" i="8" s="1"/>
  <c r="F43" i="8"/>
  <c r="J43" i="8"/>
  <c r="I43" i="8" s="1"/>
  <c r="F44" i="8"/>
  <c r="J44" i="8"/>
  <c r="I44" i="8" s="1"/>
  <c r="F45" i="8"/>
  <c r="J45" i="8"/>
  <c r="I45" i="8" s="1"/>
  <c r="K45" i="8"/>
  <c r="M45" i="8" s="1"/>
  <c r="L45" i="8" s="1"/>
  <c r="N45" i="8" s="1"/>
  <c r="F46" i="8"/>
  <c r="J46" i="8"/>
  <c r="I46" i="8" s="1"/>
  <c r="K46" i="8"/>
  <c r="M46" i="8" s="1"/>
  <c r="L46" i="8" s="1"/>
  <c r="F47" i="8"/>
  <c r="J47" i="8"/>
  <c r="I47" i="8" s="1"/>
  <c r="K47" i="8"/>
  <c r="M47" i="8" s="1"/>
  <c r="L47" i="8" s="1"/>
  <c r="F48" i="8"/>
  <c r="J48" i="8"/>
  <c r="I48" i="8" s="1"/>
  <c r="K48" i="8"/>
  <c r="M48" i="8" s="1"/>
  <c r="L48" i="8" s="1"/>
  <c r="N48" i="8" s="1"/>
  <c r="F49" i="8"/>
  <c r="J49" i="8"/>
  <c r="I49" i="8" s="1"/>
  <c r="K49" i="8"/>
  <c r="M49" i="8" s="1"/>
  <c r="L49" i="8" s="1"/>
  <c r="F50" i="8"/>
  <c r="J50" i="8"/>
  <c r="I50" i="8" s="1"/>
  <c r="K50" i="8"/>
  <c r="M50" i="8" s="1"/>
  <c r="L50" i="8" s="1"/>
  <c r="N50" i="8" s="1"/>
  <c r="F51" i="8"/>
  <c r="J51" i="8"/>
  <c r="I51" i="8" s="1"/>
  <c r="K51" i="8"/>
  <c r="M51" i="8" s="1"/>
  <c r="L51" i="8" s="1"/>
  <c r="N51" i="8" s="1"/>
  <c r="F52" i="8"/>
  <c r="J52" i="8"/>
  <c r="I52" i="8" s="1"/>
  <c r="K52" i="8"/>
  <c r="M52" i="8" s="1"/>
  <c r="L52" i="8" s="1"/>
  <c r="N52" i="8" s="1"/>
  <c r="F53" i="8"/>
  <c r="J53" i="8"/>
  <c r="I53" i="8" s="1"/>
  <c r="K53" i="8"/>
  <c r="M53" i="8" s="1"/>
  <c r="L53" i="8" s="1"/>
  <c r="F54" i="8"/>
  <c r="J54" i="8"/>
  <c r="I54" i="8" s="1"/>
  <c r="K54" i="8"/>
  <c r="M54" i="8" s="1"/>
  <c r="L54" i="8" s="1"/>
  <c r="F55" i="8"/>
  <c r="J55" i="8"/>
  <c r="I55" i="8" s="1"/>
  <c r="K55" i="8"/>
  <c r="M55" i="8" s="1"/>
  <c r="L55" i="8" s="1"/>
  <c r="N55" i="8" s="1"/>
  <c r="F56" i="8"/>
  <c r="J56" i="8"/>
  <c r="I56" i="8" s="1"/>
  <c r="K56" i="8"/>
  <c r="M56" i="8" s="1"/>
  <c r="L56" i="8" s="1"/>
  <c r="F57" i="8"/>
  <c r="J57" i="8"/>
  <c r="I57" i="8" s="1"/>
  <c r="K57" i="8"/>
  <c r="M57" i="8" s="1"/>
  <c r="L57" i="8" s="1"/>
  <c r="N57" i="8" s="1"/>
  <c r="F58" i="8"/>
  <c r="J58" i="8"/>
  <c r="I58" i="8" s="1"/>
  <c r="K58" i="8"/>
  <c r="M58" i="8" s="1"/>
  <c r="L58" i="8" s="1"/>
  <c r="N58" i="8" s="1"/>
  <c r="F59" i="8"/>
  <c r="J59" i="8"/>
  <c r="I59" i="8" s="1"/>
  <c r="K59" i="8"/>
  <c r="M59" i="8" s="1"/>
  <c r="L59" i="8" s="1"/>
  <c r="N59" i="8" s="1"/>
  <c r="F60" i="8"/>
  <c r="J60" i="8"/>
  <c r="I60" i="8" s="1"/>
  <c r="K60" i="8"/>
  <c r="M60" i="8" s="1"/>
  <c r="L60" i="8" s="1"/>
  <c r="N60" i="8" s="1"/>
  <c r="F61" i="8"/>
  <c r="J61" i="8"/>
  <c r="I61" i="8" s="1"/>
  <c r="K61" i="8"/>
  <c r="M61" i="8" s="1"/>
  <c r="L61" i="8" s="1"/>
  <c r="F62" i="8"/>
  <c r="J62" i="8"/>
  <c r="I62" i="8" s="1"/>
  <c r="K62" i="8"/>
  <c r="M62" i="8" s="1"/>
  <c r="L62" i="8" s="1"/>
  <c r="F63" i="8"/>
  <c r="J63" i="8"/>
  <c r="I63" i="8" s="1"/>
  <c r="K63" i="8"/>
  <c r="M63" i="8" s="1"/>
  <c r="L63" i="8" s="1"/>
  <c r="N63" i="8" s="1"/>
  <c r="F64" i="8"/>
  <c r="J64" i="8"/>
  <c r="I64" i="8" s="1"/>
  <c r="F65" i="8"/>
  <c r="J65" i="8"/>
  <c r="I65" i="8" s="1"/>
  <c r="F66" i="8"/>
  <c r="J66" i="8"/>
  <c r="I66" i="8" s="1"/>
  <c r="F67" i="8"/>
  <c r="J67" i="8"/>
  <c r="I67" i="8" s="1"/>
  <c r="K67" i="8"/>
  <c r="M67" i="8" s="1"/>
  <c r="L67" i="8" s="1"/>
  <c r="N67" i="8" s="1"/>
  <c r="F68" i="8"/>
  <c r="J68" i="8"/>
  <c r="I68" i="8" s="1"/>
  <c r="K68" i="8"/>
  <c r="M68" i="8" s="1"/>
  <c r="L68" i="8" s="1"/>
  <c r="F69" i="8"/>
  <c r="J69" i="8"/>
  <c r="I69" i="8" s="1"/>
  <c r="K69" i="8"/>
  <c r="M69" i="8" s="1"/>
  <c r="L69" i="8" s="1"/>
  <c r="N69" i="8" s="1"/>
  <c r="F70" i="8"/>
  <c r="J70" i="8"/>
  <c r="I70" i="8" s="1"/>
  <c r="K70" i="8"/>
  <c r="F71" i="8"/>
  <c r="J71" i="8"/>
  <c r="I71" i="8" s="1"/>
  <c r="K71" i="8"/>
  <c r="F72" i="8"/>
  <c r="J72" i="8"/>
  <c r="I72" i="8" s="1"/>
  <c r="K72" i="8"/>
  <c r="F73" i="8"/>
  <c r="J73" i="8"/>
  <c r="I73" i="8" s="1"/>
  <c r="K73" i="8"/>
  <c r="F74" i="8"/>
  <c r="J74" i="8"/>
  <c r="I74" i="8" s="1"/>
  <c r="K74" i="8"/>
  <c r="F75" i="8"/>
  <c r="J75" i="8"/>
  <c r="I75" i="8" s="1"/>
  <c r="K75" i="8"/>
  <c r="F76" i="8"/>
  <c r="J76" i="8"/>
  <c r="I76" i="8" s="1"/>
  <c r="K76" i="8"/>
  <c r="F77" i="8"/>
  <c r="J77" i="8"/>
  <c r="I77" i="8" s="1"/>
  <c r="K77" i="8"/>
  <c r="F78" i="8"/>
  <c r="J78" i="8"/>
  <c r="I78" i="8" s="1"/>
  <c r="K78" i="8"/>
  <c r="F79" i="8"/>
  <c r="J79" i="8"/>
  <c r="I79" i="8" s="1"/>
  <c r="K79" i="8"/>
  <c r="F80" i="8"/>
  <c r="J80" i="8"/>
  <c r="I80" i="8" s="1"/>
  <c r="K80" i="8"/>
  <c r="F81" i="8"/>
  <c r="J81" i="8"/>
  <c r="I81" i="8" s="1"/>
  <c r="K81" i="8"/>
  <c r="F82" i="8"/>
  <c r="J82" i="8"/>
  <c r="I82" i="8" s="1"/>
  <c r="K82" i="8"/>
  <c r="F83" i="8"/>
  <c r="J83" i="8"/>
  <c r="I83" i="8" s="1"/>
  <c r="K83" i="8"/>
  <c r="F84" i="8"/>
  <c r="J84" i="8"/>
  <c r="I84" i="8" s="1"/>
  <c r="K84" i="8"/>
  <c r="F85" i="8"/>
  <c r="J85" i="8"/>
  <c r="I85" i="8" s="1"/>
  <c r="K85" i="8"/>
  <c r="F86" i="8"/>
  <c r="J86" i="8"/>
  <c r="I86" i="8" s="1"/>
  <c r="F87" i="8"/>
  <c r="J87" i="8"/>
  <c r="I87" i="8" s="1"/>
  <c r="F88" i="8"/>
  <c r="J88" i="8"/>
  <c r="I88" i="8" s="1"/>
  <c r="F89" i="8"/>
  <c r="J89" i="8"/>
  <c r="I89" i="8" s="1"/>
  <c r="K89" i="8"/>
  <c r="F90" i="8"/>
  <c r="J90" i="8"/>
  <c r="I90" i="8" s="1"/>
  <c r="K90" i="8"/>
  <c r="F91" i="8"/>
  <c r="J91" i="8"/>
  <c r="I91" i="8" s="1"/>
  <c r="K91" i="8"/>
  <c r="B2" i="7"/>
  <c r="C2" i="7"/>
  <c r="D2" i="7"/>
  <c r="F2" i="7"/>
  <c r="B3" i="7"/>
  <c r="C3" i="7"/>
  <c r="D3" i="7"/>
  <c r="F3" i="7"/>
  <c r="B4" i="7"/>
  <c r="C4" i="7"/>
  <c r="D4" i="7"/>
  <c r="F4" i="7"/>
  <c r="B5" i="7"/>
  <c r="C5" i="7"/>
  <c r="D5" i="7"/>
  <c r="F5" i="7"/>
  <c r="B6" i="7"/>
  <c r="C6" i="7"/>
  <c r="D6" i="7"/>
  <c r="F6" i="7"/>
  <c r="B7" i="7"/>
  <c r="C7" i="7"/>
  <c r="D7" i="7"/>
  <c r="F7" i="7"/>
  <c r="B8" i="7"/>
  <c r="C8" i="7"/>
  <c r="D8" i="7"/>
  <c r="F8" i="7"/>
  <c r="B9" i="7"/>
  <c r="C9" i="7"/>
  <c r="D9" i="7"/>
  <c r="F9" i="7"/>
  <c r="B10" i="7"/>
  <c r="C10" i="7"/>
  <c r="D10" i="7"/>
  <c r="F10" i="7"/>
  <c r="B11" i="7"/>
  <c r="C11" i="7"/>
  <c r="D11" i="7"/>
  <c r="F11" i="7"/>
  <c r="B12" i="7"/>
  <c r="C12" i="7"/>
  <c r="D12" i="7"/>
  <c r="F12" i="7"/>
  <c r="B13" i="7"/>
  <c r="C13" i="7"/>
  <c r="D13" i="7"/>
  <c r="F13" i="7"/>
  <c r="B14" i="7"/>
  <c r="C14" i="7"/>
  <c r="D14" i="7"/>
  <c r="F14" i="7"/>
  <c r="B15" i="7"/>
  <c r="C15" i="7"/>
  <c r="D15" i="7"/>
  <c r="F15" i="7"/>
  <c r="B16" i="7"/>
  <c r="C16" i="7"/>
  <c r="D16" i="7"/>
  <c r="F16" i="7"/>
  <c r="B17" i="7"/>
  <c r="C17" i="7"/>
  <c r="D17" i="7"/>
  <c r="F17" i="7"/>
  <c r="B18" i="7"/>
  <c r="C18" i="7"/>
  <c r="D18" i="7"/>
  <c r="F18" i="7"/>
  <c r="B19" i="7"/>
  <c r="C19" i="7"/>
  <c r="D19" i="7"/>
  <c r="F19" i="7"/>
  <c r="B20" i="7"/>
  <c r="C20" i="7"/>
  <c r="D20" i="7"/>
  <c r="F20" i="7"/>
  <c r="B21" i="7"/>
  <c r="C21" i="7"/>
  <c r="D21" i="7"/>
  <c r="F21" i="7"/>
  <c r="B22" i="7"/>
  <c r="C22" i="7"/>
  <c r="D22" i="7"/>
  <c r="F22" i="7"/>
  <c r="B23" i="7"/>
  <c r="C23" i="7"/>
  <c r="D23" i="7"/>
  <c r="F23" i="7"/>
  <c r="B24" i="7"/>
  <c r="C24" i="7"/>
  <c r="D24" i="7"/>
  <c r="F24" i="7"/>
  <c r="B25" i="7"/>
  <c r="C25" i="7"/>
  <c r="D25" i="7"/>
  <c r="F25" i="7"/>
  <c r="B26" i="7"/>
  <c r="C26" i="7"/>
  <c r="D26" i="7"/>
  <c r="F26" i="7"/>
  <c r="B27" i="7"/>
  <c r="C27" i="7"/>
  <c r="D27" i="7"/>
  <c r="F27" i="7"/>
  <c r="B28" i="7"/>
  <c r="C28" i="7"/>
  <c r="D28" i="7"/>
  <c r="F28" i="7"/>
  <c r="B29" i="7"/>
  <c r="C29" i="7"/>
  <c r="D29" i="7"/>
  <c r="F29" i="7"/>
  <c r="B30" i="7"/>
  <c r="C30" i="7"/>
  <c r="D30" i="7"/>
  <c r="F30" i="7"/>
  <c r="B31" i="7"/>
  <c r="C31" i="7"/>
  <c r="D31" i="7"/>
  <c r="F31" i="7"/>
  <c r="B32" i="7"/>
  <c r="C32" i="7"/>
  <c r="D32" i="7"/>
  <c r="F32" i="7"/>
  <c r="N41" i="8" l="1"/>
  <c r="N26" i="8"/>
  <c r="N19" i="8"/>
  <c r="N37" i="8"/>
  <c r="N61" i="8"/>
  <c r="N46" i="8"/>
  <c r="N18" i="8"/>
  <c r="N10" i="8"/>
  <c r="N49" i="8"/>
  <c r="N56" i="8"/>
  <c r="N68" i="8"/>
  <c r="N53" i="8"/>
  <c r="N29" i="8"/>
  <c r="N62" i="8"/>
  <c r="N54" i="8"/>
  <c r="N47" i="8"/>
  <c r="N35" i="8"/>
  <c r="N16" i="8"/>
  <c r="N8" i="8"/>
  <c r="N36" i="8"/>
  <c r="N28" i="8"/>
  <c r="N17" i="8"/>
  <c r="N9" i="8"/>
</calcChain>
</file>

<file path=xl/sharedStrings.xml><?xml version="1.0" encoding="utf-8"?>
<sst xmlns="http://schemas.openxmlformats.org/spreadsheetml/2006/main" count="777" uniqueCount="520">
  <si>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</si>
  <si>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</si>
  <si>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</si>
  <si>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</si>
  <si>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</si>
  <si>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</si>
  <si>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</si>
  <si>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</si>
  <si>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</si>
  <si>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</si>
  <si>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</si>
  <si>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</si>
  <si>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</si>
  <si>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</si>
  <si>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</si>
  <si>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</si>
  <si>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</si>
  <si>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</si>
  <si>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</si>
  <si>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</si>
  <si>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</si>
  <si>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</si>
  <si>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</si>
  <si>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</si>
  <si>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</si>
  <si>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</si>
  <si>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</si>
  <si>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</si>
  <si>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</si>
  <si>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</si>
  <si>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</si>
  <si>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</si>
  <si>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</si>
  <si>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</si>
  <si>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</si>
  <si>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</si>
  <si>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</si>
  <si>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</si>
  <si>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</si>
  <si>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</si>
  <si>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</si>
  <si>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</si>
  <si>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</si>
  <si>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</si>
  <si>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</si>
  <si>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</si>
  <si>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</si>
  <si>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</si>
  <si>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</si>
  <si>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</si>
  <si>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</si>
  <si>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</si>
  <si>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</si>
  <si>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</si>
  <si>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</si>
  <si>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</si>
  <si>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</si>
  <si>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</si>
  <si>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</si>
  <si>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</si>
  <si>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</si>
  <si>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</si>
  <si>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</si>
  <si>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</si>
  <si>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</si>
  <si>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</si>
  <si>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</si>
  <si>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</si>
  <si>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</si>
  <si>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</si>
  <si>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</si>
  <si>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</si>
  <si>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</si>
  <si>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</si>
  <si>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</si>
  <si>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</si>
  <si>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</si>
  <si>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</si>
  <si>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</si>
  <si>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</si>
  <si>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</si>
  <si>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</si>
  <si>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</si>
  <si>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</si>
  <si>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</si>
  <si>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</si>
  <si>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</si>
  <si>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</si>
  <si>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</si>
  <si>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</si>
  <si>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</si>
  <si>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</si>
  <si>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</si>
  <si>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</si>
  <si>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</si>
  <si>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</si>
  <si>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</si>
  <si>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</si>
  <si>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</si>
  <si>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</si>
  <si>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</si>
  <si>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</si>
  <si>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</si>
  <si>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</si>
  <si>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</si>
  <si>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</si>
  <si>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</si>
  <si>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</si>
  <si>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</si>
  <si>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</si>
  <si>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</si>
  <si>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</si>
  <si>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</si>
  <si>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</si>
  <si>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</si>
  <si>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</si>
  <si>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</si>
  <si>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</si>
  <si>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</si>
  <si>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</si>
  <si>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</si>
  <si>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</si>
  <si>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</si>
  <si>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</si>
  <si>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</si>
  <si>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</si>
  <si>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</si>
  <si>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</si>
  <si>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</si>
  <si>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</si>
  <si>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</si>
  <si>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</si>
  <si>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</si>
  <si>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</si>
  <si>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</si>
  <si>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</si>
  <si>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</si>
  <si>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</si>
  <si>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</si>
  <si>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</si>
  <si>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</si>
  <si>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</si>
  <si>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</si>
  <si>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</si>
  <si>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</si>
  <si>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</si>
  <si>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</si>
  <si>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</si>
  <si>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</si>
  <si>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</si>
  <si>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</si>
  <si>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</si>
  <si>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</si>
  <si>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</si>
  <si>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</si>
  <si>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</si>
  <si>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</si>
  <si>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</si>
  <si>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</si>
  <si>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</si>
  <si>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</si>
  <si>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</si>
  <si>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</si>
  <si>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</si>
  <si>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</si>
  <si>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</si>
  <si>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</si>
  <si>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</si>
  <si>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</si>
  <si>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</si>
  <si>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</si>
  <si>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</si>
  <si>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</si>
  <si>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</si>
  <si>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</si>
  <si>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</si>
  <si>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</si>
  <si>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</si>
  <si>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</si>
  <si>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</si>
  <si>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</si>
  <si>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</si>
  <si>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</si>
  <si>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</si>
  <si>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</si>
  <si>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</si>
  <si>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</si>
  <si>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</si>
  <si>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</si>
  <si>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</si>
  <si>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</si>
  <si>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</si>
  <si>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</si>
  <si>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</si>
  <si>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</si>
  <si>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</si>
  <si>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</si>
  <si>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</si>
  <si>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</si>
  <si>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</si>
  <si>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</si>
  <si>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</si>
  <si>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</si>
  <si>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</si>
  <si>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</si>
  <si>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</si>
  <si>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</si>
  <si>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</si>
  <si>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</si>
  <si>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</si>
  <si>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</si>
  <si>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</si>
  <si>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</si>
  <si>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</si>
  <si>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</si>
  <si>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</si>
  <si>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</si>
  <si>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</si>
  <si>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</si>
  <si>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</si>
  <si>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</si>
  <si>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</si>
  <si>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</si>
  <si>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</si>
  <si>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</si>
  <si>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</si>
  <si>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</si>
  <si>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</si>
  <si>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</si>
  <si>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</si>
  <si>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</si>
  <si>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</si>
  <si>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</si>
  <si>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</si>
  <si>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</si>
  <si>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</si>
  <si>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</si>
  <si>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</si>
  <si>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</si>
  <si>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</si>
  <si>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</si>
  <si>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</si>
  <si>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</si>
  <si>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</si>
  <si>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</si>
  <si>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</si>
  <si>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</si>
  <si>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</si>
  <si>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</si>
  <si>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</si>
  <si>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</si>
  <si>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</si>
  <si>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</si>
  <si>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</si>
  <si>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</si>
  <si>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</si>
  <si>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</si>
  <si>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</si>
  <si>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</si>
  <si>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</si>
  <si>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</si>
  <si>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</si>
  <si>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</si>
  <si>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</si>
  <si>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</si>
  <si>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</si>
  <si>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</si>
  <si>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</si>
  <si>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</si>
  <si>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</si>
  <si>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</si>
  <si>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</si>
  <si>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</si>
  <si>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</si>
  <si>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</si>
  <si>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</si>
  <si>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</si>
  <si>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</si>
  <si>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</si>
  <si>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</si>
  <si>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</si>
  <si>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</si>
  <si>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</si>
  <si>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</si>
  <si>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</si>
  <si>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</si>
  <si>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</si>
  <si>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</si>
  <si>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</si>
  <si>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</si>
  <si>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</si>
  <si>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</si>
  <si>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</si>
  <si>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</si>
  <si>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</si>
  <si>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</si>
  <si>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</si>
  <si>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</si>
  <si>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</si>
  <si>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</si>
  <si>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</si>
  <si>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</si>
  <si>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</si>
  <si>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</si>
  <si>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</si>
  <si>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</si>
  <si>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</si>
  <si>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</si>
  <si>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</si>
  <si>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</si>
  <si>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</si>
  <si>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</si>
  <si>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</si>
  <si>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</si>
  <si>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</si>
  <si>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</si>
  <si>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</si>
  <si>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</si>
  <si>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</si>
  <si>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</si>
  <si>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</si>
  <si>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</si>
  <si>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</si>
  <si>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</si>
  <si>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</si>
  <si>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</si>
  <si>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</si>
  <si>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</si>
  <si>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</si>
  <si>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</si>
  <si>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</si>
  <si>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</si>
  <si>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</si>
  <si>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</si>
  <si>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</si>
  <si>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</si>
  <si>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</si>
  <si>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</si>
  <si>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</si>
  <si>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</si>
  <si>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</si>
  <si>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</si>
  <si>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</si>
  <si>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</si>
  <si>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</si>
  <si>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</si>
  <si>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</si>
  <si>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</si>
  <si>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</si>
  <si>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</si>
  <si>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</si>
  <si>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</si>
  <si>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</si>
  <si>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</si>
  <si>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</si>
  <si>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</si>
  <si>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</si>
  <si>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</si>
  <si>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</si>
  <si>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</si>
  <si>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</si>
  <si>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</si>
  <si>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</si>
  <si>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</si>
  <si>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</si>
  <si>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</si>
  <si>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</si>
  <si>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</si>
  <si>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</si>
  <si>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</si>
  <si>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</si>
  <si>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</si>
  <si>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30.04</t>
  </si>
  <si>
    <t>15.06</t>
  </si>
  <si>
    <t>28.04</t>
  </si>
  <si>
    <t>5.05</t>
  </si>
  <si>
    <t>1.01</t>
  </si>
  <si>
    <t>1.08</t>
  </si>
  <si>
    <t>15.07</t>
  </si>
  <si>
    <t>20.03</t>
  </si>
  <si>
    <t>Stummheit</t>
  </si>
  <si>
    <t>Taubheit</t>
  </si>
  <si>
    <t>Du bist Taub, dein Charakter kann nicht hören</t>
  </si>
  <si>
    <t>Du bist Stumm, dein Charakter kann nicht reden</t>
  </si>
  <si>
    <t>Angsthase</t>
  </si>
  <si>
    <t>Du hast auf jeden Willenskraft-Safe +2 auf den Threshold</t>
  </si>
  <si>
    <t>Mutig</t>
  </si>
  <si>
    <t>Du hast auf jeden Willenskraft-Safe -2 auf den Threshold</t>
  </si>
  <si>
    <t>Glückspilz</t>
  </si>
  <si>
    <t>Du startest mit 2 Glück mehr</t>
  </si>
  <si>
    <t>Pechsträhne</t>
  </si>
  <si>
    <t>Du startest mit 2 Glück weniger</t>
  </si>
  <si>
    <t>Beginn der Abschottung von Silva Nacia</t>
  </si>
  <si>
    <t>07.03.1125</t>
  </si>
  <si>
    <t>Durch den Beschluss des Rates von Silvia Nacia wurde der Wald vom Rest der Welt isoliert</t>
  </si>
  <si>
    <t>Der Krieg der unteren Wüste</t>
  </si>
  <si>
    <t>07.03.650</t>
  </si>
  <si>
    <t>17.08.648</t>
  </si>
  <si>
    <t>Großer Krieg der Streitkräfte von Rah Kari. Endete mit der Einnahme von Keshep</t>
  </si>
  <si>
    <t>Die Besiedlung von Grimgrod</t>
  </si>
  <si>
    <t>24.05.460</t>
  </si>
  <si>
    <t>Sklavenaufstand der Rah Kari</t>
  </si>
  <si>
    <t>13.11.400</t>
  </si>
  <si>
    <t>Die Hüter von Rah Kari bekämpften den Kult der Abs'Kartes, was dazu führte, dass Sklaven heute mit dem Emblem ihres Kultes tätowiert sind.</t>
  </si>
  <si>
    <t>Die Seekullturen besiedeln die ersten Staatenschiffe</t>
  </si>
  <si>
    <t>15.01.300</t>
  </si>
  <si>
    <t>Die Besiedlung von Grimgrod, nach der der Stamm in das Reich eingegliedert wurde</t>
  </si>
  <si>
    <t>Verschiedene Gruppen des Seevolkes schlossen sich zusammen, um die heutigen mächtigen Staatsschiffe zu bauen</t>
  </si>
  <si>
    <t>Das Seevolk</t>
  </si>
  <si>
    <t>Die Entstehung der Stadt Nors</t>
  </si>
  <si>
    <t>30.04.223</t>
  </si>
  <si>
    <t>Aufgrund der Konflikte der adeligen Familien des Herzland flohen mehrere Menschen entlang des Reiksee und gründeten Nors</t>
  </si>
  <si>
    <t>Der Seekrieg</t>
  </si>
  <si>
    <t>27.06.40</t>
  </si>
  <si>
    <t>der Krieg, in dem die meisten Staatenschiffe gekämpft haben</t>
  </si>
  <si>
    <t>Die große Jagd auf den Weltenwurm</t>
  </si>
  <si>
    <t>30.09.65</t>
  </si>
  <si>
    <t>Die Große Jagd der Animali, die im heutigen Nebelhaim mit dem Tod eines Weltwurms endete</t>
  </si>
  <si>
    <t>14.01.130</t>
  </si>
  <si>
    <t>Ende der golden Jahre des Reichs</t>
  </si>
  <si>
    <t>21.04.150</t>
  </si>
  <si>
    <t>Nach dem Tod von Dorocletian durch sein Zweitgeborenen Nematus Dorocletianus kamen die godenen Jahre zum Ende</t>
  </si>
  <si>
    <t>Nebelhaim</t>
  </si>
  <si>
    <t xml:space="preserve">Nach langem Kontakt und Schutz von ihren Nachbarn entschieden sich die Menschen von Yondalla gemeinsam, dem Kaiserreich beizutreten </t>
  </si>
  <si>
    <t>Die Erschließung Yondallas</t>
  </si>
  <si>
    <t>Die ersten merklichen Stämme von Yondalla bilden sich und treten in Kontakt mit anderen Kulturen</t>
  </si>
  <si>
    <t>Der Restitutor Orbis und die Schleifung von Riga</t>
  </si>
  <si>
    <t>Der Aufstieg von Lucille Prodius zum Kaiser</t>
  </si>
  <si>
    <t>Die Eroberung Eldrias</t>
  </si>
  <si>
    <t>09.09.320</t>
  </si>
  <si>
    <t>18.02.190</t>
  </si>
  <si>
    <t>3.12.415</t>
  </si>
  <si>
    <t>das Kaiserreich marschierte mit ihren Großkanonen durch Silva Nacia und eroberte Eldria</t>
  </si>
  <si>
    <t>Elfen</t>
  </si>
  <si>
    <t>Die Entwurzelung</t>
  </si>
  <si>
    <t>Das Kaiserreich versklavt die Elfen im eigenen Gebiet</t>
  </si>
  <si>
    <t>13.04.20</t>
  </si>
  <si>
    <t>Die Entstehung der Creatura Animali</t>
  </si>
  <si>
    <t>01.09.423</t>
  </si>
  <si>
    <t>Texte von Khazak werden in Eisland falsch übersetzt und als Foolge entstehen die ersten Animali</t>
  </si>
  <si>
    <t xml:space="preserve">das Kaiserreich veruschte einen Stütztpunkt in Ska'en zu erreichen und trafen zum ersten Mal auf die lokale Bevölkerung </t>
  </si>
  <si>
    <t>Ska'en</t>
  </si>
  <si>
    <t>29.04.124</t>
  </si>
  <si>
    <t>Erstkontakt mit den Ska'en</t>
  </si>
  <si>
    <t>die Besetzung von Yondalla durch das Kaiserreich</t>
  </si>
  <si>
    <t>Zimmerer</t>
  </si>
  <si>
    <t>Zenturio</t>
  </si>
  <si>
    <t>Weber</t>
  </si>
  <si>
    <t>Tagelöhner</t>
  </si>
  <si>
    <t>Schuhmacher</t>
  </si>
  <si>
    <t>Schmied</t>
  </si>
  <si>
    <t>Sattler</t>
  </si>
  <si>
    <t>Ruhehofebewahrer</t>
  </si>
  <si>
    <t>Reisender Händler schlecht</t>
  </si>
  <si>
    <t>Reisender Händler gut</t>
  </si>
  <si>
    <t>Priester</t>
  </si>
  <si>
    <t>Offizier</t>
  </si>
  <si>
    <t>Müller</t>
  </si>
  <si>
    <t>Metzger</t>
  </si>
  <si>
    <t>Maler</t>
  </si>
  <si>
    <t>Kürschner</t>
  </si>
  <si>
    <t>Korbflechter</t>
  </si>
  <si>
    <t>Käser</t>
  </si>
  <si>
    <t>Jagd schlecht</t>
  </si>
  <si>
    <t>Jagd gut</t>
  </si>
  <si>
    <t>Holzfäller</t>
  </si>
  <si>
    <t>Heiler</t>
  </si>
  <si>
    <t>Gerber</t>
  </si>
  <si>
    <t>Fischer</t>
  </si>
  <si>
    <t>Einfacher Soldat</t>
  </si>
  <si>
    <t>Bauer Yondalla</t>
  </si>
  <si>
    <t>Bauer schlecht</t>
  </si>
  <si>
    <t>Bauer gut</t>
  </si>
  <si>
    <t>Armeeheiler</t>
  </si>
  <si>
    <t>Armeealchemist</t>
  </si>
  <si>
    <t>Alchemist</t>
  </si>
  <si>
    <t>Einkommen/Jahr</t>
  </si>
  <si>
    <t>Einkommen/Monat</t>
  </si>
  <si>
    <t>Einkommen/Woche</t>
  </si>
  <si>
    <t>Einkommen Tag</t>
  </si>
  <si>
    <t>Einkommen/Stunde</t>
  </si>
  <si>
    <t>Beruf</t>
  </si>
  <si>
    <t>Turmschild</t>
  </si>
  <si>
    <t>Schild</t>
  </si>
  <si>
    <t>Kleines Schild</t>
  </si>
  <si>
    <t>Metallkrallen</t>
  </si>
  <si>
    <t>Faustmesser</t>
  </si>
  <si>
    <t>Schlagring</t>
  </si>
  <si>
    <t>Hellebarde</t>
  </si>
  <si>
    <t>Großspeer/ Pike</t>
  </si>
  <si>
    <t>Speer</t>
  </si>
  <si>
    <t>Kriegshammer</t>
  </si>
  <si>
    <t>Großaxt</t>
  </si>
  <si>
    <t>Großschwert</t>
  </si>
  <si>
    <t>Knüppel</t>
  </si>
  <si>
    <t>Dolch</t>
  </si>
  <si>
    <t>Streitkolben</t>
  </si>
  <si>
    <t>Axt</t>
  </si>
  <si>
    <t>Schwert</t>
  </si>
  <si>
    <t>Schleuder</t>
  </si>
  <si>
    <t>Armbrust</t>
  </si>
  <si>
    <t>Bogen</t>
  </si>
  <si>
    <t>Muskete</t>
  </si>
  <si>
    <t>NF</t>
  </si>
  <si>
    <t>Schmiedaufrüstung</t>
  </si>
  <si>
    <t>Auf höheres Tier Aufrüsten</t>
  </si>
  <si>
    <t>Verbesserungsskosten</t>
  </si>
  <si>
    <t>Rep von 1 auf Max Zustand</t>
  </si>
  <si>
    <t>Reperaturkosten pro +1 Zustand bei Schmied</t>
  </si>
  <si>
    <t>Max Zustand</t>
  </si>
  <si>
    <t>Tier</t>
  </si>
  <si>
    <t>Materialkosten</t>
  </si>
  <si>
    <t>Kosten 1x Material</t>
  </si>
  <si>
    <t>Materialbedarf</t>
  </si>
  <si>
    <t>Kosten bei Kauf</t>
  </si>
  <si>
    <t>Gewicht</t>
  </si>
  <si>
    <t>Gegenstand</t>
  </si>
  <si>
    <t>Leichte Rüstung</t>
  </si>
  <si>
    <t>Mittlere Rüstung</t>
  </si>
  <si>
    <t>Schwere Rüstung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</si>
</sst>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5">
    <fill>
      <patternFill patternType="none"/>
    </fill>
    <fill>
      <patternFill patternType="gray125"/>
    </fill>
    <fill>
      <patternFill patternType="solid">
        <fgColor rgb="FFFBEECB"/>
        <bgColor indexed="64"/>
      </patternFill>
    </fill>
    <fill>
      <patternFill patternType="solid">
        <fgColor rgb="FFFDF6E3"/>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22">
    <xf numFmtId="0" fontId="0" fillId="0" borderId="0" xfId="0"/>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xf numFmtId="1" fontId="0" fillId="0" borderId="0" xfId="0" applyNumberFormat="1"/>
    <xf numFmtId="1" fontId="0" fillId="0" borderId="0" xfId="0" applyNumberFormat="1" applyAlignment="1">
      <alignment horizontal="center"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1" fontId="0" fillId="4" borderId="0" xfId="0" applyNumberFormat="1" applyFill="1"/>
    <xf numFmtId="0" fontId="0" fillId="0" borderId="0" xfId="0" applyAlignment="1">
      <alignment wrapText="1"/>
    </xf>
    <xf numFmtId="1" fontId="0" fillId="0" borderId="0" xfId="0" applyNumberFormat="1" applyAlignment="1">
      <alignment horizontal="center" vertical="top" wrapText="1"/>
    </xf>
    <xf numFmtId="1" fontId="0" fillId="0" borderId="0" xfId="0" applyNumberFormat="1" applyAlignment="1">
      <alignment horizontal="left" vertical="top" wrapText="1"/>
    </xf>
    <xf numFmtId="0" fontId="0" fillId="0" borderId="0" xfId="0" applyAlignment="1">
      <alignment horizontal="left" vertical="top" wrapText="1"/>
    </xf>
  </cellXfs>
  <cellStyles count="3">
    <cellStyle name="Standard" xfId="0" builtinId="0"/>
    <cellStyle name="Standard 2" xfId="1" xr:uid="{00000000-0005-0000-0000-000001000000}"/>
    <cellStyle name="Standard 2 2" xfId="2" xr:uid="{00000000-0005-0000-0000-000002000000}"/>
  </cellStyles>
  <dxfs count="16">
    <dxf>
      <font>
        <color rgb="FF9C0006"/>
      </font>
      <fill>
        <patternFill>
          <bgColor rgb="FFFFC7CE"/>
        </patternFill>
      </fill>
    </dxf>
    <dxf>
      <font>
        <color rgb="FF9C0006"/>
      </font>
      <fill>
        <patternFill>
          <bgColor rgb="FFFFC7CE"/>
        </patternFill>
      </fill>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fill>
        <patternFill patternType="none">
          <fgColor indexed="64"/>
          <bgColor indexed="65"/>
        </patternFill>
      </fill>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B47A36-EF59-4629-8A7A-D90388D2DA47}" name="Tabelle2" displayName="Tabelle2" ref="A1:N91" totalsRowShown="0">
  <autoFilter ref="A1:N91" xr:uid="{43FCEE65-5053-440F-87D7-CD84BE0811AC}"/>
  <tableColumns count="14">
    <tableColumn id="2" xr3:uid="{9E2C9976-C001-4E9E-B398-2437CAF2303A}" name="Gegenstand" dataDxfId="15"/>
    <tableColumn id="3" xr3:uid="{1CD51572-38E2-4439-9828-C3D1AE45DDDE}" name="Gewicht" dataDxfId="14"/>
    <tableColumn id="4" xr3:uid="{13405CBC-86E3-4F73-A0C9-E2CBB3F1B97A}" name="Kosten bei Kauf" dataDxfId="13"/>
    <tableColumn id="7" xr3:uid="{6FDE874F-C03A-4DE8-B458-15FC1F0AEC3F}" name="Materialbedarf" dataDxfId="12"/>
    <tableColumn id="8" xr3:uid="{AE9B68B6-4F11-4C14-B43D-DF442BCAFE2E}" name="Kosten 1x Material" dataDxfId="11"/>
    <tableColumn id="9" xr3:uid="{7D485073-4523-4AC2-A049-CB33300420EC}" name="Materialkosten" dataDxfId="10">
      <calculatedColumnFormula>E2*D2</calculatedColumnFormula>
    </tableColumn>
    <tableColumn id="10" xr3:uid="{896FEFCD-2D38-4359-8D3E-E1BB66BC68FB}" name="Tier" dataDxfId="9"/>
    <tableColumn id="11" xr3:uid="{ADE7FB1A-F1FE-49D8-B054-D6F046FF9797}" name="Max Zustand" dataDxfId="8"/>
    <tableColumn id="12" xr3:uid="{1D43DE8B-99FA-491E-A40D-75D82B019F9C}" name="Reperaturkosten pro +1 Zustand bei Schmied" dataDxfId="7">
      <calculatedColumnFormula>Tabelle2[[#This Row],[Rep von 1 auf Max Zustand]]/Tabelle2[[#This Row],[Max Zustand]]</calculatedColumnFormula>
    </tableColumn>
    <tableColumn id="14" xr3:uid="{BA5C6857-6EDC-4C2A-B437-A1F5CA2A1A3D}" name="Rep von 1 auf Max Zustand" dataDxfId="6">
      <calculatedColumnFormula>I2*(H2-1)</calculatedColumnFormula>
    </tableColumn>
    <tableColumn id="16" xr3:uid="{9A41CA1A-30C0-450F-B43E-BDB2032E474C}" name="Verbesserungsskosten" dataDxfId="5">
      <calculatedColumnFormula>(0.5*E2*D2)+(0.3*1100*SQRT(G2))</calculatedColumnFormula>
    </tableColumn>
    <tableColumn id="17" xr3:uid="{C7498DF9-211D-41E8-8868-DE621CDD1D71}" name="Auf höheres Tier Aufrüsten" dataDxfId="4"/>
    <tableColumn id="1" xr3:uid="{8538BE0B-2B04-4389-8F0D-CA1452E021DE}" name="Schmiedaufrüstung" dataDxfId="3">
      <calculatedColumnFormula>Tabelle2[[#This Row],[Verbesserungsskosten]]*2+Tabelle2[[#This Row],[Auf höheres Tier Aufrüsten]]</calculatedColumnFormula>
    </tableColumn>
    <tableColumn id="5" xr3:uid="{DE2D47E1-2370-4644-BAFD-CFAC2F8F8081}" name="NF" dataDxfId="2">
      <calculatedColumnFormula>Tabelle2[[#This Row],[Verbesserungsskosten]]*2+Tabelle2[[#This Row],[Auf höheres Tier Aufrüsten]]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activeCell="A27" sqref="A27"/>
    </sheetView>
  </sheetViews>
  <sheetFormatPr baseColWidth="10" defaultColWidth="11.33203125" defaultRowHeight="14.4" x14ac:dyDescent="0.3"/>
  <cols>
    <col min="1" max="1" width="35.88671875" customWidth="1"/>
    <col min="6" max="6" width="45.88671875" customWidth="1"/>
    <col min="7" max="7" width="22.33203125" customWidth="1"/>
  </cols>
  <sheetData>
    <row r="1" spans="1:8" x14ac:dyDescent="0.3">
      <c r="A1" t="s">
        <v>0</v>
      </c>
      <c r="B1" t="s">
        <v>15</v>
      </c>
      <c r="C1" t="s">
        <v>16</v>
      </c>
      <c r="D1" t="s">
        <v>17</v>
      </c>
      <c r="E1" t="s">
        <v>18</v>
      </c>
      <c r="F1" t="s">
        <v>1</v>
      </c>
      <c r="G1" t="s">
        <v>2</v>
      </c>
      <c r="H1" t="s">
        <v>3</v>
      </c>
    </row>
    <row r="2" spans="1:8" x14ac:dyDescent="0.3">
      <c r="A2" t="s">
        <v>5</v>
      </c>
      <c r="B2" s="11" t="s">
        <v>6</v>
      </c>
      <c r="C2" t="s">
        <v>4</v>
      </c>
      <c r="F2" t="s">
        <v>7</v>
      </c>
      <c r="H2" t="s">
        <v>8</v>
      </c>
    </row>
    <row r="3" spans="1:8" x14ac:dyDescent="0.3">
      <c r="A3" t="s">
        <v>9</v>
      </c>
      <c r="B3" s="11" t="s">
        <v>10</v>
      </c>
      <c r="C3" t="s">
        <v>4</v>
      </c>
      <c r="D3" t="s">
        <v>19</v>
      </c>
      <c r="E3" t="s">
        <v>4</v>
      </c>
      <c r="F3" t="s">
        <v>11</v>
      </c>
      <c r="H3" t="s">
        <v>12</v>
      </c>
    </row>
    <row r="4" spans="1:8" x14ac:dyDescent="0.3">
      <c r="A4" t="s">
        <v>20</v>
      </c>
      <c r="B4" s="11" t="s">
        <v>22</v>
      </c>
      <c r="C4" t="s">
        <v>4</v>
      </c>
      <c r="F4" t="s">
        <v>21</v>
      </c>
      <c r="H4" t="s">
        <v>12</v>
      </c>
    </row>
    <row r="5" spans="1:8" x14ac:dyDescent="0.3">
      <c r="A5" t="s">
        <v>23</v>
      </c>
      <c r="B5" s="11" t="s">
        <v>26</v>
      </c>
      <c r="C5" t="s">
        <v>4</v>
      </c>
      <c r="F5" t="s">
        <v>24</v>
      </c>
      <c r="H5" t="s">
        <v>25</v>
      </c>
    </row>
    <row r="6" spans="1:8" x14ac:dyDescent="0.3">
      <c r="A6" t="s">
        <v>27</v>
      </c>
      <c r="B6" s="11" t="s">
        <v>28</v>
      </c>
      <c r="C6" t="s">
        <v>4</v>
      </c>
      <c r="F6" t="s">
        <v>29</v>
      </c>
      <c r="H6" t="s">
        <v>25</v>
      </c>
    </row>
    <row r="7" spans="1:8" x14ac:dyDescent="0.3">
      <c r="A7" t="s">
        <v>30</v>
      </c>
      <c r="B7" s="11" t="s">
        <v>31</v>
      </c>
      <c r="C7" t="s">
        <v>4</v>
      </c>
      <c r="F7" t="s">
        <v>32</v>
      </c>
      <c r="H7" t="s">
        <v>8</v>
      </c>
    </row>
    <row r="8" spans="1:8" x14ac:dyDescent="0.3">
      <c r="A8" t="s">
        <v>392</v>
      </c>
      <c r="B8" s="11" t="s">
        <v>393</v>
      </c>
      <c r="C8" t="s">
        <v>4</v>
      </c>
      <c r="F8" t="s">
        <v>394</v>
      </c>
      <c r="H8" t="s">
        <v>337</v>
      </c>
    </row>
    <row r="9" spans="1:8" x14ac:dyDescent="0.3">
      <c r="A9" t="s">
        <v>33</v>
      </c>
      <c r="B9" s="11" t="s">
        <v>34</v>
      </c>
      <c r="C9" t="s">
        <v>4</v>
      </c>
      <c r="F9" t="s">
        <v>35</v>
      </c>
      <c r="H9" t="s">
        <v>8</v>
      </c>
    </row>
    <row r="10" spans="1:8" x14ac:dyDescent="0.3">
      <c r="A10" t="s">
        <v>36</v>
      </c>
      <c r="B10" s="11" t="s">
        <v>37</v>
      </c>
      <c r="C10" t="s">
        <v>4</v>
      </c>
      <c r="F10" t="s">
        <v>38</v>
      </c>
      <c r="H10" t="s">
        <v>12</v>
      </c>
    </row>
    <row r="11" spans="1:8" x14ac:dyDescent="0.3">
      <c r="A11" t="s">
        <v>395</v>
      </c>
      <c r="B11" s="11" t="s">
        <v>396</v>
      </c>
      <c r="C11" t="s">
        <v>4</v>
      </c>
      <c r="D11" t="s">
        <v>397</v>
      </c>
      <c r="E11" t="s">
        <v>4</v>
      </c>
      <c r="F11" t="s">
        <v>398</v>
      </c>
      <c r="H11" t="s">
        <v>25</v>
      </c>
    </row>
    <row r="12" spans="1:8" x14ac:dyDescent="0.3">
      <c r="A12" t="s">
        <v>399</v>
      </c>
      <c r="B12" s="11" t="s">
        <v>400</v>
      </c>
      <c r="C12" t="s">
        <v>4</v>
      </c>
      <c r="F12" t="s">
        <v>406</v>
      </c>
      <c r="H12" t="s">
        <v>13</v>
      </c>
    </row>
    <row r="13" spans="1:8" x14ac:dyDescent="0.3">
      <c r="A13" t="s">
        <v>437</v>
      </c>
      <c r="B13" s="11" t="s">
        <v>438</v>
      </c>
      <c r="C13" t="s">
        <v>4</v>
      </c>
      <c r="F13" t="s">
        <v>439</v>
      </c>
      <c r="H13" t="s">
        <v>299</v>
      </c>
    </row>
    <row r="14" spans="1:8" x14ac:dyDescent="0.3">
      <c r="A14" t="s">
        <v>401</v>
      </c>
      <c r="B14" s="11" t="s">
        <v>402</v>
      </c>
      <c r="C14" t="s">
        <v>4</v>
      </c>
      <c r="F14" t="s">
        <v>403</v>
      </c>
      <c r="H14" t="s">
        <v>25</v>
      </c>
    </row>
    <row r="15" spans="1:8" x14ac:dyDescent="0.3">
      <c r="A15" t="s">
        <v>404</v>
      </c>
      <c r="B15" s="11" t="s">
        <v>405</v>
      </c>
      <c r="C15" t="s">
        <v>4</v>
      </c>
      <c r="F15" t="s">
        <v>407</v>
      </c>
      <c r="H15" t="s">
        <v>408</v>
      </c>
    </row>
    <row r="16" spans="1:8" x14ac:dyDescent="0.3">
      <c r="A16" t="s">
        <v>409</v>
      </c>
      <c r="B16" s="11" t="s">
        <v>410</v>
      </c>
      <c r="C16" t="s">
        <v>4</v>
      </c>
      <c r="F16" t="s">
        <v>411</v>
      </c>
      <c r="H16" t="s">
        <v>13</v>
      </c>
    </row>
    <row r="17" spans="1:8" x14ac:dyDescent="0.3">
      <c r="A17" t="s">
        <v>412</v>
      </c>
      <c r="B17" s="11" t="s">
        <v>413</v>
      </c>
      <c r="C17" t="s">
        <v>4</v>
      </c>
      <c r="F17" t="s">
        <v>414</v>
      </c>
      <c r="H17" t="s">
        <v>408</v>
      </c>
    </row>
    <row r="18" spans="1:8" x14ac:dyDescent="0.3">
      <c r="A18" t="s">
        <v>39</v>
      </c>
      <c r="B18" s="11" t="s">
        <v>220</v>
      </c>
      <c r="C18" t="s">
        <v>14</v>
      </c>
      <c r="F18" t="s">
        <v>40</v>
      </c>
      <c r="H18" t="s">
        <v>13</v>
      </c>
    </row>
    <row r="19" spans="1:8" x14ac:dyDescent="0.3">
      <c r="A19" t="s">
        <v>434</v>
      </c>
      <c r="B19" s="11" t="s">
        <v>436</v>
      </c>
      <c r="C19" t="s">
        <v>14</v>
      </c>
      <c r="F19" t="s">
        <v>435</v>
      </c>
      <c r="H19" t="s">
        <v>433</v>
      </c>
    </row>
    <row r="20" spans="1:8" x14ac:dyDescent="0.3">
      <c r="A20" t="s">
        <v>415</v>
      </c>
      <c r="B20" s="11" t="s">
        <v>416</v>
      </c>
      <c r="C20" t="s">
        <v>14</v>
      </c>
      <c r="F20" t="s">
        <v>417</v>
      </c>
      <c r="H20" t="s">
        <v>422</v>
      </c>
    </row>
    <row r="21" spans="1:8" x14ac:dyDescent="0.3">
      <c r="A21" t="s">
        <v>443</v>
      </c>
      <c r="B21" s="11" t="s">
        <v>442</v>
      </c>
      <c r="C21" t="s">
        <v>14</v>
      </c>
      <c r="F21" t="s">
        <v>440</v>
      </c>
      <c r="H21" t="s">
        <v>441</v>
      </c>
    </row>
    <row r="22" spans="1:8" x14ac:dyDescent="0.3">
      <c r="A22" t="s">
        <v>424</v>
      </c>
      <c r="B22" s="11" t="s">
        <v>418</v>
      </c>
      <c r="C22" t="s">
        <v>14</v>
      </c>
      <c r="F22" t="s">
        <v>425</v>
      </c>
      <c r="H22" t="s">
        <v>13</v>
      </c>
    </row>
    <row r="23" spans="1:8" x14ac:dyDescent="0.3">
      <c r="A23" t="s">
        <v>419</v>
      </c>
      <c r="B23" s="11" t="s">
        <v>420</v>
      </c>
      <c r="C23" t="s">
        <v>14</v>
      </c>
      <c r="F23" t="s">
        <v>421</v>
      </c>
      <c r="H23" t="s">
        <v>13</v>
      </c>
    </row>
    <row r="24" spans="1:8" x14ac:dyDescent="0.3">
      <c r="A24" t="s">
        <v>444</v>
      </c>
      <c r="B24" s="11" t="s">
        <v>430</v>
      </c>
      <c r="C24" t="s">
        <v>14</v>
      </c>
      <c r="F24" t="s">
        <v>423</v>
      </c>
      <c r="H24" t="s">
        <v>13</v>
      </c>
    </row>
    <row r="25" spans="1:8" x14ac:dyDescent="0.3">
      <c r="A25" t="s">
        <v>426</v>
      </c>
      <c r="B25" s="11" t="s">
        <v>429</v>
      </c>
      <c r="C25" t="s">
        <v>14</v>
      </c>
      <c r="F25" t="s">
        <v>427</v>
      </c>
      <c r="H25" t="s">
        <v>13</v>
      </c>
    </row>
    <row r="26" spans="1:8" x14ac:dyDescent="0.3">
      <c r="A26" t="s">
        <v>428</v>
      </c>
      <c r="B26" s="11" t="s">
        <v>431</v>
      </c>
      <c r="C26" t="s">
        <v>14</v>
      </c>
      <c r="F26" t="s">
        <v>432</v>
      </c>
      <c r="H26" t="s">
        <v>8</v>
      </c>
    </row>
    <row r="27" spans="1:8" x14ac:dyDescent="0.3">
      <c r="A27" t="s">
        <v>41</v>
      </c>
      <c r="B27" s="11" t="s">
        <v>42</v>
      </c>
      <c r="C27" t="s">
        <v>14</v>
      </c>
      <c r="D27" t="s">
        <v>43</v>
      </c>
      <c r="E27" t="s">
        <v>14</v>
      </c>
      <c r="F27" t="s">
        <v>44</v>
      </c>
      <c r="H27" t="s">
        <v>13</v>
      </c>
    </row>
  </sheetData>
  <conditionalFormatting sqref="A18:B26">
    <cfRule type="duplicateValues" dxfId="1" priority="1"/>
  </conditionalFormatting>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selection activeCell="A47" sqref="A47"/>
    </sheetView>
  </sheetViews>
  <sheetFormatPr baseColWidth="10" defaultColWidth="11.33203125" defaultRowHeight="14.4" x14ac:dyDescent="0.3"/>
  <cols>
    <col min="1" max="1" width="11.33203125" style="11"/>
    <col min="2" max="2" width="25.33203125" customWidth="1"/>
    <col min="3" max="3" width="18.33203125" customWidth="1"/>
  </cols>
  <sheetData>
    <row r="1" spans="1:4" x14ac:dyDescent="0.3">
      <c r="A1" s="11" t="s">
        <v>217</v>
      </c>
      <c r="B1" t="s">
        <v>97</v>
      </c>
      <c r="C1" t="s">
        <v>218</v>
      </c>
      <c r="D1" t="s">
        <v>219</v>
      </c>
    </row>
    <row r="2" spans="1:4" x14ac:dyDescent="0.3">
      <c r="A2" s="11" t="s">
        <v>229</v>
      </c>
      <c r="B2" t="s">
        <v>221</v>
      </c>
      <c r="C2" t="s">
        <v>222</v>
      </c>
      <c r="D2" t="s">
        <v>13</v>
      </c>
    </row>
    <row r="3" spans="1:4" x14ac:dyDescent="0.3">
      <c r="A3" s="11" t="s">
        <v>230</v>
      </c>
      <c r="C3" t="s">
        <v>223</v>
      </c>
      <c r="D3" t="s">
        <v>13</v>
      </c>
    </row>
    <row r="4" spans="1:4" x14ac:dyDescent="0.3">
      <c r="A4" s="11" t="s">
        <v>231</v>
      </c>
      <c r="C4" t="s">
        <v>224</v>
      </c>
      <c r="D4" t="s">
        <v>13</v>
      </c>
    </row>
    <row r="5" spans="1:4" x14ac:dyDescent="0.3">
      <c r="B5" t="s">
        <v>226</v>
      </c>
      <c r="D5" t="s">
        <v>13</v>
      </c>
    </row>
    <row r="6" spans="1:4" x14ac:dyDescent="0.3">
      <c r="A6" s="11" t="s">
        <v>243</v>
      </c>
      <c r="B6" t="s">
        <v>227</v>
      </c>
      <c r="D6" t="s">
        <v>13</v>
      </c>
    </row>
    <row r="7" spans="1:4" x14ac:dyDescent="0.3">
      <c r="A7" s="11" t="s">
        <v>233</v>
      </c>
      <c r="B7" t="s">
        <v>232</v>
      </c>
      <c r="C7" t="s">
        <v>234</v>
      </c>
      <c r="D7" t="s">
        <v>13</v>
      </c>
    </row>
    <row r="8" spans="1:4" x14ac:dyDescent="0.3">
      <c r="A8" s="11" t="s">
        <v>240</v>
      </c>
      <c r="B8" t="s">
        <v>241</v>
      </c>
      <c r="C8" t="s">
        <v>235</v>
      </c>
      <c r="D8" t="s">
        <v>13</v>
      </c>
    </row>
    <row r="9" spans="1:4" x14ac:dyDescent="0.3">
      <c r="A9" s="11" t="s">
        <v>237</v>
      </c>
      <c r="B9" t="s">
        <v>236</v>
      </c>
      <c r="C9" t="s">
        <v>238</v>
      </c>
      <c r="D9" t="s">
        <v>13</v>
      </c>
    </row>
    <row r="10" spans="1:4" x14ac:dyDescent="0.3">
      <c r="A10" s="11" t="s">
        <v>242</v>
      </c>
      <c r="B10" t="s">
        <v>239</v>
      </c>
      <c r="C10" t="s">
        <v>244</v>
      </c>
      <c r="D10" t="s">
        <v>13</v>
      </c>
    </row>
    <row r="11" spans="1:4" x14ac:dyDescent="0.3">
      <c r="A11" s="11">
        <v>20.100000000000001</v>
      </c>
      <c r="B11" t="s">
        <v>308</v>
      </c>
      <c r="C11" t="s">
        <v>309</v>
      </c>
      <c r="D11" t="s">
        <v>13</v>
      </c>
    </row>
    <row r="12" spans="1:4" x14ac:dyDescent="0.3">
      <c r="A12" s="11" t="s">
        <v>248</v>
      </c>
      <c r="B12" t="s">
        <v>245</v>
      </c>
      <c r="C12" t="s">
        <v>246</v>
      </c>
      <c r="D12" t="s">
        <v>247</v>
      </c>
    </row>
    <row r="13" spans="1:4" x14ac:dyDescent="0.3">
      <c r="A13" s="11" t="s">
        <v>251</v>
      </c>
      <c r="B13" t="s">
        <v>249</v>
      </c>
      <c r="C13" t="s">
        <v>250</v>
      </c>
      <c r="D13" t="s">
        <v>247</v>
      </c>
    </row>
    <row r="14" spans="1:4" x14ac:dyDescent="0.3">
      <c r="A14" s="11" t="s">
        <v>254</v>
      </c>
      <c r="B14" t="s">
        <v>252</v>
      </c>
      <c r="C14" t="s">
        <v>257</v>
      </c>
      <c r="D14" t="s">
        <v>256</v>
      </c>
    </row>
    <row r="15" spans="1:4" x14ac:dyDescent="0.3">
      <c r="A15" s="11" t="s">
        <v>255</v>
      </c>
      <c r="B15" t="s">
        <v>253</v>
      </c>
      <c r="C15" t="s">
        <v>258</v>
      </c>
      <c r="D15" t="s">
        <v>256</v>
      </c>
    </row>
    <row r="16" spans="1:4" x14ac:dyDescent="0.3">
      <c r="A16" s="11" t="s">
        <v>263</v>
      </c>
      <c r="B16" t="s">
        <v>259</v>
      </c>
      <c r="C16" t="s">
        <v>260</v>
      </c>
      <c r="D16" t="s">
        <v>256</v>
      </c>
    </row>
    <row r="17" spans="1:4" x14ac:dyDescent="0.3">
      <c r="A17" s="11">
        <v>21.06</v>
      </c>
      <c r="B17" t="s">
        <v>306</v>
      </c>
      <c r="C17" t="s">
        <v>307</v>
      </c>
      <c r="D17" t="s">
        <v>256</v>
      </c>
    </row>
    <row r="18" spans="1:4" x14ac:dyDescent="0.3">
      <c r="A18" s="11" t="s">
        <v>265</v>
      </c>
      <c r="B18" t="s">
        <v>273</v>
      </c>
      <c r="D18" t="s">
        <v>264</v>
      </c>
    </row>
    <row r="19" spans="1:4" x14ac:dyDescent="0.3">
      <c r="A19" s="11" t="s">
        <v>266</v>
      </c>
      <c r="B19" t="s">
        <v>274</v>
      </c>
      <c r="D19" t="s">
        <v>264</v>
      </c>
    </row>
    <row r="20" spans="1:4" x14ac:dyDescent="0.3">
      <c r="A20" s="11" t="s">
        <v>267</v>
      </c>
      <c r="B20" t="s">
        <v>275</v>
      </c>
      <c r="D20" t="s">
        <v>264</v>
      </c>
    </row>
    <row r="21" spans="1:4" x14ac:dyDescent="0.3">
      <c r="A21" s="11" t="s">
        <v>269</v>
      </c>
      <c r="B21" t="s">
        <v>276</v>
      </c>
      <c r="D21" t="s">
        <v>264</v>
      </c>
    </row>
    <row r="22" spans="1:4" x14ac:dyDescent="0.3">
      <c r="A22" s="11" t="s">
        <v>270</v>
      </c>
      <c r="B22" t="s">
        <v>277</v>
      </c>
      <c r="D22" t="s">
        <v>264</v>
      </c>
    </row>
    <row r="23" spans="1:4" x14ac:dyDescent="0.3">
      <c r="A23" s="11" t="s">
        <v>271</v>
      </c>
      <c r="B23" t="s">
        <v>278</v>
      </c>
      <c r="D23" t="s">
        <v>264</v>
      </c>
    </row>
    <row r="24" spans="1:4" x14ac:dyDescent="0.3">
      <c r="A24" s="11" t="s">
        <v>272</v>
      </c>
      <c r="B24" t="s">
        <v>279</v>
      </c>
      <c r="D24" t="s">
        <v>264</v>
      </c>
    </row>
    <row r="25" spans="1:4" x14ac:dyDescent="0.3">
      <c r="A25" s="11" t="s">
        <v>268</v>
      </c>
      <c r="B25" t="s">
        <v>280</v>
      </c>
      <c r="D25" t="s">
        <v>264</v>
      </c>
    </row>
    <row r="26" spans="1:4" x14ac:dyDescent="0.3">
      <c r="A26" s="11" t="s">
        <v>284</v>
      </c>
      <c r="B26" t="s">
        <v>281</v>
      </c>
      <c r="C26" t="s">
        <v>282</v>
      </c>
      <c r="D26" t="s">
        <v>264</v>
      </c>
    </row>
    <row r="27" spans="1:4" x14ac:dyDescent="0.3">
      <c r="A27" s="11" t="s">
        <v>285</v>
      </c>
      <c r="B27" t="s">
        <v>283</v>
      </c>
      <c r="C27" t="s">
        <v>287</v>
      </c>
      <c r="D27" t="s">
        <v>286</v>
      </c>
    </row>
    <row r="28" spans="1:4" x14ac:dyDescent="0.3">
      <c r="A28" s="11" t="s">
        <v>379</v>
      </c>
      <c r="B28" t="s">
        <v>302</v>
      </c>
      <c r="C28" t="s">
        <v>303</v>
      </c>
      <c r="D28" t="s">
        <v>264</v>
      </c>
    </row>
    <row r="29" spans="1:4" x14ac:dyDescent="0.3">
      <c r="A29" s="11" t="s">
        <v>290</v>
      </c>
      <c r="B29" t="s">
        <v>288</v>
      </c>
      <c r="C29" t="s">
        <v>291</v>
      </c>
      <c r="D29" t="s">
        <v>289</v>
      </c>
    </row>
    <row r="30" spans="1:4" x14ac:dyDescent="0.3">
      <c r="A30" s="11" t="s">
        <v>292</v>
      </c>
      <c r="B30" t="s">
        <v>293</v>
      </c>
      <c r="C30" t="s">
        <v>294</v>
      </c>
      <c r="D30" t="s">
        <v>289</v>
      </c>
    </row>
    <row r="31" spans="1:4" x14ac:dyDescent="0.3">
      <c r="A31" s="11" t="s">
        <v>296</v>
      </c>
      <c r="B31" t="s">
        <v>295</v>
      </c>
      <c r="C31" t="s">
        <v>297</v>
      </c>
      <c r="D31" t="s">
        <v>289</v>
      </c>
    </row>
    <row r="32" spans="1:4" x14ac:dyDescent="0.3">
      <c r="A32" s="11" t="s">
        <v>378</v>
      </c>
      <c r="B32" t="s">
        <v>304</v>
      </c>
      <c r="C32" t="s">
        <v>305</v>
      </c>
      <c r="D32" t="s">
        <v>289</v>
      </c>
    </row>
    <row r="33" spans="1:4" x14ac:dyDescent="0.3">
      <c r="A33" s="11" t="s">
        <v>228</v>
      </c>
      <c r="B33" t="s">
        <v>261</v>
      </c>
      <c r="C33" t="s">
        <v>225</v>
      </c>
      <c r="D33" t="s">
        <v>262</v>
      </c>
    </row>
    <row r="34" spans="1:4" x14ac:dyDescent="0.3">
      <c r="A34" s="11" t="s">
        <v>375</v>
      </c>
      <c r="B34" t="s">
        <v>298</v>
      </c>
      <c r="C34" t="s">
        <v>300</v>
      </c>
      <c r="D34" t="s">
        <v>299</v>
      </c>
    </row>
    <row r="35" spans="1:4" x14ac:dyDescent="0.3">
      <c r="A35" s="11" t="s">
        <v>376</v>
      </c>
      <c r="B35" t="s">
        <v>311</v>
      </c>
      <c r="C35" t="s">
        <v>301</v>
      </c>
      <c r="D35" t="s">
        <v>262</v>
      </c>
    </row>
    <row r="36" spans="1:4" x14ac:dyDescent="0.3">
      <c r="A36" s="11" t="s">
        <v>377</v>
      </c>
      <c r="B36" t="s">
        <v>312</v>
      </c>
      <c r="C36" t="s">
        <v>313</v>
      </c>
      <c r="D36" t="s">
        <v>310</v>
      </c>
    </row>
    <row r="37" spans="1:4" x14ac:dyDescent="0.3">
      <c r="A37" s="11" t="s">
        <v>374</v>
      </c>
      <c r="B37" t="s">
        <v>314</v>
      </c>
      <c r="C37" t="s">
        <v>315</v>
      </c>
      <c r="D37" t="s">
        <v>310</v>
      </c>
    </row>
    <row r="38" spans="1:4" x14ac:dyDescent="0.3">
      <c r="A38" s="11" t="s">
        <v>373</v>
      </c>
      <c r="B38" t="s">
        <v>316</v>
      </c>
      <c r="C38" t="s">
        <v>317</v>
      </c>
      <c r="D38" t="s">
        <v>318</v>
      </c>
    </row>
    <row r="39" spans="1:4" x14ac:dyDescent="0.3">
      <c r="A39" s="11" t="s">
        <v>372</v>
      </c>
      <c r="B39" t="s">
        <v>319</v>
      </c>
      <c r="C39" t="s">
        <v>320</v>
      </c>
      <c r="D39" t="s">
        <v>310</v>
      </c>
    </row>
    <row r="40" spans="1:4" x14ac:dyDescent="0.3">
      <c r="A40" s="11" t="s">
        <v>326</v>
      </c>
      <c r="B40" t="s">
        <v>321</v>
      </c>
      <c r="C40" t="s">
        <v>322</v>
      </c>
      <c r="D40" t="s">
        <v>8</v>
      </c>
    </row>
    <row r="41" spans="1:4" x14ac:dyDescent="0.3">
      <c r="A41" s="11" t="s">
        <v>325</v>
      </c>
      <c r="B41" t="s">
        <v>323</v>
      </c>
      <c r="C41" t="s">
        <v>324</v>
      </c>
      <c r="D41" t="s">
        <v>8</v>
      </c>
    </row>
    <row r="42" spans="1:4" x14ac:dyDescent="0.3">
      <c r="A42" s="11" t="s">
        <v>327</v>
      </c>
      <c r="B42" t="s">
        <v>328</v>
      </c>
      <c r="C42" t="s">
        <v>329</v>
      </c>
      <c r="D42" t="s">
        <v>8</v>
      </c>
    </row>
    <row r="43" spans="1:4" x14ac:dyDescent="0.3">
      <c r="A43" s="11" t="s">
        <v>330</v>
      </c>
      <c r="B43" t="s">
        <v>331</v>
      </c>
      <c r="C43" t="s">
        <v>332</v>
      </c>
      <c r="D43" t="s">
        <v>8</v>
      </c>
    </row>
    <row r="44" spans="1:4" x14ac:dyDescent="0.3">
      <c r="A44" s="11" t="s">
        <v>335</v>
      </c>
      <c r="B44" t="s">
        <v>334</v>
      </c>
      <c r="C44" t="s">
        <v>336</v>
      </c>
      <c r="D44" t="s">
        <v>333</v>
      </c>
    </row>
    <row r="45" spans="1:4" x14ac:dyDescent="0.3">
      <c r="A45" s="11" t="s">
        <v>340</v>
      </c>
      <c r="B45" t="s">
        <v>338</v>
      </c>
      <c r="C45" t="s">
        <v>339</v>
      </c>
      <c r="D45" t="s">
        <v>337</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18"/>
  <sheetViews>
    <sheetView zoomScale="110" zoomScaleNormal="110" workbookViewId="0">
      <selection activeCell="D4" sqref="D4"/>
    </sheetView>
  </sheetViews>
  <sheetFormatPr baseColWidth="10" defaultColWidth="10.88671875" defaultRowHeight="14.4" x14ac:dyDescent="0.3"/>
  <sheetData>
    <row r="1" spans="1:5" x14ac:dyDescent="0.3">
      <c r="A1" t="s">
        <v>341</v>
      </c>
      <c r="B1" t="s">
        <v>342</v>
      </c>
      <c r="C1" t="s">
        <v>96</v>
      </c>
      <c r="D1" t="s">
        <v>218</v>
      </c>
      <c r="E1" t="s">
        <v>343</v>
      </c>
    </row>
    <row r="2" spans="1:5" x14ac:dyDescent="0.3">
      <c r="A2" t="s">
        <v>344</v>
      </c>
      <c r="B2" t="s">
        <v>348</v>
      </c>
      <c r="C2">
        <v>15</v>
      </c>
    </row>
    <row r="3" spans="1:5" x14ac:dyDescent="0.3">
      <c r="A3" t="s">
        <v>380</v>
      </c>
      <c r="B3" t="s">
        <v>347</v>
      </c>
      <c r="C3">
        <v>20</v>
      </c>
      <c r="D3" t="s">
        <v>383</v>
      </c>
    </row>
    <row r="4" spans="1:5" x14ac:dyDescent="0.3">
      <c r="A4" t="s">
        <v>346</v>
      </c>
      <c r="B4" t="s">
        <v>347</v>
      </c>
      <c r="C4">
        <v>15</v>
      </c>
      <c r="D4" t="s">
        <v>354</v>
      </c>
      <c r="E4" t="s">
        <v>355</v>
      </c>
    </row>
    <row r="5" spans="1:5" x14ac:dyDescent="0.3">
      <c r="A5" t="s">
        <v>349</v>
      </c>
      <c r="B5" t="s">
        <v>345</v>
      </c>
      <c r="D5" t="s">
        <v>353</v>
      </c>
      <c r="E5" t="s">
        <v>351</v>
      </c>
    </row>
    <row r="6" spans="1:5" x14ac:dyDescent="0.3">
      <c r="A6" t="s">
        <v>350</v>
      </c>
      <c r="B6" t="s">
        <v>347</v>
      </c>
      <c r="C6">
        <v>1</v>
      </c>
      <c r="D6" t="s">
        <v>352</v>
      </c>
    </row>
    <row r="7" spans="1:5" x14ac:dyDescent="0.3">
      <c r="A7" t="s">
        <v>356</v>
      </c>
      <c r="B7" t="s">
        <v>348</v>
      </c>
      <c r="C7">
        <v>6</v>
      </c>
      <c r="D7" t="s">
        <v>357</v>
      </c>
      <c r="E7" t="s">
        <v>358</v>
      </c>
    </row>
    <row r="8" spans="1:5" x14ac:dyDescent="0.3">
      <c r="A8" t="s">
        <v>359</v>
      </c>
      <c r="B8" t="s">
        <v>347</v>
      </c>
      <c r="C8">
        <v>6</v>
      </c>
      <c r="D8" t="s">
        <v>360</v>
      </c>
      <c r="E8" t="s">
        <v>361</v>
      </c>
    </row>
    <row r="9" spans="1:5" x14ac:dyDescent="0.3">
      <c r="A9" t="s">
        <v>362</v>
      </c>
      <c r="B9" t="s">
        <v>348</v>
      </c>
      <c r="C9">
        <v>5</v>
      </c>
      <c r="E9" t="s">
        <v>363</v>
      </c>
    </row>
    <row r="10" spans="1:5" x14ac:dyDescent="0.3">
      <c r="A10" t="s">
        <v>364</v>
      </c>
      <c r="B10" t="s">
        <v>347</v>
      </c>
      <c r="C10">
        <v>6</v>
      </c>
      <c r="E10" t="s">
        <v>366</v>
      </c>
    </row>
    <row r="11" spans="1:5" x14ac:dyDescent="0.3">
      <c r="A11" t="s">
        <v>365</v>
      </c>
      <c r="B11" t="s">
        <v>348</v>
      </c>
      <c r="C11">
        <v>6</v>
      </c>
      <c r="E11" t="s">
        <v>367</v>
      </c>
    </row>
    <row r="12" spans="1:5" x14ac:dyDescent="0.3">
      <c r="A12" t="s">
        <v>368</v>
      </c>
      <c r="B12" t="s">
        <v>348</v>
      </c>
      <c r="C12">
        <v>8</v>
      </c>
      <c r="E12" t="s">
        <v>370</v>
      </c>
    </row>
    <row r="13" spans="1:5" x14ac:dyDescent="0.3">
      <c r="A13" t="s">
        <v>369</v>
      </c>
      <c r="B13" t="s">
        <v>347</v>
      </c>
      <c r="C13">
        <v>8</v>
      </c>
      <c r="E13" t="s">
        <v>371</v>
      </c>
    </row>
    <row r="14" spans="1:5" x14ac:dyDescent="0.3">
      <c r="A14" t="s">
        <v>381</v>
      </c>
      <c r="B14" t="s">
        <v>347</v>
      </c>
      <c r="C14">
        <v>20</v>
      </c>
      <c r="D14" t="s">
        <v>382</v>
      </c>
    </row>
    <row r="15" spans="1:5" x14ac:dyDescent="0.3">
      <c r="A15" t="s">
        <v>384</v>
      </c>
      <c r="B15" t="s">
        <v>347</v>
      </c>
      <c r="C15">
        <v>10</v>
      </c>
      <c r="D15" t="s">
        <v>385</v>
      </c>
    </row>
    <row r="16" spans="1:5" x14ac:dyDescent="0.3">
      <c r="A16" t="s">
        <v>386</v>
      </c>
      <c r="B16" t="s">
        <v>348</v>
      </c>
      <c r="C16">
        <v>10</v>
      </c>
      <c r="D16" t="s">
        <v>387</v>
      </c>
    </row>
    <row r="17" spans="1:4" x14ac:dyDescent="0.3">
      <c r="A17" t="s">
        <v>388</v>
      </c>
      <c r="B17" t="s">
        <v>348</v>
      </c>
      <c r="C17">
        <v>5</v>
      </c>
      <c r="D17" t="s">
        <v>389</v>
      </c>
    </row>
    <row r="18" spans="1:4" x14ac:dyDescent="0.3">
      <c r="A18" t="s">
        <v>390</v>
      </c>
      <c r="B18" t="s">
        <v>347</v>
      </c>
      <c r="C18">
        <v>7</v>
      </c>
      <c r="D18" t="s">
        <v>391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33203125" defaultRowHeight="13.2" x14ac:dyDescent="0.25"/>
  <cols>
    <col min="1" max="16384" width="11.33203125" style="1"/>
  </cols>
  <sheetData>
    <row r="1" spans="1:12" x14ac:dyDescent="0.25">
      <c r="A1" s="2" t="s">
        <v>97</v>
      </c>
      <c r="B1" s="2" t="s">
        <v>96</v>
      </c>
      <c r="C1" s="2" t="s">
        <v>95</v>
      </c>
      <c r="D1" s="2" t="s">
        <v>94</v>
      </c>
      <c r="E1" s="2" t="s">
        <v>93</v>
      </c>
      <c r="F1" s="2" t="s">
        <v>92</v>
      </c>
      <c r="G1" s="2" t="s">
        <v>91</v>
      </c>
      <c r="H1" s="2" t="s">
        <v>90</v>
      </c>
      <c r="I1" s="2" t="s">
        <v>89</v>
      </c>
      <c r="J1" s="2" t="s">
        <v>88</v>
      </c>
      <c r="K1" s="2" t="s">
        <v>87</v>
      </c>
      <c r="L1" s="2" t="s">
        <v>86</v>
      </c>
    </row>
    <row r="2" spans="1:12" x14ac:dyDescent="0.25">
      <c r="A2" s="2" t="s">
        <v>85</v>
      </c>
      <c r="B2" s="2">
        <v>6</v>
      </c>
      <c r="C2" s="2" t="s">
        <v>56</v>
      </c>
      <c r="D2" s="2" t="s">
        <v>51</v>
      </c>
      <c r="E2" s="2" t="s">
        <v>49</v>
      </c>
      <c r="F2" s="2" t="s">
        <v>46</v>
      </c>
      <c r="G2" s="2"/>
      <c r="H2" s="2"/>
      <c r="I2" s="2"/>
      <c r="J2" s="2"/>
      <c r="K2" s="2"/>
      <c r="L2" s="2"/>
    </row>
    <row r="3" spans="1:12" x14ac:dyDescent="0.25">
      <c r="A3" s="2" t="s">
        <v>84</v>
      </c>
      <c r="B3" s="2">
        <v>5</v>
      </c>
      <c r="C3" s="2" t="s">
        <v>83</v>
      </c>
      <c r="D3" s="2" t="s">
        <v>58</v>
      </c>
      <c r="E3" s="2" t="s">
        <v>73</v>
      </c>
      <c r="F3" s="2" t="s">
        <v>50</v>
      </c>
      <c r="G3" s="2"/>
      <c r="H3" s="2"/>
      <c r="I3" s="2"/>
      <c r="J3" s="2"/>
      <c r="K3" s="2"/>
      <c r="L3" s="2"/>
    </row>
    <row r="4" spans="1:12" x14ac:dyDescent="0.25">
      <c r="A4" s="2" t="s">
        <v>82</v>
      </c>
      <c r="B4" s="2">
        <v>4</v>
      </c>
      <c r="C4" s="2" t="s">
        <v>81</v>
      </c>
      <c r="D4" s="2" t="s">
        <v>53</v>
      </c>
      <c r="E4" s="2" t="s">
        <v>79</v>
      </c>
      <c r="F4" s="2"/>
      <c r="G4" s="2"/>
      <c r="H4" s="2"/>
      <c r="I4" s="2"/>
      <c r="J4" s="2"/>
      <c r="K4" s="2"/>
      <c r="L4" s="2"/>
    </row>
    <row r="5" spans="1:12" x14ac:dyDescent="0.25">
      <c r="A5" s="2" t="s">
        <v>80</v>
      </c>
      <c r="B5" s="2">
        <v>6</v>
      </c>
      <c r="C5" s="2" t="s">
        <v>79</v>
      </c>
      <c r="D5" s="2" t="s">
        <v>72</v>
      </c>
      <c r="E5" s="2" t="s">
        <v>73</v>
      </c>
      <c r="F5" s="2" t="s">
        <v>45</v>
      </c>
      <c r="G5" s="2"/>
      <c r="H5" s="2"/>
      <c r="I5" s="2"/>
      <c r="J5" s="2"/>
      <c r="K5" s="2"/>
      <c r="L5" s="2"/>
    </row>
    <row r="6" spans="1:12" x14ac:dyDescent="0.25">
      <c r="A6" s="2" t="s">
        <v>78</v>
      </c>
      <c r="B6" s="2">
        <v>8</v>
      </c>
      <c r="C6" s="2" t="s">
        <v>46</v>
      </c>
      <c r="D6" s="2" t="s">
        <v>55</v>
      </c>
      <c r="E6" s="2" t="s">
        <v>53</v>
      </c>
      <c r="F6" s="2" t="s">
        <v>71</v>
      </c>
      <c r="G6" s="2" t="s">
        <v>45</v>
      </c>
      <c r="H6" s="2"/>
      <c r="I6" s="2"/>
      <c r="J6" s="2"/>
      <c r="K6" s="2"/>
      <c r="L6" s="2"/>
    </row>
    <row r="7" spans="1:12" x14ac:dyDescent="0.25">
      <c r="A7" s="2" t="s">
        <v>77</v>
      </c>
      <c r="B7" s="2">
        <v>6</v>
      </c>
      <c r="C7" s="2" t="s">
        <v>46</v>
      </c>
      <c r="D7" s="2" t="s">
        <v>60</v>
      </c>
      <c r="E7" s="2" t="s">
        <v>55</v>
      </c>
      <c r="F7" s="2" t="s">
        <v>69</v>
      </c>
      <c r="G7" s="2" t="s">
        <v>54</v>
      </c>
      <c r="H7" s="2"/>
      <c r="I7" s="2"/>
      <c r="J7" s="2"/>
      <c r="K7" s="2"/>
      <c r="L7" s="2"/>
    </row>
    <row r="8" spans="1:12" x14ac:dyDescent="0.25">
      <c r="A8" s="2" t="s">
        <v>76</v>
      </c>
      <c r="B8" s="2">
        <v>5</v>
      </c>
      <c r="C8" s="2" t="s">
        <v>47</v>
      </c>
      <c r="D8" s="2" t="s">
        <v>64</v>
      </c>
      <c r="E8" s="2" t="s">
        <v>75</v>
      </c>
      <c r="F8" s="2"/>
      <c r="G8" s="2"/>
      <c r="H8" s="2"/>
      <c r="I8" s="2"/>
      <c r="J8" s="2"/>
      <c r="K8" s="2"/>
      <c r="L8" s="2"/>
    </row>
    <row r="9" spans="1:12" x14ac:dyDescent="0.25">
      <c r="A9" s="2" t="s">
        <v>74</v>
      </c>
      <c r="B9" s="2">
        <v>8</v>
      </c>
      <c r="C9" s="2" t="s">
        <v>68</v>
      </c>
      <c r="D9" s="2" t="s">
        <v>73</v>
      </c>
      <c r="E9" s="2" t="s">
        <v>45</v>
      </c>
      <c r="F9" s="2" t="s">
        <v>72</v>
      </c>
      <c r="G9" s="2" t="s">
        <v>71</v>
      </c>
      <c r="H9" s="2"/>
      <c r="I9" s="2"/>
      <c r="J9" s="2"/>
      <c r="K9" s="2"/>
      <c r="L9" s="2"/>
    </row>
    <row r="10" spans="1:12" x14ac:dyDescent="0.25">
      <c r="A10" s="2" t="s">
        <v>70</v>
      </c>
      <c r="B10" s="2">
        <v>6</v>
      </c>
      <c r="C10" s="2" t="s">
        <v>69</v>
      </c>
      <c r="D10" s="2" t="s">
        <v>64</v>
      </c>
      <c r="E10" s="2" t="s">
        <v>68</v>
      </c>
      <c r="F10" s="2" t="s">
        <v>46</v>
      </c>
      <c r="G10" s="2"/>
      <c r="H10" s="2"/>
      <c r="I10" s="2"/>
      <c r="J10" s="2"/>
      <c r="K10" s="2"/>
      <c r="L10" s="2"/>
    </row>
    <row r="11" spans="1:12" x14ac:dyDescent="0.25">
      <c r="A11" s="2" t="s">
        <v>67</v>
      </c>
      <c r="B11" s="2">
        <v>6</v>
      </c>
      <c r="C11" s="2" t="s">
        <v>45</v>
      </c>
      <c r="D11" s="2" t="s">
        <v>62</v>
      </c>
      <c r="E11" s="2" t="s">
        <v>50</v>
      </c>
      <c r="F11" s="2" t="s">
        <v>66</v>
      </c>
      <c r="G11" s="2"/>
      <c r="H11" s="2"/>
      <c r="I11" s="2"/>
      <c r="J11" s="2"/>
      <c r="K11" s="2"/>
      <c r="L11" s="2"/>
    </row>
    <row r="12" spans="1:12" x14ac:dyDescent="0.25">
      <c r="A12" s="2" t="s">
        <v>65</v>
      </c>
      <c r="B12" s="2">
        <v>6</v>
      </c>
      <c r="C12" s="2" t="s">
        <v>64</v>
      </c>
      <c r="D12" s="2" t="s">
        <v>63</v>
      </c>
      <c r="E12" s="2" t="s">
        <v>46</v>
      </c>
      <c r="F12" s="2" t="s">
        <v>62</v>
      </c>
      <c r="G12" s="2"/>
      <c r="H12" s="2"/>
      <c r="I12" s="2"/>
      <c r="J12" s="2"/>
      <c r="K12" s="2"/>
      <c r="L12" s="2"/>
    </row>
    <row r="13" spans="1:12" x14ac:dyDescent="0.25">
      <c r="A13" s="2" t="s">
        <v>61</v>
      </c>
      <c r="B13" s="2">
        <v>4</v>
      </c>
      <c r="C13" s="2" t="s">
        <v>55</v>
      </c>
      <c r="D13" s="2" t="s">
        <v>60</v>
      </c>
      <c r="E13" s="2" t="s">
        <v>59</v>
      </c>
      <c r="F13" s="2" t="s">
        <v>58</v>
      </c>
      <c r="G13" s="2"/>
      <c r="H13" s="2"/>
      <c r="I13" s="2"/>
      <c r="J13" s="2"/>
      <c r="K13" s="2"/>
      <c r="L13" s="2"/>
    </row>
    <row r="14" spans="1:12" x14ac:dyDescent="0.25">
      <c r="A14" s="2" t="s">
        <v>57</v>
      </c>
      <c r="B14" s="2">
        <v>4</v>
      </c>
      <c r="C14" s="2" t="s">
        <v>56</v>
      </c>
      <c r="D14" s="2" t="s">
        <v>55</v>
      </c>
      <c r="E14" s="2" t="s">
        <v>54</v>
      </c>
      <c r="F14" s="2" t="s">
        <v>53</v>
      </c>
      <c r="G14" s="2"/>
      <c r="H14" s="2"/>
      <c r="I14" s="2"/>
      <c r="J14" s="2"/>
      <c r="K14" s="2"/>
      <c r="L14" s="2"/>
    </row>
    <row r="15" spans="1:12" x14ac:dyDescent="0.25">
      <c r="A15" s="2" t="s">
        <v>52</v>
      </c>
      <c r="B15" s="2">
        <v>6</v>
      </c>
      <c r="C15" s="2" t="s">
        <v>51</v>
      </c>
      <c r="D15" s="2" t="s">
        <v>45</v>
      </c>
      <c r="E15" s="2" t="s">
        <v>50</v>
      </c>
      <c r="F15" s="2" t="s">
        <v>49</v>
      </c>
      <c r="G15" s="2"/>
      <c r="H15" s="2"/>
      <c r="I15" s="2"/>
      <c r="J15" s="2"/>
      <c r="K15" s="2"/>
      <c r="L15" s="2"/>
    </row>
    <row r="16" spans="1:12" x14ac:dyDescent="0.25">
      <c r="A16" s="2" t="s">
        <v>48</v>
      </c>
      <c r="B16" s="2">
        <v>4</v>
      </c>
      <c r="C16" s="2" t="s">
        <v>47</v>
      </c>
      <c r="D16" s="2" t="s">
        <v>46</v>
      </c>
      <c r="E16" s="2" t="s">
        <v>45</v>
      </c>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77" workbookViewId="0">
      <selection activeCell="C81" sqref="C81"/>
    </sheetView>
  </sheetViews>
  <sheetFormatPr baseColWidth="10" defaultColWidth="11.33203125" defaultRowHeight="13.2" x14ac:dyDescent="0.25"/>
  <cols>
    <col min="1" max="1" width="19.6640625" style="1" customWidth="1"/>
    <col min="2" max="3" width="11.33203125" style="1"/>
    <col min="4" max="4" width="19.33203125" style="1" customWidth="1"/>
    <col min="5" max="16384" width="11.33203125" style="1"/>
  </cols>
  <sheetData>
    <row r="1" spans="1:5" ht="27" thickBot="1" x14ac:dyDescent="0.3">
      <c r="A1" s="10" t="s">
        <v>216</v>
      </c>
      <c r="B1" s="10" t="s">
        <v>215</v>
      </c>
      <c r="C1" s="10" t="s">
        <v>214</v>
      </c>
      <c r="D1" s="10" t="s">
        <v>213</v>
      </c>
      <c r="E1" s="9" t="s">
        <v>212</v>
      </c>
    </row>
    <row r="2" spans="1:5" ht="13.8" thickBot="1" x14ac:dyDescent="0.3">
      <c r="A2" s="4" t="s">
        <v>208</v>
      </c>
      <c r="B2" s="4">
        <v>1</v>
      </c>
      <c r="C2" s="4">
        <v>200</v>
      </c>
      <c r="D2" s="4" t="s">
        <v>211</v>
      </c>
    </row>
    <row r="3" spans="1:5" ht="13.8" thickBot="1" x14ac:dyDescent="0.3">
      <c r="A3" s="3" t="s">
        <v>208</v>
      </c>
      <c r="B3" s="3">
        <v>2</v>
      </c>
      <c r="C3" s="3">
        <v>420</v>
      </c>
      <c r="D3" s="3" t="s">
        <v>210</v>
      </c>
    </row>
    <row r="4" spans="1:5" ht="27" customHeight="1" thickBot="1" x14ac:dyDescent="0.3">
      <c r="A4" s="4" t="s">
        <v>208</v>
      </c>
      <c r="B4" s="4">
        <v>3</v>
      </c>
      <c r="C4" s="4">
        <v>900</v>
      </c>
      <c r="D4" s="4" t="s">
        <v>209</v>
      </c>
    </row>
    <row r="5" spans="1:5" ht="27" customHeight="1" thickBot="1" x14ac:dyDescent="0.3">
      <c r="A5" s="3" t="s">
        <v>208</v>
      </c>
      <c r="B5" s="3">
        <v>4</v>
      </c>
      <c r="C5" s="3">
        <v>1300</v>
      </c>
      <c r="D5" s="3" t="s">
        <v>207</v>
      </c>
    </row>
    <row r="6" spans="1:5" ht="26.7" customHeight="1" thickBot="1" x14ac:dyDescent="0.3">
      <c r="A6" s="6" t="s">
        <v>200</v>
      </c>
      <c r="B6" s="6">
        <v>1</v>
      </c>
      <c r="C6" s="6">
        <v>200</v>
      </c>
      <c r="D6" s="6" t="s">
        <v>206</v>
      </c>
      <c r="E6" s="5" t="s">
        <v>205</v>
      </c>
    </row>
    <row r="7" spans="1:5" ht="26.7" customHeight="1" thickBot="1" x14ac:dyDescent="0.3">
      <c r="A7" s="8" t="s">
        <v>200</v>
      </c>
      <c r="B7" s="8">
        <v>2</v>
      </c>
      <c r="C7" s="8">
        <v>420</v>
      </c>
      <c r="D7" s="8" t="s">
        <v>204</v>
      </c>
      <c r="E7" s="7" t="s">
        <v>203</v>
      </c>
    </row>
    <row r="8" spans="1:5" ht="66.45" customHeight="1" thickBot="1" x14ac:dyDescent="0.3">
      <c r="A8" s="6" t="s">
        <v>200</v>
      </c>
      <c r="B8" s="6">
        <v>3</v>
      </c>
      <c r="C8" s="6">
        <v>900</v>
      </c>
      <c r="D8" s="6" t="s">
        <v>202</v>
      </c>
      <c r="E8" s="5" t="s">
        <v>201</v>
      </c>
    </row>
    <row r="9" spans="1:5" ht="66.45" customHeight="1" thickBot="1" x14ac:dyDescent="0.3">
      <c r="A9" s="8" t="s">
        <v>200</v>
      </c>
      <c r="B9" s="8">
        <v>4</v>
      </c>
      <c r="C9" s="8">
        <v>1300</v>
      </c>
      <c r="D9" s="8" t="s">
        <v>199</v>
      </c>
      <c r="E9" s="7" t="s">
        <v>198</v>
      </c>
    </row>
    <row r="10" spans="1:5" ht="40.200000000000003" thickBot="1" x14ac:dyDescent="0.3">
      <c r="A10" s="4" t="s">
        <v>194</v>
      </c>
      <c r="B10" s="4">
        <v>2</v>
      </c>
      <c r="C10" s="4">
        <v>400</v>
      </c>
      <c r="D10" s="4" t="s">
        <v>197</v>
      </c>
    </row>
    <row r="11" spans="1:5" ht="40.200000000000003" thickBot="1" x14ac:dyDescent="0.3">
      <c r="A11" s="3" t="s">
        <v>194</v>
      </c>
      <c r="B11" s="3">
        <v>3</v>
      </c>
      <c r="C11" s="3">
        <v>700</v>
      </c>
      <c r="D11" s="3" t="s">
        <v>196</v>
      </c>
    </row>
    <row r="12" spans="1:5" ht="40.200000000000003" thickBot="1" x14ac:dyDescent="0.3">
      <c r="A12" s="4" t="s">
        <v>194</v>
      </c>
      <c r="B12" s="4">
        <v>4</v>
      </c>
      <c r="C12" s="4">
        <v>1100</v>
      </c>
      <c r="D12" s="4" t="s">
        <v>195</v>
      </c>
    </row>
    <row r="13" spans="1:5" ht="40.200000000000003" thickBot="1" x14ac:dyDescent="0.3">
      <c r="A13" s="3" t="s">
        <v>194</v>
      </c>
      <c r="B13" s="3">
        <v>5</v>
      </c>
      <c r="C13" s="3">
        <v>1600</v>
      </c>
      <c r="D13" s="3" t="s">
        <v>193</v>
      </c>
    </row>
    <row r="14" spans="1:5" ht="13.8" thickBot="1" x14ac:dyDescent="0.3">
      <c r="A14" s="4" t="s">
        <v>189</v>
      </c>
      <c r="B14" s="4">
        <v>3</v>
      </c>
      <c r="C14" s="4">
        <v>1000</v>
      </c>
      <c r="D14" s="4" t="s">
        <v>192</v>
      </c>
    </row>
    <row r="15" spans="1:5" ht="13.8" thickBot="1" x14ac:dyDescent="0.3">
      <c r="A15" s="3" t="s">
        <v>189</v>
      </c>
      <c r="B15" s="3">
        <v>4</v>
      </c>
      <c r="C15" s="3">
        <v>2000</v>
      </c>
      <c r="D15" s="3" t="s">
        <v>191</v>
      </c>
    </row>
    <row r="16" spans="1:5" ht="13.8" thickBot="1" x14ac:dyDescent="0.3">
      <c r="A16" s="4" t="s">
        <v>189</v>
      </c>
      <c r="B16" s="4">
        <v>5</v>
      </c>
      <c r="C16" s="4">
        <v>3000</v>
      </c>
      <c r="D16" s="4" t="s">
        <v>190</v>
      </c>
    </row>
    <row r="17" spans="1:4" ht="13.8" thickBot="1" x14ac:dyDescent="0.3">
      <c r="A17" s="3" t="s">
        <v>189</v>
      </c>
      <c r="B17" s="3">
        <v>6</v>
      </c>
      <c r="C17" s="3">
        <v>4000</v>
      </c>
      <c r="D17" s="3" t="s">
        <v>188</v>
      </c>
    </row>
    <row r="18" spans="1:4" ht="27" customHeight="1" thickBot="1" x14ac:dyDescent="0.3">
      <c r="A18" s="4" t="s">
        <v>184</v>
      </c>
      <c r="B18" s="4">
        <v>3</v>
      </c>
      <c r="C18" s="4">
        <v>1000</v>
      </c>
      <c r="D18" s="4" t="s">
        <v>187</v>
      </c>
    </row>
    <row r="19" spans="1:4" ht="27" customHeight="1" thickBot="1" x14ac:dyDescent="0.3">
      <c r="A19" s="3" t="s">
        <v>184</v>
      </c>
      <c r="B19" s="3">
        <v>4</v>
      </c>
      <c r="C19" s="3">
        <v>2000</v>
      </c>
      <c r="D19" s="3" t="s">
        <v>186</v>
      </c>
    </row>
    <row r="20" spans="1:4" ht="27" customHeight="1" thickBot="1" x14ac:dyDescent="0.3">
      <c r="A20" s="4" t="s">
        <v>184</v>
      </c>
      <c r="B20" s="4">
        <v>5</v>
      </c>
      <c r="C20" s="4">
        <v>3000</v>
      </c>
      <c r="D20" s="4" t="s">
        <v>185</v>
      </c>
    </row>
    <row r="21" spans="1:4" ht="27" customHeight="1" thickBot="1" x14ac:dyDescent="0.3">
      <c r="A21" s="3" t="s">
        <v>184</v>
      </c>
      <c r="B21" s="3">
        <v>6</v>
      </c>
      <c r="C21" s="3">
        <v>4000</v>
      </c>
      <c r="D21" s="3" t="s">
        <v>183</v>
      </c>
    </row>
    <row r="22" spans="1:4" ht="27" customHeight="1" thickBot="1" x14ac:dyDescent="0.3">
      <c r="A22" s="4" t="s">
        <v>179</v>
      </c>
      <c r="B22" s="4">
        <v>3</v>
      </c>
      <c r="C22" s="4">
        <v>4000</v>
      </c>
      <c r="D22" s="4" t="s">
        <v>182</v>
      </c>
    </row>
    <row r="23" spans="1:4" ht="27" customHeight="1" thickBot="1" x14ac:dyDescent="0.3">
      <c r="A23" s="3" t="s">
        <v>179</v>
      </c>
      <c r="B23" s="3">
        <v>4</v>
      </c>
      <c r="C23" s="3">
        <v>5000</v>
      </c>
      <c r="D23" s="3" t="s">
        <v>181</v>
      </c>
    </row>
    <row r="24" spans="1:4" ht="27" customHeight="1" thickBot="1" x14ac:dyDescent="0.3">
      <c r="A24" s="4" t="s">
        <v>179</v>
      </c>
      <c r="B24" s="4">
        <v>5</v>
      </c>
      <c r="C24" s="4">
        <v>6000</v>
      </c>
      <c r="D24" s="4" t="s">
        <v>180</v>
      </c>
    </row>
    <row r="25" spans="1:4" ht="27" customHeight="1" thickBot="1" x14ac:dyDescent="0.3">
      <c r="A25" s="3" t="s">
        <v>179</v>
      </c>
      <c r="B25" s="3">
        <v>6</v>
      </c>
      <c r="C25" s="3">
        <v>8000</v>
      </c>
      <c r="D25" s="3" t="s">
        <v>178</v>
      </c>
    </row>
    <row r="26" spans="1:4" ht="13.8" thickBot="1" x14ac:dyDescent="0.3">
      <c r="A26" s="4" t="s">
        <v>174</v>
      </c>
      <c r="B26" s="4">
        <v>1</v>
      </c>
      <c r="C26" s="4">
        <v>200</v>
      </c>
      <c r="D26" s="4" t="s">
        <v>177</v>
      </c>
    </row>
    <row r="27" spans="1:4" ht="13.8" thickBot="1" x14ac:dyDescent="0.3">
      <c r="A27" s="3" t="s">
        <v>174</v>
      </c>
      <c r="B27" s="3">
        <v>2</v>
      </c>
      <c r="C27" s="3">
        <v>420</v>
      </c>
      <c r="D27" s="3" t="s">
        <v>176</v>
      </c>
    </row>
    <row r="28" spans="1:4" ht="13.8" thickBot="1" x14ac:dyDescent="0.3">
      <c r="A28" s="4" t="s">
        <v>174</v>
      </c>
      <c r="B28" s="4">
        <v>3</v>
      </c>
      <c r="C28" s="4">
        <v>900</v>
      </c>
      <c r="D28" s="4" t="s">
        <v>175</v>
      </c>
    </row>
    <row r="29" spans="1:4" ht="13.8" thickBot="1" x14ac:dyDescent="0.3">
      <c r="A29" s="3" t="s">
        <v>174</v>
      </c>
      <c r="B29" s="3">
        <v>4</v>
      </c>
      <c r="C29" s="3">
        <v>1300</v>
      </c>
      <c r="D29" s="3" t="s">
        <v>173</v>
      </c>
    </row>
    <row r="30" spans="1:4" ht="13.8" thickBot="1" x14ac:dyDescent="0.3">
      <c r="A30" s="4" t="s">
        <v>169</v>
      </c>
      <c r="B30" s="4">
        <v>3</v>
      </c>
      <c r="C30" s="4">
        <v>700</v>
      </c>
      <c r="D30" s="4" t="s">
        <v>172</v>
      </c>
    </row>
    <row r="31" spans="1:4" ht="53.7" customHeight="1" thickBot="1" x14ac:dyDescent="0.3">
      <c r="A31" s="3" t="s">
        <v>169</v>
      </c>
      <c r="B31" s="3">
        <v>4</v>
      </c>
      <c r="C31" s="3">
        <v>1400</v>
      </c>
      <c r="D31" s="3" t="s">
        <v>171</v>
      </c>
    </row>
    <row r="32" spans="1:4" ht="53.7" customHeight="1" thickBot="1" x14ac:dyDescent="0.3">
      <c r="A32" s="4" t="s">
        <v>169</v>
      </c>
      <c r="B32" s="4">
        <v>5</v>
      </c>
      <c r="C32" s="4">
        <v>2100</v>
      </c>
      <c r="D32" s="4" t="s">
        <v>170</v>
      </c>
    </row>
    <row r="33" spans="1:4" ht="53.7" customHeight="1" thickBot="1" x14ac:dyDescent="0.3">
      <c r="A33" s="3" t="s">
        <v>169</v>
      </c>
      <c r="B33" s="3">
        <v>6</v>
      </c>
      <c r="C33" s="3">
        <v>2800</v>
      </c>
      <c r="D33" s="3" t="s">
        <v>168</v>
      </c>
    </row>
    <row r="34" spans="1:4" ht="53.7" customHeight="1" thickBot="1" x14ac:dyDescent="0.3">
      <c r="A34" s="4" t="s">
        <v>167</v>
      </c>
      <c r="B34" s="4">
        <v>2</v>
      </c>
      <c r="C34" s="4">
        <v>2500</v>
      </c>
      <c r="D34" s="4" t="s">
        <v>166</v>
      </c>
    </row>
    <row r="35" spans="1:4" ht="27" thickBot="1" x14ac:dyDescent="0.3">
      <c r="A35" s="3" t="s">
        <v>162</v>
      </c>
      <c r="B35" s="3">
        <v>2</v>
      </c>
      <c r="C35" s="3">
        <v>2800</v>
      </c>
      <c r="D35" s="3" t="s">
        <v>165</v>
      </c>
    </row>
    <row r="36" spans="1:4" ht="27" customHeight="1" thickBot="1" x14ac:dyDescent="0.3">
      <c r="A36" s="4" t="s">
        <v>162</v>
      </c>
      <c r="B36" s="4">
        <v>3</v>
      </c>
      <c r="C36" s="4">
        <v>4000</v>
      </c>
      <c r="D36" s="4" t="s">
        <v>164</v>
      </c>
    </row>
    <row r="37" spans="1:4" ht="53.7" customHeight="1" thickBot="1" x14ac:dyDescent="0.3">
      <c r="A37" s="3" t="s">
        <v>162</v>
      </c>
      <c r="B37" s="3">
        <v>4</v>
      </c>
      <c r="C37" s="3">
        <v>5000</v>
      </c>
      <c r="D37" s="3" t="s">
        <v>163</v>
      </c>
    </row>
    <row r="38" spans="1:4" ht="53.7" customHeight="1" thickBot="1" x14ac:dyDescent="0.3">
      <c r="A38" s="4" t="s">
        <v>162</v>
      </c>
      <c r="B38" s="4">
        <v>5</v>
      </c>
      <c r="C38" s="4">
        <v>6500</v>
      </c>
      <c r="D38" s="4" t="s">
        <v>161</v>
      </c>
    </row>
    <row r="39" spans="1:4" ht="53.7" customHeight="1" thickBot="1" x14ac:dyDescent="0.3">
      <c r="A39" s="3" t="s">
        <v>159</v>
      </c>
      <c r="B39" s="3">
        <v>2</v>
      </c>
      <c r="C39" s="3">
        <v>1000</v>
      </c>
      <c r="D39" s="3" t="s">
        <v>160</v>
      </c>
    </row>
    <row r="40" spans="1:4" ht="53.7" customHeight="1" thickBot="1" x14ac:dyDescent="0.3">
      <c r="A40" s="4" t="s">
        <v>159</v>
      </c>
      <c r="B40" s="4">
        <v>4</v>
      </c>
      <c r="C40" s="4">
        <v>3500</v>
      </c>
      <c r="D40" s="4" t="s">
        <v>158</v>
      </c>
    </row>
    <row r="41" spans="1:4" ht="27" thickBot="1" x14ac:dyDescent="0.3">
      <c r="A41" s="3" t="s">
        <v>154</v>
      </c>
      <c r="B41" s="3">
        <v>2</v>
      </c>
      <c r="C41" s="3">
        <v>2800</v>
      </c>
      <c r="D41" s="3" t="s">
        <v>157</v>
      </c>
    </row>
    <row r="42" spans="1:4" ht="27" thickBot="1" x14ac:dyDescent="0.3">
      <c r="A42" s="4" t="s">
        <v>154</v>
      </c>
      <c r="B42" s="4">
        <v>3</v>
      </c>
      <c r="C42" s="4">
        <v>4000</v>
      </c>
      <c r="D42" s="4" t="s">
        <v>156</v>
      </c>
    </row>
    <row r="43" spans="1:4" ht="27" thickBot="1" x14ac:dyDescent="0.3">
      <c r="A43" s="3" t="s">
        <v>154</v>
      </c>
      <c r="B43" s="3">
        <v>4</v>
      </c>
      <c r="C43" s="3">
        <v>5000</v>
      </c>
      <c r="D43" s="3" t="s">
        <v>155</v>
      </c>
    </row>
    <row r="44" spans="1:4" ht="27" thickBot="1" x14ac:dyDescent="0.3">
      <c r="A44" s="4" t="s">
        <v>154</v>
      </c>
      <c r="B44" s="4">
        <v>5</v>
      </c>
      <c r="C44" s="4">
        <v>6500</v>
      </c>
      <c r="D44" s="4" t="s">
        <v>153</v>
      </c>
    </row>
    <row r="45" spans="1:4" ht="13.8" thickBot="1" x14ac:dyDescent="0.3">
      <c r="A45" s="3" t="s">
        <v>152</v>
      </c>
      <c r="B45" s="3">
        <v>1</v>
      </c>
      <c r="C45" s="3">
        <v>50</v>
      </c>
      <c r="D45" s="3"/>
    </row>
    <row r="46" spans="1:4" ht="13.8" thickBot="1" x14ac:dyDescent="0.3">
      <c r="A46" s="4" t="s">
        <v>152</v>
      </c>
      <c r="B46" s="4">
        <v>2</v>
      </c>
      <c r="C46" s="4">
        <v>350</v>
      </c>
      <c r="D46" s="4"/>
    </row>
    <row r="47" spans="1:4" ht="27" customHeight="1" thickBot="1" x14ac:dyDescent="0.3">
      <c r="A47" s="3" t="s">
        <v>152</v>
      </c>
      <c r="B47" s="3">
        <v>3</v>
      </c>
      <c r="C47" s="3">
        <v>700</v>
      </c>
      <c r="D47" s="3"/>
    </row>
    <row r="48" spans="1:4" ht="27" customHeight="1" thickBot="1" x14ac:dyDescent="0.3">
      <c r="A48" s="4" t="s">
        <v>152</v>
      </c>
      <c r="B48" s="4">
        <v>4</v>
      </c>
      <c r="C48" s="4">
        <v>1400</v>
      </c>
      <c r="D48" s="4"/>
    </row>
    <row r="49" spans="1:5" ht="27" customHeight="1" thickBot="1" x14ac:dyDescent="0.3">
      <c r="A49" s="3" t="s">
        <v>152</v>
      </c>
      <c r="B49" s="3">
        <v>5</v>
      </c>
      <c r="C49" s="3">
        <v>2100</v>
      </c>
      <c r="D49" s="3"/>
    </row>
    <row r="50" spans="1:5" ht="27" customHeight="1" thickBot="1" x14ac:dyDescent="0.3">
      <c r="A50" s="4" t="s">
        <v>152</v>
      </c>
      <c r="B50" s="4">
        <v>6</v>
      </c>
      <c r="C50" s="4">
        <v>2800</v>
      </c>
      <c r="D50" s="4"/>
    </row>
    <row r="51" spans="1:5" ht="27" customHeight="1" thickBot="1" x14ac:dyDescent="0.3">
      <c r="A51" s="3" t="s">
        <v>148</v>
      </c>
      <c r="B51" s="3">
        <v>3</v>
      </c>
      <c r="C51" s="3">
        <v>1500</v>
      </c>
      <c r="D51" s="3" t="s">
        <v>151</v>
      </c>
    </row>
    <row r="52" spans="1:5" ht="27" customHeight="1" thickBot="1" x14ac:dyDescent="0.3">
      <c r="A52" s="4" t="s">
        <v>148</v>
      </c>
      <c r="B52" s="4">
        <v>4</v>
      </c>
      <c r="C52" s="4">
        <v>2000</v>
      </c>
      <c r="D52" s="4" t="s">
        <v>150</v>
      </c>
    </row>
    <row r="53" spans="1:5" ht="27" customHeight="1" thickBot="1" x14ac:dyDescent="0.3">
      <c r="A53" s="3" t="s">
        <v>148</v>
      </c>
      <c r="B53" s="3">
        <v>5</v>
      </c>
      <c r="C53" s="3">
        <v>2800</v>
      </c>
      <c r="D53" s="3" t="s">
        <v>149</v>
      </c>
    </row>
    <row r="54" spans="1:5" ht="27" customHeight="1" thickBot="1" x14ac:dyDescent="0.3">
      <c r="A54" s="4" t="s">
        <v>148</v>
      </c>
      <c r="B54" s="4">
        <v>6</v>
      </c>
      <c r="C54" s="4">
        <v>3800</v>
      </c>
      <c r="D54" s="4" t="s">
        <v>147</v>
      </c>
    </row>
    <row r="55" spans="1:5" ht="27" customHeight="1" thickBot="1" x14ac:dyDescent="0.3">
      <c r="A55" s="3" t="s">
        <v>141</v>
      </c>
      <c r="B55" s="3">
        <v>1</v>
      </c>
      <c r="C55" s="3">
        <v>700</v>
      </c>
      <c r="D55" s="3" t="s">
        <v>146</v>
      </c>
    </row>
    <row r="56" spans="1:5" ht="27" customHeight="1" thickBot="1" x14ac:dyDescent="0.3">
      <c r="A56" s="4" t="s">
        <v>141</v>
      </c>
      <c r="B56" s="4">
        <v>2</v>
      </c>
      <c r="C56" s="4">
        <v>1400</v>
      </c>
      <c r="D56" s="4" t="s">
        <v>145</v>
      </c>
    </row>
    <row r="57" spans="1:5" ht="27" customHeight="1" thickBot="1" x14ac:dyDescent="0.3">
      <c r="A57" s="3" t="s">
        <v>141</v>
      </c>
      <c r="B57" s="3">
        <v>3</v>
      </c>
      <c r="C57" s="3">
        <v>2100</v>
      </c>
      <c r="D57" s="3" t="s">
        <v>144</v>
      </c>
    </row>
    <row r="58" spans="1:5" ht="13.8" thickBot="1" x14ac:dyDescent="0.3">
      <c r="A58" s="4" t="s">
        <v>141</v>
      </c>
      <c r="B58" s="4">
        <v>4</v>
      </c>
      <c r="C58" s="4">
        <v>2800</v>
      </c>
      <c r="D58" s="4" t="s">
        <v>143</v>
      </c>
    </row>
    <row r="59" spans="1:5" ht="27" customHeight="1" thickBot="1" x14ac:dyDescent="0.3">
      <c r="A59" s="3" t="s">
        <v>141</v>
      </c>
      <c r="B59" s="3">
        <v>5</v>
      </c>
      <c r="C59" s="3">
        <v>3500</v>
      </c>
      <c r="D59" s="3" t="s">
        <v>142</v>
      </c>
    </row>
    <row r="60" spans="1:5" ht="27" customHeight="1" thickBot="1" x14ac:dyDescent="0.3">
      <c r="A60" s="4" t="s">
        <v>141</v>
      </c>
      <c r="B60" s="4">
        <v>6</v>
      </c>
      <c r="C60" s="4">
        <v>4200</v>
      </c>
      <c r="D60" s="4" t="s">
        <v>140</v>
      </c>
    </row>
    <row r="61" spans="1:5" ht="27" customHeight="1" thickBot="1" x14ac:dyDescent="0.3">
      <c r="A61" s="8" t="s">
        <v>137</v>
      </c>
      <c r="B61" s="8">
        <v>2</v>
      </c>
      <c r="C61" s="8">
        <v>500</v>
      </c>
      <c r="D61" s="8" t="s">
        <v>136</v>
      </c>
      <c r="E61" s="7" t="s">
        <v>139</v>
      </c>
    </row>
    <row r="62" spans="1:5" ht="39.450000000000003" customHeight="1" thickBot="1" x14ac:dyDescent="0.3">
      <c r="A62" s="6" t="s">
        <v>137</v>
      </c>
      <c r="B62" s="6">
        <v>3</v>
      </c>
      <c r="C62" s="6">
        <v>1100</v>
      </c>
      <c r="D62" s="6" t="s">
        <v>136</v>
      </c>
      <c r="E62" s="5" t="s">
        <v>138</v>
      </c>
    </row>
    <row r="63" spans="1:5" ht="39.450000000000003" customHeight="1" thickBot="1" x14ac:dyDescent="0.3">
      <c r="A63" s="8" t="s">
        <v>137</v>
      </c>
      <c r="B63" s="8">
        <v>4</v>
      </c>
      <c r="C63" s="8">
        <v>2300</v>
      </c>
      <c r="D63" s="8" t="s">
        <v>136</v>
      </c>
      <c r="E63" s="7" t="s">
        <v>135</v>
      </c>
    </row>
    <row r="64" spans="1:5" ht="53.7" customHeight="1" thickBot="1" x14ac:dyDescent="0.3">
      <c r="A64" s="4" t="s">
        <v>129</v>
      </c>
      <c r="B64" s="4">
        <v>1</v>
      </c>
      <c r="C64" s="4">
        <v>200</v>
      </c>
      <c r="D64" s="4" t="s">
        <v>134</v>
      </c>
    </row>
    <row r="65" spans="1:5" ht="53.7" customHeight="1" thickBot="1" x14ac:dyDescent="0.3">
      <c r="A65" s="3" t="s">
        <v>129</v>
      </c>
      <c r="B65" s="3">
        <v>2</v>
      </c>
      <c r="C65" s="3">
        <v>400</v>
      </c>
      <c r="D65" s="3" t="s">
        <v>133</v>
      </c>
    </row>
    <row r="66" spans="1:5" ht="53.7" customHeight="1" thickBot="1" x14ac:dyDescent="0.3">
      <c r="A66" s="4" t="s">
        <v>129</v>
      </c>
      <c r="B66" s="4">
        <v>3</v>
      </c>
      <c r="C66" s="4">
        <v>700</v>
      </c>
      <c r="D66" s="4" t="s">
        <v>132</v>
      </c>
    </row>
    <row r="67" spans="1:5" ht="53.7" customHeight="1" thickBot="1" x14ac:dyDescent="0.3">
      <c r="A67" s="3" t="s">
        <v>129</v>
      </c>
      <c r="B67" s="3">
        <v>4</v>
      </c>
      <c r="C67" s="3">
        <v>1400</v>
      </c>
      <c r="D67" s="3" t="s">
        <v>131</v>
      </c>
    </row>
    <row r="68" spans="1:5" ht="53.7" customHeight="1" thickBot="1" x14ac:dyDescent="0.3">
      <c r="A68" s="4" t="s">
        <v>129</v>
      </c>
      <c r="B68" s="4">
        <v>5</v>
      </c>
      <c r="C68" s="4">
        <v>2100</v>
      </c>
      <c r="D68" s="4" t="s">
        <v>130</v>
      </c>
    </row>
    <row r="69" spans="1:5" ht="39.450000000000003" customHeight="1" thickBot="1" x14ac:dyDescent="0.3">
      <c r="A69" s="3" t="s">
        <v>129</v>
      </c>
      <c r="B69" s="3">
        <v>6</v>
      </c>
      <c r="C69" s="3">
        <v>2800</v>
      </c>
      <c r="D69" s="3" t="s">
        <v>128</v>
      </c>
    </row>
    <row r="70" spans="1:5" ht="39.450000000000003" customHeight="1" thickBot="1" x14ac:dyDescent="0.3">
      <c r="A70" s="6" t="s">
        <v>127</v>
      </c>
      <c r="B70" s="6">
        <v>3</v>
      </c>
      <c r="C70" s="6">
        <v>3000</v>
      </c>
      <c r="D70" s="6" t="s">
        <v>126</v>
      </c>
    </row>
    <row r="71" spans="1:5" ht="40.200000000000003" customHeight="1" thickBot="1" x14ac:dyDescent="0.3">
      <c r="A71" s="8" t="s">
        <v>125</v>
      </c>
      <c r="B71" s="8">
        <v>4</v>
      </c>
      <c r="C71" s="8">
        <v>4200</v>
      </c>
      <c r="D71" s="8" t="s">
        <v>124</v>
      </c>
      <c r="E71" s="7" t="s">
        <v>123</v>
      </c>
    </row>
    <row r="72" spans="1:5" ht="185.7" customHeight="1" thickBot="1" x14ac:dyDescent="0.3">
      <c r="A72" s="4" t="s">
        <v>122</v>
      </c>
      <c r="B72" s="4">
        <v>3</v>
      </c>
      <c r="C72" s="4">
        <v>1200</v>
      </c>
      <c r="D72" s="4" t="s">
        <v>121</v>
      </c>
    </row>
    <row r="73" spans="1:5" ht="79.95" customHeight="1" thickBot="1" x14ac:dyDescent="0.3">
      <c r="A73" s="3" t="s">
        <v>118</v>
      </c>
      <c r="B73" s="3">
        <v>1</v>
      </c>
      <c r="C73" s="3">
        <v>600</v>
      </c>
      <c r="D73" s="3" t="s">
        <v>120</v>
      </c>
    </row>
    <row r="74" spans="1:5" ht="79.95" customHeight="1" thickBot="1" x14ac:dyDescent="0.3">
      <c r="A74" s="4" t="s">
        <v>118</v>
      </c>
      <c r="B74" s="4">
        <v>3</v>
      </c>
      <c r="C74" s="4">
        <v>1400</v>
      </c>
      <c r="D74" s="4" t="s">
        <v>119</v>
      </c>
    </row>
    <row r="75" spans="1:5" ht="52.95" customHeight="1" thickBot="1" x14ac:dyDescent="0.3">
      <c r="A75" s="3" t="s">
        <v>118</v>
      </c>
      <c r="B75" s="3">
        <v>5</v>
      </c>
      <c r="C75" s="3">
        <v>3400</v>
      </c>
      <c r="D75" s="3" t="s">
        <v>117</v>
      </c>
    </row>
    <row r="76" spans="1:5" ht="52.95" customHeight="1" thickBot="1" x14ac:dyDescent="0.3">
      <c r="A76" s="4" t="s">
        <v>115</v>
      </c>
      <c r="B76" s="4">
        <v>4</v>
      </c>
      <c r="C76" s="4">
        <v>5000</v>
      </c>
      <c r="D76" s="4" t="s">
        <v>116</v>
      </c>
    </row>
    <row r="77" spans="1:5" ht="53.7" customHeight="1" thickBot="1" x14ac:dyDescent="0.3">
      <c r="A77" s="3" t="s">
        <v>115</v>
      </c>
      <c r="B77" s="3">
        <v>6</v>
      </c>
      <c r="C77" s="3">
        <v>10000</v>
      </c>
      <c r="D77" s="3" t="s">
        <v>114</v>
      </c>
    </row>
    <row r="78" spans="1:5" ht="53.7" customHeight="1" thickBot="1" x14ac:dyDescent="0.3">
      <c r="A78" s="4" t="s">
        <v>113</v>
      </c>
      <c r="B78" s="4">
        <v>5</v>
      </c>
      <c r="C78" s="4">
        <v>50000</v>
      </c>
      <c r="D78" s="4" t="s">
        <v>112</v>
      </c>
    </row>
    <row r="79" spans="1:5" ht="53.7" customHeight="1" thickBot="1" x14ac:dyDescent="0.3">
      <c r="A79" s="8" t="s">
        <v>109</v>
      </c>
      <c r="B79" s="8">
        <v>3</v>
      </c>
      <c r="C79" s="8">
        <v>5000</v>
      </c>
      <c r="D79" s="8" t="s">
        <v>111</v>
      </c>
      <c r="E79" s="7" t="s">
        <v>110</v>
      </c>
    </row>
    <row r="80" spans="1:5" ht="53.7" customHeight="1" thickBot="1" x14ac:dyDescent="0.3">
      <c r="A80" s="6" t="s">
        <v>109</v>
      </c>
      <c r="B80" s="6">
        <v>5</v>
      </c>
      <c r="C80" s="6">
        <v>10000</v>
      </c>
      <c r="D80" s="6" t="s">
        <v>108</v>
      </c>
      <c r="E80" s="5" t="s">
        <v>107</v>
      </c>
    </row>
    <row r="81" spans="1:4" ht="66.45" customHeight="1" thickBot="1" x14ac:dyDescent="0.3">
      <c r="A81" s="3" t="s">
        <v>104</v>
      </c>
      <c r="B81" s="3">
        <v>4</v>
      </c>
      <c r="C81" s="3">
        <v>4000</v>
      </c>
      <c r="D81" s="3" t="s">
        <v>106</v>
      </c>
    </row>
    <row r="82" spans="1:4" ht="27" thickBot="1" x14ac:dyDescent="0.3">
      <c r="A82" s="4" t="s">
        <v>104</v>
      </c>
      <c r="B82" s="4">
        <v>5</v>
      </c>
      <c r="C82" s="4">
        <v>6000</v>
      </c>
      <c r="D82" s="4" t="s">
        <v>105</v>
      </c>
    </row>
    <row r="83" spans="1:4" ht="27" thickBot="1" x14ac:dyDescent="0.3">
      <c r="A83" s="3" t="s">
        <v>104</v>
      </c>
      <c r="B83" s="3">
        <v>6</v>
      </c>
      <c r="C83" s="3">
        <v>10000</v>
      </c>
      <c r="D83" s="3" t="s">
        <v>103</v>
      </c>
    </row>
    <row r="84" spans="1:4" ht="27" thickBot="1" x14ac:dyDescent="0.3">
      <c r="A84" s="4" t="s">
        <v>99</v>
      </c>
      <c r="B84" s="4">
        <v>2</v>
      </c>
      <c r="C84" s="4">
        <v>500</v>
      </c>
      <c r="D84" s="4" t="s">
        <v>102</v>
      </c>
    </row>
    <row r="85" spans="1:4" ht="27" thickBot="1" x14ac:dyDescent="0.3">
      <c r="A85" s="3" t="s">
        <v>99</v>
      </c>
      <c r="B85" s="3">
        <v>3</v>
      </c>
      <c r="C85" s="3">
        <v>1000</v>
      </c>
      <c r="D85" s="3" t="s">
        <v>101</v>
      </c>
    </row>
    <row r="86" spans="1:4" ht="27" thickBot="1" x14ac:dyDescent="0.3">
      <c r="A86" s="4" t="s">
        <v>99</v>
      </c>
      <c r="B86" s="4">
        <v>4</v>
      </c>
      <c r="C86" s="4">
        <v>2000</v>
      </c>
      <c r="D86" s="4" t="s">
        <v>100</v>
      </c>
    </row>
    <row r="87" spans="1:4" ht="27" thickBot="1" x14ac:dyDescent="0.3">
      <c r="A87" s="3" t="s">
        <v>99</v>
      </c>
      <c r="B87" s="3">
        <v>5</v>
      </c>
      <c r="C87" s="3">
        <v>3000</v>
      </c>
      <c r="D87" s="3"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995A-94D3-4F12-9B21-FB0184D3D47F}">
  <dimension ref="A1:F32"/>
  <sheetViews>
    <sheetView workbookViewId="0">
      <selection activeCell="H16" sqref="H16"/>
    </sheetView>
  </sheetViews>
  <sheetFormatPr baseColWidth="10" defaultRowHeight="14.4" x14ac:dyDescent="0.3"/>
  <cols>
    <col min="1" max="1" width="27.44140625" customWidth="1"/>
    <col min="2" max="2" width="19.109375" customWidth="1"/>
    <col min="3" max="3" width="20.6640625" customWidth="1"/>
    <col min="4" max="5" width="30.5546875" customWidth="1"/>
    <col min="6" max="7" width="19.5546875" customWidth="1"/>
  </cols>
  <sheetData>
    <row r="1" spans="1:6" x14ac:dyDescent="0.3">
      <c r="A1" t="s">
        <v>481</v>
      </c>
      <c r="B1" t="s">
        <v>480</v>
      </c>
      <c r="C1" t="s">
        <v>479</v>
      </c>
      <c r="D1" t="s">
        <v>478</v>
      </c>
      <c r="E1" t="s">
        <v>477</v>
      </c>
      <c r="F1" t="s">
        <v>476</v>
      </c>
    </row>
    <row r="2" spans="1:6" x14ac:dyDescent="0.3">
      <c r="A2" t="s">
        <v>475</v>
      </c>
      <c r="B2" s="12">
        <f t="shared" ref="B2:B32" si="0">C2/8</f>
        <v>20.833333333333332</v>
      </c>
      <c r="C2" s="12">
        <f t="shared" ref="C2:C32" si="1">E2/30</f>
        <v>166.66666666666666</v>
      </c>
      <c r="D2" s="12">
        <f t="shared" ref="D2:D32" si="2">E2/4</f>
        <v>1250</v>
      </c>
      <c r="E2" s="12">
        <v>5000</v>
      </c>
      <c r="F2" s="12">
        <f t="shared" ref="F2:F32" si="3">E2*12</f>
        <v>60000</v>
      </c>
    </row>
    <row r="3" spans="1:6" x14ac:dyDescent="0.3">
      <c r="A3" t="s">
        <v>474</v>
      </c>
      <c r="B3" s="12">
        <f t="shared" si="0"/>
        <v>25</v>
      </c>
      <c r="C3" s="12">
        <f t="shared" si="1"/>
        <v>200</v>
      </c>
      <c r="D3" s="12">
        <f t="shared" si="2"/>
        <v>1500</v>
      </c>
      <c r="E3" s="12">
        <v>6000</v>
      </c>
      <c r="F3" s="12">
        <f t="shared" si="3"/>
        <v>72000</v>
      </c>
    </row>
    <row r="4" spans="1:6" x14ac:dyDescent="0.3">
      <c r="A4" t="s">
        <v>473</v>
      </c>
      <c r="B4" s="12">
        <f t="shared" si="0"/>
        <v>20.833333333333332</v>
      </c>
      <c r="C4" s="12">
        <f t="shared" si="1"/>
        <v>166.66666666666666</v>
      </c>
      <c r="D4" s="12">
        <f t="shared" si="2"/>
        <v>1250</v>
      </c>
      <c r="E4" s="12">
        <v>5000</v>
      </c>
      <c r="F4" s="12">
        <f t="shared" si="3"/>
        <v>60000</v>
      </c>
    </row>
    <row r="5" spans="1:6" x14ac:dyDescent="0.3">
      <c r="A5" t="s">
        <v>472</v>
      </c>
      <c r="B5" s="12">
        <f t="shared" si="0"/>
        <v>16.666666666666668</v>
      </c>
      <c r="C5" s="12">
        <f t="shared" si="1"/>
        <v>133.33333333333334</v>
      </c>
      <c r="D5" s="12">
        <f t="shared" si="2"/>
        <v>1000</v>
      </c>
      <c r="E5" s="12">
        <v>4000</v>
      </c>
      <c r="F5" s="12">
        <f t="shared" si="3"/>
        <v>48000</v>
      </c>
    </row>
    <row r="6" spans="1:6" x14ac:dyDescent="0.3">
      <c r="A6" t="s">
        <v>471</v>
      </c>
      <c r="B6" s="12">
        <f t="shared" si="0"/>
        <v>8.3333333333333339</v>
      </c>
      <c r="C6" s="12">
        <f t="shared" si="1"/>
        <v>66.666666666666671</v>
      </c>
      <c r="D6" s="12">
        <f t="shared" si="2"/>
        <v>500</v>
      </c>
      <c r="E6" s="12">
        <v>2000</v>
      </c>
      <c r="F6" s="12">
        <f t="shared" si="3"/>
        <v>24000</v>
      </c>
    </row>
    <row r="7" spans="1:6" x14ac:dyDescent="0.3">
      <c r="A7" t="s">
        <v>470</v>
      </c>
      <c r="B7" s="12">
        <f t="shared" si="0"/>
        <v>25</v>
      </c>
      <c r="C7" s="12">
        <f t="shared" si="1"/>
        <v>200</v>
      </c>
      <c r="D7" s="12">
        <f t="shared" si="2"/>
        <v>1500</v>
      </c>
      <c r="E7" s="12">
        <v>6000</v>
      </c>
      <c r="F7" s="12">
        <f t="shared" si="3"/>
        <v>72000</v>
      </c>
    </row>
    <row r="8" spans="1:6" x14ac:dyDescent="0.3">
      <c r="A8" t="s">
        <v>469</v>
      </c>
      <c r="B8" s="12">
        <f t="shared" si="0"/>
        <v>11.666666666666666</v>
      </c>
      <c r="C8" s="12">
        <f t="shared" si="1"/>
        <v>93.333333333333329</v>
      </c>
      <c r="D8" s="12">
        <f t="shared" si="2"/>
        <v>700</v>
      </c>
      <c r="E8" s="12">
        <v>2800</v>
      </c>
      <c r="F8" s="12">
        <f t="shared" si="3"/>
        <v>33600</v>
      </c>
    </row>
    <row r="9" spans="1:6" x14ac:dyDescent="0.3">
      <c r="A9" t="s">
        <v>468</v>
      </c>
      <c r="B9" s="12">
        <f t="shared" si="0"/>
        <v>12.5</v>
      </c>
      <c r="C9" s="12">
        <f t="shared" si="1"/>
        <v>100</v>
      </c>
      <c r="D9" s="12">
        <f t="shared" si="2"/>
        <v>750</v>
      </c>
      <c r="E9" s="12">
        <v>3000</v>
      </c>
      <c r="F9" s="12">
        <f t="shared" si="3"/>
        <v>36000</v>
      </c>
    </row>
    <row r="10" spans="1:6" x14ac:dyDescent="0.3">
      <c r="A10" t="s">
        <v>467</v>
      </c>
      <c r="B10" s="12">
        <f t="shared" si="0"/>
        <v>14.583333333333334</v>
      </c>
      <c r="C10" s="12">
        <f t="shared" si="1"/>
        <v>116.66666666666667</v>
      </c>
      <c r="D10" s="12">
        <f t="shared" si="2"/>
        <v>875</v>
      </c>
      <c r="E10" s="12">
        <v>3500</v>
      </c>
      <c r="F10" s="12">
        <f t="shared" si="3"/>
        <v>42000</v>
      </c>
    </row>
    <row r="11" spans="1:6" x14ac:dyDescent="0.3">
      <c r="A11" t="s">
        <v>466</v>
      </c>
      <c r="B11" s="12">
        <f t="shared" si="0"/>
        <v>18.75</v>
      </c>
      <c r="C11" s="12">
        <f t="shared" si="1"/>
        <v>150</v>
      </c>
      <c r="D11" s="12">
        <f t="shared" si="2"/>
        <v>1125</v>
      </c>
      <c r="E11" s="12">
        <v>4500</v>
      </c>
      <c r="F11" s="12">
        <f t="shared" si="3"/>
        <v>54000</v>
      </c>
    </row>
    <row r="12" spans="1:6" x14ac:dyDescent="0.3">
      <c r="A12" t="s">
        <v>465</v>
      </c>
      <c r="B12" s="12">
        <f t="shared" si="0"/>
        <v>15.416666666666666</v>
      </c>
      <c r="C12" s="12">
        <f t="shared" si="1"/>
        <v>123.33333333333333</v>
      </c>
      <c r="D12" s="12">
        <f t="shared" si="2"/>
        <v>925</v>
      </c>
      <c r="E12" s="12">
        <v>3700</v>
      </c>
      <c r="F12" s="12">
        <f t="shared" si="3"/>
        <v>44400</v>
      </c>
    </row>
    <row r="13" spans="1:6" x14ac:dyDescent="0.3">
      <c r="A13" t="s">
        <v>464</v>
      </c>
      <c r="B13" s="12">
        <f t="shared" si="0"/>
        <v>25</v>
      </c>
      <c r="C13" s="12">
        <f t="shared" si="1"/>
        <v>200</v>
      </c>
      <c r="D13" s="12">
        <f t="shared" si="2"/>
        <v>1500</v>
      </c>
      <c r="E13" s="12">
        <v>6000</v>
      </c>
      <c r="F13" s="12">
        <f t="shared" si="3"/>
        <v>72000</v>
      </c>
    </row>
    <row r="14" spans="1:6" x14ac:dyDescent="0.3">
      <c r="A14" t="s">
        <v>463</v>
      </c>
      <c r="B14" s="12">
        <f t="shared" si="0"/>
        <v>8.3333333333333339</v>
      </c>
      <c r="C14" s="12">
        <f t="shared" si="1"/>
        <v>66.666666666666671</v>
      </c>
      <c r="D14" s="12">
        <f t="shared" si="2"/>
        <v>500</v>
      </c>
      <c r="E14" s="12">
        <v>2000</v>
      </c>
      <c r="F14" s="12">
        <f t="shared" si="3"/>
        <v>24000</v>
      </c>
    </row>
    <row r="15" spans="1:6" x14ac:dyDescent="0.3">
      <c r="A15" t="s">
        <v>462</v>
      </c>
      <c r="B15" s="12">
        <f t="shared" si="0"/>
        <v>12.5</v>
      </c>
      <c r="C15" s="12">
        <f t="shared" si="1"/>
        <v>100</v>
      </c>
      <c r="D15" s="12">
        <f t="shared" si="2"/>
        <v>750</v>
      </c>
      <c r="E15" s="12">
        <v>3000</v>
      </c>
      <c r="F15" s="12">
        <f t="shared" si="3"/>
        <v>36000</v>
      </c>
    </row>
    <row r="16" spans="1:6" x14ac:dyDescent="0.3">
      <c r="A16" t="s">
        <v>461</v>
      </c>
      <c r="B16" s="12">
        <f t="shared" si="0"/>
        <v>8.3333333333333339</v>
      </c>
      <c r="C16" s="12">
        <f t="shared" si="1"/>
        <v>66.666666666666671</v>
      </c>
      <c r="D16" s="12">
        <f t="shared" si="2"/>
        <v>500</v>
      </c>
      <c r="E16" s="12">
        <v>2000</v>
      </c>
      <c r="F16" s="12">
        <f t="shared" si="3"/>
        <v>24000</v>
      </c>
    </row>
    <row r="17" spans="1:6" x14ac:dyDescent="0.3">
      <c r="A17" t="s">
        <v>460</v>
      </c>
      <c r="B17" s="12">
        <f t="shared" si="0"/>
        <v>14.583333333333334</v>
      </c>
      <c r="C17" s="12">
        <f t="shared" si="1"/>
        <v>116.66666666666667</v>
      </c>
      <c r="D17" s="12">
        <f t="shared" si="2"/>
        <v>875</v>
      </c>
      <c r="E17" s="12">
        <v>3500</v>
      </c>
      <c r="F17" s="12">
        <f t="shared" si="3"/>
        <v>42000</v>
      </c>
    </row>
    <row r="18" spans="1:6" x14ac:dyDescent="0.3">
      <c r="A18" t="s">
        <v>459</v>
      </c>
      <c r="B18" s="12">
        <f t="shared" si="0"/>
        <v>16.666666666666668</v>
      </c>
      <c r="C18" s="12">
        <f t="shared" si="1"/>
        <v>133.33333333333334</v>
      </c>
      <c r="D18" s="12">
        <f t="shared" si="2"/>
        <v>1000</v>
      </c>
      <c r="E18" s="12">
        <v>4000</v>
      </c>
      <c r="F18" s="12">
        <f t="shared" si="3"/>
        <v>48000</v>
      </c>
    </row>
    <row r="19" spans="1:6" x14ac:dyDescent="0.3">
      <c r="A19" t="s">
        <v>458</v>
      </c>
      <c r="B19" s="12">
        <f t="shared" si="0"/>
        <v>12.5</v>
      </c>
      <c r="C19" s="12">
        <f t="shared" si="1"/>
        <v>100</v>
      </c>
      <c r="D19" s="12">
        <f t="shared" si="2"/>
        <v>750</v>
      </c>
      <c r="E19" s="12">
        <v>3000</v>
      </c>
      <c r="F19" s="12">
        <f t="shared" si="3"/>
        <v>36000</v>
      </c>
    </row>
    <row r="20" spans="1:6" x14ac:dyDescent="0.3">
      <c r="A20" t="s">
        <v>457</v>
      </c>
      <c r="B20" s="12">
        <f t="shared" si="0"/>
        <v>12.5</v>
      </c>
      <c r="C20" s="12">
        <f t="shared" si="1"/>
        <v>100</v>
      </c>
      <c r="D20" s="12">
        <f t="shared" si="2"/>
        <v>750</v>
      </c>
      <c r="E20" s="12">
        <v>3000</v>
      </c>
      <c r="F20" s="12">
        <f t="shared" si="3"/>
        <v>36000</v>
      </c>
    </row>
    <row r="21" spans="1:6" x14ac:dyDescent="0.3">
      <c r="A21" t="s">
        <v>456</v>
      </c>
      <c r="B21" s="12">
        <f t="shared" si="0"/>
        <v>18.75</v>
      </c>
      <c r="C21" s="12">
        <f t="shared" si="1"/>
        <v>150</v>
      </c>
      <c r="D21" s="12">
        <f t="shared" si="2"/>
        <v>1125</v>
      </c>
      <c r="E21" s="12">
        <v>4500</v>
      </c>
      <c r="F21" s="12">
        <f t="shared" si="3"/>
        <v>54000</v>
      </c>
    </row>
    <row r="22" spans="1:6" x14ac:dyDescent="0.3">
      <c r="A22" t="s">
        <v>455</v>
      </c>
      <c r="B22" s="12">
        <f t="shared" si="0"/>
        <v>14.583333333333334</v>
      </c>
      <c r="C22" s="12">
        <f t="shared" si="1"/>
        <v>116.66666666666667</v>
      </c>
      <c r="D22" s="12">
        <f t="shared" si="2"/>
        <v>875</v>
      </c>
      <c r="E22" s="12">
        <v>3500</v>
      </c>
      <c r="F22" s="12">
        <f t="shared" si="3"/>
        <v>42000</v>
      </c>
    </row>
    <row r="23" spans="1:6" x14ac:dyDescent="0.3">
      <c r="A23" t="s">
        <v>454</v>
      </c>
      <c r="B23" s="12">
        <f t="shared" si="0"/>
        <v>29.166666666666668</v>
      </c>
      <c r="C23" s="12">
        <f t="shared" si="1"/>
        <v>233.33333333333334</v>
      </c>
      <c r="D23" s="12">
        <f t="shared" si="2"/>
        <v>1750</v>
      </c>
      <c r="E23" s="12">
        <v>7000</v>
      </c>
      <c r="F23" s="12">
        <f t="shared" si="3"/>
        <v>84000</v>
      </c>
    </row>
    <row r="24" spans="1:6" x14ac:dyDescent="0.3">
      <c r="A24" t="s">
        <v>453</v>
      </c>
      <c r="B24" s="12">
        <f t="shared" si="0"/>
        <v>8.3333333333333339</v>
      </c>
      <c r="C24" s="12">
        <f t="shared" si="1"/>
        <v>66.666666666666671</v>
      </c>
      <c r="D24" s="12">
        <f t="shared" si="2"/>
        <v>500</v>
      </c>
      <c r="E24" s="12">
        <v>2000</v>
      </c>
      <c r="F24" s="12">
        <f t="shared" si="3"/>
        <v>24000</v>
      </c>
    </row>
    <row r="25" spans="1:6" x14ac:dyDescent="0.3">
      <c r="A25" t="s">
        <v>452</v>
      </c>
      <c r="B25" s="12">
        <f t="shared" si="0"/>
        <v>12.5</v>
      </c>
      <c r="C25" s="12">
        <f t="shared" si="1"/>
        <v>100</v>
      </c>
      <c r="D25" s="12">
        <f t="shared" si="2"/>
        <v>750</v>
      </c>
      <c r="E25" s="12">
        <v>3000</v>
      </c>
      <c r="F25" s="12">
        <f t="shared" si="3"/>
        <v>36000</v>
      </c>
    </row>
    <row r="26" spans="1:6" x14ac:dyDescent="0.3">
      <c r="A26" t="s">
        <v>451</v>
      </c>
      <c r="B26" s="12">
        <f t="shared" si="0"/>
        <v>16.666666666666668</v>
      </c>
      <c r="C26" s="12">
        <f t="shared" si="1"/>
        <v>133.33333333333334</v>
      </c>
      <c r="D26" s="12">
        <f t="shared" si="2"/>
        <v>1000</v>
      </c>
      <c r="E26" s="12">
        <v>4000</v>
      </c>
      <c r="F26" s="12">
        <f t="shared" si="3"/>
        <v>48000</v>
      </c>
    </row>
    <row r="27" spans="1:6" x14ac:dyDescent="0.3">
      <c r="A27" t="s">
        <v>450</v>
      </c>
      <c r="B27" s="12">
        <f t="shared" si="0"/>
        <v>18.333333333333332</v>
      </c>
      <c r="C27" s="12">
        <f t="shared" si="1"/>
        <v>146.66666666666666</v>
      </c>
      <c r="D27" s="12">
        <f t="shared" si="2"/>
        <v>1100</v>
      </c>
      <c r="E27" s="12">
        <v>4400</v>
      </c>
      <c r="F27" s="12">
        <f t="shared" si="3"/>
        <v>52800</v>
      </c>
    </row>
    <row r="28" spans="1:6" x14ac:dyDescent="0.3">
      <c r="A28" t="s">
        <v>449</v>
      </c>
      <c r="B28" s="12">
        <f t="shared" si="0"/>
        <v>14.583333333333334</v>
      </c>
      <c r="C28" s="12">
        <f t="shared" si="1"/>
        <v>116.66666666666667</v>
      </c>
      <c r="D28" s="12">
        <f t="shared" si="2"/>
        <v>875</v>
      </c>
      <c r="E28" s="12">
        <v>3500</v>
      </c>
      <c r="F28" s="12">
        <f t="shared" si="3"/>
        <v>42000</v>
      </c>
    </row>
    <row r="29" spans="1:6" x14ac:dyDescent="0.3">
      <c r="A29" t="s">
        <v>448</v>
      </c>
      <c r="B29" s="12">
        <f t="shared" si="0"/>
        <v>6.25</v>
      </c>
      <c r="C29" s="12">
        <f t="shared" si="1"/>
        <v>50</v>
      </c>
      <c r="D29" s="12">
        <f t="shared" si="2"/>
        <v>375</v>
      </c>
      <c r="E29" s="12">
        <v>1500</v>
      </c>
      <c r="F29" s="12">
        <f t="shared" si="3"/>
        <v>18000</v>
      </c>
    </row>
    <row r="30" spans="1:6" x14ac:dyDescent="0.3">
      <c r="A30" t="s">
        <v>447</v>
      </c>
      <c r="B30" s="12">
        <f t="shared" si="0"/>
        <v>10.416666666666666</v>
      </c>
      <c r="C30" s="12">
        <f t="shared" si="1"/>
        <v>83.333333333333329</v>
      </c>
      <c r="D30" s="12">
        <f t="shared" si="2"/>
        <v>625</v>
      </c>
      <c r="E30" s="12">
        <v>2500</v>
      </c>
      <c r="F30" s="12">
        <f t="shared" si="3"/>
        <v>30000</v>
      </c>
    </row>
    <row r="31" spans="1:6" x14ac:dyDescent="0.3">
      <c r="A31" t="s">
        <v>446</v>
      </c>
      <c r="B31" s="12">
        <f t="shared" si="0"/>
        <v>41.666666666666664</v>
      </c>
      <c r="C31" s="12">
        <f t="shared" si="1"/>
        <v>333.33333333333331</v>
      </c>
      <c r="D31" s="12">
        <f t="shared" si="2"/>
        <v>2500</v>
      </c>
      <c r="E31" s="12">
        <v>10000</v>
      </c>
      <c r="F31" s="12">
        <f t="shared" si="3"/>
        <v>120000</v>
      </c>
    </row>
    <row r="32" spans="1:6" x14ac:dyDescent="0.3">
      <c r="A32" t="s">
        <v>445</v>
      </c>
      <c r="B32" s="12">
        <f t="shared" si="0"/>
        <v>14.583333333333334</v>
      </c>
      <c r="C32" s="12">
        <f t="shared" si="1"/>
        <v>116.66666666666667</v>
      </c>
      <c r="D32" s="12">
        <f t="shared" si="2"/>
        <v>875</v>
      </c>
      <c r="E32" s="12">
        <v>3500</v>
      </c>
      <c r="F32" s="12">
        <f t="shared" si="3"/>
        <v>42000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9C45-CD83-4130-ABC7-96319CC48F44}">
  <dimension ref="A1:O91"/>
  <sheetViews>
    <sheetView tabSelected="1" workbookViewId="0">
      <pane xSplit="1" topLeftCell="F1" activePane="topRight" state="frozen"/>
      <selection pane="topRight" activeCell="A28" sqref="A28:XFD74"/>
    </sheetView>
  </sheetViews>
  <sheetFormatPr baseColWidth="10" defaultRowHeight="14.4" outlineLevelCol="1" x14ac:dyDescent="0.3"/>
  <cols>
    <col min="1" max="1" width="24.6640625" style="14" customWidth="1"/>
    <col min="2" max="2" width="10.109375" style="14" customWidth="1"/>
    <col min="3" max="3" width="16.77734375" style="14" customWidth="1"/>
    <col min="4" max="4" width="14.33203125" style="14" customWidth="1"/>
    <col min="5" max="5" width="18" style="14" customWidth="1"/>
    <col min="6" max="6" width="14.21875" style="14" customWidth="1"/>
    <col min="7" max="7" width="7.5546875" style="13" customWidth="1"/>
    <col min="8" max="8" width="13.109375" style="13" customWidth="1"/>
    <col min="9" max="9" width="37.88671875" style="13" customWidth="1" outlineLevel="1"/>
    <col min="10" max="10" width="24.44140625" style="13" customWidth="1" outlineLevel="1"/>
    <col min="11" max="11" width="19.5546875" style="13" customWidth="1"/>
    <col min="12" max="12" width="24.88671875" style="13" customWidth="1"/>
  </cols>
  <sheetData>
    <row r="1" spans="1:15" s="18" customFormat="1" ht="42" customHeight="1" x14ac:dyDescent="0.3">
      <c r="A1" s="16" t="s">
        <v>516</v>
      </c>
      <c r="B1" s="16" t="s">
        <v>515</v>
      </c>
      <c r="C1" s="16" t="s">
        <v>514</v>
      </c>
      <c r="D1" s="21" t="s">
        <v>513</v>
      </c>
      <c r="E1" s="21" t="s">
        <v>512</v>
      </c>
      <c r="F1" s="21" t="s">
        <v>511</v>
      </c>
      <c r="G1" s="20" t="s">
        <v>510</v>
      </c>
      <c r="H1" s="20" t="s">
        <v>509</v>
      </c>
      <c r="I1" s="20" t="s">
        <v>508</v>
      </c>
      <c r="J1" s="19" t="s">
        <v>507</v>
      </c>
      <c r="K1" s="20" t="s">
        <v>506</v>
      </c>
      <c r="L1" s="19" t="s">
        <v>505</v>
      </c>
      <c r="M1" s="18" t="s">
        <v>504</v>
      </c>
      <c r="N1" s="18" t="s">
        <v>503</v>
      </c>
    </row>
    <row r="2" spans="1:15" x14ac:dyDescent="0.3">
      <c r="A2" s="14" t="s">
        <v>502</v>
      </c>
      <c r="B2" s="14">
        <v>5</v>
      </c>
      <c r="C2" s="14">
        <v>12500</v>
      </c>
      <c r="D2" s="14">
        <v>2.5</v>
      </c>
      <c r="E2" s="14">
        <v>1000</v>
      </c>
      <c r="F2" s="14">
        <f t="shared" ref="F2:F21" si="0">E2*D2</f>
        <v>2500</v>
      </c>
      <c r="G2" s="13">
        <v>1</v>
      </c>
      <c r="H2" s="13">
        <v>7</v>
      </c>
      <c r="I2" s="13">
        <f>Tabelle2[[#This Row],[Rep von 1 auf Max Zustand]]/Tabelle2[[#This Row],[Max Zustand]]</f>
        <v>892.85714285714289</v>
      </c>
      <c r="J2" s="13">
        <f>Tabelle2[[#This Row],[Kosten bei Kauf]]*0.5</f>
        <v>6250</v>
      </c>
      <c r="K2" s="15">
        <f>Tabelle2[[#This Row],[Kosten bei Kauf]]*0.7</f>
        <v>8750</v>
      </c>
      <c r="L2" s="17"/>
      <c r="M2" s="13"/>
      <c r="N2" s="13"/>
    </row>
    <row r="3" spans="1:15" x14ac:dyDescent="0.3">
      <c r="A3" s="14" t="s">
        <v>501</v>
      </c>
      <c r="B3" s="14">
        <v>1</v>
      </c>
      <c r="C3" s="14">
        <v>5000</v>
      </c>
      <c r="D3" s="14">
        <v>1</v>
      </c>
      <c r="E3" s="14">
        <v>1000</v>
      </c>
      <c r="F3" s="14">
        <f t="shared" si="0"/>
        <v>1000</v>
      </c>
      <c r="G3" s="13">
        <v>1</v>
      </c>
      <c r="H3" s="13">
        <v>7</v>
      </c>
      <c r="I3" s="13">
        <f>Tabelle2[[#This Row],[Rep von 1 auf Max Zustand]]/Tabelle2[[#This Row],[Max Zustand]]</f>
        <v>357.14285714285717</v>
      </c>
      <c r="J3" s="13">
        <f>Tabelle2[[#This Row],[Kosten bei Kauf]]*0.5</f>
        <v>2500</v>
      </c>
      <c r="K3" s="15">
        <f>Tabelle2[[#This Row],[Kosten bei Kauf]]*0.7</f>
        <v>3500</v>
      </c>
      <c r="L3" s="15">
        <f>Tabelle2[[#This Row],[Schmiedaufrüstung]] * - 1.2</f>
        <v>9600</v>
      </c>
      <c r="M3" s="13">
        <f>Tabelle2[[#This Row],[Verbesserungsskosten]]*2 - C26</f>
        <v>-8000</v>
      </c>
      <c r="N3" s="13">
        <f>Tabelle2[[#This Row],[Verbesserungsskosten]]*2+Tabelle2[[#This Row],[Auf höheres Tier Aufrüsten]]-C26</f>
        <v>1600</v>
      </c>
    </row>
    <row r="4" spans="1:15" x14ac:dyDescent="0.3">
      <c r="A4" s="14" t="s">
        <v>500</v>
      </c>
      <c r="B4" s="14">
        <v>2</v>
      </c>
      <c r="C4" s="14">
        <v>5000</v>
      </c>
      <c r="D4" s="14">
        <v>1</v>
      </c>
      <c r="E4" s="14">
        <v>1000</v>
      </c>
      <c r="F4" s="14">
        <f t="shared" si="0"/>
        <v>1000</v>
      </c>
      <c r="G4" s="13">
        <v>1</v>
      </c>
      <c r="H4" s="13">
        <v>7</v>
      </c>
      <c r="I4" s="13">
        <f>Tabelle2[[#This Row],[Rep von 1 auf Max Zustand]]/Tabelle2[[#This Row],[Max Zustand]]</f>
        <v>357.14285714285717</v>
      </c>
      <c r="J4" s="13">
        <f>Tabelle2[[#This Row],[Kosten bei Kauf]]*0.5</f>
        <v>2500</v>
      </c>
      <c r="K4" s="15">
        <f>Tabelle2[[#This Row],[Kosten bei Kauf]]*0.7</f>
        <v>3500</v>
      </c>
      <c r="L4" s="15">
        <f>Tabelle2[[#This Row],[Schmiedaufrüstung]] * - 1.2</f>
        <v>9600</v>
      </c>
      <c r="M4" s="13">
        <f>Tabelle2[[#This Row],[Verbesserungsskosten]]*2 - C27</f>
        <v>-8000</v>
      </c>
      <c r="N4" s="13">
        <f>Tabelle2[[#This Row],[Verbesserungsskosten]]*2+Tabelle2[[#This Row],[Auf höheres Tier Aufrüsten]]-C27</f>
        <v>1600</v>
      </c>
    </row>
    <row r="5" spans="1:15" x14ac:dyDescent="0.3">
      <c r="A5" s="14" t="s">
        <v>499</v>
      </c>
      <c r="B5" s="14">
        <v>0.5</v>
      </c>
      <c r="C5" s="14">
        <v>2500</v>
      </c>
      <c r="D5" s="14">
        <v>0.5</v>
      </c>
      <c r="E5" s="14">
        <v>1000</v>
      </c>
      <c r="F5" s="14">
        <f t="shared" si="0"/>
        <v>500</v>
      </c>
      <c r="G5" s="13">
        <v>1</v>
      </c>
      <c r="H5" s="13">
        <v>7</v>
      </c>
      <c r="I5" s="13">
        <f>Tabelle2[[#This Row],[Rep von 1 auf Max Zustand]]/Tabelle2[[#This Row],[Max Zustand]]</f>
        <v>178.57142857142858</v>
      </c>
      <c r="J5" s="13">
        <f>Tabelle2[[#This Row],[Kosten bei Kauf]]*0.5</f>
        <v>1250</v>
      </c>
      <c r="K5" s="15">
        <f>Tabelle2[[#This Row],[Kosten bei Kauf]]*0.7</f>
        <v>1750</v>
      </c>
      <c r="L5" s="15" t="e">
        <f>Tabelle2[[#This Row],[Schmiedaufrüstung]] * - 1.2</f>
        <v>#REF!</v>
      </c>
      <c r="M5" s="13" t="e">
        <f>Tabelle2[[#This Row],[Verbesserungsskosten]]*2 -#REF!</f>
        <v>#REF!</v>
      </c>
      <c r="N5" s="13" t="e">
        <f>Tabelle2[[#This Row],[Verbesserungsskosten]]*2+Tabelle2[[#This Row],[Auf höheres Tier Aufrüsten]]-#REF!</f>
        <v>#REF!</v>
      </c>
    </row>
    <row r="6" spans="1:15" x14ac:dyDescent="0.3">
      <c r="A6" s="16" t="s">
        <v>498</v>
      </c>
      <c r="B6" s="16">
        <v>1</v>
      </c>
      <c r="C6" s="14">
        <v>5000</v>
      </c>
      <c r="D6" s="14">
        <v>1</v>
      </c>
      <c r="E6" s="14">
        <v>1000</v>
      </c>
      <c r="F6" s="14">
        <f t="shared" si="0"/>
        <v>1000</v>
      </c>
      <c r="G6" s="13">
        <v>1</v>
      </c>
      <c r="H6" s="13">
        <v>7</v>
      </c>
      <c r="I6" s="13">
        <f>Tabelle2[[#This Row],[Rep von 1 auf Max Zustand]]/Tabelle2[[#This Row],[Max Zustand]]</f>
        <v>357.14285714285717</v>
      </c>
      <c r="J6" s="13">
        <f>Tabelle2[[#This Row],[Kosten bei Kauf]]*0.5</f>
        <v>2500</v>
      </c>
      <c r="K6" s="15">
        <f>Tabelle2[[#This Row],[Kosten bei Kauf]]*0.7</f>
        <v>3500</v>
      </c>
      <c r="L6" s="15">
        <f>Tabelle2[[#This Row],[Schmiedaufrüstung]] * - 1.2</f>
        <v>9600</v>
      </c>
      <c r="M6" s="13">
        <f>Tabelle2[[#This Row],[Verbesserungsskosten]]*2 - C28</f>
        <v>-8000</v>
      </c>
      <c r="N6" s="13">
        <f>Tabelle2[[#This Row],[Verbesserungsskosten]]*2+Tabelle2[[#This Row],[Auf höheres Tier Aufrüsten]]-C28</f>
        <v>1600</v>
      </c>
    </row>
    <row r="7" spans="1:15" x14ac:dyDescent="0.3">
      <c r="A7" s="16" t="s">
        <v>497</v>
      </c>
      <c r="B7" s="16">
        <v>2</v>
      </c>
      <c r="C7" s="14">
        <v>5000</v>
      </c>
      <c r="D7" s="14">
        <v>1</v>
      </c>
      <c r="E7" s="14">
        <v>1000</v>
      </c>
      <c r="F7" s="14">
        <f t="shared" si="0"/>
        <v>1000</v>
      </c>
      <c r="G7" s="13">
        <v>1</v>
      </c>
      <c r="H7" s="13">
        <v>7</v>
      </c>
      <c r="I7" s="13">
        <f>Tabelle2[[#This Row],[Rep von 1 auf Max Zustand]]/Tabelle2[[#This Row],[Max Zustand]]</f>
        <v>357.14285714285717</v>
      </c>
      <c r="J7" s="13">
        <f>Tabelle2[[#This Row],[Kosten bei Kauf]]*0.5</f>
        <v>2500</v>
      </c>
      <c r="K7" s="15">
        <f>Tabelle2[[#This Row],[Kosten bei Kauf]]*0.7</f>
        <v>3500</v>
      </c>
      <c r="L7" s="15">
        <f>Tabelle2[[#This Row],[Schmiedaufrüstung]] * - 1.2</f>
        <v>9600</v>
      </c>
      <c r="M7" s="13">
        <f>Tabelle2[[#This Row],[Verbesserungsskosten]]*2 - C29</f>
        <v>-8000</v>
      </c>
      <c r="N7" s="13">
        <f>Tabelle2[[#This Row],[Verbesserungsskosten]]*2+Tabelle2[[#This Row],[Auf höheres Tier Aufrüsten]]-C29</f>
        <v>1600</v>
      </c>
    </row>
    <row r="8" spans="1:15" x14ac:dyDescent="0.3">
      <c r="A8" s="16" t="s">
        <v>496</v>
      </c>
      <c r="B8" s="16">
        <v>3</v>
      </c>
      <c r="C8" s="14">
        <v>5000</v>
      </c>
      <c r="D8" s="14">
        <v>1</v>
      </c>
      <c r="E8" s="14">
        <v>1000</v>
      </c>
      <c r="F8" s="14">
        <f t="shared" si="0"/>
        <v>1000</v>
      </c>
      <c r="G8" s="13">
        <v>1</v>
      </c>
      <c r="H8" s="13">
        <v>7</v>
      </c>
      <c r="I8" s="13">
        <f>Tabelle2[[#This Row],[Rep von 1 auf Max Zustand]]/Tabelle2[[#This Row],[Max Zustand]]</f>
        <v>357.14285714285717</v>
      </c>
      <c r="J8" s="13">
        <f>Tabelle2[[#This Row],[Kosten bei Kauf]]*0.5</f>
        <v>2500</v>
      </c>
      <c r="K8" s="15">
        <f>Tabelle2[[#This Row],[Kosten bei Kauf]]*0.7</f>
        <v>3500</v>
      </c>
      <c r="L8" s="15">
        <f>Tabelle2[[#This Row],[Schmiedaufrüstung]] * - 1.2</f>
        <v>9600</v>
      </c>
      <c r="M8" s="13">
        <f>Tabelle2[[#This Row],[Verbesserungsskosten]]*2 - C30</f>
        <v>-8000</v>
      </c>
      <c r="N8" s="13">
        <f>Tabelle2[[#This Row],[Verbesserungsskosten]]*2+Tabelle2[[#This Row],[Auf höheres Tier Aufrüsten]]-C30</f>
        <v>1600</v>
      </c>
      <c r="O8" s="12"/>
    </row>
    <row r="9" spans="1:15" x14ac:dyDescent="0.3">
      <c r="A9" s="16" t="s">
        <v>495</v>
      </c>
      <c r="B9" s="16">
        <v>0.5</v>
      </c>
      <c r="C9" s="14">
        <v>2000</v>
      </c>
      <c r="D9" s="14">
        <v>0.4</v>
      </c>
      <c r="E9" s="14">
        <v>1000</v>
      </c>
      <c r="F9" s="14">
        <f t="shared" si="0"/>
        <v>400</v>
      </c>
      <c r="G9" s="13">
        <v>1</v>
      </c>
      <c r="H9" s="13">
        <v>7</v>
      </c>
      <c r="I9" s="13">
        <f>Tabelle2[[#This Row],[Rep von 1 auf Max Zustand]]/Tabelle2[[#This Row],[Max Zustand]]</f>
        <v>142.85714285714286</v>
      </c>
      <c r="J9" s="13">
        <f>Tabelle2[[#This Row],[Kosten bei Kauf]]*0.5</f>
        <v>1000</v>
      </c>
      <c r="K9" s="15">
        <f>Tabelle2[[#This Row],[Kosten bei Kauf]]*0.7</f>
        <v>1400</v>
      </c>
      <c r="L9" s="15">
        <f>Tabelle2[[#This Row],[Schmiedaufrüstung]] * - 1.2</f>
        <v>3840</v>
      </c>
      <c r="M9" s="13">
        <f>Tabelle2[[#This Row],[Verbesserungsskosten]]*2 - C31</f>
        <v>-3200</v>
      </c>
      <c r="N9" s="13">
        <f>Tabelle2[[#This Row],[Verbesserungsskosten]]*2+Tabelle2[[#This Row],[Auf höheres Tier Aufrüsten]]-C31</f>
        <v>640</v>
      </c>
    </row>
    <row r="10" spans="1:15" x14ac:dyDescent="0.3">
      <c r="A10" s="16" t="s">
        <v>494</v>
      </c>
      <c r="B10" s="16">
        <v>1</v>
      </c>
      <c r="C10" s="14">
        <v>2500</v>
      </c>
      <c r="D10" s="14">
        <v>0.5</v>
      </c>
      <c r="E10" s="14">
        <v>1000</v>
      </c>
      <c r="F10" s="14">
        <f t="shared" si="0"/>
        <v>500</v>
      </c>
      <c r="G10" s="13">
        <v>1</v>
      </c>
      <c r="H10" s="13">
        <v>7</v>
      </c>
      <c r="I10" s="13">
        <f>Tabelle2[[#This Row],[Rep von 1 auf Max Zustand]]/Tabelle2[[#This Row],[Max Zustand]]</f>
        <v>178.57142857142858</v>
      </c>
      <c r="J10" s="13">
        <f>Tabelle2[[#This Row],[Kosten bei Kauf]]*0.5</f>
        <v>1250</v>
      </c>
      <c r="K10" s="15">
        <f>Tabelle2[[#This Row],[Kosten bei Kauf]]*0.7</f>
        <v>1750</v>
      </c>
      <c r="L10" s="15">
        <f>Tabelle2[[#This Row],[Schmiedaufrüstung]] * - 1.2</f>
        <v>4800</v>
      </c>
      <c r="M10" s="13">
        <f>Tabelle2[[#This Row],[Verbesserungsskosten]]*2 - C32</f>
        <v>-4000</v>
      </c>
      <c r="N10" s="13">
        <f>Tabelle2[[#This Row],[Verbesserungsskosten]]*2+Tabelle2[[#This Row],[Auf höheres Tier Aufrüsten]]-C32</f>
        <v>800</v>
      </c>
    </row>
    <row r="11" spans="1:15" x14ac:dyDescent="0.3">
      <c r="A11" s="16" t="s">
        <v>493</v>
      </c>
      <c r="B11" s="16">
        <v>3</v>
      </c>
      <c r="C11" s="14">
        <v>6500</v>
      </c>
      <c r="D11" s="14">
        <v>1.3</v>
      </c>
      <c r="E11" s="14">
        <v>1000</v>
      </c>
      <c r="F11" s="14">
        <f t="shared" si="0"/>
        <v>1300</v>
      </c>
      <c r="G11" s="13">
        <v>1</v>
      </c>
      <c r="H11" s="13">
        <v>7</v>
      </c>
      <c r="I11" s="13">
        <f>Tabelle2[[#This Row],[Rep von 1 auf Max Zustand]]/Tabelle2[[#This Row],[Max Zustand]]</f>
        <v>464.28571428571428</v>
      </c>
      <c r="J11" s="13">
        <f>Tabelle2[[#This Row],[Kosten bei Kauf]]*0.5</f>
        <v>3250</v>
      </c>
      <c r="K11" s="15">
        <f>Tabelle2[[#This Row],[Kosten bei Kauf]]*0.7</f>
        <v>4550</v>
      </c>
      <c r="L11" s="15">
        <f>Tabelle2[[#This Row],[Schmiedaufrüstung]] * - 1.2</f>
        <v>12480</v>
      </c>
      <c r="M11" s="13">
        <f>Tabelle2[[#This Row],[Verbesserungsskosten]]*2 - C33</f>
        <v>-10400</v>
      </c>
      <c r="N11" s="13">
        <f>Tabelle2[[#This Row],[Verbesserungsskosten]]*2+Tabelle2[[#This Row],[Auf höheres Tier Aufrüsten]]-C33</f>
        <v>2080</v>
      </c>
    </row>
    <row r="12" spans="1:15" x14ac:dyDescent="0.3">
      <c r="A12" s="16" t="s">
        <v>492</v>
      </c>
      <c r="B12" s="16">
        <v>5</v>
      </c>
      <c r="C12" s="14">
        <v>6500</v>
      </c>
      <c r="D12" s="14">
        <v>1.3</v>
      </c>
      <c r="E12" s="14">
        <v>1000</v>
      </c>
      <c r="F12" s="14">
        <f t="shared" si="0"/>
        <v>1300</v>
      </c>
      <c r="G12" s="13">
        <v>1</v>
      </c>
      <c r="H12" s="13">
        <v>7</v>
      </c>
      <c r="I12" s="13">
        <f>Tabelle2[[#This Row],[Rep von 1 auf Max Zustand]]/Tabelle2[[#This Row],[Max Zustand]]</f>
        <v>464.28571428571428</v>
      </c>
      <c r="J12" s="13">
        <f>Tabelle2[[#This Row],[Kosten bei Kauf]]*0.5</f>
        <v>3250</v>
      </c>
      <c r="K12" s="15">
        <f>Tabelle2[[#This Row],[Kosten bei Kauf]]*0.7</f>
        <v>4550</v>
      </c>
      <c r="L12" s="15">
        <f>Tabelle2[[#This Row],[Schmiedaufrüstung]] * - 1.2</f>
        <v>12480</v>
      </c>
      <c r="M12" s="13">
        <f>Tabelle2[[#This Row],[Verbesserungsskosten]]*2 - C34</f>
        <v>-10400</v>
      </c>
      <c r="N12" s="13">
        <f>Tabelle2[[#This Row],[Verbesserungsskosten]]*2+Tabelle2[[#This Row],[Auf höheres Tier Aufrüsten]]-C34</f>
        <v>2080</v>
      </c>
    </row>
    <row r="13" spans="1:15" x14ac:dyDescent="0.3">
      <c r="A13" s="16" t="s">
        <v>491</v>
      </c>
      <c r="B13" s="16">
        <v>8</v>
      </c>
      <c r="C13" s="14">
        <v>6500</v>
      </c>
      <c r="D13" s="14">
        <v>1.3</v>
      </c>
      <c r="E13" s="14">
        <v>1000</v>
      </c>
      <c r="F13" s="14">
        <f t="shared" si="0"/>
        <v>1300</v>
      </c>
      <c r="G13" s="13">
        <v>1</v>
      </c>
      <c r="H13" s="13">
        <v>7</v>
      </c>
      <c r="I13" s="13">
        <f>Tabelle2[[#This Row],[Rep von 1 auf Max Zustand]]/Tabelle2[[#This Row],[Max Zustand]]</f>
        <v>464.28571428571428</v>
      </c>
      <c r="J13" s="13">
        <f>Tabelle2[[#This Row],[Kosten bei Kauf]]*0.5</f>
        <v>3250</v>
      </c>
      <c r="K13" s="15">
        <f>Tabelle2[[#This Row],[Kosten bei Kauf]]*0.7</f>
        <v>4550</v>
      </c>
      <c r="L13" s="15">
        <f>Tabelle2[[#This Row],[Schmiedaufrüstung]] * - 1.2</f>
        <v>12480</v>
      </c>
      <c r="M13" s="13">
        <f>Tabelle2[[#This Row],[Verbesserungsskosten]]*2 - C35</f>
        <v>-10400</v>
      </c>
      <c r="N13" s="13">
        <f>Tabelle2[[#This Row],[Verbesserungsskosten]]*2+Tabelle2[[#This Row],[Auf höheres Tier Aufrüsten]]-C35</f>
        <v>2080</v>
      </c>
    </row>
    <row r="14" spans="1:15" x14ac:dyDescent="0.3">
      <c r="A14" s="14" t="s">
        <v>490</v>
      </c>
      <c r="B14" s="14">
        <v>3</v>
      </c>
      <c r="C14" s="14">
        <v>4000</v>
      </c>
      <c r="D14" s="14">
        <v>0.8</v>
      </c>
      <c r="E14" s="14">
        <v>1000</v>
      </c>
      <c r="F14" s="14">
        <f t="shared" si="0"/>
        <v>800</v>
      </c>
      <c r="G14" s="13">
        <v>1</v>
      </c>
      <c r="H14" s="13">
        <v>7</v>
      </c>
      <c r="I14" s="13">
        <f>Tabelle2[[#This Row],[Rep von 1 auf Max Zustand]]/Tabelle2[[#This Row],[Max Zustand]]</f>
        <v>285.71428571428572</v>
      </c>
      <c r="J14" s="13">
        <f>Tabelle2[[#This Row],[Kosten bei Kauf]]*0.5</f>
        <v>2000</v>
      </c>
      <c r="K14" s="15">
        <f>Tabelle2[[#This Row],[Kosten bei Kauf]]*0.7</f>
        <v>2800</v>
      </c>
      <c r="L14" s="15">
        <f>Tabelle2[[#This Row],[Schmiedaufrüstung]] * - 1.2</f>
        <v>7680</v>
      </c>
      <c r="M14" s="13">
        <f>Tabelle2[[#This Row],[Verbesserungsskosten]]*2 - C36</f>
        <v>-6400</v>
      </c>
      <c r="N14" s="13">
        <f>Tabelle2[[#This Row],[Verbesserungsskosten]]*2+Tabelle2[[#This Row],[Auf höheres Tier Aufrüsten]]-C36</f>
        <v>1280</v>
      </c>
    </row>
    <row r="15" spans="1:15" x14ac:dyDescent="0.3">
      <c r="A15" s="14" t="s">
        <v>489</v>
      </c>
      <c r="B15" s="14">
        <v>5</v>
      </c>
      <c r="C15" s="14">
        <v>3000</v>
      </c>
      <c r="D15" s="14">
        <v>0.6</v>
      </c>
      <c r="E15" s="14">
        <v>1000</v>
      </c>
      <c r="F15" s="14">
        <f t="shared" si="0"/>
        <v>600</v>
      </c>
      <c r="G15" s="13">
        <v>1</v>
      </c>
      <c r="H15" s="13">
        <v>7</v>
      </c>
      <c r="I15" s="13">
        <f>Tabelle2[[#This Row],[Rep von 1 auf Max Zustand]]/Tabelle2[[#This Row],[Max Zustand]]</f>
        <v>214.28571428571428</v>
      </c>
      <c r="J15" s="13">
        <f>Tabelle2[[#This Row],[Kosten bei Kauf]]*0.5</f>
        <v>1500</v>
      </c>
      <c r="K15" s="15">
        <f>Tabelle2[[#This Row],[Kosten bei Kauf]]*0.7</f>
        <v>2100</v>
      </c>
      <c r="L15" s="15">
        <f>Tabelle2[[#This Row],[Schmiedaufrüstung]] * - 1.2</f>
        <v>5760</v>
      </c>
      <c r="M15" s="13">
        <f>Tabelle2[[#This Row],[Verbesserungsskosten]]*2 - C37</f>
        <v>-4800</v>
      </c>
      <c r="N15" s="13">
        <f>Tabelle2[[#This Row],[Verbesserungsskosten]]*2+Tabelle2[[#This Row],[Auf höheres Tier Aufrüsten]]-C37</f>
        <v>960</v>
      </c>
    </row>
    <row r="16" spans="1:15" x14ac:dyDescent="0.3">
      <c r="A16" s="14" t="s">
        <v>488</v>
      </c>
      <c r="B16" s="14">
        <v>7</v>
      </c>
      <c r="C16" s="14">
        <v>7000</v>
      </c>
      <c r="D16" s="14">
        <v>1.4</v>
      </c>
      <c r="E16" s="14">
        <v>1000</v>
      </c>
      <c r="F16" s="14">
        <f t="shared" si="0"/>
        <v>1400</v>
      </c>
      <c r="G16" s="13">
        <v>1</v>
      </c>
      <c r="H16" s="13">
        <v>7</v>
      </c>
      <c r="I16" s="13">
        <f>Tabelle2[[#This Row],[Rep von 1 auf Max Zustand]]/Tabelle2[[#This Row],[Max Zustand]]</f>
        <v>500</v>
      </c>
      <c r="J16" s="13">
        <f>Tabelle2[[#This Row],[Kosten bei Kauf]]*0.5</f>
        <v>3500</v>
      </c>
      <c r="K16" s="15">
        <f>Tabelle2[[#This Row],[Kosten bei Kauf]]*0.7</f>
        <v>4900</v>
      </c>
      <c r="L16" s="15">
        <f>Tabelle2[[#This Row],[Schmiedaufrüstung]] * - 1.2</f>
        <v>13440</v>
      </c>
      <c r="M16" s="13">
        <f>Tabelle2[[#This Row],[Verbesserungsskosten]]*2 - C38</f>
        <v>-11200</v>
      </c>
      <c r="N16" s="13">
        <f>Tabelle2[[#This Row],[Verbesserungsskosten]]*2+Tabelle2[[#This Row],[Auf höheres Tier Aufrüsten]]-C38</f>
        <v>2240</v>
      </c>
    </row>
    <row r="17" spans="1:14" x14ac:dyDescent="0.3">
      <c r="A17" s="14" t="s">
        <v>487</v>
      </c>
      <c r="B17" s="14">
        <v>0.2</v>
      </c>
      <c r="C17" s="14">
        <v>2000</v>
      </c>
      <c r="D17" s="14">
        <v>0.4</v>
      </c>
      <c r="E17" s="14">
        <v>1000</v>
      </c>
      <c r="F17" s="14">
        <f t="shared" si="0"/>
        <v>400</v>
      </c>
      <c r="G17" s="13">
        <v>1</v>
      </c>
      <c r="H17" s="13">
        <v>7</v>
      </c>
      <c r="I17" s="13">
        <f>Tabelle2[[#This Row],[Rep von 1 auf Max Zustand]]/Tabelle2[[#This Row],[Max Zustand]]</f>
        <v>142.85714285714286</v>
      </c>
      <c r="J17" s="13">
        <f>Tabelle2[[#This Row],[Kosten bei Kauf]]*0.5</f>
        <v>1000</v>
      </c>
      <c r="K17" s="15">
        <f>Tabelle2[[#This Row],[Kosten bei Kauf]]*0.7</f>
        <v>1400</v>
      </c>
      <c r="L17" s="15">
        <f>Tabelle2[[#This Row],[Schmiedaufrüstung]] * - 1.2</f>
        <v>3840</v>
      </c>
      <c r="M17" s="13">
        <f>Tabelle2[[#This Row],[Verbesserungsskosten]]*2 - C39</f>
        <v>-3200</v>
      </c>
      <c r="N17" s="13">
        <f>Tabelle2[[#This Row],[Verbesserungsskosten]]*2+Tabelle2[[#This Row],[Auf höheres Tier Aufrüsten]]-C39</f>
        <v>640</v>
      </c>
    </row>
    <row r="18" spans="1:14" x14ac:dyDescent="0.3">
      <c r="A18" s="14" t="s">
        <v>486</v>
      </c>
      <c r="B18" s="14">
        <v>0.5</v>
      </c>
      <c r="C18" s="14">
        <v>4000</v>
      </c>
      <c r="D18" s="14">
        <v>0.8</v>
      </c>
      <c r="E18" s="14">
        <v>1000</v>
      </c>
      <c r="F18" s="14">
        <f t="shared" si="0"/>
        <v>800</v>
      </c>
      <c r="G18" s="13">
        <v>1</v>
      </c>
      <c r="H18" s="13">
        <v>7</v>
      </c>
      <c r="I18" s="13">
        <f>Tabelle2[[#This Row],[Rep von 1 auf Max Zustand]]/Tabelle2[[#This Row],[Max Zustand]]</f>
        <v>285.71428571428572</v>
      </c>
      <c r="J18" s="13">
        <f>Tabelle2[[#This Row],[Kosten bei Kauf]]*0.5</f>
        <v>2000</v>
      </c>
      <c r="K18" s="15">
        <f>Tabelle2[[#This Row],[Kosten bei Kauf]]*0.7</f>
        <v>2800</v>
      </c>
      <c r="L18" s="15">
        <f>Tabelle2[[#This Row],[Schmiedaufrüstung]] * - 1.2</f>
        <v>7680</v>
      </c>
      <c r="M18" s="13">
        <f>Tabelle2[[#This Row],[Verbesserungsskosten]]*2 - C40</f>
        <v>-6400</v>
      </c>
      <c r="N18" s="13">
        <f>Tabelle2[[#This Row],[Verbesserungsskosten]]*2+Tabelle2[[#This Row],[Auf höheres Tier Aufrüsten]]-C40</f>
        <v>1280</v>
      </c>
    </row>
    <row r="19" spans="1:14" x14ac:dyDescent="0.3">
      <c r="A19" s="14" t="s">
        <v>485</v>
      </c>
      <c r="B19" s="14">
        <v>1</v>
      </c>
      <c r="C19" s="14">
        <v>6500</v>
      </c>
      <c r="D19" s="14">
        <v>1.3</v>
      </c>
      <c r="E19" s="14">
        <v>1000</v>
      </c>
      <c r="F19" s="14">
        <f t="shared" si="0"/>
        <v>1300</v>
      </c>
      <c r="G19" s="13">
        <v>1</v>
      </c>
      <c r="H19" s="13">
        <v>7</v>
      </c>
      <c r="I19" s="13">
        <f>Tabelle2[[#This Row],[Rep von 1 auf Max Zustand]]/Tabelle2[[#This Row],[Max Zustand]]</f>
        <v>464.28571428571428</v>
      </c>
      <c r="J19" s="13">
        <f>Tabelle2[[#This Row],[Kosten bei Kauf]]*0.5</f>
        <v>3250</v>
      </c>
      <c r="K19" s="15">
        <f>Tabelle2[[#This Row],[Kosten bei Kauf]]*0.7</f>
        <v>4550</v>
      </c>
      <c r="L19" s="15">
        <f>Tabelle2[[#This Row],[Schmiedaufrüstung]] * - 1.2</f>
        <v>12480</v>
      </c>
      <c r="M19" s="13">
        <f>Tabelle2[[#This Row],[Verbesserungsskosten]]*2 - C41</f>
        <v>-10400</v>
      </c>
      <c r="N19" s="13">
        <f>Tabelle2[[#This Row],[Verbesserungsskosten]]*2+Tabelle2[[#This Row],[Auf höheres Tier Aufrüsten]]-C41</f>
        <v>2080</v>
      </c>
    </row>
    <row r="20" spans="1:14" x14ac:dyDescent="0.3">
      <c r="A20" s="14" t="s">
        <v>517</v>
      </c>
      <c r="B20" s="14">
        <v>1.2</v>
      </c>
      <c r="C20" s="14">
        <v>2000</v>
      </c>
      <c r="D20" s="14">
        <v>0.4</v>
      </c>
      <c r="E20" s="14">
        <v>1000</v>
      </c>
      <c r="F20" s="14">
        <f t="shared" si="0"/>
        <v>400</v>
      </c>
      <c r="G20" s="13">
        <v>1</v>
      </c>
      <c r="H20" s="13">
        <v>7</v>
      </c>
      <c r="I20" s="13">
        <f>Tabelle2[[#This Row],[Rep von 1 auf Max Zustand]]/Tabelle2[[#This Row],[Max Zustand]]</f>
        <v>142.85714285714286</v>
      </c>
      <c r="J20" s="13">
        <f>Tabelle2[[#This Row],[Kosten bei Kauf]]*0.5</f>
        <v>1000</v>
      </c>
      <c r="K20" s="15"/>
      <c r="L20" s="15"/>
      <c r="M20" s="13"/>
      <c r="N20" s="13"/>
    </row>
    <row r="21" spans="1:14" x14ac:dyDescent="0.3">
      <c r="A21" s="14" t="s">
        <v>518</v>
      </c>
      <c r="B21" s="14">
        <v>3</v>
      </c>
      <c r="C21" s="14">
        <v>3000</v>
      </c>
      <c r="D21" s="14">
        <v>0.6</v>
      </c>
      <c r="E21" s="14">
        <v>1000</v>
      </c>
      <c r="F21" s="14">
        <f t="shared" si="0"/>
        <v>600</v>
      </c>
      <c r="G21" s="13">
        <v>1</v>
      </c>
      <c r="H21" s="13">
        <v>7</v>
      </c>
      <c r="I21" s="13">
        <f>Tabelle2[[#This Row],[Rep von 1 auf Max Zustand]]/Tabelle2[[#This Row],[Max Zustand]]</f>
        <v>214.28571428571428</v>
      </c>
      <c r="J21" s="13">
        <f>Tabelle2[[#This Row],[Kosten bei Kauf]]*0.5</f>
        <v>1500</v>
      </c>
      <c r="K21" s="15"/>
      <c r="L21" s="15"/>
      <c r="M21" s="13"/>
      <c r="N21" s="13"/>
    </row>
    <row r="22" spans="1:14" x14ac:dyDescent="0.3">
      <c r="A22" s="14" t="s">
        <v>519</v>
      </c>
      <c r="B22" s="14">
        <v>5</v>
      </c>
      <c r="C22" s="14">
        <v>4000</v>
      </c>
      <c r="D22" s="14">
        <v>0.8</v>
      </c>
      <c r="E22" s="14">
        <v>1000</v>
      </c>
      <c r="F22" s="14">
        <f t="shared" ref="F22:F43" si="1">E22*D22</f>
        <v>800</v>
      </c>
      <c r="G22" s="13">
        <v>1</v>
      </c>
      <c r="H22" s="13">
        <v>7</v>
      </c>
      <c r="I22" s="13">
        <f>Tabelle2[[#This Row],[Rep von 1 auf Max Zustand]]/Tabelle2[[#This Row],[Max Zustand]]</f>
        <v>285.71428571428572</v>
      </c>
      <c r="J22" s="13">
        <f>Tabelle2[[#This Row],[Kosten bei Kauf]]*0.5</f>
        <v>2000</v>
      </c>
      <c r="K22" s="15"/>
      <c r="L22" s="15"/>
      <c r="M22" s="13"/>
      <c r="N22" s="13"/>
    </row>
    <row r="23" spans="1:14" x14ac:dyDescent="0.3">
      <c r="A23" s="14" t="s">
        <v>484</v>
      </c>
      <c r="B23" s="14">
        <v>1</v>
      </c>
      <c r="C23" s="14">
        <v>2000</v>
      </c>
      <c r="D23" s="14">
        <v>0.4</v>
      </c>
      <c r="E23" s="14">
        <v>1000</v>
      </c>
      <c r="F23" s="14">
        <f t="shared" si="1"/>
        <v>400</v>
      </c>
      <c r="G23" s="13">
        <v>1</v>
      </c>
      <c r="H23" s="13">
        <v>7</v>
      </c>
      <c r="I23" s="13">
        <f>Tabelle2[[#This Row],[Rep von 1 auf Max Zustand]]/Tabelle2[[#This Row],[Max Zustand]]</f>
        <v>142.85714285714286</v>
      </c>
      <c r="J23" s="13">
        <f>Tabelle2[[#This Row],[Kosten bei Kauf]]*0.5</f>
        <v>1000</v>
      </c>
      <c r="K23" s="15">
        <f>Tabelle2[[#This Row],[Kosten bei Kauf]]*0.7</f>
        <v>1400</v>
      </c>
      <c r="L23" s="15">
        <f>Tabelle2[[#This Row],[Schmiedaufrüstung]] * - 1.2</f>
        <v>3840</v>
      </c>
      <c r="M23" s="13">
        <f>Tabelle2[[#This Row],[Verbesserungsskosten]]*2 - C45</f>
        <v>-3200</v>
      </c>
      <c r="N23" s="13">
        <f>Tabelle2[[#This Row],[Verbesserungsskosten]]*2+Tabelle2[[#This Row],[Auf höheres Tier Aufrüsten]]-C45</f>
        <v>640</v>
      </c>
    </row>
    <row r="24" spans="1:14" x14ac:dyDescent="0.3">
      <c r="A24" s="14" t="s">
        <v>483</v>
      </c>
      <c r="B24" s="14">
        <v>3</v>
      </c>
      <c r="C24" s="14">
        <v>3000</v>
      </c>
      <c r="D24" s="14">
        <v>0.6</v>
      </c>
      <c r="E24" s="14">
        <v>1000</v>
      </c>
      <c r="F24" s="14">
        <f t="shared" si="1"/>
        <v>600</v>
      </c>
      <c r="G24" s="13">
        <v>1</v>
      </c>
      <c r="H24" s="13">
        <v>7</v>
      </c>
      <c r="I24" s="13">
        <f>Tabelle2[[#This Row],[Rep von 1 auf Max Zustand]]/Tabelle2[[#This Row],[Max Zustand]]</f>
        <v>214.28571428571428</v>
      </c>
      <c r="J24" s="13">
        <f>Tabelle2[[#This Row],[Kosten bei Kauf]]*0.5</f>
        <v>1500</v>
      </c>
      <c r="K24" s="15">
        <f>Tabelle2[[#This Row],[Kosten bei Kauf]]*0.7</f>
        <v>2100</v>
      </c>
      <c r="L24" s="15">
        <f>Tabelle2[[#This Row],[Schmiedaufrüstung]] * - 1.2</f>
        <v>5760</v>
      </c>
      <c r="M24" s="13">
        <f>Tabelle2[[#This Row],[Verbesserungsskosten]]*2 - C46</f>
        <v>-4800</v>
      </c>
      <c r="N24" s="13">
        <f>Tabelle2[[#This Row],[Verbesserungsskosten]]*2+Tabelle2[[#This Row],[Auf höheres Tier Aufrüsten]]-C46</f>
        <v>960</v>
      </c>
    </row>
    <row r="25" spans="1:14" x14ac:dyDescent="0.3">
      <c r="A25" s="14" t="s">
        <v>482</v>
      </c>
      <c r="B25" s="14">
        <v>8</v>
      </c>
      <c r="C25" s="14">
        <v>4000</v>
      </c>
      <c r="D25" s="14">
        <v>0.8</v>
      </c>
      <c r="E25" s="14">
        <v>1000</v>
      </c>
      <c r="F25" s="14">
        <f t="shared" si="1"/>
        <v>800</v>
      </c>
      <c r="G25" s="13">
        <v>1</v>
      </c>
      <c r="H25" s="13">
        <v>7</v>
      </c>
      <c r="I25" s="13">
        <f>Tabelle2[[#This Row],[Rep von 1 auf Max Zustand]]/Tabelle2[[#This Row],[Max Zustand]]</f>
        <v>285.71428571428572</v>
      </c>
      <c r="J25" s="13">
        <f>Tabelle2[[#This Row],[Kosten bei Kauf]]*0.5</f>
        <v>2000</v>
      </c>
      <c r="K25" s="15">
        <f>Tabelle2[[#This Row],[Kosten bei Kauf]]*0.7</f>
        <v>2800</v>
      </c>
      <c r="L25" s="15">
        <f>Tabelle2[[#This Row],[Schmiedaufrüstung]] * - 1.2</f>
        <v>7680</v>
      </c>
      <c r="M25" s="13">
        <f>Tabelle2[[#This Row],[Verbesserungsskosten]]*2 - C47</f>
        <v>-6400</v>
      </c>
      <c r="N25" s="13">
        <f>Tabelle2[[#This Row],[Verbesserungsskosten]]*2+Tabelle2[[#This Row],[Auf höheres Tier Aufrüsten]]-C47</f>
        <v>1280</v>
      </c>
    </row>
    <row r="26" spans="1:14" x14ac:dyDescent="0.3">
      <c r="A26" s="14" t="s">
        <v>501</v>
      </c>
      <c r="B26" s="14">
        <v>1</v>
      </c>
      <c r="C26" s="14">
        <v>15000</v>
      </c>
      <c r="D26" s="14">
        <v>1</v>
      </c>
      <c r="E26" s="14">
        <v>3000</v>
      </c>
      <c r="F26" s="14">
        <f t="shared" si="1"/>
        <v>3000</v>
      </c>
      <c r="G26" s="13">
        <v>2</v>
      </c>
      <c r="H26" s="13">
        <v>10</v>
      </c>
      <c r="I26" s="13">
        <f>Tabelle2[[#This Row],[Rep von 1 auf Max Zustand]]/Tabelle2[[#This Row],[Max Zustand]]</f>
        <v>750</v>
      </c>
      <c r="J26" s="13">
        <f>Tabelle2[[#This Row],[Kosten bei Kauf]]*0.5</f>
        <v>7500</v>
      </c>
      <c r="K26" s="15">
        <f>Tabelle2[[#This Row],[Kosten bei Kauf]]*0.7</f>
        <v>10500</v>
      </c>
      <c r="L26" s="15">
        <f>Tabelle2[[#This Row],[Schmiedaufrüstung]] * - 1.2</f>
        <v>10800</v>
      </c>
      <c r="M26" s="13">
        <f>Tabelle2[[#This Row],[Verbesserungsskosten]]*2 - C48</f>
        <v>-9000</v>
      </c>
      <c r="N26" s="13">
        <f>Tabelle2[[#This Row],[Verbesserungsskosten]]*2+Tabelle2[[#This Row],[Auf höheres Tier Aufrüsten]]-C48</f>
        <v>1800</v>
      </c>
    </row>
    <row r="27" spans="1:14" x14ac:dyDescent="0.3">
      <c r="A27" s="14" t="s">
        <v>500</v>
      </c>
      <c r="B27" s="14">
        <v>2</v>
      </c>
      <c r="C27" s="14">
        <v>15000</v>
      </c>
      <c r="D27" s="14">
        <v>1</v>
      </c>
      <c r="E27" s="14">
        <v>3000</v>
      </c>
      <c r="F27" s="14">
        <f t="shared" si="1"/>
        <v>3000</v>
      </c>
      <c r="G27" s="13">
        <v>2</v>
      </c>
      <c r="H27" s="13">
        <v>10</v>
      </c>
      <c r="I27" s="13">
        <f>Tabelle2[[#This Row],[Rep von 1 auf Max Zustand]]/Tabelle2[[#This Row],[Max Zustand]]</f>
        <v>750</v>
      </c>
      <c r="J27" s="13">
        <f>Tabelle2[[#This Row],[Kosten bei Kauf]]*0.5</f>
        <v>7500</v>
      </c>
      <c r="K27" s="15">
        <f>Tabelle2[[#This Row],[Kosten bei Kauf]]*0.7</f>
        <v>10500</v>
      </c>
      <c r="L27" s="15">
        <f>Tabelle2[[#This Row],[Schmiedaufrüstung]] * - 1.2</f>
        <v>10800</v>
      </c>
      <c r="M27" s="13">
        <f>Tabelle2[[#This Row],[Verbesserungsskosten]]*2 - C49</f>
        <v>-9000</v>
      </c>
      <c r="N27" s="13">
        <f>Tabelle2[[#This Row],[Verbesserungsskosten]]*2+Tabelle2[[#This Row],[Auf höheres Tier Aufrüsten]]-C49</f>
        <v>1800</v>
      </c>
    </row>
    <row r="28" spans="1:14" x14ac:dyDescent="0.3">
      <c r="A28" s="16" t="s">
        <v>498</v>
      </c>
      <c r="B28" s="16">
        <v>1</v>
      </c>
      <c r="C28" s="14">
        <v>15000</v>
      </c>
      <c r="D28" s="14">
        <v>1</v>
      </c>
      <c r="E28" s="14">
        <v>3000</v>
      </c>
      <c r="F28" s="14">
        <f t="shared" si="1"/>
        <v>3000</v>
      </c>
      <c r="G28" s="13">
        <v>2</v>
      </c>
      <c r="H28" s="13">
        <v>10</v>
      </c>
      <c r="I28" s="13">
        <f>Tabelle2[[#This Row],[Rep von 1 auf Max Zustand]]/Tabelle2[[#This Row],[Max Zustand]]</f>
        <v>750</v>
      </c>
      <c r="J28" s="13">
        <f>Tabelle2[[#This Row],[Kosten bei Kauf]]*0.5</f>
        <v>7500</v>
      </c>
      <c r="K28" s="15">
        <f>Tabelle2[[#This Row],[Kosten bei Kauf]]*0.7</f>
        <v>10500</v>
      </c>
      <c r="L28" s="15">
        <f>Tabelle2[[#This Row],[Schmiedaufrüstung]] * - 1.2</f>
        <v>10800</v>
      </c>
      <c r="M28" s="13">
        <f>Tabelle2[[#This Row],[Verbesserungsskosten]]*2 - C50</f>
        <v>-9000</v>
      </c>
      <c r="N28" s="13">
        <f>Tabelle2[[#This Row],[Verbesserungsskosten]]*2+Tabelle2[[#This Row],[Auf höheres Tier Aufrüsten]]-C50</f>
        <v>1800</v>
      </c>
    </row>
    <row r="29" spans="1:14" x14ac:dyDescent="0.3">
      <c r="A29" s="16" t="s">
        <v>497</v>
      </c>
      <c r="B29" s="16">
        <v>2</v>
      </c>
      <c r="C29" s="14">
        <v>15000</v>
      </c>
      <c r="D29" s="14">
        <v>1</v>
      </c>
      <c r="E29" s="14">
        <v>3000</v>
      </c>
      <c r="F29" s="14">
        <f t="shared" si="1"/>
        <v>3000</v>
      </c>
      <c r="G29" s="13">
        <v>2</v>
      </c>
      <c r="H29" s="13">
        <v>10</v>
      </c>
      <c r="I29" s="13">
        <f>Tabelle2[[#This Row],[Rep von 1 auf Max Zustand]]/Tabelle2[[#This Row],[Max Zustand]]</f>
        <v>750</v>
      </c>
      <c r="J29" s="13">
        <f>Tabelle2[[#This Row],[Kosten bei Kauf]]*0.5</f>
        <v>7500</v>
      </c>
      <c r="K29" s="15">
        <f>Tabelle2[[#This Row],[Kosten bei Kauf]]*0.7</f>
        <v>10500</v>
      </c>
      <c r="L29" s="15">
        <f>Tabelle2[[#This Row],[Schmiedaufrüstung]] * - 1.2</f>
        <v>10800</v>
      </c>
      <c r="M29" s="13">
        <f>Tabelle2[[#This Row],[Verbesserungsskosten]]*2 - C51</f>
        <v>-9000</v>
      </c>
      <c r="N29" s="13">
        <f>Tabelle2[[#This Row],[Verbesserungsskosten]]*2+Tabelle2[[#This Row],[Auf höheres Tier Aufrüsten]]-C51</f>
        <v>1800</v>
      </c>
    </row>
    <row r="30" spans="1:14" x14ac:dyDescent="0.3">
      <c r="A30" s="16" t="s">
        <v>496</v>
      </c>
      <c r="B30" s="16">
        <v>3</v>
      </c>
      <c r="C30" s="14">
        <v>15000</v>
      </c>
      <c r="D30" s="14">
        <v>1</v>
      </c>
      <c r="E30" s="14">
        <v>3000</v>
      </c>
      <c r="F30" s="14">
        <f t="shared" si="1"/>
        <v>3000</v>
      </c>
      <c r="G30" s="13">
        <v>2</v>
      </c>
      <c r="H30" s="13">
        <v>10</v>
      </c>
      <c r="I30" s="13">
        <f>Tabelle2[[#This Row],[Rep von 1 auf Max Zustand]]/Tabelle2[[#This Row],[Max Zustand]]</f>
        <v>750</v>
      </c>
      <c r="J30" s="13">
        <f>Tabelle2[[#This Row],[Kosten bei Kauf]]*0.5</f>
        <v>7500</v>
      </c>
      <c r="K30" s="15">
        <f>Tabelle2[[#This Row],[Kosten bei Kauf]]*0.7</f>
        <v>10500</v>
      </c>
      <c r="L30" s="15">
        <f>Tabelle2[[#This Row],[Schmiedaufrüstung]] * - 1.2</f>
        <v>10800</v>
      </c>
      <c r="M30" s="13">
        <f>Tabelle2[[#This Row],[Verbesserungsskosten]]*2 - C52</f>
        <v>-9000</v>
      </c>
      <c r="N30" s="13">
        <f>Tabelle2[[#This Row],[Verbesserungsskosten]]*2+Tabelle2[[#This Row],[Auf höheres Tier Aufrüsten]]-C52</f>
        <v>1800</v>
      </c>
    </row>
    <row r="31" spans="1:14" x14ac:dyDescent="0.3">
      <c r="A31" s="16" t="s">
        <v>495</v>
      </c>
      <c r="B31" s="16">
        <v>0.5</v>
      </c>
      <c r="C31" s="14">
        <v>6000</v>
      </c>
      <c r="D31" s="14">
        <v>0.4</v>
      </c>
      <c r="E31" s="14">
        <v>3000</v>
      </c>
      <c r="F31" s="14">
        <f t="shared" si="1"/>
        <v>1200</v>
      </c>
      <c r="G31" s="13">
        <v>2</v>
      </c>
      <c r="H31" s="13">
        <v>10</v>
      </c>
      <c r="I31" s="13">
        <f>Tabelle2[[#This Row],[Rep von 1 auf Max Zustand]]/Tabelle2[[#This Row],[Max Zustand]]</f>
        <v>300</v>
      </c>
      <c r="J31" s="13">
        <f>Tabelle2[[#This Row],[Kosten bei Kauf]]*0.5</f>
        <v>3000</v>
      </c>
      <c r="K31" s="15">
        <f>Tabelle2[[#This Row],[Kosten bei Kauf]]*0.7</f>
        <v>4200</v>
      </c>
      <c r="L31" s="15">
        <f>Tabelle2[[#This Row],[Schmiedaufrüstung]] * - 1.2</f>
        <v>4320</v>
      </c>
      <c r="M31" s="13">
        <f>Tabelle2[[#This Row],[Verbesserungsskosten]]*2 - C53</f>
        <v>-3600</v>
      </c>
      <c r="N31" s="13">
        <f>Tabelle2[[#This Row],[Verbesserungsskosten]]*2+Tabelle2[[#This Row],[Auf höheres Tier Aufrüsten]]-C53</f>
        <v>720</v>
      </c>
    </row>
    <row r="32" spans="1:14" x14ac:dyDescent="0.3">
      <c r="A32" s="16" t="s">
        <v>494</v>
      </c>
      <c r="B32" s="16">
        <v>1</v>
      </c>
      <c r="C32" s="14">
        <v>7500</v>
      </c>
      <c r="D32" s="14">
        <v>0.5</v>
      </c>
      <c r="E32" s="14">
        <v>3000</v>
      </c>
      <c r="F32" s="14">
        <f t="shared" si="1"/>
        <v>1500</v>
      </c>
      <c r="G32" s="13">
        <v>2</v>
      </c>
      <c r="H32" s="13">
        <v>10</v>
      </c>
      <c r="I32" s="13">
        <f>Tabelle2[[#This Row],[Rep von 1 auf Max Zustand]]/Tabelle2[[#This Row],[Max Zustand]]</f>
        <v>375</v>
      </c>
      <c r="J32" s="13">
        <f>Tabelle2[[#This Row],[Kosten bei Kauf]]*0.5</f>
        <v>3750</v>
      </c>
      <c r="K32" s="15">
        <f>Tabelle2[[#This Row],[Kosten bei Kauf]]*0.7</f>
        <v>5250</v>
      </c>
      <c r="L32" s="15">
        <f>Tabelle2[[#This Row],[Schmiedaufrüstung]] * - 1.2</f>
        <v>5400</v>
      </c>
      <c r="M32" s="13">
        <f>Tabelle2[[#This Row],[Verbesserungsskosten]]*2 - C54</f>
        <v>-4500</v>
      </c>
      <c r="N32" s="13">
        <f>Tabelle2[[#This Row],[Verbesserungsskosten]]*2+Tabelle2[[#This Row],[Auf höheres Tier Aufrüsten]]-C54</f>
        <v>900</v>
      </c>
    </row>
    <row r="33" spans="1:14" x14ac:dyDescent="0.3">
      <c r="A33" s="16" t="s">
        <v>493</v>
      </c>
      <c r="B33" s="16">
        <v>3</v>
      </c>
      <c r="C33" s="14">
        <v>19500</v>
      </c>
      <c r="D33" s="14">
        <v>1.3</v>
      </c>
      <c r="E33" s="14">
        <v>3000</v>
      </c>
      <c r="F33" s="14">
        <f t="shared" si="1"/>
        <v>3900</v>
      </c>
      <c r="G33" s="13">
        <v>2</v>
      </c>
      <c r="H33" s="13">
        <v>10</v>
      </c>
      <c r="I33" s="13">
        <f>Tabelle2[[#This Row],[Rep von 1 auf Max Zustand]]/Tabelle2[[#This Row],[Max Zustand]]</f>
        <v>975</v>
      </c>
      <c r="J33" s="13">
        <f>Tabelle2[[#This Row],[Kosten bei Kauf]]*0.5</f>
        <v>9750</v>
      </c>
      <c r="K33" s="15">
        <f>Tabelle2[[#This Row],[Kosten bei Kauf]]*0.7</f>
        <v>13650</v>
      </c>
      <c r="L33" s="15">
        <f>Tabelle2[[#This Row],[Schmiedaufrüstung]] * - 1.2</f>
        <v>14040</v>
      </c>
      <c r="M33" s="13">
        <f>Tabelle2[[#This Row],[Verbesserungsskosten]]*2 - C55</f>
        <v>-11700</v>
      </c>
      <c r="N33" s="13">
        <f>Tabelle2[[#This Row],[Verbesserungsskosten]]*2+Tabelle2[[#This Row],[Auf höheres Tier Aufrüsten]]-C55</f>
        <v>2340</v>
      </c>
    </row>
    <row r="34" spans="1:14" x14ac:dyDescent="0.3">
      <c r="A34" s="16" t="s">
        <v>492</v>
      </c>
      <c r="B34" s="16">
        <v>5</v>
      </c>
      <c r="C34" s="14">
        <v>19500</v>
      </c>
      <c r="D34" s="14">
        <v>1.3</v>
      </c>
      <c r="E34" s="14">
        <v>3000</v>
      </c>
      <c r="F34" s="14">
        <f t="shared" si="1"/>
        <v>3900</v>
      </c>
      <c r="G34" s="13">
        <v>2</v>
      </c>
      <c r="H34" s="13">
        <v>10</v>
      </c>
      <c r="I34" s="13">
        <f>Tabelle2[[#This Row],[Rep von 1 auf Max Zustand]]/Tabelle2[[#This Row],[Max Zustand]]</f>
        <v>975</v>
      </c>
      <c r="J34" s="13">
        <f>Tabelle2[[#This Row],[Kosten bei Kauf]]*0.5</f>
        <v>9750</v>
      </c>
      <c r="K34" s="15">
        <f>Tabelle2[[#This Row],[Kosten bei Kauf]]*0.7</f>
        <v>13650</v>
      </c>
      <c r="L34" s="15">
        <f>Tabelle2[[#This Row],[Schmiedaufrüstung]] * - 1.2</f>
        <v>14040</v>
      </c>
      <c r="M34" s="13">
        <f>Tabelle2[[#This Row],[Verbesserungsskosten]]*2 - C56</f>
        <v>-11700</v>
      </c>
      <c r="N34" s="13">
        <f>Tabelle2[[#This Row],[Verbesserungsskosten]]*2+Tabelle2[[#This Row],[Auf höheres Tier Aufrüsten]]-C56</f>
        <v>2340</v>
      </c>
    </row>
    <row r="35" spans="1:14" x14ac:dyDescent="0.3">
      <c r="A35" s="16" t="s">
        <v>491</v>
      </c>
      <c r="B35" s="16">
        <v>8</v>
      </c>
      <c r="C35" s="14">
        <v>19500</v>
      </c>
      <c r="D35" s="14">
        <v>1.3</v>
      </c>
      <c r="E35" s="14">
        <v>3000</v>
      </c>
      <c r="F35" s="14">
        <f t="shared" si="1"/>
        <v>3900</v>
      </c>
      <c r="G35" s="13">
        <v>2</v>
      </c>
      <c r="H35" s="13">
        <v>10</v>
      </c>
      <c r="I35" s="13">
        <f>Tabelle2[[#This Row],[Rep von 1 auf Max Zustand]]/Tabelle2[[#This Row],[Max Zustand]]</f>
        <v>975</v>
      </c>
      <c r="J35" s="13">
        <f>Tabelle2[[#This Row],[Kosten bei Kauf]]*0.5</f>
        <v>9750</v>
      </c>
      <c r="K35" s="15">
        <f>Tabelle2[[#This Row],[Kosten bei Kauf]]*0.7</f>
        <v>13650</v>
      </c>
      <c r="L35" s="15">
        <f>Tabelle2[[#This Row],[Schmiedaufrüstung]] * - 1.2</f>
        <v>14040</v>
      </c>
      <c r="M35" s="13">
        <f>Tabelle2[[#This Row],[Verbesserungsskosten]]*2 - C57</f>
        <v>-11700</v>
      </c>
      <c r="N35" s="13">
        <f>Tabelle2[[#This Row],[Verbesserungsskosten]]*2+Tabelle2[[#This Row],[Auf höheres Tier Aufrüsten]]-C57</f>
        <v>2340</v>
      </c>
    </row>
    <row r="36" spans="1:14" x14ac:dyDescent="0.3">
      <c r="A36" s="14" t="s">
        <v>490</v>
      </c>
      <c r="B36" s="14">
        <v>3</v>
      </c>
      <c r="C36" s="14">
        <v>12000</v>
      </c>
      <c r="D36" s="14">
        <v>0.8</v>
      </c>
      <c r="E36" s="14">
        <v>3000</v>
      </c>
      <c r="F36" s="14">
        <f t="shared" si="1"/>
        <v>2400</v>
      </c>
      <c r="G36" s="13">
        <v>2</v>
      </c>
      <c r="H36" s="13">
        <v>10</v>
      </c>
      <c r="I36" s="13">
        <f>Tabelle2[[#This Row],[Rep von 1 auf Max Zustand]]/Tabelle2[[#This Row],[Max Zustand]]</f>
        <v>600</v>
      </c>
      <c r="J36" s="13">
        <f>Tabelle2[[#This Row],[Kosten bei Kauf]]*0.5</f>
        <v>6000</v>
      </c>
      <c r="K36" s="15">
        <f>Tabelle2[[#This Row],[Kosten bei Kauf]]*0.7</f>
        <v>8400</v>
      </c>
      <c r="L36" s="15">
        <f>Tabelle2[[#This Row],[Schmiedaufrüstung]] * - 1.2</f>
        <v>8640</v>
      </c>
      <c r="M36" s="13">
        <f>Tabelle2[[#This Row],[Verbesserungsskosten]]*2 - C58</f>
        <v>-7200</v>
      </c>
      <c r="N36" s="13">
        <f>Tabelle2[[#This Row],[Verbesserungsskosten]]*2+Tabelle2[[#This Row],[Auf höheres Tier Aufrüsten]]-C58</f>
        <v>1440</v>
      </c>
    </row>
    <row r="37" spans="1:14" x14ac:dyDescent="0.3">
      <c r="A37" s="14" t="s">
        <v>489</v>
      </c>
      <c r="B37" s="14">
        <v>5</v>
      </c>
      <c r="C37" s="14">
        <v>9000</v>
      </c>
      <c r="D37" s="14">
        <v>0.6</v>
      </c>
      <c r="E37" s="14">
        <v>3000</v>
      </c>
      <c r="F37" s="14">
        <f t="shared" si="1"/>
        <v>1800</v>
      </c>
      <c r="G37" s="13">
        <v>2</v>
      </c>
      <c r="H37" s="13">
        <v>10</v>
      </c>
      <c r="I37" s="13">
        <f>Tabelle2[[#This Row],[Rep von 1 auf Max Zustand]]/Tabelle2[[#This Row],[Max Zustand]]</f>
        <v>450</v>
      </c>
      <c r="J37" s="13">
        <f>Tabelle2[[#This Row],[Kosten bei Kauf]]*0.5</f>
        <v>4500</v>
      </c>
      <c r="K37" s="15">
        <f>Tabelle2[[#This Row],[Kosten bei Kauf]]*0.7</f>
        <v>6300</v>
      </c>
      <c r="L37" s="15">
        <f>Tabelle2[[#This Row],[Schmiedaufrüstung]] * - 1.2</f>
        <v>6480</v>
      </c>
      <c r="M37" s="13">
        <f>Tabelle2[[#This Row],[Verbesserungsskosten]]*2 - C59</f>
        <v>-5400</v>
      </c>
      <c r="N37" s="13">
        <f>Tabelle2[[#This Row],[Verbesserungsskosten]]*2+Tabelle2[[#This Row],[Auf höheres Tier Aufrüsten]]-C59</f>
        <v>1080</v>
      </c>
    </row>
    <row r="38" spans="1:14" x14ac:dyDescent="0.3">
      <c r="A38" s="14" t="s">
        <v>488</v>
      </c>
      <c r="B38" s="14">
        <v>7</v>
      </c>
      <c r="C38" s="14">
        <v>21000</v>
      </c>
      <c r="D38" s="14">
        <v>1.4</v>
      </c>
      <c r="E38" s="14">
        <v>3000</v>
      </c>
      <c r="F38" s="14">
        <f t="shared" si="1"/>
        <v>4200</v>
      </c>
      <c r="G38" s="13">
        <v>2</v>
      </c>
      <c r="H38" s="13">
        <v>10</v>
      </c>
      <c r="I38" s="13">
        <f>Tabelle2[[#This Row],[Rep von 1 auf Max Zustand]]/Tabelle2[[#This Row],[Max Zustand]]</f>
        <v>1050</v>
      </c>
      <c r="J38" s="13">
        <f>Tabelle2[[#This Row],[Kosten bei Kauf]]*0.5</f>
        <v>10500</v>
      </c>
      <c r="K38" s="15">
        <f>Tabelle2[[#This Row],[Kosten bei Kauf]]*0.7</f>
        <v>14699.999999999998</v>
      </c>
      <c r="L38" s="15">
        <f>Tabelle2[[#This Row],[Schmiedaufrüstung]] * - 1.2</f>
        <v>15120.000000000004</v>
      </c>
      <c r="M38" s="13">
        <f>Tabelle2[[#This Row],[Verbesserungsskosten]]*2 - C60</f>
        <v>-12600.000000000004</v>
      </c>
      <c r="N38" s="13">
        <f>Tabelle2[[#This Row],[Verbesserungsskosten]]*2+Tabelle2[[#This Row],[Auf höheres Tier Aufrüsten]]-C60</f>
        <v>2520</v>
      </c>
    </row>
    <row r="39" spans="1:14" x14ac:dyDescent="0.3">
      <c r="A39" s="14" t="s">
        <v>487</v>
      </c>
      <c r="B39" s="14">
        <v>0.2</v>
      </c>
      <c r="C39" s="14">
        <v>6000</v>
      </c>
      <c r="D39" s="14">
        <v>0.4</v>
      </c>
      <c r="E39" s="14">
        <v>3000</v>
      </c>
      <c r="F39" s="14">
        <f t="shared" si="1"/>
        <v>1200</v>
      </c>
      <c r="G39" s="13">
        <v>2</v>
      </c>
      <c r="H39" s="13">
        <v>10</v>
      </c>
      <c r="I39" s="13">
        <f>Tabelle2[[#This Row],[Rep von 1 auf Max Zustand]]/Tabelle2[[#This Row],[Max Zustand]]</f>
        <v>300</v>
      </c>
      <c r="J39" s="13">
        <f>Tabelle2[[#This Row],[Kosten bei Kauf]]*0.5</f>
        <v>3000</v>
      </c>
      <c r="K39" s="15">
        <f>Tabelle2[[#This Row],[Kosten bei Kauf]]*0.7</f>
        <v>4200</v>
      </c>
      <c r="L39" s="15">
        <f>Tabelle2[[#This Row],[Schmiedaufrüstung]] * - 1.2</f>
        <v>4320</v>
      </c>
      <c r="M39" s="13">
        <f>Tabelle2[[#This Row],[Verbesserungsskosten]]*2 - C61</f>
        <v>-3600</v>
      </c>
      <c r="N39" s="13">
        <f>Tabelle2[[#This Row],[Verbesserungsskosten]]*2+Tabelle2[[#This Row],[Auf höheres Tier Aufrüsten]]-C61</f>
        <v>720</v>
      </c>
    </row>
    <row r="40" spans="1:14" x14ac:dyDescent="0.3">
      <c r="A40" s="14" t="s">
        <v>486</v>
      </c>
      <c r="B40" s="14">
        <v>0.5</v>
      </c>
      <c r="C40" s="14">
        <v>12000</v>
      </c>
      <c r="D40" s="14">
        <v>0.8</v>
      </c>
      <c r="E40" s="14">
        <v>3000</v>
      </c>
      <c r="F40" s="14">
        <f t="shared" si="1"/>
        <v>2400</v>
      </c>
      <c r="G40" s="13">
        <v>2</v>
      </c>
      <c r="H40" s="13">
        <v>10</v>
      </c>
      <c r="I40" s="13">
        <f>Tabelle2[[#This Row],[Rep von 1 auf Max Zustand]]/Tabelle2[[#This Row],[Max Zustand]]</f>
        <v>600</v>
      </c>
      <c r="J40" s="13">
        <f>Tabelle2[[#This Row],[Kosten bei Kauf]]*0.5</f>
        <v>6000</v>
      </c>
      <c r="K40" s="15">
        <f>Tabelle2[[#This Row],[Kosten bei Kauf]]*0.7</f>
        <v>8400</v>
      </c>
      <c r="L40" s="15">
        <f>Tabelle2[[#This Row],[Schmiedaufrüstung]] * - 1.2</f>
        <v>8640</v>
      </c>
      <c r="M40" s="13">
        <f>Tabelle2[[#This Row],[Verbesserungsskosten]]*2 - C62</f>
        <v>-7200</v>
      </c>
      <c r="N40" s="13">
        <f>Tabelle2[[#This Row],[Verbesserungsskosten]]*2+Tabelle2[[#This Row],[Auf höheres Tier Aufrüsten]]-C62</f>
        <v>1440</v>
      </c>
    </row>
    <row r="41" spans="1:14" x14ac:dyDescent="0.3">
      <c r="A41" s="14" t="s">
        <v>485</v>
      </c>
      <c r="B41" s="14">
        <v>1</v>
      </c>
      <c r="C41" s="14">
        <v>19500</v>
      </c>
      <c r="D41" s="14">
        <v>1.3</v>
      </c>
      <c r="E41" s="14">
        <v>3000</v>
      </c>
      <c r="F41" s="14">
        <f t="shared" si="1"/>
        <v>3900</v>
      </c>
      <c r="G41" s="13">
        <v>2</v>
      </c>
      <c r="H41" s="13">
        <v>10</v>
      </c>
      <c r="I41" s="13">
        <f>Tabelle2[[#This Row],[Rep von 1 auf Max Zustand]]/Tabelle2[[#This Row],[Max Zustand]]</f>
        <v>975</v>
      </c>
      <c r="J41" s="13">
        <f>Tabelle2[[#This Row],[Kosten bei Kauf]]*0.5</f>
        <v>9750</v>
      </c>
      <c r="K41" s="15">
        <f>Tabelle2[[#This Row],[Kosten bei Kauf]]*0.7</f>
        <v>13650</v>
      </c>
      <c r="L41" s="15">
        <f>Tabelle2[[#This Row],[Schmiedaufrüstung]] * - 1.2</f>
        <v>14040</v>
      </c>
      <c r="M41" s="13">
        <f>Tabelle2[[#This Row],[Verbesserungsskosten]]*2 - C63</f>
        <v>-11700</v>
      </c>
      <c r="N41" s="13">
        <f>Tabelle2[[#This Row],[Verbesserungsskosten]]*2+Tabelle2[[#This Row],[Auf höheres Tier Aufrüsten]]-C63</f>
        <v>2340</v>
      </c>
    </row>
    <row r="42" spans="1:14" x14ac:dyDescent="0.3">
      <c r="A42" s="14" t="s">
        <v>517</v>
      </c>
      <c r="B42" s="14">
        <v>1.2</v>
      </c>
      <c r="C42" s="14">
        <v>6000</v>
      </c>
      <c r="D42" s="14">
        <v>0.4</v>
      </c>
      <c r="E42" s="14">
        <v>3000</v>
      </c>
      <c r="F42" s="14">
        <f t="shared" si="1"/>
        <v>1200</v>
      </c>
      <c r="G42" s="13">
        <v>2</v>
      </c>
      <c r="H42" s="13">
        <v>10</v>
      </c>
      <c r="I42" s="13">
        <f>Tabelle2[[#This Row],[Rep von 1 auf Max Zustand]]/Tabelle2[[#This Row],[Max Zustand]]</f>
        <v>300</v>
      </c>
      <c r="J42" s="13">
        <f>Tabelle2[[#This Row],[Kosten bei Kauf]]*0.5</f>
        <v>3000</v>
      </c>
      <c r="K42" s="15"/>
      <c r="L42" s="15"/>
      <c r="M42" s="13"/>
      <c r="N42" s="13"/>
    </row>
    <row r="43" spans="1:14" x14ac:dyDescent="0.3">
      <c r="A43" s="14" t="s">
        <v>518</v>
      </c>
      <c r="B43" s="14">
        <v>3</v>
      </c>
      <c r="C43" s="14">
        <v>9000</v>
      </c>
      <c r="D43" s="14">
        <v>0.6</v>
      </c>
      <c r="E43" s="14">
        <v>3000</v>
      </c>
      <c r="F43" s="14">
        <f t="shared" si="1"/>
        <v>1800</v>
      </c>
      <c r="G43" s="13">
        <v>2</v>
      </c>
      <c r="H43" s="13">
        <v>10</v>
      </c>
      <c r="I43" s="13">
        <f>Tabelle2[[#This Row],[Rep von 1 auf Max Zustand]]/Tabelle2[[#This Row],[Max Zustand]]</f>
        <v>450</v>
      </c>
      <c r="J43" s="13">
        <f>Tabelle2[[#This Row],[Kosten bei Kauf]]*0.5</f>
        <v>4500</v>
      </c>
      <c r="K43" s="15"/>
      <c r="L43" s="15"/>
      <c r="M43" s="13"/>
      <c r="N43" s="13"/>
    </row>
    <row r="44" spans="1:14" x14ac:dyDescent="0.3">
      <c r="A44" s="14" t="s">
        <v>519</v>
      </c>
      <c r="B44" s="14">
        <v>5</v>
      </c>
      <c r="C44" s="14">
        <v>12000</v>
      </c>
      <c r="D44" s="14">
        <v>0.8</v>
      </c>
      <c r="E44" s="14">
        <v>3000</v>
      </c>
      <c r="F44" s="14">
        <f t="shared" ref="F44:F64" si="2">E44*D44</f>
        <v>2400</v>
      </c>
      <c r="G44" s="13">
        <v>2</v>
      </c>
      <c r="H44" s="13">
        <v>10</v>
      </c>
      <c r="I44" s="13">
        <f>Tabelle2[[#This Row],[Rep von 1 auf Max Zustand]]/Tabelle2[[#This Row],[Max Zustand]]</f>
        <v>600</v>
      </c>
      <c r="J44" s="13">
        <f>Tabelle2[[#This Row],[Kosten bei Kauf]]*0.5</f>
        <v>6000</v>
      </c>
      <c r="K44" s="15"/>
      <c r="L44" s="15"/>
      <c r="M44" s="13"/>
      <c r="N44" s="13"/>
    </row>
    <row r="45" spans="1:14" x14ac:dyDescent="0.3">
      <c r="A45" s="14" t="s">
        <v>484</v>
      </c>
      <c r="B45" s="14">
        <v>1</v>
      </c>
      <c r="C45" s="14">
        <v>6000</v>
      </c>
      <c r="D45" s="14">
        <v>0.4</v>
      </c>
      <c r="E45" s="14">
        <v>3000</v>
      </c>
      <c r="F45" s="14">
        <f t="shared" si="2"/>
        <v>1200</v>
      </c>
      <c r="G45" s="13">
        <v>2</v>
      </c>
      <c r="H45" s="13">
        <v>10</v>
      </c>
      <c r="I45" s="13">
        <f>Tabelle2[[#This Row],[Rep von 1 auf Max Zustand]]/Tabelle2[[#This Row],[Max Zustand]]</f>
        <v>300</v>
      </c>
      <c r="J45" s="13">
        <f>Tabelle2[[#This Row],[Kosten bei Kauf]]*0.5</f>
        <v>3000</v>
      </c>
      <c r="K45" s="15">
        <f>Tabelle2[[#This Row],[Kosten bei Kauf]]*0.7</f>
        <v>4200</v>
      </c>
      <c r="L45" s="15">
        <f>Tabelle2[[#This Row],[Schmiedaufrüstung]] * - 1.2</f>
        <v>4320</v>
      </c>
      <c r="M45" s="13">
        <f>Tabelle2[[#This Row],[Verbesserungsskosten]]*2 - C67</f>
        <v>-3600</v>
      </c>
      <c r="N45" s="13">
        <f>Tabelle2[[#This Row],[Verbesserungsskosten]]*2+Tabelle2[[#This Row],[Auf höheres Tier Aufrüsten]]-C67</f>
        <v>720</v>
      </c>
    </row>
    <row r="46" spans="1:14" x14ac:dyDescent="0.3">
      <c r="A46" s="14" t="s">
        <v>483</v>
      </c>
      <c r="B46" s="14">
        <v>3</v>
      </c>
      <c r="C46" s="14">
        <v>9000</v>
      </c>
      <c r="D46" s="14">
        <v>0.6</v>
      </c>
      <c r="E46" s="14">
        <v>3000</v>
      </c>
      <c r="F46" s="14">
        <f t="shared" si="2"/>
        <v>1800</v>
      </c>
      <c r="G46" s="13">
        <v>2</v>
      </c>
      <c r="H46" s="13">
        <v>10</v>
      </c>
      <c r="I46" s="13">
        <f>Tabelle2[[#This Row],[Rep von 1 auf Max Zustand]]/Tabelle2[[#This Row],[Max Zustand]]</f>
        <v>450</v>
      </c>
      <c r="J46" s="13">
        <f>Tabelle2[[#This Row],[Kosten bei Kauf]]*0.5</f>
        <v>4500</v>
      </c>
      <c r="K46" s="15">
        <f>Tabelle2[[#This Row],[Kosten bei Kauf]]*0.7</f>
        <v>6300</v>
      </c>
      <c r="L46" s="15">
        <f>Tabelle2[[#This Row],[Schmiedaufrüstung]] * - 1.2</f>
        <v>6480</v>
      </c>
      <c r="M46" s="13">
        <f>Tabelle2[[#This Row],[Verbesserungsskosten]]*2 - C68</f>
        <v>-5400</v>
      </c>
      <c r="N46" s="13">
        <f>Tabelle2[[#This Row],[Verbesserungsskosten]]*2+Tabelle2[[#This Row],[Auf höheres Tier Aufrüsten]]-C68</f>
        <v>1080</v>
      </c>
    </row>
    <row r="47" spans="1:14" x14ac:dyDescent="0.3">
      <c r="A47" s="14" t="s">
        <v>482</v>
      </c>
      <c r="B47" s="14">
        <v>8</v>
      </c>
      <c r="C47" s="14">
        <v>12000</v>
      </c>
      <c r="D47" s="14">
        <v>0.8</v>
      </c>
      <c r="E47" s="14">
        <v>3000</v>
      </c>
      <c r="F47" s="14">
        <f t="shared" si="2"/>
        <v>2400</v>
      </c>
      <c r="G47" s="13">
        <v>2</v>
      </c>
      <c r="H47" s="13">
        <v>10</v>
      </c>
      <c r="I47" s="13">
        <f>Tabelle2[[#This Row],[Rep von 1 auf Max Zustand]]/Tabelle2[[#This Row],[Max Zustand]]</f>
        <v>600</v>
      </c>
      <c r="J47" s="13">
        <f>Tabelle2[[#This Row],[Kosten bei Kauf]]*0.5</f>
        <v>6000</v>
      </c>
      <c r="K47" s="15">
        <f>Tabelle2[[#This Row],[Kosten bei Kauf]]*0.7</f>
        <v>8400</v>
      </c>
      <c r="L47" s="15">
        <f>Tabelle2[[#This Row],[Schmiedaufrüstung]] * - 1.2</f>
        <v>8640</v>
      </c>
      <c r="M47" s="13">
        <f>Tabelle2[[#This Row],[Verbesserungsskosten]]*2 - C69</f>
        <v>-7200</v>
      </c>
      <c r="N47" s="13">
        <f>Tabelle2[[#This Row],[Verbesserungsskosten]]*2+Tabelle2[[#This Row],[Auf höheres Tier Aufrüsten]]-C69</f>
        <v>1440</v>
      </c>
    </row>
    <row r="48" spans="1:14" x14ac:dyDescent="0.3">
      <c r="A48" s="14" t="s">
        <v>501</v>
      </c>
      <c r="B48" s="14">
        <v>1</v>
      </c>
      <c r="C48" s="14">
        <v>30000</v>
      </c>
      <c r="D48" s="14">
        <v>1</v>
      </c>
      <c r="E48" s="14">
        <v>6000</v>
      </c>
      <c r="F48" s="14">
        <f t="shared" si="2"/>
        <v>6000</v>
      </c>
      <c r="G48" s="13">
        <v>3</v>
      </c>
      <c r="H48" s="13">
        <v>14</v>
      </c>
      <c r="I48" s="13">
        <f>Tabelle2[[#This Row],[Rep von 1 auf Max Zustand]]/Tabelle2[[#This Row],[Max Zustand]]</f>
        <v>1071.4285714285713</v>
      </c>
      <c r="J48" s="13">
        <f>Tabelle2[[#This Row],[Kosten bei Kauf]]*0.5</f>
        <v>15000</v>
      </c>
      <c r="K48" s="15">
        <f>Tabelle2[[#This Row],[Kosten bei Kauf]]*0.7</f>
        <v>21000</v>
      </c>
      <c r="L48" s="15">
        <f>Tabelle2[[#This Row],[Schmiedaufrüstung]] * - 1.2</f>
        <v>21600</v>
      </c>
      <c r="M48" s="13">
        <f>Tabelle2[[#This Row],[Verbesserungsskosten]]*2 - C70</f>
        <v>-18000</v>
      </c>
      <c r="N48" s="13">
        <f>Tabelle2[[#This Row],[Verbesserungsskosten]]*2+Tabelle2[[#This Row],[Auf höheres Tier Aufrüsten]]-C70</f>
        <v>3600</v>
      </c>
    </row>
    <row r="49" spans="1:14" x14ac:dyDescent="0.3">
      <c r="A49" s="14" t="s">
        <v>500</v>
      </c>
      <c r="B49" s="14">
        <v>2</v>
      </c>
      <c r="C49" s="14">
        <v>30000</v>
      </c>
      <c r="D49" s="14">
        <v>1</v>
      </c>
      <c r="E49" s="14">
        <v>6000</v>
      </c>
      <c r="F49" s="14">
        <f t="shared" si="2"/>
        <v>6000</v>
      </c>
      <c r="G49" s="13">
        <v>3</v>
      </c>
      <c r="H49" s="13">
        <v>14</v>
      </c>
      <c r="I49" s="13">
        <f>Tabelle2[[#This Row],[Rep von 1 auf Max Zustand]]/Tabelle2[[#This Row],[Max Zustand]]</f>
        <v>1071.4285714285713</v>
      </c>
      <c r="J49" s="13">
        <f>Tabelle2[[#This Row],[Kosten bei Kauf]]*0.5</f>
        <v>15000</v>
      </c>
      <c r="K49" s="15">
        <f>Tabelle2[[#This Row],[Kosten bei Kauf]]*0.7</f>
        <v>21000</v>
      </c>
      <c r="L49" s="15">
        <f>Tabelle2[[#This Row],[Schmiedaufrüstung]] * - 1.2</f>
        <v>21600</v>
      </c>
      <c r="M49" s="13">
        <f>Tabelle2[[#This Row],[Verbesserungsskosten]]*2 - C71</f>
        <v>-18000</v>
      </c>
      <c r="N49" s="13">
        <f>Tabelle2[[#This Row],[Verbesserungsskosten]]*2+Tabelle2[[#This Row],[Auf höheres Tier Aufrüsten]]-C71</f>
        <v>3600</v>
      </c>
    </row>
    <row r="50" spans="1:14" x14ac:dyDescent="0.3">
      <c r="A50" s="16" t="s">
        <v>498</v>
      </c>
      <c r="B50" s="16">
        <v>1</v>
      </c>
      <c r="C50" s="14">
        <v>30000</v>
      </c>
      <c r="D50" s="14">
        <v>1</v>
      </c>
      <c r="E50" s="14">
        <v>6000</v>
      </c>
      <c r="F50" s="14">
        <f t="shared" si="2"/>
        <v>6000</v>
      </c>
      <c r="G50" s="13">
        <v>3</v>
      </c>
      <c r="H50" s="13">
        <v>14</v>
      </c>
      <c r="I50" s="13">
        <f>Tabelle2[[#This Row],[Rep von 1 auf Max Zustand]]/Tabelle2[[#This Row],[Max Zustand]]</f>
        <v>1071.4285714285713</v>
      </c>
      <c r="J50" s="13">
        <f>Tabelle2[[#This Row],[Kosten bei Kauf]]*0.5</f>
        <v>15000</v>
      </c>
      <c r="K50" s="15">
        <f>Tabelle2[[#This Row],[Kosten bei Kauf]]*0.7</f>
        <v>21000</v>
      </c>
      <c r="L50" s="15">
        <f>Tabelle2[[#This Row],[Schmiedaufrüstung]] * - 1.2</f>
        <v>21600</v>
      </c>
      <c r="M50" s="13">
        <f>Tabelle2[[#This Row],[Verbesserungsskosten]]*2 - C72</f>
        <v>-18000</v>
      </c>
      <c r="N50" s="13">
        <f>Tabelle2[[#This Row],[Verbesserungsskosten]]*2+Tabelle2[[#This Row],[Auf höheres Tier Aufrüsten]]-C72</f>
        <v>3600</v>
      </c>
    </row>
    <row r="51" spans="1:14" x14ac:dyDescent="0.3">
      <c r="A51" s="16" t="s">
        <v>497</v>
      </c>
      <c r="B51" s="16">
        <v>2</v>
      </c>
      <c r="C51" s="14">
        <v>30000</v>
      </c>
      <c r="D51" s="14">
        <v>1</v>
      </c>
      <c r="E51" s="14">
        <v>6000</v>
      </c>
      <c r="F51" s="14">
        <f t="shared" si="2"/>
        <v>6000</v>
      </c>
      <c r="G51" s="13">
        <v>3</v>
      </c>
      <c r="H51" s="13">
        <v>14</v>
      </c>
      <c r="I51" s="13">
        <f>Tabelle2[[#This Row],[Rep von 1 auf Max Zustand]]/Tabelle2[[#This Row],[Max Zustand]]</f>
        <v>1071.4285714285713</v>
      </c>
      <c r="J51" s="13">
        <f>Tabelle2[[#This Row],[Kosten bei Kauf]]*0.5</f>
        <v>15000</v>
      </c>
      <c r="K51" s="15">
        <f>Tabelle2[[#This Row],[Kosten bei Kauf]]*0.7</f>
        <v>21000</v>
      </c>
      <c r="L51" s="15">
        <f>Tabelle2[[#This Row],[Schmiedaufrüstung]] * - 1.2</f>
        <v>21600</v>
      </c>
      <c r="M51" s="13">
        <f>Tabelle2[[#This Row],[Verbesserungsskosten]]*2 - C73</f>
        <v>-18000</v>
      </c>
      <c r="N51" s="13">
        <f>Tabelle2[[#This Row],[Verbesserungsskosten]]*2+Tabelle2[[#This Row],[Auf höheres Tier Aufrüsten]]-C73</f>
        <v>3600</v>
      </c>
    </row>
    <row r="52" spans="1:14" x14ac:dyDescent="0.3">
      <c r="A52" s="16" t="s">
        <v>496</v>
      </c>
      <c r="B52" s="16">
        <v>3</v>
      </c>
      <c r="C52" s="14">
        <v>30000</v>
      </c>
      <c r="D52" s="14">
        <v>1</v>
      </c>
      <c r="E52" s="14">
        <v>6000</v>
      </c>
      <c r="F52" s="14">
        <f t="shared" si="2"/>
        <v>6000</v>
      </c>
      <c r="G52" s="13">
        <v>3</v>
      </c>
      <c r="H52" s="13">
        <v>14</v>
      </c>
      <c r="I52" s="13">
        <f>Tabelle2[[#This Row],[Rep von 1 auf Max Zustand]]/Tabelle2[[#This Row],[Max Zustand]]</f>
        <v>1071.4285714285713</v>
      </c>
      <c r="J52" s="13">
        <f>Tabelle2[[#This Row],[Kosten bei Kauf]]*0.5</f>
        <v>15000</v>
      </c>
      <c r="K52" s="15">
        <f>Tabelle2[[#This Row],[Kosten bei Kauf]]*0.7</f>
        <v>21000</v>
      </c>
      <c r="L52" s="15">
        <f>Tabelle2[[#This Row],[Schmiedaufrüstung]] * - 1.2</f>
        <v>21600</v>
      </c>
      <c r="M52" s="13">
        <f>Tabelle2[[#This Row],[Verbesserungsskosten]]*2 - C74</f>
        <v>-18000</v>
      </c>
      <c r="N52" s="13">
        <f>Tabelle2[[#This Row],[Verbesserungsskosten]]*2+Tabelle2[[#This Row],[Auf höheres Tier Aufrüsten]]-C74</f>
        <v>3600</v>
      </c>
    </row>
    <row r="53" spans="1:14" x14ac:dyDescent="0.3">
      <c r="A53" s="16" t="s">
        <v>495</v>
      </c>
      <c r="B53" s="16">
        <v>0.5</v>
      </c>
      <c r="C53" s="14">
        <v>12000</v>
      </c>
      <c r="D53" s="14">
        <v>0.4</v>
      </c>
      <c r="E53" s="14">
        <v>6000</v>
      </c>
      <c r="F53" s="14">
        <f t="shared" si="2"/>
        <v>2400</v>
      </c>
      <c r="G53" s="13">
        <v>3</v>
      </c>
      <c r="H53" s="13">
        <v>14</v>
      </c>
      <c r="I53" s="13">
        <f>Tabelle2[[#This Row],[Rep von 1 auf Max Zustand]]/Tabelle2[[#This Row],[Max Zustand]]</f>
        <v>428.57142857142856</v>
      </c>
      <c r="J53" s="13">
        <f>Tabelle2[[#This Row],[Kosten bei Kauf]]*0.5</f>
        <v>6000</v>
      </c>
      <c r="K53" s="15">
        <f>Tabelle2[[#This Row],[Kosten bei Kauf]]*0.7</f>
        <v>8400</v>
      </c>
      <c r="L53" s="15">
        <f>Tabelle2[[#This Row],[Schmiedaufrüstung]] * - 1.2</f>
        <v>8640</v>
      </c>
      <c r="M53" s="13">
        <f>Tabelle2[[#This Row],[Verbesserungsskosten]]*2 - C75</f>
        <v>-7200</v>
      </c>
      <c r="N53" s="13">
        <f>Tabelle2[[#This Row],[Verbesserungsskosten]]*2+Tabelle2[[#This Row],[Auf höheres Tier Aufrüsten]]-C75</f>
        <v>1440</v>
      </c>
    </row>
    <row r="54" spans="1:14" x14ac:dyDescent="0.3">
      <c r="A54" s="16" t="s">
        <v>494</v>
      </c>
      <c r="B54" s="16">
        <v>1</v>
      </c>
      <c r="C54" s="14">
        <v>15000</v>
      </c>
      <c r="D54" s="14">
        <v>0.5</v>
      </c>
      <c r="E54" s="14">
        <v>6000</v>
      </c>
      <c r="F54" s="14">
        <f t="shared" si="2"/>
        <v>3000</v>
      </c>
      <c r="G54" s="13">
        <v>3</v>
      </c>
      <c r="H54" s="13">
        <v>14</v>
      </c>
      <c r="I54" s="13">
        <f>Tabelle2[[#This Row],[Rep von 1 auf Max Zustand]]/Tabelle2[[#This Row],[Max Zustand]]</f>
        <v>535.71428571428567</v>
      </c>
      <c r="J54" s="13">
        <f>Tabelle2[[#This Row],[Kosten bei Kauf]]*0.5</f>
        <v>7500</v>
      </c>
      <c r="K54" s="15">
        <f>Tabelle2[[#This Row],[Kosten bei Kauf]]*0.7</f>
        <v>10500</v>
      </c>
      <c r="L54" s="15">
        <f>Tabelle2[[#This Row],[Schmiedaufrüstung]] * - 1.2</f>
        <v>10800</v>
      </c>
      <c r="M54" s="13">
        <f>Tabelle2[[#This Row],[Verbesserungsskosten]]*2 - C76</f>
        <v>-9000</v>
      </c>
      <c r="N54" s="13">
        <f>Tabelle2[[#This Row],[Verbesserungsskosten]]*2+Tabelle2[[#This Row],[Auf höheres Tier Aufrüsten]]-C76</f>
        <v>1800</v>
      </c>
    </row>
    <row r="55" spans="1:14" x14ac:dyDescent="0.3">
      <c r="A55" s="16" t="s">
        <v>493</v>
      </c>
      <c r="B55" s="16">
        <v>3</v>
      </c>
      <c r="C55" s="14">
        <v>39000</v>
      </c>
      <c r="D55" s="14">
        <v>1.3</v>
      </c>
      <c r="E55" s="14">
        <v>6000</v>
      </c>
      <c r="F55" s="14">
        <f t="shared" si="2"/>
        <v>7800</v>
      </c>
      <c r="G55" s="13">
        <v>3</v>
      </c>
      <c r="H55" s="13">
        <v>14</v>
      </c>
      <c r="I55" s="13">
        <f>Tabelle2[[#This Row],[Rep von 1 auf Max Zustand]]/Tabelle2[[#This Row],[Max Zustand]]</f>
        <v>1392.8571428571429</v>
      </c>
      <c r="J55" s="13">
        <f>Tabelle2[[#This Row],[Kosten bei Kauf]]*0.5</f>
        <v>19500</v>
      </c>
      <c r="K55" s="15">
        <f>Tabelle2[[#This Row],[Kosten bei Kauf]]*0.7</f>
        <v>27300</v>
      </c>
      <c r="L55" s="15">
        <f>Tabelle2[[#This Row],[Schmiedaufrüstung]] * - 1.2</f>
        <v>28080</v>
      </c>
      <c r="M55" s="13">
        <f>Tabelle2[[#This Row],[Verbesserungsskosten]]*2 - C77</f>
        <v>-23400</v>
      </c>
      <c r="N55" s="13">
        <f>Tabelle2[[#This Row],[Verbesserungsskosten]]*2+Tabelle2[[#This Row],[Auf höheres Tier Aufrüsten]]-C77</f>
        <v>4680</v>
      </c>
    </row>
    <row r="56" spans="1:14" x14ac:dyDescent="0.3">
      <c r="A56" s="16" t="s">
        <v>492</v>
      </c>
      <c r="B56" s="16">
        <v>5</v>
      </c>
      <c r="C56" s="14">
        <v>39000</v>
      </c>
      <c r="D56" s="14">
        <v>1.3</v>
      </c>
      <c r="E56" s="14">
        <v>6000</v>
      </c>
      <c r="F56" s="14">
        <f t="shared" si="2"/>
        <v>7800</v>
      </c>
      <c r="G56" s="13">
        <v>3</v>
      </c>
      <c r="H56" s="13">
        <v>14</v>
      </c>
      <c r="I56" s="13">
        <f>Tabelle2[[#This Row],[Rep von 1 auf Max Zustand]]/Tabelle2[[#This Row],[Max Zustand]]</f>
        <v>1392.8571428571429</v>
      </c>
      <c r="J56" s="13">
        <f>Tabelle2[[#This Row],[Kosten bei Kauf]]*0.5</f>
        <v>19500</v>
      </c>
      <c r="K56" s="15">
        <f>Tabelle2[[#This Row],[Kosten bei Kauf]]*0.7</f>
        <v>27300</v>
      </c>
      <c r="L56" s="15">
        <f>Tabelle2[[#This Row],[Schmiedaufrüstung]] * - 1.2</f>
        <v>28080</v>
      </c>
      <c r="M56" s="13">
        <f>Tabelle2[[#This Row],[Verbesserungsskosten]]*2 - C78</f>
        <v>-23400</v>
      </c>
      <c r="N56" s="13">
        <f>Tabelle2[[#This Row],[Verbesserungsskosten]]*2+Tabelle2[[#This Row],[Auf höheres Tier Aufrüsten]]-C78</f>
        <v>4680</v>
      </c>
    </row>
    <row r="57" spans="1:14" x14ac:dyDescent="0.3">
      <c r="A57" s="16" t="s">
        <v>491</v>
      </c>
      <c r="B57" s="16">
        <v>8</v>
      </c>
      <c r="C57" s="14">
        <v>39000</v>
      </c>
      <c r="D57" s="14">
        <v>1.3</v>
      </c>
      <c r="E57" s="14">
        <v>6000</v>
      </c>
      <c r="F57" s="14">
        <f t="shared" si="2"/>
        <v>7800</v>
      </c>
      <c r="G57" s="13">
        <v>3</v>
      </c>
      <c r="H57" s="13">
        <v>14</v>
      </c>
      <c r="I57" s="13">
        <f>Tabelle2[[#This Row],[Rep von 1 auf Max Zustand]]/Tabelle2[[#This Row],[Max Zustand]]</f>
        <v>1392.8571428571429</v>
      </c>
      <c r="J57" s="13">
        <f>Tabelle2[[#This Row],[Kosten bei Kauf]]*0.5</f>
        <v>19500</v>
      </c>
      <c r="K57" s="15">
        <f>Tabelle2[[#This Row],[Kosten bei Kauf]]*0.7</f>
        <v>27300</v>
      </c>
      <c r="L57" s="15">
        <f>Tabelle2[[#This Row],[Schmiedaufrüstung]] * - 1.2</f>
        <v>28080</v>
      </c>
      <c r="M57" s="13">
        <f>Tabelle2[[#This Row],[Verbesserungsskosten]]*2 - C79</f>
        <v>-23400</v>
      </c>
      <c r="N57" s="13">
        <f>Tabelle2[[#This Row],[Verbesserungsskosten]]*2+Tabelle2[[#This Row],[Auf höheres Tier Aufrüsten]]-C79</f>
        <v>4680</v>
      </c>
    </row>
    <row r="58" spans="1:14" x14ac:dyDescent="0.3">
      <c r="A58" s="14" t="s">
        <v>490</v>
      </c>
      <c r="B58" s="14">
        <v>3</v>
      </c>
      <c r="C58" s="14">
        <v>24000</v>
      </c>
      <c r="D58" s="14">
        <v>0.8</v>
      </c>
      <c r="E58" s="14">
        <v>6000</v>
      </c>
      <c r="F58" s="14">
        <f t="shared" si="2"/>
        <v>4800</v>
      </c>
      <c r="G58" s="13">
        <v>3</v>
      </c>
      <c r="H58" s="13">
        <v>14</v>
      </c>
      <c r="I58" s="13">
        <f>Tabelle2[[#This Row],[Rep von 1 auf Max Zustand]]/Tabelle2[[#This Row],[Max Zustand]]</f>
        <v>857.14285714285711</v>
      </c>
      <c r="J58" s="13">
        <f>Tabelle2[[#This Row],[Kosten bei Kauf]]*0.5</f>
        <v>12000</v>
      </c>
      <c r="K58" s="15">
        <f>Tabelle2[[#This Row],[Kosten bei Kauf]]*0.7</f>
        <v>16800</v>
      </c>
      <c r="L58" s="15">
        <f>Tabelle2[[#This Row],[Schmiedaufrüstung]] * - 1.2</f>
        <v>17280</v>
      </c>
      <c r="M58" s="13">
        <f>Tabelle2[[#This Row],[Verbesserungsskosten]]*2 - C80</f>
        <v>-14400</v>
      </c>
      <c r="N58" s="13">
        <f>Tabelle2[[#This Row],[Verbesserungsskosten]]*2+Tabelle2[[#This Row],[Auf höheres Tier Aufrüsten]]-C80</f>
        <v>2880</v>
      </c>
    </row>
    <row r="59" spans="1:14" x14ac:dyDescent="0.3">
      <c r="A59" s="14" t="s">
        <v>489</v>
      </c>
      <c r="B59" s="14">
        <v>5</v>
      </c>
      <c r="C59" s="14">
        <v>18000</v>
      </c>
      <c r="D59" s="14">
        <v>0.6</v>
      </c>
      <c r="E59" s="14">
        <v>6000</v>
      </c>
      <c r="F59" s="14">
        <f t="shared" si="2"/>
        <v>3600</v>
      </c>
      <c r="G59" s="13">
        <v>3</v>
      </c>
      <c r="H59" s="13">
        <v>14</v>
      </c>
      <c r="I59" s="13">
        <f>Tabelle2[[#This Row],[Rep von 1 auf Max Zustand]]/Tabelle2[[#This Row],[Max Zustand]]</f>
        <v>642.85714285714289</v>
      </c>
      <c r="J59" s="13">
        <f>Tabelle2[[#This Row],[Kosten bei Kauf]]*0.5</f>
        <v>9000</v>
      </c>
      <c r="K59" s="15">
        <f>Tabelle2[[#This Row],[Kosten bei Kauf]]*0.7</f>
        <v>12600</v>
      </c>
      <c r="L59" s="15">
        <f>Tabelle2[[#This Row],[Schmiedaufrüstung]] * - 1.2</f>
        <v>12960</v>
      </c>
      <c r="M59" s="13">
        <f>Tabelle2[[#This Row],[Verbesserungsskosten]]*2 - C81</f>
        <v>-10800</v>
      </c>
      <c r="N59" s="13">
        <f>Tabelle2[[#This Row],[Verbesserungsskosten]]*2+Tabelle2[[#This Row],[Auf höheres Tier Aufrüsten]]-C81</f>
        <v>2160</v>
      </c>
    </row>
    <row r="60" spans="1:14" x14ac:dyDescent="0.3">
      <c r="A60" s="14" t="s">
        <v>488</v>
      </c>
      <c r="B60" s="14">
        <v>7</v>
      </c>
      <c r="C60" s="14">
        <v>42000</v>
      </c>
      <c r="D60" s="14">
        <v>1.4</v>
      </c>
      <c r="E60" s="14">
        <v>6000</v>
      </c>
      <c r="F60" s="14">
        <f t="shared" si="2"/>
        <v>8400</v>
      </c>
      <c r="G60" s="13">
        <v>3</v>
      </c>
      <c r="H60" s="13">
        <v>14</v>
      </c>
      <c r="I60" s="13">
        <f>Tabelle2[[#This Row],[Rep von 1 auf Max Zustand]]/Tabelle2[[#This Row],[Max Zustand]]</f>
        <v>1500</v>
      </c>
      <c r="J60" s="13">
        <f>Tabelle2[[#This Row],[Kosten bei Kauf]]*0.5</f>
        <v>21000</v>
      </c>
      <c r="K60" s="15">
        <f>Tabelle2[[#This Row],[Kosten bei Kauf]]*0.7</f>
        <v>29399.999999999996</v>
      </c>
      <c r="L60" s="15">
        <f>Tabelle2[[#This Row],[Schmiedaufrüstung]] * - 1.2</f>
        <v>30240.000000000007</v>
      </c>
      <c r="M60" s="13">
        <f>Tabelle2[[#This Row],[Verbesserungsskosten]]*2 - C82</f>
        <v>-25200.000000000007</v>
      </c>
      <c r="N60" s="13">
        <f>Tabelle2[[#This Row],[Verbesserungsskosten]]*2+Tabelle2[[#This Row],[Auf höheres Tier Aufrüsten]]-C82</f>
        <v>5040</v>
      </c>
    </row>
    <row r="61" spans="1:14" x14ac:dyDescent="0.3">
      <c r="A61" s="14" t="s">
        <v>487</v>
      </c>
      <c r="B61" s="14">
        <v>0.2</v>
      </c>
      <c r="C61" s="14">
        <v>12000</v>
      </c>
      <c r="D61" s="14">
        <v>0.4</v>
      </c>
      <c r="E61" s="14">
        <v>6000</v>
      </c>
      <c r="F61" s="14">
        <f t="shared" si="2"/>
        <v>2400</v>
      </c>
      <c r="G61" s="13">
        <v>3</v>
      </c>
      <c r="H61" s="13">
        <v>14</v>
      </c>
      <c r="I61" s="13">
        <f>Tabelle2[[#This Row],[Rep von 1 auf Max Zustand]]/Tabelle2[[#This Row],[Max Zustand]]</f>
        <v>428.57142857142856</v>
      </c>
      <c r="J61" s="13">
        <f>Tabelle2[[#This Row],[Kosten bei Kauf]]*0.5</f>
        <v>6000</v>
      </c>
      <c r="K61" s="15">
        <f>Tabelle2[[#This Row],[Kosten bei Kauf]]*0.7</f>
        <v>8400</v>
      </c>
      <c r="L61" s="15">
        <f>Tabelle2[[#This Row],[Schmiedaufrüstung]] * - 1.2</f>
        <v>8640</v>
      </c>
      <c r="M61" s="13">
        <f>Tabelle2[[#This Row],[Verbesserungsskosten]]*2 - C83</f>
        <v>-7200</v>
      </c>
      <c r="N61" s="13">
        <f>Tabelle2[[#This Row],[Verbesserungsskosten]]*2+Tabelle2[[#This Row],[Auf höheres Tier Aufrüsten]]-C83</f>
        <v>1440</v>
      </c>
    </row>
    <row r="62" spans="1:14" x14ac:dyDescent="0.3">
      <c r="A62" s="14" t="s">
        <v>486</v>
      </c>
      <c r="B62" s="14">
        <v>0.5</v>
      </c>
      <c r="C62" s="14">
        <v>24000</v>
      </c>
      <c r="D62" s="14">
        <v>0.8</v>
      </c>
      <c r="E62" s="14">
        <v>6000</v>
      </c>
      <c r="F62" s="14">
        <f t="shared" si="2"/>
        <v>4800</v>
      </c>
      <c r="G62" s="13">
        <v>3</v>
      </c>
      <c r="H62" s="13">
        <v>14</v>
      </c>
      <c r="I62" s="13">
        <f>Tabelle2[[#This Row],[Rep von 1 auf Max Zustand]]/Tabelle2[[#This Row],[Max Zustand]]</f>
        <v>857.14285714285711</v>
      </c>
      <c r="J62" s="13">
        <f>Tabelle2[[#This Row],[Kosten bei Kauf]]*0.5</f>
        <v>12000</v>
      </c>
      <c r="K62" s="15">
        <f>Tabelle2[[#This Row],[Kosten bei Kauf]]*0.7</f>
        <v>16800</v>
      </c>
      <c r="L62" s="15">
        <f>Tabelle2[[#This Row],[Schmiedaufrüstung]] * - 1.2</f>
        <v>17280</v>
      </c>
      <c r="M62" s="13">
        <f>Tabelle2[[#This Row],[Verbesserungsskosten]]*2 - C84</f>
        <v>-14400</v>
      </c>
      <c r="N62" s="13">
        <f>Tabelle2[[#This Row],[Verbesserungsskosten]]*2+Tabelle2[[#This Row],[Auf höheres Tier Aufrüsten]]-C84</f>
        <v>2880</v>
      </c>
    </row>
    <row r="63" spans="1:14" x14ac:dyDescent="0.3">
      <c r="A63" s="14" t="s">
        <v>485</v>
      </c>
      <c r="B63" s="14">
        <v>1</v>
      </c>
      <c r="C63" s="14">
        <v>39000</v>
      </c>
      <c r="D63" s="14">
        <v>1.3</v>
      </c>
      <c r="E63" s="14">
        <v>6000</v>
      </c>
      <c r="F63" s="14">
        <f t="shared" si="2"/>
        <v>7800</v>
      </c>
      <c r="G63" s="13">
        <v>3</v>
      </c>
      <c r="H63" s="13">
        <v>14</v>
      </c>
      <c r="I63" s="13">
        <f>Tabelle2[[#This Row],[Rep von 1 auf Max Zustand]]/Tabelle2[[#This Row],[Max Zustand]]</f>
        <v>1392.8571428571429</v>
      </c>
      <c r="J63" s="13">
        <f>Tabelle2[[#This Row],[Kosten bei Kauf]]*0.5</f>
        <v>19500</v>
      </c>
      <c r="K63" s="15">
        <f>Tabelle2[[#This Row],[Kosten bei Kauf]]*0.7</f>
        <v>27300</v>
      </c>
      <c r="L63" s="15">
        <f>Tabelle2[[#This Row],[Schmiedaufrüstung]] * - 1.2</f>
        <v>28080</v>
      </c>
      <c r="M63" s="13">
        <f>Tabelle2[[#This Row],[Verbesserungsskosten]]*2 - C85</f>
        <v>-23400</v>
      </c>
      <c r="N63" s="13">
        <f>Tabelle2[[#This Row],[Verbesserungsskosten]]*2+Tabelle2[[#This Row],[Auf höheres Tier Aufrüsten]]-C85</f>
        <v>4680</v>
      </c>
    </row>
    <row r="64" spans="1:14" x14ac:dyDescent="0.3">
      <c r="A64" s="14" t="s">
        <v>517</v>
      </c>
      <c r="B64" s="14">
        <v>1.2</v>
      </c>
      <c r="C64" s="14">
        <v>12000</v>
      </c>
      <c r="D64" s="14">
        <v>0.4</v>
      </c>
      <c r="E64" s="14">
        <v>6000</v>
      </c>
      <c r="F64" s="14">
        <f t="shared" si="2"/>
        <v>2400</v>
      </c>
      <c r="G64" s="13">
        <v>3</v>
      </c>
      <c r="H64" s="13">
        <v>14</v>
      </c>
      <c r="I64" s="13">
        <f>Tabelle2[[#This Row],[Rep von 1 auf Max Zustand]]/Tabelle2[[#This Row],[Max Zustand]]</f>
        <v>428.57142857142856</v>
      </c>
      <c r="J64" s="13">
        <f>Tabelle2[[#This Row],[Kosten bei Kauf]]*0.5</f>
        <v>6000</v>
      </c>
      <c r="K64" s="15"/>
      <c r="L64" s="15"/>
      <c r="M64" s="13"/>
      <c r="N64" s="13"/>
    </row>
    <row r="65" spans="1:14" x14ac:dyDescent="0.3">
      <c r="A65" s="14" t="s">
        <v>518</v>
      </c>
      <c r="B65" s="14">
        <v>3</v>
      </c>
      <c r="C65" s="14">
        <v>18000</v>
      </c>
      <c r="D65" s="14">
        <v>0.6</v>
      </c>
      <c r="E65" s="14">
        <v>6000</v>
      </c>
      <c r="F65" s="14">
        <f t="shared" ref="F65:F85" si="3">E65*D65</f>
        <v>3600</v>
      </c>
      <c r="G65" s="13">
        <v>3</v>
      </c>
      <c r="H65" s="13">
        <v>14</v>
      </c>
      <c r="I65" s="13">
        <f>Tabelle2[[#This Row],[Rep von 1 auf Max Zustand]]/Tabelle2[[#This Row],[Max Zustand]]</f>
        <v>642.85714285714289</v>
      </c>
      <c r="J65" s="13">
        <f>Tabelle2[[#This Row],[Kosten bei Kauf]]*0.5</f>
        <v>9000</v>
      </c>
      <c r="K65" s="15"/>
      <c r="L65" s="15"/>
      <c r="M65" s="13"/>
      <c r="N65" s="13"/>
    </row>
    <row r="66" spans="1:14" x14ac:dyDescent="0.3">
      <c r="A66" s="14" t="s">
        <v>519</v>
      </c>
      <c r="B66" s="14">
        <v>5</v>
      </c>
      <c r="C66" s="14">
        <v>24000</v>
      </c>
      <c r="D66" s="14">
        <v>0.8</v>
      </c>
      <c r="E66" s="14">
        <v>6000</v>
      </c>
      <c r="F66" s="14">
        <f t="shared" si="3"/>
        <v>4800</v>
      </c>
      <c r="G66" s="13">
        <v>3</v>
      </c>
      <c r="H66" s="13">
        <v>14</v>
      </c>
      <c r="I66" s="13">
        <f>Tabelle2[[#This Row],[Rep von 1 auf Max Zustand]]/Tabelle2[[#This Row],[Max Zustand]]</f>
        <v>857.14285714285711</v>
      </c>
      <c r="J66" s="13">
        <f>Tabelle2[[#This Row],[Kosten bei Kauf]]*0.5</f>
        <v>12000</v>
      </c>
      <c r="K66" s="15"/>
      <c r="L66" s="15"/>
      <c r="M66" s="13"/>
      <c r="N66" s="13"/>
    </row>
    <row r="67" spans="1:14" x14ac:dyDescent="0.3">
      <c r="A67" s="14" t="s">
        <v>484</v>
      </c>
      <c r="B67" s="14">
        <v>1</v>
      </c>
      <c r="C67" s="14">
        <v>12000</v>
      </c>
      <c r="D67" s="14">
        <v>0.4</v>
      </c>
      <c r="E67" s="14">
        <v>6000</v>
      </c>
      <c r="F67" s="14">
        <f t="shared" si="3"/>
        <v>2400</v>
      </c>
      <c r="G67" s="13">
        <v>3</v>
      </c>
      <c r="H67" s="13">
        <v>14</v>
      </c>
      <c r="I67" s="13">
        <f>Tabelle2[[#This Row],[Rep von 1 auf Max Zustand]]/Tabelle2[[#This Row],[Max Zustand]]</f>
        <v>428.57142857142856</v>
      </c>
      <c r="J67" s="13">
        <f>Tabelle2[[#This Row],[Kosten bei Kauf]]*0.5</f>
        <v>6000</v>
      </c>
      <c r="K67" s="15">
        <f>Tabelle2[[#This Row],[Kosten bei Kauf]]*0.7</f>
        <v>8400</v>
      </c>
      <c r="L67" s="15">
        <f>Tabelle2[[#This Row],[Schmiedaufrüstung]] * - 1.2</f>
        <v>8640</v>
      </c>
      <c r="M67" s="13">
        <f>Tabelle2[[#This Row],[Verbesserungsskosten]]*2 - C89</f>
        <v>-7200</v>
      </c>
      <c r="N67" s="13">
        <f>Tabelle2[[#This Row],[Verbesserungsskosten]]*2+Tabelle2[[#This Row],[Auf höheres Tier Aufrüsten]]-C89</f>
        <v>1440</v>
      </c>
    </row>
    <row r="68" spans="1:14" x14ac:dyDescent="0.3">
      <c r="A68" s="14" t="s">
        <v>483</v>
      </c>
      <c r="B68" s="14">
        <v>3</v>
      </c>
      <c r="C68" s="14">
        <v>18000</v>
      </c>
      <c r="D68" s="14">
        <v>0.6</v>
      </c>
      <c r="E68" s="14">
        <v>6000</v>
      </c>
      <c r="F68" s="14">
        <f t="shared" si="3"/>
        <v>3600</v>
      </c>
      <c r="G68" s="13">
        <v>3</v>
      </c>
      <c r="H68" s="13">
        <v>14</v>
      </c>
      <c r="I68" s="13">
        <f>Tabelle2[[#This Row],[Rep von 1 auf Max Zustand]]/Tabelle2[[#This Row],[Max Zustand]]</f>
        <v>642.85714285714289</v>
      </c>
      <c r="J68" s="13">
        <f>Tabelle2[[#This Row],[Kosten bei Kauf]]*0.5</f>
        <v>9000</v>
      </c>
      <c r="K68" s="15">
        <f>Tabelle2[[#This Row],[Kosten bei Kauf]]*0.7</f>
        <v>12600</v>
      </c>
      <c r="L68" s="15">
        <f>Tabelle2[[#This Row],[Schmiedaufrüstung]] * - 1.2</f>
        <v>12960</v>
      </c>
      <c r="M68" s="13">
        <f>Tabelle2[[#This Row],[Verbesserungsskosten]]*2 - C90</f>
        <v>-10800</v>
      </c>
      <c r="N68" s="13">
        <f>Tabelle2[[#This Row],[Verbesserungsskosten]]*2+Tabelle2[[#This Row],[Auf höheres Tier Aufrüsten]]-C90</f>
        <v>2160</v>
      </c>
    </row>
    <row r="69" spans="1:14" x14ac:dyDescent="0.3">
      <c r="A69" s="14" t="s">
        <v>482</v>
      </c>
      <c r="B69" s="14">
        <v>8</v>
      </c>
      <c r="C69" s="14">
        <v>24000</v>
      </c>
      <c r="D69" s="14">
        <v>0.8</v>
      </c>
      <c r="E69" s="14">
        <v>6000</v>
      </c>
      <c r="F69" s="14">
        <f t="shared" si="3"/>
        <v>4800</v>
      </c>
      <c r="G69" s="13">
        <v>3</v>
      </c>
      <c r="H69" s="13">
        <v>14</v>
      </c>
      <c r="I69" s="13">
        <f>Tabelle2[[#This Row],[Rep von 1 auf Max Zustand]]/Tabelle2[[#This Row],[Max Zustand]]</f>
        <v>857.14285714285711</v>
      </c>
      <c r="J69" s="13">
        <f>Tabelle2[[#This Row],[Kosten bei Kauf]]*0.5</f>
        <v>12000</v>
      </c>
      <c r="K69" s="15">
        <f>Tabelle2[[#This Row],[Kosten bei Kauf]]*0.7</f>
        <v>16800</v>
      </c>
      <c r="L69" s="15">
        <f>Tabelle2[[#This Row],[Schmiedaufrüstung]] * - 1.2</f>
        <v>17280</v>
      </c>
      <c r="M69" s="13">
        <f>Tabelle2[[#This Row],[Verbesserungsskosten]]*2 - C91</f>
        <v>-14400</v>
      </c>
      <c r="N69" s="13">
        <f>Tabelle2[[#This Row],[Verbesserungsskosten]]*2+Tabelle2[[#This Row],[Auf höheres Tier Aufrüsten]]-C91</f>
        <v>2880</v>
      </c>
    </row>
    <row r="70" spans="1:14" x14ac:dyDescent="0.3">
      <c r="A70" s="14" t="s">
        <v>501</v>
      </c>
      <c r="B70" s="14">
        <v>1</v>
      </c>
      <c r="C70" s="14">
        <v>60000</v>
      </c>
      <c r="D70" s="14">
        <v>1</v>
      </c>
      <c r="E70" s="14">
        <v>12000</v>
      </c>
      <c r="F70" s="14">
        <f t="shared" si="3"/>
        <v>12000</v>
      </c>
      <c r="G70" s="13">
        <v>4</v>
      </c>
      <c r="H70" s="13">
        <v>20</v>
      </c>
      <c r="I70" s="13">
        <f>Tabelle2[[#This Row],[Rep von 1 auf Max Zustand]]/Tabelle2[[#This Row],[Max Zustand]]</f>
        <v>1500</v>
      </c>
      <c r="J70" s="13">
        <f>Tabelle2[[#This Row],[Kosten bei Kauf]]*0.5</f>
        <v>30000</v>
      </c>
      <c r="K70" s="15">
        <f>Tabelle2[[#This Row],[Kosten bei Kauf]]*0.7</f>
        <v>42000</v>
      </c>
      <c r="L70" s="15"/>
      <c r="M70" s="13"/>
      <c r="N70" s="13"/>
    </row>
    <row r="71" spans="1:14" x14ac:dyDescent="0.3">
      <c r="A71" s="14" t="s">
        <v>500</v>
      </c>
      <c r="B71" s="14">
        <v>2</v>
      </c>
      <c r="C71" s="14">
        <v>60000</v>
      </c>
      <c r="D71" s="14">
        <v>1</v>
      </c>
      <c r="E71" s="14">
        <v>12000</v>
      </c>
      <c r="F71" s="14">
        <f t="shared" si="3"/>
        <v>12000</v>
      </c>
      <c r="G71" s="13">
        <v>4</v>
      </c>
      <c r="H71" s="13">
        <v>20</v>
      </c>
      <c r="I71" s="13">
        <f>Tabelle2[[#This Row],[Rep von 1 auf Max Zustand]]/Tabelle2[[#This Row],[Max Zustand]]</f>
        <v>1500</v>
      </c>
      <c r="J71" s="13">
        <f>Tabelle2[[#This Row],[Kosten bei Kauf]]*0.5</f>
        <v>30000</v>
      </c>
      <c r="K71" s="15">
        <f>Tabelle2[[#This Row],[Kosten bei Kauf]]*0.7</f>
        <v>42000</v>
      </c>
      <c r="L71" s="15"/>
      <c r="M71" s="13"/>
      <c r="N71" s="13"/>
    </row>
    <row r="72" spans="1:14" x14ac:dyDescent="0.3">
      <c r="A72" s="16" t="s">
        <v>498</v>
      </c>
      <c r="B72" s="16">
        <v>1</v>
      </c>
      <c r="C72" s="14">
        <v>60000</v>
      </c>
      <c r="D72" s="14">
        <v>1</v>
      </c>
      <c r="E72" s="14">
        <v>12000</v>
      </c>
      <c r="F72" s="14">
        <f t="shared" si="3"/>
        <v>12000</v>
      </c>
      <c r="G72" s="13">
        <v>4</v>
      </c>
      <c r="H72" s="13">
        <v>20</v>
      </c>
      <c r="I72" s="13">
        <f>Tabelle2[[#This Row],[Rep von 1 auf Max Zustand]]/Tabelle2[[#This Row],[Max Zustand]]</f>
        <v>1500</v>
      </c>
      <c r="J72" s="13">
        <f>Tabelle2[[#This Row],[Kosten bei Kauf]]*0.5</f>
        <v>30000</v>
      </c>
      <c r="K72" s="15">
        <f>Tabelle2[[#This Row],[Kosten bei Kauf]]*0.7</f>
        <v>42000</v>
      </c>
      <c r="L72" s="15"/>
      <c r="M72" s="13"/>
      <c r="N72" s="13"/>
    </row>
    <row r="73" spans="1:14" x14ac:dyDescent="0.3">
      <c r="A73" s="16" t="s">
        <v>497</v>
      </c>
      <c r="B73" s="16">
        <v>2</v>
      </c>
      <c r="C73" s="14">
        <v>60000</v>
      </c>
      <c r="D73" s="14">
        <v>1</v>
      </c>
      <c r="E73" s="14">
        <v>12000</v>
      </c>
      <c r="F73" s="14">
        <f t="shared" si="3"/>
        <v>12000</v>
      </c>
      <c r="G73" s="13">
        <v>4</v>
      </c>
      <c r="H73" s="13">
        <v>20</v>
      </c>
      <c r="I73" s="13">
        <f>Tabelle2[[#This Row],[Rep von 1 auf Max Zustand]]/Tabelle2[[#This Row],[Max Zustand]]</f>
        <v>1500</v>
      </c>
      <c r="J73" s="13">
        <f>Tabelle2[[#This Row],[Kosten bei Kauf]]*0.5</f>
        <v>30000</v>
      </c>
      <c r="K73" s="15">
        <f>Tabelle2[[#This Row],[Kosten bei Kauf]]*0.7</f>
        <v>42000</v>
      </c>
      <c r="L73" s="15"/>
      <c r="M73" s="13"/>
      <c r="N73" s="13"/>
    </row>
    <row r="74" spans="1:14" x14ac:dyDescent="0.3">
      <c r="A74" s="16" t="s">
        <v>496</v>
      </c>
      <c r="B74" s="16">
        <v>3</v>
      </c>
      <c r="C74" s="14">
        <v>60000</v>
      </c>
      <c r="D74" s="14">
        <v>1</v>
      </c>
      <c r="E74" s="14">
        <v>12000</v>
      </c>
      <c r="F74" s="14">
        <f t="shared" si="3"/>
        <v>12000</v>
      </c>
      <c r="G74" s="13">
        <v>4</v>
      </c>
      <c r="H74" s="13">
        <v>20</v>
      </c>
      <c r="I74" s="13">
        <f>Tabelle2[[#This Row],[Rep von 1 auf Max Zustand]]/Tabelle2[[#This Row],[Max Zustand]]</f>
        <v>1500</v>
      </c>
      <c r="J74" s="13">
        <f>Tabelle2[[#This Row],[Kosten bei Kauf]]*0.5</f>
        <v>30000</v>
      </c>
      <c r="K74" s="15">
        <f>Tabelle2[[#This Row],[Kosten bei Kauf]]*0.7</f>
        <v>42000</v>
      </c>
      <c r="L74" s="15"/>
      <c r="M74" s="13"/>
      <c r="N74" s="13"/>
    </row>
    <row r="75" spans="1:14" x14ac:dyDescent="0.3">
      <c r="A75" s="16" t="s">
        <v>495</v>
      </c>
      <c r="B75" s="16">
        <v>0.5</v>
      </c>
      <c r="C75" s="14">
        <v>24000</v>
      </c>
      <c r="D75" s="14">
        <v>0.4</v>
      </c>
      <c r="E75" s="14">
        <v>12000</v>
      </c>
      <c r="F75" s="14">
        <f t="shared" si="3"/>
        <v>4800</v>
      </c>
      <c r="G75" s="13">
        <v>4</v>
      </c>
      <c r="H75" s="13">
        <v>20</v>
      </c>
      <c r="I75" s="13">
        <f>Tabelle2[[#This Row],[Rep von 1 auf Max Zustand]]/Tabelle2[[#This Row],[Max Zustand]]</f>
        <v>600</v>
      </c>
      <c r="J75" s="13">
        <f>Tabelle2[[#This Row],[Kosten bei Kauf]]*0.5</f>
        <v>12000</v>
      </c>
      <c r="K75" s="15">
        <f>Tabelle2[[#This Row],[Kosten bei Kauf]]*0.7</f>
        <v>16800</v>
      </c>
      <c r="L75" s="15"/>
      <c r="M75" s="13"/>
      <c r="N75" s="13"/>
    </row>
    <row r="76" spans="1:14" x14ac:dyDescent="0.3">
      <c r="A76" s="16" t="s">
        <v>494</v>
      </c>
      <c r="B76" s="16">
        <v>1</v>
      </c>
      <c r="C76" s="14">
        <v>30000</v>
      </c>
      <c r="D76" s="14">
        <v>0.5</v>
      </c>
      <c r="E76" s="14">
        <v>12000</v>
      </c>
      <c r="F76" s="14">
        <f t="shared" si="3"/>
        <v>6000</v>
      </c>
      <c r="G76" s="13">
        <v>4</v>
      </c>
      <c r="H76" s="13">
        <v>20</v>
      </c>
      <c r="I76" s="13">
        <f>Tabelle2[[#This Row],[Rep von 1 auf Max Zustand]]/Tabelle2[[#This Row],[Max Zustand]]</f>
        <v>750</v>
      </c>
      <c r="J76" s="13">
        <f>Tabelle2[[#This Row],[Kosten bei Kauf]]*0.5</f>
        <v>15000</v>
      </c>
      <c r="K76" s="15">
        <f>Tabelle2[[#This Row],[Kosten bei Kauf]]*0.7</f>
        <v>21000</v>
      </c>
      <c r="L76" s="15"/>
      <c r="M76" s="13"/>
      <c r="N76" s="13"/>
    </row>
    <row r="77" spans="1:14" x14ac:dyDescent="0.3">
      <c r="A77" s="16" t="s">
        <v>493</v>
      </c>
      <c r="B77" s="16">
        <v>3</v>
      </c>
      <c r="C77" s="14">
        <v>78000</v>
      </c>
      <c r="D77" s="14">
        <v>1.3</v>
      </c>
      <c r="E77" s="14">
        <v>12000</v>
      </c>
      <c r="F77" s="14">
        <f t="shared" si="3"/>
        <v>15600</v>
      </c>
      <c r="G77" s="13">
        <v>4</v>
      </c>
      <c r="H77" s="13">
        <v>20</v>
      </c>
      <c r="I77" s="13">
        <f>Tabelle2[[#This Row],[Rep von 1 auf Max Zustand]]/Tabelle2[[#This Row],[Max Zustand]]</f>
        <v>1950</v>
      </c>
      <c r="J77" s="13">
        <f>Tabelle2[[#This Row],[Kosten bei Kauf]]*0.5</f>
        <v>39000</v>
      </c>
      <c r="K77" s="15">
        <f>Tabelle2[[#This Row],[Kosten bei Kauf]]*0.7</f>
        <v>54600</v>
      </c>
      <c r="L77" s="15"/>
      <c r="M77" s="13"/>
      <c r="N77" s="13"/>
    </row>
    <row r="78" spans="1:14" x14ac:dyDescent="0.3">
      <c r="A78" s="16" t="s">
        <v>492</v>
      </c>
      <c r="B78" s="16">
        <v>5</v>
      </c>
      <c r="C78" s="14">
        <v>78000</v>
      </c>
      <c r="D78" s="14">
        <v>1.3</v>
      </c>
      <c r="E78" s="14">
        <v>12000</v>
      </c>
      <c r="F78" s="14">
        <f t="shared" si="3"/>
        <v>15600</v>
      </c>
      <c r="G78" s="13">
        <v>4</v>
      </c>
      <c r="H78" s="13">
        <v>20</v>
      </c>
      <c r="I78" s="13">
        <f>Tabelle2[[#This Row],[Rep von 1 auf Max Zustand]]/Tabelle2[[#This Row],[Max Zustand]]</f>
        <v>1950</v>
      </c>
      <c r="J78" s="13">
        <f>Tabelle2[[#This Row],[Kosten bei Kauf]]*0.5</f>
        <v>39000</v>
      </c>
      <c r="K78" s="15">
        <f>Tabelle2[[#This Row],[Kosten bei Kauf]]*0.7</f>
        <v>54600</v>
      </c>
      <c r="L78" s="15"/>
      <c r="M78" s="13"/>
      <c r="N78" s="13"/>
    </row>
    <row r="79" spans="1:14" x14ac:dyDescent="0.3">
      <c r="A79" s="16" t="s">
        <v>491</v>
      </c>
      <c r="B79" s="16">
        <v>8</v>
      </c>
      <c r="C79" s="14">
        <v>78000</v>
      </c>
      <c r="D79" s="14">
        <v>1.3</v>
      </c>
      <c r="E79" s="14">
        <v>12000</v>
      </c>
      <c r="F79" s="14">
        <f t="shared" si="3"/>
        <v>15600</v>
      </c>
      <c r="G79" s="13">
        <v>4</v>
      </c>
      <c r="H79" s="13">
        <v>20</v>
      </c>
      <c r="I79" s="13">
        <f>Tabelle2[[#This Row],[Rep von 1 auf Max Zustand]]/Tabelle2[[#This Row],[Max Zustand]]</f>
        <v>1950</v>
      </c>
      <c r="J79" s="13">
        <f>Tabelle2[[#This Row],[Kosten bei Kauf]]*0.5</f>
        <v>39000</v>
      </c>
      <c r="K79" s="15">
        <f>Tabelle2[[#This Row],[Kosten bei Kauf]]*0.7</f>
        <v>54600</v>
      </c>
      <c r="L79" s="15"/>
      <c r="M79" s="13"/>
      <c r="N79" s="13"/>
    </row>
    <row r="80" spans="1:14" x14ac:dyDescent="0.3">
      <c r="A80" s="14" t="s">
        <v>490</v>
      </c>
      <c r="B80" s="14">
        <v>3</v>
      </c>
      <c r="C80" s="14">
        <v>48000</v>
      </c>
      <c r="D80" s="14">
        <v>0.8</v>
      </c>
      <c r="E80" s="14">
        <v>12000</v>
      </c>
      <c r="F80" s="14">
        <f t="shared" si="3"/>
        <v>9600</v>
      </c>
      <c r="G80" s="13">
        <v>4</v>
      </c>
      <c r="H80" s="13">
        <v>20</v>
      </c>
      <c r="I80" s="13">
        <f>Tabelle2[[#This Row],[Rep von 1 auf Max Zustand]]/Tabelle2[[#This Row],[Max Zustand]]</f>
        <v>1200</v>
      </c>
      <c r="J80" s="13">
        <f>Tabelle2[[#This Row],[Kosten bei Kauf]]*0.5</f>
        <v>24000</v>
      </c>
      <c r="K80" s="15">
        <f>Tabelle2[[#This Row],[Kosten bei Kauf]]*0.7</f>
        <v>33600</v>
      </c>
      <c r="L80" s="15"/>
      <c r="M80" s="13"/>
      <c r="N80" s="13"/>
    </row>
    <row r="81" spans="1:14" x14ac:dyDescent="0.3">
      <c r="A81" s="14" t="s">
        <v>489</v>
      </c>
      <c r="B81" s="14">
        <v>5</v>
      </c>
      <c r="C81" s="14">
        <v>36000</v>
      </c>
      <c r="D81" s="14">
        <v>0.6</v>
      </c>
      <c r="E81" s="14">
        <v>12000</v>
      </c>
      <c r="F81" s="14">
        <f t="shared" si="3"/>
        <v>7200</v>
      </c>
      <c r="G81" s="13">
        <v>4</v>
      </c>
      <c r="H81" s="13">
        <v>20</v>
      </c>
      <c r="I81" s="13">
        <f>Tabelle2[[#This Row],[Rep von 1 auf Max Zustand]]/Tabelle2[[#This Row],[Max Zustand]]</f>
        <v>900</v>
      </c>
      <c r="J81" s="13">
        <f>Tabelle2[[#This Row],[Kosten bei Kauf]]*0.5</f>
        <v>18000</v>
      </c>
      <c r="K81" s="15">
        <f>Tabelle2[[#This Row],[Kosten bei Kauf]]*0.7</f>
        <v>25200</v>
      </c>
      <c r="L81" s="15"/>
      <c r="M81" s="13"/>
      <c r="N81" s="13"/>
    </row>
    <row r="82" spans="1:14" x14ac:dyDescent="0.3">
      <c r="A82" s="14" t="s">
        <v>488</v>
      </c>
      <c r="B82" s="14">
        <v>7</v>
      </c>
      <c r="C82" s="14">
        <v>84000</v>
      </c>
      <c r="D82" s="14">
        <v>1.4</v>
      </c>
      <c r="E82" s="14">
        <v>12000</v>
      </c>
      <c r="F82" s="14">
        <f t="shared" si="3"/>
        <v>16800</v>
      </c>
      <c r="G82" s="13">
        <v>4</v>
      </c>
      <c r="H82" s="13">
        <v>20</v>
      </c>
      <c r="I82" s="13">
        <f>Tabelle2[[#This Row],[Rep von 1 auf Max Zustand]]/Tabelle2[[#This Row],[Max Zustand]]</f>
        <v>2100</v>
      </c>
      <c r="J82" s="13">
        <f>Tabelle2[[#This Row],[Kosten bei Kauf]]*0.5</f>
        <v>42000</v>
      </c>
      <c r="K82" s="15">
        <f>Tabelle2[[#This Row],[Kosten bei Kauf]]*0.7</f>
        <v>58799.999999999993</v>
      </c>
      <c r="L82" s="15"/>
      <c r="M82" s="13"/>
      <c r="N82" s="13"/>
    </row>
    <row r="83" spans="1:14" x14ac:dyDescent="0.3">
      <c r="A83" s="14" t="s">
        <v>487</v>
      </c>
      <c r="B83" s="14">
        <v>0.2</v>
      </c>
      <c r="C83" s="14">
        <v>24000</v>
      </c>
      <c r="D83" s="14">
        <v>0.4</v>
      </c>
      <c r="E83" s="14">
        <v>12000</v>
      </c>
      <c r="F83" s="14">
        <f t="shared" si="3"/>
        <v>4800</v>
      </c>
      <c r="G83" s="13">
        <v>4</v>
      </c>
      <c r="H83" s="13">
        <v>20</v>
      </c>
      <c r="I83" s="13">
        <f>Tabelle2[[#This Row],[Rep von 1 auf Max Zustand]]/Tabelle2[[#This Row],[Max Zustand]]</f>
        <v>600</v>
      </c>
      <c r="J83" s="13">
        <f>Tabelle2[[#This Row],[Kosten bei Kauf]]*0.5</f>
        <v>12000</v>
      </c>
      <c r="K83" s="15">
        <f>Tabelle2[[#This Row],[Kosten bei Kauf]]*0.7</f>
        <v>16800</v>
      </c>
      <c r="L83" s="15"/>
      <c r="M83" s="13"/>
      <c r="N83" s="13"/>
    </row>
    <row r="84" spans="1:14" x14ac:dyDescent="0.3">
      <c r="A84" s="14" t="s">
        <v>486</v>
      </c>
      <c r="B84" s="14">
        <v>0.5</v>
      </c>
      <c r="C84" s="14">
        <v>48000</v>
      </c>
      <c r="D84" s="14">
        <v>0.8</v>
      </c>
      <c r="E84" s="14">
        <v>12000</v>
      </c>
      <c r="F84" s="14">
        <f t="shared" si="3"/>
        <v>9600</v>
      </c>
      <c r="G84" s="13">
        <v>4</v>
      </c>
      <c r="H84" s="13">
        <v>20</v>
      </c>
      <c r="I84" s="13">
        <f>Tabelle2[[#This Row],[Rep von 1 auf Max Zustand]]/Tabelle2[[#This Row],[Max Zustand]]</f>
        <v>1200</v>
      </c>
      <c r="J84" s="13">
        <f>Tabelle2[[#This Row],[Kosten bei Kauf]]*0.5</f>
        <v>24000</v>
      </c>
      <c r="K84" s="15">
        <f>Tabelle2[[#This Row],[Kosten bei Kauf]]*0.7</f>
        <v>33600</v>
      </c>
      <c r="L84" s="15"/>
      <c r="M84" s="13"/>
      <c r="N84" s="13"/>
    </row>
    <row r="85" spans="1:14" x14ac:dyDescent="0.3">
      <c r="A85" s="14" t="s">
        <v>485</v>
      </c>
      <c r="B85" s="14">
        <v>1</v>
      </c>
      <c r="C85" s="14">
        <v>78000</v>
      </c>
      <c r="D85" s="14">
        <v>1.3</v>
      </c>
      <c r="E85" s="14">
        <v>12000</v>
      </c>
      <c r="F85" s="14">
        <f t="shared" si="3"/>
        <v>15600</v>
      </c>
      <c r="G85" s="13">
        <v>4</v>
      </c>
      <c r="H85" s="13">
        <v>20</v>
      </c>
      <c r="I85" s="13">
        <f>Tabelle2[[#This Row],[Rep von 1 auf Max Zustand]]/Tabelle2[[#This Row],[Max Zustand]]</f>
        <v>1950</v>
      </c>
      <c r="J85" s="13">
        <f>Tabelle2[[#This Row],[Kosten bei Kauf]]*0.5</f>
        <v>39000</v>
      </c>
      <c r="K85" s="15">
        <f>Tabelle2[[#This Row],[Kosten bei Kauf]]*0.7</f>
        <v>54600</v>
      </c>
      <c r="L85" s="15"/>
      <c r="M85" s="13"/>
      <c r="N85" s="13"/>
    </row>
    <row r="86" spans="1:14" x14ac:dyDescent="0.3">
      <c r="A86" s="14" t="s">
        <v>517</v>
      </c>
      <c r="B86" s="14">
        <v>1.2</v>
      </c>
      <c r="C86" s="14">
        <v>24000</v>
      </c>
      <c r="D86" s="14">
        <v>0.4</v>
      </c>
      <c r="E86" s="14">
        <v>12000</v>
      </c>
      <c r="F86" s="14">
        <f t="shared" ref="F86:F91" si="4">E86*D86</f>
        <v>4800</v>
      </c>
      <c r="G86" s="13">
        <v>4</v>
      </c>
      <c r="H86" s="13">
        <v>20</v>
      </c>
      <c r="I86" s="13">
        <f>Tabelle2[[#This Row],[Rep von 1 auf Max Zustand]]/Tabelle2[[#This Row],[Max Zustand]]</f>
        <v>600</v>
      </c>
      <c r="J86" s="13">
        <f>Tabelle2[[#This Row],[Kosten bei Kauf]]*0.5</f>
        <v>12000</v>
      </c>
      <c r="K86" s="15"/>
      <c r="L86" s="15"/>
      <c r="M86" s="13"/>
      <c r="N86" s="13"/>
    </row>
    <row r="87" spans="1:14" x14ac:dyDescent="0.3">
      <c r="A87" s="14" t="s">
        <v>518</v>
      </c>
      <c r="B87" s="14">
        <v>3</v>
      </c>
      <c r="C87" s="14">
        <v>36000</v>
      </c>
      <c r="D87" s="14">
        <v>0.6</v>
      </c>
      <c r="E87" s="14">
        <v>12000</v>
      </c>
      <c r="F87" s="14">
        <f t="shared" si="4"/>
        <v>7200</v>
      </c>
      <c r="G87" s="13">
        <v>4</v>
      </c>
      <c r="H87" s="13">
        <v>20</v>
      </c>
      <c r="I87" s="13">
        <f>Tabelle2[[#This Row],[Rep von 1 auf Max Zustand]]/Tabelle2[[#This Row],[Max Zustand]]</f>
        <v>900</v>
      </c>
      <c r="J87" s="13">
        <f>Tabelle2[[#This Row],[Kosten bei Kauf]]*0.5</f>
        <v>18000</v>
      </c>
      <c r="K87" s="15"/>
      <c r="L87" s="15"/>
      <c r="M87" s="13"/>
      <c r="N87" s="13"/>
    </row>
    <row r="88" spans="1:14" x14ac:dyDescent="0.3">
      <c r="A88" s="14" t="s">
        <v>519</v>
      </c>
      <c r="B88" s="14">
        <v>5</v>
      </c>
      <c r="C88" s="14">
        <v>48000</v>
      </c>
      <c r="D88" s="14">
        <v>0.8</v>
      </c>
      <c r="E88" s="14">
        <v>12000</v>
      </c>
      <c r="F88" s="14">
        <f t="shared" si="4"/>
        <v>9600</v>
      </c>
      <c r="G88" s="13">
        <v>4</v>
      </c>
      <c r="H88" s="13">
        <v>20</v>
      </c>
      <c r="I88" s="13">
        <f>Tabelle2[[#This Row],[Rep von 1 auf Max Zustand]]/Tabelle2[[#This Row],[Max Zustand]]</f>
        <v>1200</v>
      </c>
      <c r="J88" s="13">
        <f>Tabelle2[[#This Row],[Kosten bei Kauf]]*0.5</f>
        <v>24000</v>
      </c>
      <c r="K88" s="15"/>
      <c r="L88" s="15"/>
      <c r="M88" s="13"/>
      <c r="N88" s="13"/>
    </row>
    <row r="89" spans="1:14" x14ac:dyDescent="0.3">
      <c r="A89" s="14" t="s">
        <v>484</v>
      </c>
      <c r="B89" s="14">
        <v>1</v>
      </c>
      <c r="C89" s="14">
        <v>24000</v>
      </c>
      <c r="D89" s="14">
        <v>0.4</v>
      </c>
      <c r="E89" s="14">
        <v>12000</v>
      </c>
      <c r="F89" s="14">
        <f t="shared" si="4"/>
        <v>4800</v>
      </c>
      <c r="G89" s="13">
        <v>4</v>
      </c>
      <c r="H89" s="13">
        <v>20</v>
      </c>
      <c r="I89" s="13">
        <f>Tabelle2[[#This Row],[Rep von 1 auf Max Zustand]]/Tabelle2[[#This Row],[Max Zustand]]</f>
        <v>600</v>
      </c>
      <c r="J89" s="13">
        <f>Tabelle2[[#This Row],[Kosten bei Kauf]]*0.5</f>
        <v>12000</v>
      </c>
      <c r="K89" s="15">
        <f>Tabelle2[[#This Row],[Kosten bei Kauf]]*0.7</f>
        <v>16800</v>
      </c>
      <c r="L89" s="15"/>
      <c r="M89" s="13"/>
      <c r="N89" s="13"/>
    </row>
    <row r="90" spans="1:14" x14ac:dyDescent="0.3">
      <c r="A90" s="14" t="s">
        <v>483</v>
      </c>
      <c r="B90" s="14">
        <v>3</v>
      </c>
      <c r="C90" s="14">
        <v>36000</v>
      </c>
      <c r="D90" s="14">
        <v>0.6</v>
      </c>
      <c r="E90" s="14">
        <v>12000</v>
      </c>
      <c r="F90" s="14">
        <f t="shared" si="4"/>
        <v>7200</v>
      </c>
      <c r="G90" s="13">
        <v>4</v>
      </c>
      <c r="H90" s="13">
        <v>20</v>
      </c>
      <c r="I90" s="13">
        <f>Tabelle2[[#This Row],[Rep von 1 auf Max Zustand]]/Tabelle2[[#This Row],[Max Zustand]]</f>
        <v>900</v>
      </c>
      <c r="J90" s="13">
        <f>Tabelle2[[#This Row],[Kosten bei Kauf]]*0.5</f>
        <v>18000</v>
      </c>
      <c r="K90" s="15">
        <f>Tabelle2[[#This Row],[Kosten bei Kauf]]*0.7</f>
        <v>25200</v>
      </c>
      <c r="L90" s="15"/>
      <c r="M90" s="13"/>
      <c r="N90" s="13"/>
    </row>
    <row r="91" spans="1:14" x14ac:dyDescent="0.3">
      <c r="A91" s="14" t="s">
        <v>482</v>
      </c>
      <c r="B91" s="14">
        <v>8</v>
      </c>
      <c r="C91" s="14">
        <v>48000</v>
      </c>
      <c r="D91" s="14">
        <v>0.8</v>
      </c>
      <c r="E91" s="14">
        <v>12000</v>
      </c>
      <c r="F91" s="14">
        <f t="shared" si="4"/>
        <v>9600</v>
      </c>
      <c r="G91" s="13">
        <v>4</v>
      </c>
      <c r="H91" s="13">
        <v>20</v>
      </c>
      <c r="I91" s="13">
        <f>Tabelle2[[#This Row],[Rep von 1 auf Max Zustand]]/Tabelle2[[#This Row],[Max Zustand]]</f>
        <v>1200</v>
      </c>
      <c r="J91" s="13">
        <f>Tabelle2[[#This Row],[Kosten bei Kauf]]*0.5</f>
        <v>24000</v>
      </c>
      <c r="K91" s="15">
        <f>Tabelle2[[#This Row],[Kosten bei Kauf]]*0.7</f>
        <v>33600</v>
      </c>
      <c r="L91" s="15"/>
      <c r="M91" s="13"/>
      <c r="N91" s="13"/>
    </row>
  </sheetData>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TimelineData</vt:lpstr>
      <vt:lpstr>Feiertage</vt:lpstr>
      <vt:lpstr>Eigenschaften</vt:lpstr>
      <vt:lpstr>Gruppenskills</vt:lpstr>
      <vt:lpstr>TrankeBookdown</vt:lpstr>
      <vt:lpstr>Beruf Einkommen </vt:lpstr>
      <vt:lpstr>Schmiedekosten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2022-08-08T22:15:57Z</dcterms:created>
  <dcterms:modified xsi:type="dcterms:W3CDTF">2022-11-13T17:24:42Z</dcterms:modified>
</cp:coreProperties>
</file>