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1025" activeTab="2"/>
  </bookViews>
  <sheets>
    <sheet name="Formatting 1" sheetId="17" r:id="rId1"/>
    <sheet name="Number Formats" sheetId="7" r:id="rId2"/>
    <sheet name="Custom Formatting" sheetId="9" r:id="rId3"/>
    <sheet name="Custom Formatting 2" sheetId="10" r:id="rId4"/>
    <sheet name="Balance Sheet Unformatted" sheetId="11" r:id="rId5"/>
    <sheet name="Balance Sheet Formatted" sheetId="13" r:id="rId6"/>
    <sheet name="Cell Styles" sheetId="14" r:id="rId7"/>
    <sheet name="Conditional Formatting 1" sheetId="15" r:id="rId8"/>
    <sheet name="Conditional Formatting 2" sheetId="16" r:id="rId9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7"/>
  <c r="F12" l="1"/>
  <c r="E15" i="13" l="1"/>
  <c r="D4" i="11" l="1"/>
  <c r="D5" s="1"/>
  <c r="C4"/>
  <c r="C5" s="1"/>
  <c r="B4"/>
  <c r="B5" s="1"/>
  <c r="B7" s="1"/>
  <c r="B9" s="1"/>
  <c r="B14" s="1"/>
  <c r="B15" s="1"/>
  <c r="C7" l="1"/>
  <c r="D7"/>
  <c r="F15" i="7"/>
  <c r="C9" i="11" l="1"/>
  <c r="D9"/>
  <c r="AD11" i="16"/>
  <c r="AD10"/>
  <c r="AD9"/>
  <c r="AD8"/>
  <c r="AD7"/>
  <c r="AD6"/>
  <c r="AD5"/>
  <c r="AD4"/>
  <c r="AD3"/>
  <c r="AD2"/>
  <c r="Z3"/>
  <c r="AA3"/>
  <c r="AB3"/>
  <c r="AC3"/>
  <c r="Z4"/>
  <c r="AA4"/>
  <c r="AB4"/>
  <c r="AC4"/>
  <c r="Z5"/>
  <c r="AA5"/>
  <c r="AB5"/>
  <c r="AC5"/>
  <c r="Z6"/>
  <c r="AA6"/>
  <c r="AB6"/>
  <c r="AC6"/>
  <c r="Z7"/>
  <c r="AA7"/>
  <c r="AB7"/>
  <c r="AC7"/>
  <c r="Z8"/>
  <c r="AA8"/>
  <c r="AB8"/>
  <c r="AC8"/>
  <c r="Z9"/>
  <c r="AA9"/>
  <c r="AB9"/>
  <c r="AC9"/>
  <c r="Z10"/>
  <c r="AA10"/>
  <c r="AB10"/>
  <c r="AC10"/>
  <c r="Z11"/>
  <c r="AA11"/>
  <c r="AB11"/>
  <c r="AC11"/>
  <c r="AA2"/>
  <c r="AB2"/>
  <c r="AC2"/>
  <c r="Z2"/>
  <c r="D14" i="11" l="1"/>
  <c r="C14"/>
  <c r="O2" i="16"/>
  <c r="E3"/>
  <c r="E4" s="1"/>
  <c r="E5" s="1"/>
  <c r="E6" s="1"/>
  <c r="E7" s="1"/>
  <c r="E8" s="1"/>
  <c r="E9" s="1"/>
  <c r="BF3" i="15"/>
  <c r="BF4"/>
  <c r="BF5"/>
  <c r="BF6"/>
  <c r="BF7"/>
  <c r="BF8"/>
  <c r="BF2"/>
  <c r="AP3"/>
  <c r="O2"/>
  <c r="AP4" l="1"/>
  <c r="D15" i="11"/>
  <c r="C15"/>
  <c r="F11" i="13"/>
  <c r="F8"/>
  <c r="D13"/>
  <c r="F13" s="1"/>
  <c r="D12"/>
  <c r="F12" s="1"/>
  <c r="D11"/>
  <c r="D10"/>
  <c r="F10" s="1"/>
  <c r="D8"/>
  <c r="D6"/>
  <c r="F6" s="1"/>
  <c r="D4"/>
  <c r="F4" s="1"/>
  <c r="D3"/>
  <c r="F3" s="1"/>
  <c r="E4"/>
  <c r="E5" s="1"/>
  <c r="E7" s="1"/>
  <c r="E9" s="1"/>
  <c r="C4"/>
  <c r="C5" s="1"/>
  <c r="C7" s="1"/>
  <c r="C9" s="1"/>
  <c r="B4"/>
  <c r="B5" s="1"/>
  <c r="B7" s="1"/>
  <c r="B9" s="1"/>
  <c r="B14" s="1"/>
  <c r="D14" s="1"/>
  <c r="F14" s="1"/>
  <c r="AP5" i="15" l="1"/>
  <c r="D7" i="13"/>
  <c r="F7" s="1"/>
  <c r="D5"/>
  <c r="F5" s="1"/>
  <c r="D9"/>
  <c r="F9" s="1"/>
  <c r="C14"/>
  <c r="E14"/>
  <c r="AP6" i="15" l="1"/>
  <c r="C15" i="13"/>
  <c r="B15"/>
  <c r="AP7" i="15" l="1"/>
  <c r="D15" i="13"/>
  <c r="F15" s="1"/>
  <c r="AP8" i="15" l="1"/>
  <c r="AP9" l="1"/>
</calcChain>
</file>

<file path=xl/sharedStrings.xml><?xml version="1.0" encoding="utf-8"?>
<sst xmlns="http://schemas.openxmlformats.org/spreadsheetml/2006/main" count="429" uniqueCount="242">
  <si>
    <t>Symbol</t>
  </si>
  <si>
    <t>Sales Rep</t>
  </si>
  <si>
    <t>John</t>
  </si>
  <si>
    <t>Sally</t>
  </si>
  <si>
    <t>Chris</t>
  </si>
  <si>
    <t>Month</t>
  </si>
  <si>
    <t>Format</t>
  </si>
  <si>
    <t>General</t>
  </si>
  <si>
    <t>Number</t>
  </si>
  <si>
    <t>Currency</t>
  </si>
  <si>
    <t>Accounting</t>
  </si>
  <si>
    <t>Time</t>
  </si>
  <si>
    <t>Date</t>
  </si>
  <si>
    <t>Percentage</t>
  </si>
  <si>
    <t>Fraction</t>
  </si>
  <si>
    <t>Scientific</t>
  </si>
  <si>
    <t>Custom</t>
  </si>
  <si>
    <t>No special formatting applied</t>
  </si>
  <si>
    <t>Text</t>
  </si>
  <si>
    <t>125</t>
  </si>
  <si>
    <t>Value with Number Format Applied</t>
  </si>
  <si>
    <t>Currency number format with currency symbol immediately next to the leftmost number</t>
  </si>
  <si>
    <t>Format for general display of numbers</t>
  </si>
  <si>
    <t>Currency number format with 2 decimal places &amp; currency symbol on the far left of the column  and decimal points aligned</t>
  </si>
  <si>
    <t>Display date serial numbers as dates</t>
  </si>
  <si>
    <t>Display time serial numbers as times</t>
  </si>
  <si>
    <t>Multiply the number by 100 and display % symbol</t>
  </si>
  <si>
    <t>Project Begins</t>
  </si>
  <si>
    <t>Project Ends</t>
  </si>
  <si>
    <t>Number of Days</t>
  </si>
  <si>
    <t>Start of Month</t>
  </si>
  <si>
    <t>End of Prev Month</t>
  </si>
  <si>
    <t>50% as a number</t>
  </si>
  <si>
    <t>Displays part numbers as the whole + fraction part</t>
  </si>
  <si>
    <t>Displays a number in exponential notation</t>
  </si>
  <si>
    <t>Cell is displayed directly as entered, however numbers will be treated as text so calculations can't be performed</t>
  </si>
  <si>
    <t>Big number as 'General'</t>
  </si>
  <si>
    <t>As scientific format</t>
  </si>
  <si>
    <t>Description</t>
  </si>
  <si>
    <t>Number formatted according to format code</t>
  </si>
  <si>
    <t>Examples</t>
  </si>
  <si>
    <t>a very long time of excel text</t>
  </si>
  <si>
    <t>excel</t>
  </si>
  <si>
    <t>Heading</t>
  </si>
  <si>
    <t>Row Label 1</t>
  </si>
  <si>
    <t>Row Label 2</t>
  </si>
  <si>
    <t>Row Label 3</t>
  </si>
  <si>
    <t>Row Label 4</t>
  </si>
  <si>
    <t>xx</t>
  </si>
  <si>
    <t>Try new fonts</t>
  </si>
  <si>
    <t>Alignment</t>
  </si>
  <si>
    <t>Rotated Text</t>
  </si>
  <si>
    <t>Strikethrough</t>
  </si>
  <si>
    <t>Borders</t>
  </si>
  <si>
    <t>General Number Format</t>
  </si>
  <si>
    <t>0.00</t>
  </si>
  <si>
    <t>one hundred</t>
  </si>
  <si>
    <t>0</t>
  </si>
  <si>
    <t>#,##0</t>
  </si>
  <si>
    <t>#</t>
  </si>
  <si>
    <t>d/mm/yyyy</t>
  </si>
  <si>
    <t>[red]0</t>
  </si>
  <si>
    <t>$0</t>
  </si>
  <si>
    <t>"word"</t>
  </si>
  <si>
    <t>"word" 0.0</t>
  </si>
  <si>
    <t>h:mm:ss AM/PM</t>
  </si>
  <si>
    <t>#,##0;-#,##0;-;"Enter a number"</t>
  </si>
  <si>
    <t>Value</t>
  </si>
  <si>
    <t>[Green][&gt;100]#,##0;[Red][&lt;=-100]General;[Blue]General</t>
  </si>
  <si>
    <t>positive number format; negative number format; 0 format; text format</t>
  </si>
  <si>
    <t>0.00;;</t>
  </si>
  <si>
    <t>$#,##0.0,"K"; -$#,##0.0,"K"; -;</t>
  </si>
  <si>
    <t>m</t>
  </si>
  <si>
    <t>mm</t>
  </si>
  <si>
    <t>mmm</t>
  </si>
  <si>
    <t>mmmm</t>
  </si>
  <si>
    <t>yyyy-mm-dd</t>
  </si>
  <si>
    <t>[h]</t>
  </si>
  <si>
    <t>Elapsed hours (in excess of 24 hours). Works similarly for [s], [m] etc.</t>
  </si>
  <si>
    <t>@</t>
  </si>
  <si>
    <t>Text placeholder-text from the cell will be placed where the @ is in the custom format</t>
  </si>
  <si>
    <t>*</t>
  </si>
  <si>
    <t>Repeat the next character in the format enough times to fill the column to its current width.</t>
  </si>
  <si>
    <t>Display the next character in the format</t>
  </si>
  <si>
    <t>/</t>
  </si>
  <si>
    <t>Digit placeholder. Places a space for insignificant zeros on either side of the decimal point</t>
  </si>
  <si>
    <t>?</t>
  </si>
  <si>
    <t>Skip the width of the next character.</t>
  </si>
  <si>
    <t>_</t>
  </si>
  <si>
    <t>;;;</t>
  </si>
  <si>
    <t>Accounting custom format from the start of class-break down section by section in red</t>
  </si>
  <si>
    <t>End of Year Exam</t>
  </si>
  <si>
    <t>Mid Term Exam</t>
  </si>
  <si>
    <t>▲▼</t>
  </si>
  <si>
    <t>Gross Sales</t>
  </si>
  <si>
    <t>Net Sales</t>
  </si>
  <si>
    <t>Cost of Goods Sold</t>
  </si>
  <si>
    <t>Gross Profit</t>
  </si>
  <si>
    <t>Promotional Discount+ Rebates</t>
  </si>
  <si>
    <t>Coop Expense</t>
  </si>
  <si>
    <t>Gross Contribution</t>
  </si>
  <si>
    <t>Selling Expenses</t>
  </si>
  <si>
    <t>Marketing A&amp;P</t>
  </si>
  <si>
    <t>Administration Expenses</t>
  </si>
  <si>
    <t>Distribution Expenses</t>
  </si>
  <si>
    <t>EBIT $</t>
  </si>
  <si>
    <t>EBIT %</t>
  </si>
  <si>
    <t>Jan</t>
  </si>
  <si>
    <t>Feb</t>
  </si>
  <si>
    <t>Mar</t>
  </si>
  <si>
    <t xml:space="preserve">Jan </t>
  </si>
  <si>
    <t>Measure</t>
  </si>
  <si>
    <t>Cell Style 1</t>
  </si>
  <si>
    <t>Cell Style 3</t>
  </si>
  <si>
    <t>Cell Style 4</t>
  </si>
  <si>
    <t>Cell Style 5</t>
  </si>
  <si>
    <t>Cell Style 6</t>
  </si>
  <si>
    <t>Cell Style 7</t>
  </si>
  <si>
    <t>Cell Style 8</t>
  </si>
  <si>
    <t>Cell Style 9</t>
  </si>
  <si>
    <t>Cell Style 10</t>
  </si>
  <si>
    <t>Test Scores</t>
  </si>
  <si>
    <t>Pass Rate</t>
  </si>
  <si>
    <t>Product Sold</t>
  </si>
  <si>
    <t>Price</t>
  </si>
  <si>
    <t>Holden</t>
  </si>
  <si>
    <t>Nissan</t>
  </si>
  <si>
    <t>Porche</t>
  </si>
  <si>
    <t>Ford</t>
  </si>
  <si>
    <t>Mercades</t>
  </si>
  <si>
    <t>Jess</t>
  </si>
  <si>
    <t>Elaine</t>
  </si>
  <si>
    <t>Car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</si>
  <si>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</si>
  <si>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</si>
  <si>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</si>
  <si>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</si>
  <si>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</si>
  <si>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</si>
  <si>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</si>
  <si>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</si>
  <si>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</si>
  <si>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</si>
  <si>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Real Madrid</t>
  </si>
  <si>
    <t>Barcelona</t>
  </si>
  <si>
    <t>Arsenal</t>
  </si>
  <si>
    <t>Chelsea</t>
  </si>
  <si>
    <t>Bayern Munich</t>
  </si>
  <si>
    <t>Man City</t>
  </si>
  <si>
    <t>Grey intersection if paired themselves</t>
  </si>
  <si>
    <t>Brand</t>
  </si>
  <si>
    <t>Product</t>
  </si>
  <si>
    <t>Brand 1</t>
  </si>
  <si>
    <t>Brand 2</t>
  </si>
  <si>
    <t>Brand 3</t>
  </si>
  <si>
    <t>Sales Rep 1</t>
  </si>
  <si>
    <t>Sales Rep 2</t>
  </si>
  <si>
    <t>Sales Rep 3</t>
  </si>
  <si>
    <t>Product 1</t>
  </si>
  <si>
    <t>Product 2</t>
  </si>
  <si>
    <t>Product 3</t>
  </si>
  <si>
    <t xml:space="preserve">Sales Rep </t>
  </si>
  <si>
    <t>Order ID</t>
  </si>
  <si>
    <t>blue polo shirt xl</t>
  </si>
  <si>
    <t>blue polo shirt l</t>
  </si>
  <si>
    <t>beach cap</t>
  </si>
  <si>
    <t>mens's dress shirt white l</t>
  </si>
  <si>
    <t>mens's dress shirt black l</t>
  </si>
  <si>
    <t>Product ID</t>
  </si>
  <si>
    <t>Customer</t>
  </si>
  <si>
    <t>Tim</t>
  </si>
  <si>
    <t>Trent</t>
  </si>
  <si>
    <t>Ish</t>
  </si>
  <si>
    <t>Kane</t>
  </si>
  <si>
    <t>Martin</t>
  </si>
  <si>
    <t>Colin</t>
  </si>
  <si>
    <t>Mitchell</t>
  </si>
  <si>
    <t>sneakers size 14</t>
  </si>
  <si>
    <t>mens tie pattern 2</t>
  </si>
  <si>
    <t>sneakers size 16</t>
  </si>
  <si>
    <t>Lockie</t>
  </si>
  <si>
    <t>Ross</t>
  </si>
  <si>
    <t>Henry</t>
  </si>
  <si>
    <t>Ajaz</t>
  </si>
  <si>
    <t>A125</t>
  </si>
  <si>
    <t>B154</t>
  </si>
  <si>
    <t>C143</t>
  </si>
  <si>
    <t>Cristiano</t>
  </si>
  <si>
    <t>Lionel</t>
  </si>
  <si>
    <t>Luis</t>
  </si>
  <si>
    <t>Alexis</t>
  </si>
  <si>
    <t>Robin</t>
  </si>
  <si>
    <t>Frank</t>
  </si>
  <si>
    <t>Antoine</t>
  </si>
  <si>
    <t>Average</t>
  </si>
  <si>
    <t>Top</t>
  </si>
  <si>
    <t>Match Day</t>
  </si>
  <si>
    <t>Opponent</t>
  </si>
  <si>
    <t>Valencia</t>
  </si>
  <si>
    <t>Athletico Madrid</t>
  </si>
  <si>
    <t>Seville</t>
  </si>
  <si>
    <t>Liverpool</t>
  </si>
  <si>
    <t>Malaga</t>
  </si>
  <si>
    <t>Ground</t>
  </si>
  <si>
    <t>Home</t>
  </si>
  <si>
    <t>Away</t>
  </si>
  <si>
    <t>After</t>
  </si>
  <si>
    <t>Before</t>
  </si>
  <si>
    <t>Duplicate</t>
  </si>
  <si>
    <t>Multiple color</t>
  </si>
  <si>
    <t xml:space="preserve"> rule order</t>
  </si>
  <si>
    <t>√</t>
  </si>
  <si>
    <t>Tick formatted white to Green</t>
  </si>
  <si>
    <t>Points</t>
  </si>
  <si>
    <t>Duplicate?</t>
  </si>
  <si>
    <t>Brand 4</t>
  </si>
  <si>
    <t>Brand 5</t>
  </si>
  <si>
    <t>Brand 6</t>
  </si>
  <si>
    <t>Brand 7</t>
  </si>
  <si>
    <t>Brand 8</t>
  </si>
  <si>
    <t>Brand 9</t>
  </si>
  <si>
    <t>India</t>
  </si>
  <si>
    <t>Australia</t>
  </si>
  <si>
    <t>England</t>
  </si>
  <si>
    <t>South Africa</t>
  </si>
  <si>
    <t>Pakistan</t>
  </si>
  <si>
    <t>Student</t>
  </si>
  <si>
    <t>Balance sheet icon set for ebit</t>
  </si>
  <si>
    <t>Gross Margin Data Bar</t>
  </si>
  <si>
    <t>Win/Loss Data Bar</t>
  </si>
  <si>
    <t>a very long line of excel text</t>
  </si>
  <si>
    <t>word</t>
  </si>
  <si>
    <t>remove duplicates on data tab</t>
  </si>
  <si>
    <t>P&amp;L for Company X</t>
  </si>
  <si>
    <t>traffic light 1000,10000</t>
  </si>
  <si>
    <t>Try New Fill</t>
  </si>
  <si>
    <t>Pattern</t>
  </si>
  <si>
    <t>Superscript 63</t>
  </si>
  <si>
    <t>Subscript first Last</t>
  </si>
  <si>
    <t>_-$* #,##0.00_-;-$* #,##0.00_-;_-$* "-"??_-;_-@_-</t>
  </si>
  <si>
    <t>Cell Style 2</t>
  </si>
  <si>
    <t>Tiger</t>
  </si>
</sst>
</file>

<file path=xl/styles.xml><?xml version="1.0" encoding="utf-8"?>
<styleSheet xmlns="http://schemas.openxmlformats.org/spreadsheetml/2006/main">
  <numFmts count="29">
    <numFmt numFmtId="43" formatCode="_ * #,##0.00_ ;_ * \-#,##0.00_ ;_ * &quot;-&quot;??_ ;_ @_ "/>
    <numFmt numFmtId="164" formatCode="_-&quot;$&quot;* #,##0.00_-;\-&quot;$&quot;* #,##0.00_-;_-&quot;$&quot;* &quot;-&quot;??_-;_-@_-"/>
    <numFmt numFmtId="165" formatCode="0.0%"/>
    <numFmt numFmtId="166" formatCode="_-&quot;$&quot;* #,##0_-;\-&quot;$&quot;* #,##0_-;_-&quot;$&quot;* &quot;-&quot;??_-;_-@_-"/>
    <numFmt numFmtId="169" formatCode="&quot;$&quot;#,##0"/>
    <numFmt numFmtId="170" formatCode="[$-F400]h:mm:ss\ AM/PM"/>
    <numFmt numFmtId="171" formatCode="\tes\t"/>
    <numFmt numFmtId="172" formatCode="#,##0;\-#,##0;\-;&quot;Enter a number&quot;"/>
    <numFmt numFmtId="173" formatCode="[Green][&gt;100]#,##0;[Red][&lt;=-100]General;[Blue]General"/>
    <numFmt numFmtId="174" formatCode="&quot;word&quot;\ 0.0"/>
    <numFmt numFmtId="175" formatCode="&quot;word&quot;"/>
    <numFmt numFmtId="176" formatCode="[Red]0"/>
    <numFmt numFmtId="177" formatCode="&quot;$&quot;0"/>
    <numFmt numFmtId="178" formatCode="#.##"/>
    <numFmt numFmtId="179" formatCode="0.00;;"/>
    <numFmt numFmtId="180" formatCode="&quot;$&quot;#,##0.0,&quot;K&quot;;\ \-&quot;$&quot;#,##0.0,&quot;K&quot;;\ \-;"/>
    <numFmt numFmtId="181" formatCode="m"/>
    <numFmt numFmtId="182" formatCode="yyyy\-mm\-dd"/>
    <numFmt numFmtId="183" formatCode="mm"/>
    <numFmt numFmtId="184" formatCode="mmm"/>
    <numFmt numFmtId="185" formatCode="mmmm"/>
    <numFmt numFmtId="186" formatCode=";;;"/>
    <numFmt numFmtId="187" formatCode="&quot;$&quot;#,##0,&quot;K&quot;;\-&quot;$&quot;#,##0,&quot;K&quot;;\-;"/>
    <numFmt numFmtId="188" formatCode="[Color10]&quot;▲&quot;* ;[Red]\▼* ;\-_);"/>
    <numFmt numFmtId="189" formatCode="[h]"/>
    <numFmt numFmtId="190" formatCode="*@"/>
    <numFmt numFmtId="191" formatCode="0* "/>
    <numFmt numFmtId="192" formatCode="#"/>
    <numFmt numFmtId="193" formatCode="#,##0;\-#,##0;\-;@"/>
  </numFmts>
  <fonts count="1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i/>
      <sz val="16"/>
      <color theme="1"/>
      <name val="Agency FB"/>
      <family val="2"/>
    </font>
    <font>
      <sz val="11"/>
      <color theme="4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name val="Agency FB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4" tint="-0.25098422193060094"/>
        </stop>
        <stop position="1">
          <color theme="4" tint="0.40000610370189521"/>
        </stop>
      </gradientFill>
    </fill>
    <fill>
      <patternFill patternType="solid">
        <fgColor rgb="FFFFCC99"/>
      </patternFill>
    </fill>
    <fill>
      <gradientFill degree="270">
        <stop position="0">
          <color theme="5" tint="0.40000610370189521"/>
        </stop>
        <stop position="1">
          <color theme="4"/>
        </stop>
      </gradient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rgb="FF002060"/>
      </bottom>
      <diagonal/>
    </border>
    <border diagonalUp="1"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 diagonalDown="1">
      <left/>
      <right/>
      <top style="thin">
        <color auto="1"/>
      </top>
      <bottom/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 diagonalDown="1">
      <left style="thin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thin">
        <color auto="1"/>
      </right>
      <top/>
      <bottom/>
      <diagonal style="thin">
        <color auto="1"/>
      </diagonal>
    </border>
    <border diagonalUp="1"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 diagonalDown="1">
      <left/>
      <right/>
      <top/>
      <bottom style="thin">
        <color auto="1"/>
      </bottom>
      <diagonal style="thin">
        <color auto="1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auto="1"/>
      </diagonal>
    </border>
  </borders>
  <cellStyleXfs count="6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4" borderId="1" applyNumberFormat="0" applyAlignment="0" applyProtection="0"/>
    <xf numFmtId="0" fontId="10" fillId="0" borderId="6"/>
    <xf numFmtId="169" fontId="11" fillId="0" borderId="0"/>
  </cellStyleXfs>
  <cellXfs count="93">
    <xf numFmtId="0" fontId="0" fillId="0" borderId="0" xfId="0"/>
    <xf numFmtId="0" fontId="0" fillId="0" borderId="0" xfId="0" quotePrefix="1"/>
    <xf numFmtId="166" fontId="0" fillId="0" borderId="0" xfId="1" applyNumberFormat="1" applyFont="1"/>
    <xf numFmtId="0" fontId="4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69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70" fontId="0" fillId="0" borderId="0" xfId="0" applyNumberFormat="1"/>
    <xf numFmtId="0" fontId="0" fillId="0" borderId="0" xfId="0" applyNumberFormat="1"/>
    <xf numFmtId="11" fontId="0" fillId="0" borderId="0" xfId="0" applyNumberFormat="1"/>
    <xf numFmtId="0" fontId="0" fillId="0" borderId="2" xfId="0" applyBorder="1"/>
    <xf numFmtId="0" fontId="0" fillId="2" borderId="2" xfId="0" applyFill="1" applyBorder="1"/>
    <xf numFmtId="2" fontId="0" fillId="0" borderId="2" xfId="0" applyNumberFormat="1" applyBorder="1"/>
    <xf numFmtId="0" fontId="0" fillId="0" borderId="2" xfId="0" applyBorder="1" applyAlignment="1">
      <alignment wrapText="1"/>
    </xf>
    <xf numFmtId="169" fontId="0" fillId="0" borderId="2" xfId="0" applyNumberFormat="1" applyBorder="1"/>
    <xf numFmtId="164" fontId="0" fillId="0" borderId="2" xfId="0" applyNumberFormat="1" applyBorder="1"/>
    <xf numFmtId="14" fontId="0" fillId="0" borderId="2" xfId="0" applyNumberFormat="1" applyBorder="1"/>
    <xf numFmtId="0" fontId="0" fillId="0" borderId="2" xfId="0" applyNumberFormat="1" applyBorder="1" applyAlignment="1">
      <alignment wrapText="1"/>
    </xf>
    <xf numFmtId="170" fontId="0" fillId="0" borderId="2" xfId="0" applyNumberFormat="1" applyBorder="1"/>
    <xf numFmtId="9" fontId="0" fillId="0" borderId="2" xfId="0" applyNumberFormat="1" applyBorder="1"/>
    <xf numFmtId="12" fontId="0" fillId="0" borderId="2" xfId="0" applyNumberFormat="1" applyBorder="1"/>
    <xf numFmtId="11" fontId="0" fillId="0" borderId="2" xfId="0" applyNumberFormat="1" applyBorder="1"/>
    <xf numFmtId="49" fontId="0" fillId="0" borderId="2" xfId="0" applyNumberFormat="1" applyBorder="1"/>
    <xf numFmtId="0" fontId="4" fillId="0" borderId="2" xfId="0" applyFont="1" applyBorder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Continuous" vertical="center" wrapText="1"/>
    </xf>
    <xf numFmtId="0" fontId="1" fillId="3" borderId="2" xfId="0" applyFont="1" applyFill="1" applyBorder="1" applyAlignment="1">
      <alignment horizontal="centerContinuous" vertical="center"/>
    </xf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9" fontId="0" fillId="0" borderId="0" xfId="0" applyNumberFormat="1"/>
    <xf numFmtId="176" fontId="0" fillId="0" borderId="0" xfId="0" applyNumberFormat="1"/>
    <xf numFmtId="3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49" fontId="2" fillId="0" borderId="0" xfId="0" applyNumberFormat="1" applyFont="1"/>
    <xf numFmtId="0" fontId="6" fillId="0" borderId="0" xfId="0" applyFont="1"/>
    <xf numFmtId="0" fontId="7" fillId="0" borderId="0" xfId="0" applyFont="1"/>
    <xf numFmtId="187" fontId="0" fillId="0" borderId="0" xfId="0" applyNumberFormat="1"/>
    <xf numFmtId="188" fontId="0" fillId="0" borderId="0" xfId="2" applyNumberFormat="1" applyFont="1"/>
    <xf numFmtId="188" fontId="0" fillId="0" borderId="3" xfId="2" applyNumberFormat="1" applyFont="1" applyBorder="1"/>
    <xf numFmtId="0" fontId="8" fillId="0" borderId="4" xfId="0" applyNumberFormat="1" applyFont="1" applyBorder="1" applyAlignment="1">
      <alignment horizontal="left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 wrapText="1"/>
    </xf>
    <xf numFmtId="0" fontId="4" fillId="0" borderId="3" xfId="0" applyFont="1" applyBorder="1"/>
    <xf numFmtId="187" fontId="4" fillId="0" borderId="3" xfId="0" applyNumberFormat="1" applyFont="1" applyBorder="1"/>
    <xf numFmtId="0" fontId="4" fillId="0" borderId="5" xfId="0" applyFont="1" applyBorder="1"/>
    <xf numFmtId="165" fontId="4" fillId="0" borderId="5" xfId="2" applyNumberFormat="1" applyFont="1" applyBorder="1"/>
    <xf numFmtId="188" fontId="0" fillId="0" borderId="5" xfId="2" applyNumberFormat="1" applyFont="1" applyBorder="1"/>
    <xf numFmtId="188" fontId="4" fillId="0" borderId="3" xfId="2" applyNumberFormat="1" applyFont="1" applyBorder="1"/>
    <xf numFmtId="166" fontId="0" fillId="0" borderId="2" xfId="1" applyNumberFormat="1" applyFont="1" applyBorder="1"/>
    <xf numFmtId="0" fontId="0" fillId="0" borderId="0" xfId="0" quotePrefix="1" applyAlignment="1"/>
    <xf numFmtId="0" fontId="9" fillId="4" borderId="1" xfId="3"/>
    <xf numFmtId="0" fontId="0" fillId="0" borderId="0" xfId="0" applyAlignment="1"/>
    <xf numFmtId="0" fontId="4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9" fontId="0" fillId="0" borderId="0" xfId="0" applyNumberFormat="1"/>
    <xf numFmtId="189" fontId="0" fillId="0" borderId="0" xfId="0" applyNumberFormat="1"/>
    <xf numFmtId="190" fontId="0" fillId="0" borderId="0" xfId="0" applyNumberFormat="1"/>
    <xf numFmtId="191" fontId="0" fillId="0" borderId="0" xfId="0" applyNumberFormat="1"/>
    <xf numFmtId="192" fontId="0" fillId="0" borderId="0" xfId="0" applyNumberFormat="1"/>
    <xf numFmtId="193" fontId="0" fillId="0" borderId="0" xfId="0" applyNumberFormat="1"/>
    <xf numFmtId="0" fontId="12" fillId="0" borderId="0" xfId="0" quotePrefix="1" applyFont="1" applyAlignment="1">
      <alignment horizontal="center"/>
    </xf>
    <xf numFmtId="0" fontId="0" fillId="0" borderId="0" xfId="2" applyNumberFormat="1" applyFont="1"/>
    <xf numFmtId="0" fontId="0" fillId="0" borderId="0" xfId="0" applyFont="1" applyFill="1" applyBorder="1" applyAlignment="1">
      <alignment horizontal="distributed"/>
    </xf>
    <xf numFmtId="0" fontId="0" fillId="5" borderId="7" xfId="0" applyFont="1" applyFill="1" applyBorder="1" applyAlignment="1"/>
    <xf numFmtId="0" fontId="0" fillId="5" borderId="8" xfId="0" applyFont="1" applyFill="1" applyBorder="1" applyAlignment="1"/>
    <xf numFmtId="0" fontId="0" fillId="5" borderId="9" xfId="0" applyFont="1" applyFill="1" applyBorder="1" applyAlignment="1"/>
    <xf numFmtId="0" fontId="0" fillId="5" borderId="10" xfId="0" applyFont="1" applyFill="1" applyBorder="1" applyAlignment="1"/>
    <xf numFmtId="0" fontId="0" fillId="5" borderId="11" xfId="0" applyFont="1" applyFill="1" applyBorder="1" applyAlignment="1"/>
    <xf numFmtId="0" fontId="0" fillId="5" borderId="12" xfId="0" applyFont="1" applyFill="1" applyBorder="1" applyAlignment="1"/>
    <xf numFmtId="0" fontId="0" fillId="5" borderId="13" xfId="0" applyFont="1" applyFill="1" applyBorder="1" applyAlignment="1"/>
    <xf numFmtId="0" fontId="0" fillId="5" borderId="14" xfId="0" applyFont="1" applyFill="1" applyBorder="1" applyAlignment="1"/>
    <xf numFmtId="0" fontId="0" fillId="5" borderId="15" xfId="0" applyFont="1" applyFill="1" applyBorder="1" applyAlignment="1"/>
    <xf numFmtId="2" fontId="0" fillId="0" borderId="2" xfId="0" applyNumberFormat="1" applyFill="1" applyBorder="1"/>
    <xf numFmtId="43" fontId="0" fillId="0" borderId="0" xfId="0" applyNumberFormat="1"/>
  </cellXfs>
  <cellStyles count="6">
    <cellStyle name="Currency" xfId="1" builtinId="4"/>
    <cellStyle name="Input" xfId="3" builtinId="20"/>
    <cellStyle name="myheader" xfId="4"/>
    <cellStyle name="mynumber" xfId="5"/>
    <cellStyle name="Normal" xfId="0" builtinId="0"/>
    <cellStyle name="Percent" xfId="2" builtinId="5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428086"/>
      <color rgb="FF646464"/>
      <color rgb="FFC88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1"/>
  <sheetViews>
    <sheetView workbookViewId="0">
      <selection activeCell="K5" sqref="K5"/>
    </sheetView>
  </sheetViews>
  <sheetFormatPr defaultRowHeight="15"/>
  <cols>
    <col min="2" max="2" width="36.140625" customWidth="1"/>
    <col min="6" max="6" width="15.5703125" bestFit="1" customWidth="1"/>
  </cols>
  <sheetData>
    <row r="1" spans="1:17">
      <c r="A1" s="71"/>
      <c r="B1" s="72" t="s">
        <v>50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42.75" customHeight="1">
      <c r="A2" s="71"/>
      <c r="B2" s="71" t="s">
        <v>42</v>
      </c>
      <c r="C2" s="71"/>
      <c r="D2" s="71"/>
      <c r="E2" s="71"/>
      <c r="F2" s="71" t="s">
        <v>49</v>
      </c>
      <c r="G2" s="71"/>
      <c r="H2" s="82" t="s">
        <v>53</v>
      </c>
      <c r="I2" s="83" t="s">
        <v>53</v>
      </c>
      <c r="J2" s="84" t="s">
        <v>53</v>
      </c>
      <c r="K2" s="71"/>
      <c r="L2" s="71" t="s">
        <v>235</v>
      </c>
      <c r="M2" s="71"/>
      <c r="N2" s="71"/>
      <c r="O2" s="71"/>
      <c r="P2" s="71"/>
      <c r="Q2" s="71"/>
    </row>
    <row r="3" spans="1:17" ht="44.25" customHeight="1">
      <c r="A3" s="71"/>
      <c r="B3" s="71" t="s">
        <v>42</v>
      </c>
      <c r="C3" s="71"/>
      <c r="D3" s="71"/>
      <c r="E3" s="71"/>
      <c r="F3" s="71" t="s">
        <v>52</v>
      </c>
      <c r="G3" s="71"/>
      <c r="H3" s="85" t="s">
        <v>53</v>
      </c>
      <c r="I3" s="86" t="s">
        <v>53</v>
      </c>
      <c r="J3" s="87" t="s">
        <v>53</v>
      </c>
      <c r="K3" s="71"/>
      <c r="L3" s="71" t="s">
        <v>236</v>
      </c>
      <c r="M3" s="71"/>
      <c r="N3" s="71"/>
      <c r="O3" s="71"/>
      <c r="P3" s="71"/>
      <c r="Q3" s="71"/>
    </row>
    <row r="4" spans="1:17" ht="51.95" customHeight="1">
      <c r="A4" s="71"/>
      <c r="B4" s="71" t="s">
        <v>42</v>
      </c>
      <c r="C4" s="71"/>
      <c r="D4" s="71"/>
      <c r="E4" s="71"/>
      <c r="F4" s="71" t="s">
        <v>237</v>
      </c>
      <c r="G4" s="71"/>
      <c r="H4" s="85" t="s">
        <v>53</v>
      </c>
      <c r="I4" s="86" t="s">
        <v>53</v>
      </c>
      <c r="J4" s="87" t="s">
        <v>53</v>
      </c>
      <c r="K4" s="71"/>
      <c r="L4" s="71"/>
      <c r="M4" s="71"/>
      <c r="N4" s="71"/>
      <c r="O4" s="71"/>
      <c r="P4" s="71"/>
      <c r="Q4" s="71"/>
    </row>
    <row r="5" spans="1:17" ht="48.75" customHeight="1">
      <c r="A5" s="71"/>
      <c r="B5" s="71" t="s">
        <v>230</v>
      </c>
      <c r="C5" s="71"/>
      <c r="D5" s="71"/>
      <c r="E5" s="71"/>
      <c r="F5" s="71" t="s">
        <v>238</v>
      </c>
      <c r="G5" s="71"/>
      <c r="H5" s="85" t="s">
        <v>53</v>
      </c>
      <c r="I5" s="86" t="s">
        <v>53</v>
      </c>
      <c r="J5" s="87" t="s">
        <v>53</v>
      </c>
      <c r="K5" s="71"/>
      <c r="L5" s="71"/>
      <c r="M5" s="71"/>
      <c r="N5" s="71"/>
      <c r="O5" s="71"/>
      <c r="P5" s="71"/>
      <c r="Q5" s="71"/>
    </row>
    <row r="6" spans="1:17" ht="55.5" customHeight="1">
      <c r="A6" s="71"/>
      <c r="B6" s="81" t="s">
        <v>230</v>
      </c>
      <c r="C6" s="71"/>
      <c r="D6" s="71"/>
      <c r="E6" s="71"/>
      <c r="F6" s="71"/>
      <c r="G6" s="71"/>
      <c r="H6" s="85" t="s">
        <v>53</v>
      </c>
      <c r="I6" s="86" t="s">
        <v>53</v>
      </c>
      <c r="J6" s="87" t="s">
        <v>53</v>
      </c>
      <c r="K6" s="71"/>
      <c r="L6" s="71"/>
      <c r="M6" s="71"/>
      <c r="N6" s="71"/>
      <c r="O6" s="71"/>
      <c r="P6" s="71"/>
      <c r="Q6" s="71"/>
    </row>
    <row r="7" spans="1:17" ht="49.5" customHeight="1">
      <c r="A7" s="71"/>
      <c r="B7" s="71" t="s">
        <v>230</v>
      </c>
      <c r="C7" s="71"/>
      <c r="D7" s="71"/>
      <c r="E7" s="71"/>
      <c r="F7" s="71"/>
      <c r="G7" s="71"/>
      <c r="H7" s="88" t="s">
        <v>53</v>
      </c>
      <c r="I7" s="89" t="s">
        <v>53</v>
      </c>
      <c r="J7" s="90" t="s">
        <v>53</v>
      </c>
      <c r="K7" s="71"/>
      <c r="L7" s="71"/>
      <c r="M7" s="71"/>
      <c r="N7" s="71"/>
      <c r="O7" s="71"/>
      <c r="P7" s="71"/>
      <c r="Q7" s="71"/>
    </row>
    <row r="8" spans="1:17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</row>
    <row r="9" spans="1:17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</row>
    <row r="10" spans="1:17">
      <c r="A10" s="71"/>
      <c r="B10" s="71" t="s">
        <v>41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</row>
    <row r="11" spans="1:17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</row>
    <row r="12" spans="1:17">
      <c r="A12" s="71"/>
      <c r="B12" s="71" t="s">
        <v>43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</row>
    <row r="13" spans="1:17">
      <c r="A13" s="71"/>
      <c r="B13" s="71" t="s">
        <v>44</v>
      </c>
      <c r="C13" s="71" t="s">
        <v>48</v>
      </c>
      <c r="D13" s="71" t="s">
        <v>48</v>
      </c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>
      <c r="A14" s="71"/>
      <c r="B14" s="71" t="s">
        <v>45</v>
      </c>
      <c r="C14" s="71" t="s">
        <v>48</v>
      </c>
      <c r="D14" s="71" t="s">
        <v>48</v>
      </c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</row>
    <row r="15" spans="1:17">
      <c r="A15" s="71"/>
      <c r="B15" s="71" t="s">
        <v>46</v>
      </c>
      <c r="C15" s="71" t="s">
        <v>48</v>
      </c>
      <c r="D15" s="71" t="s">
        <v>48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</row>
    <row r="16" spans="1:17">
      <c r="A16" s="71"/>
      <c r="B16" s="71" t="s">
        <v>47</v>
      </c>
      <c r="C16" s="71" t="s">
        <v>48</v>
      </c>
      <c r="D16" s="71" t="s">
        <v>48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</row>
    <row r="17" spans="1:17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</row>
    <row r="18" spans="1:17">
      <c r="A18" s="71"/>
      <c r="B18" s="71" t="s">
        <v>51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</row>
    <row r="20" spans="1:17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</row>
    <row r="21" spans="1:17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</row>
    <row r="22" spans="1:17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</row>
    <row r="23" spans="1:17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</row>
    <row r="24" spans="1:17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</row>
    <row r="25" spans="1:17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</row>
    <row r="26" spans="1:17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</row>
    <row r="27" spans="1:17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</row>
    <row r="28" spans="1:17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</row>
    <row r="29" spans="1:17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</row>
    <row r="30" spans="1:17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</row>
    <row r="31" spans="1:17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C13" sqref="C13"/>
    </sheetView>
  </sheetViews>
  <sheetFormatPr defaultRowHeight="15"/>
  <cols>
    <col min="1" max="1" width="16.140625" customWidth="1"/>
    <col min="2" max="2" width="17.28515625" customWidth="1"/>
    <col min="3" max="3" width="62.5703125" bestFit="1" customWidth="1"/>
    <col min="4" max="4" width="3.140625" customWidth="1"/>
    <col min="5" max="5" width="16.42578125" bestFit="1" customWidth="1"/>
    <col min="6" max="6" width="12.85546875" customWidth="1"/>
    <col min="7" max="7" width="10.42578125" bestFit="1" customWidth="1"/>
    <col min="9" max="9" width="16.42578125" bestFit="1" customWidth="1"/>
  </cols>
  <sheetData>
    <row r="1" spans="1:8" ht="45">
      <c r="A1" s="28" t="s">
        <v>6</v>
      </c>
      <c r="B1" s="29" t="s">
        <v>20</v>
      </c>
      <c r="C1" s="28" t="s">
        <v>38</v>
      </c>
      <c r="E1" s="30" t="s">
        <v>40</v>
      </c>
      <c r="F1" s="31"/>
      <c r="H1" s="31" t="s">
        <v>241</v>
      </c>
    </row>
    <row r="2" spans="1:8">
      <c r="A2" s="27" t="s">
        <v>7</v>
      </c>
      <c r="B2" s="91">
        <v>125</v>
      </c>
      <c r="C2" s="14" t="s">
        <v>17</v>
      </c>
      <c r="E2" t="s">
        <v>9</v>
      </c>
      <c r="F2" t="s">
        <v>10</v>
      </c>
    </row>
    <row r="3" spans="1:8">
      <c r="A3" s="27" t="s">
        <v>8</v>
      </c>
      <c r="B3" s="16">
        <v>125</v>
      </c>
      <c r="C3" s="17" t="s">
        <v>22</v>
      </c>
      <c r="E3" s="7">
        <v>12375</v>
      </c>
      <c r="F3" s="8">
        <v>12375</v>
      </c>
    </row>
    <row r="4" spans="1:8" ht="30">
      <c r="A4" s="27" t="s">
        <v>9</v>
      </c>
      <c r="B4" s="18">
        <v>125</v>
      </c>
      <c r="C4" s="17" t="s">
        <v>21</v>
      </c>
      <c r="E4" s="92">
        <v>57.6</v>
      </c>
      <c r="F4" s="8">
        <v>57.6</v>
      </c>
    </row>
    <row r="5" spans="1:8" ht="30">
      <c r="A5" s="27" t="s">
        <v>10</v>
      </c>
      <c r="B5" s="19">
        <v>125</v>
      </c>
      <c r="C5" s="17" t="s">
        <v>23</v>
      </c>
      <c r="E5" s="92">
        <v>24.64</v>
      </c>
      <c r="F5" s="8">
        <v>24.64</v>
      </c>
    </row>
    <row r="6" spans="1:8">
      <c r="A6" s="27" t="s">
        <v>12</v>
      </c>
      <c r="B6" s="20">
        <v>125</v>
      </c>
      <c r="C6" s="21" t="s">
        <v>24</v>
      </c>
      <c r="D6" s="12"/>
      <c r="E6" s="12"/>
      <c r="F6" s="12"/>
    </row>
    <row r="7" spans="1:8">
      <c r="A7" s="27" t="s">
        <v>11</v>
      </c>
      <c r="B7" s="22">
        <v>125</v>
      </c>
      <c r="C7" s="21" t="s">
        <v>25</v>
      </c>
      <c r="D7" s="12"/>
      <c r="E7" t="s">
        <v>12</v>
      </c>
      <c r="F7" t="s">
        <v>11</v>
      </c>
    </row>
    <row r="8" spans="1:8">
      <c r="A8" s="27" t="s">
        <v>13</v>
      </c>
      <c r="B8" s="23">
        <v>125</v>
      </c>
      <c r="C8" s="21" t="s">
        <v>26</v>
      </c>
      <c r="D8" s="12"/>
      <c r="E8" s="10">
        <v>43777</v>
      </c>
      <c r="F8" s="11">
        <v>0.67013888888888884</v>
      </c>
    </row>
    <row r="9" spans="1:8">
      <c r="A9" s="27" t="s">
        <v>14</v>
      </c>
      <c r="B9" s="24">
        <v>0.24</v>
      </c>
      <c r="C9" s="21" t="s">
        <v>33</v>
      </c>
      <c r="D9" s="12"/>
    </row>
    <row r="10" spans="1:8">
      <c r="A10" s="27" t="s">
        <v>15</v>
      </c>
      <c r="B10" s="25">
        <v>125</v>
      </c>
      <c r="C10" s="21" t="s">
        <v>34</v>
      </c>
      <c r="D10" s="12"/>
      <c r="E10" t="s">
        <v>27</v>
      </c>
      <c r="F10" s="10">
        <v>43777</v>
      </c>
    </row>
    <row r="11" spans="1:8" ht="30">
      <c r="A11" s="27" t="s">
        <v>18</v>
      </c>
      <c r="B11" s="26" t="s">
        <v>19</v>
      </c>
      <c r="C11" s="21" t="s">
        <v>35</v>
      </c>
      <c r="D11" s="12"/>
      <c r="E11" t="s">
        <v>28</v>
      </c>
      <c r="F11" s="10">
        <v>43798</v>
      </c>
    </row>
    <row r="12" spans="1:8">
      <c r="A12" s="27" t="s">
        <v>16</v>
      </c>
      <c r="B12" s="15"/>
      <c r="C12" s="21" t="s">
        <v>39</v>
      </c>
      <c r="D12" s="12"/>
      <c r="E12" t="s">
        <v>29</v>
      </c>
      <c r="F12">
        <f>F11-F10</f>
        <v>21</v>
      </c>
    </row>
    <row r="13" spans="1:8">
      <c r="C13" s="12"/>
      <c r="D13" s="12"/>
      <c r="E13" s="12"/>
    </row>
    <row r="14" spans="1:8">
      <c r="C14" s="12"/>
      <c r="D14" s="12"/>
      <c r="E14" t="s">
        <v>30</v>
      </c>
      <c r="F14" s="10">
        <v>43770</v>
      </c>
    </row>
    <row r="15" spans="1:8">
      <c r="B15" s="13">
        <v>1E+26</v>
      </c>
      <c r="C15" s="5">
        <f>B11+0</f>
        <v>125</v>
      </c>
      <c r="D15" s="12"/>
      <c r="E15" t="s">
        <v>31</v>
      </c>
      <c r="F15" s="10">
        <f>F14-1</f>
        <v>43769</v>
      </c>
    </row>
    <row r="16" spans="1:8">
      <c r="B16" s="5"/>
      <c r="C16" s="12"/>
      <c r="D16" s="12"/>
      <c r="E16" s="12"/>
      <c r="F16" s="12"/>
    </row>
    <row r="17" spans="2:6">
      <c r="C17" s="12"/>
      <c r="D17" s="12"/>
      <c r="E17" s="12" t="s">
        <v>32</v>
      </c>
      <c r="F17" s="73">
        <v>0.5</v>
      </c>
    </row>
    <row r="19" spans="2:6" ht="30">
      <c r="B19" s="5"/>
      <c r="E19" s="9" t="s">
        <v>36</v>
      </c>
      <c r="F19" t="s">
        <v>37</v>
      </c>
    </row>
    <row r="20" spans="2:6">
      <c r="E20">
        <v>100000000</v>
      </c>
      <c r="F20" s="13">
        <v>100000000</v>
      </c>
    </row>
    <row r="23" spans="2:6">
      <c r="E23" s="5"/>
    </row>
    <row r="24" spans="2:6">
      <c r="E24" s="5"/>
    </row>
    <row r="25" spans="2:6">
      <c r="E25" s="5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6"/>
  <sheetViews>
    <sheetView tabSelected="1" workbookViewId="0">
      <selection activeCell="E7" sqref="E7"/>
    </sheetView>
  </sheetViews>
  <sheetFormatPr defaultRowHeight="15"/>
  <cols>
    <col min="1" max="1" width="51.85546875" style="5" bestFit="1" customWidth="1"/>
    <col min="2" max="2" width="21.42578125" bestFit="1" customWidth="1"/>
    <col min="4" max="4" width="9.42578125" bestFit="1" customWidth="1"/>
    <col min="6" max="6" width="9.42578125" bestFit="1" customWidth="1"/>
    <col min="10" max="10" width="11.5703125" bestFit="1" customWidth="1"/>
  </cols>
  <sheetData>
    <row r="1" spans="1:10">
      <c r="A1" s="29" t="s">
        <v>54</v>
      </c>
      <c r="B1" s="29" t="s">
        <v>67</v>
      </c>
    </row>
    <row r="2" spans="1:10">
      <c r="A2" s="5" t="s">
        <v>7</v>
      </c>
      <c r="B2">
        <v>100</v>
      </c>
    </row>
    <row r="3" spans="1:10">
      <c r="A3" s="5" t="s">
        <v>57</v>
      </c>
      <c r="B3" s="4">
        <v>100</v>
      </c>
      <c r="G3" s="78">
        <v>100</v>
      </c>
      <c r="H3" s="78">
        <v>-100</v>
      </c>
      <c r="I3" s="78">
        <v>0</v>
      </c>
      <c r="J3" s="78" t="s">
        <v>56</v>
      </c>
    </row>
    <row r="4" spans="1:10">
      <c r="A4" s="5" t="s">
        <v>62</v>
      </c>
      <c r="B4" s="40">
        <v>100</v>
      </c>
    </row>
    <row r="5" spans="1:10">
      <c r="A5" s="5" t="s">
        <v>55</v>
      </c>
      <c r="B5" s="6">
        <v>100</v>
      </c>
    </row>
    <row r="6" spans="1:10">
      <c r="A6" s="5" t="s">
        <v>59</v>
      </c>
      <c r="B6" s="77">
        <v>100</v>
      </c>
    </row>
    <row r="7" spans="1:10">
      <c r="A7" s="5" t="s">
        <v>58</v>
      </c>
      <c r="B7" s="39">
        <v>100</v>
      </c>
    </row>
    <row r="8" spans="1:10">
      <c r="A8" s="5" t="s">
        <v>61</v>
      </c>
      <c r="B8" s="38">
        <v>100</v>
      </c>
      <c r="E8" s="41"/>
    </row>
    <row r="9" spans="1:10">
      <c r="A9" s="5" t="s">
        <v>60</v>
      </c>
      <c r="B9" s="10">
        <v>100</v>
      </c>
      <c r="F9" s="49"/>
    </row>
    <row r="10" spans="1:10">
      <c r="A10" s="5" t="s">
        <v>65</v>
      </c>
      <c r="B10" s="37">
        <v>100</v>
      </c>
      <c r="F10" s="49"/>
    </row>
    <row r="11" spans="1:10">
      <c r="A11" s="32" t="s">
        <v>63</v>
      </c>
      <c r="B11" s="36">
        <v>100</v>
      </c>
      <c r="C11" s="12"/>
      <c r="D11" s="12"/>
      <c r="F11" s="49"/>
    </row>
    <row r="12" spans="1:10">
      <c r="A12" s="5" t="s">
        <v>64</v>
      </c>
      <c r="B12" s="35">
        <v>100</v>
      </c>
    </row>
    <row r="13" spans="1:10">
      <c r="A13" s="5" t="s">
        <v>66</v>
      </c>
      <c r="B13" s="33" t="s">
        <v>231</v>
      </c>
      <c r="C13" t="s">
        <v>69</v>
      </c>
    </row>
    <row r="14" spans="1:10">
      <c r="A14" s="5" t="s">
        <v>68</v>
      </c>
      <c r="B14" s="34">
        <v>100</v>
      </c>
    </row>
    <row r="15" spans="1:10">
      <c r="A15" s="5" t="s">
        <v>70</v>
      </c>
      <c r="B15" s="42">
        <v>100</v>
      </c>
      <c r="F15" s="49">
        <v>3</v>
      </c>
    </row>
    <row r="16" spans="1:10">
      <c r="A16" s="5" t="s">
        <v>89</v>
      </c>
      <c r="B16" s="49">
        <v>100</v>
      </c>
      <c r="F16" s="49">
        <v>5</v>
      </c>
    </row>
    <row r="17" spans="1:8">
      <c r="A17" s="5" t="s">
        <v>71</v>
      </c>
      <c r="B17" s="43">
        <v>100</v>
      </c>
      <c r="F17" s="49">
        <v>6</v>
      </c>
    </row>
    <row r="20" spans="1:8">
      <c r="A20" s="29" t="s">
        <v>54</v>
      </c>
      <c r="B20" s="29" t="s">
        <v>67</v>
      </c>
    </row>
    <row r="21" spans="1:8">
      <c r="A21" s="5" t="s">
        <v>60</v>
      </c>
      <c r="B21" s="10">
        <v>43650</v>
      </c>
    </row>
    <row r="22" spans="1:8">
      <c r="A22" s="5" t="s">
        <v>76</v>
      </c>
      <c r="B22" s="45">
        <v>43650</v>
      </c>
      <c r="F22" s="10"/>
    </row>
    <row r="23" spans="1:8">
      <c r="A23" s="5" t="s">
        <v>72</v>
      </c>
      <c r="B23" s="44">
        <v>43650</v>
      </c>
      <c r="D23" s="76">
        <v>7</v>
      </c>
    </row>
    <row r="24" spans="1:8">
      <c r="A24" s="5" t="s">
        <v>73</v>
      </c>
      <c r="B24" s="46">
        <v>43650</v>
      </c>
    </row>
    <row r="25" spans="1:8">
      <c r="A25" s="5" t="s">
        <v>74</v>
      </c>
      <c r="B25" s="47">
        <v>43650</v>
      </c>
      <c r="F25" s="74">
        <v>1.5</v>
      </c>
      <c r="H25" s="75"/>
    </row>
    <row r="26" spans="1:8">
      <c r="A26" s="5" t="s">
        <v>75</v>
      </c>
      <c r="B26" s="48">
        <v>43650</v>
      </c>
    </row>
    <row r="27" spans="1:8">
      <c r="B27" s="10"/>
    </row>
    <row r="28" spans="1:8">
      <c r="A28" s="29" t="s">
        <v>0</v>
      </c>
      <c r="B28" s="29" t="s">
        <v>38</v>
      </c>
    </row>
    <row r="29" spans="1:8">
      <c r="A29" s="5" t="s">
        <v>77</v>
      </c>
      <c r="B29" s="10" t="s">
        <v>78</v>
      </c>
    </row>
    <row r="30" spans="1:8">
      <c r="A30" s="5" t="s">
        <v>79</v>
      </c>
      <c r="B30" s="10" t="s">
        <v>80</v>
      </c>
    </row>
    <row r="31" spans="1:8">
      <c r="A31" s="5" t="s">
        <v>81</v>
      </c>
      <c r="B31" t="s">
        <v>82</v>
      </c>
    </row>
    <row r="32" spans="1:8">
      <c r="A32" s="5" t="s">
        <v>84</v>
      </c>
      <c r="B32" s="10" t="s">
        <v>83</v>
      </c>
    </row>
    <row r="33" spans="1:3">
      <c r="A33" s="5" t="s">
        <v>86</v>
      </c>
      <c r="B33" s="10" t="s">
        <v>85</v>
      </c>
    </row>
    <row r="34" spans="1:3">
      <c r="A34" s="5" t="s">
        <v>88</v>
      </c>
      <c r="B34" s="10" t="s">
        <v>87</v>
      </c>
    </row>
    <row r="36" spans="1:3">
      <c r="A36" s="50" t="s">
        <v>239</v>
      </c>
      <c r="B36" s="8">
        <v>100</v>
      </c>
      <c r="C36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E7" sqref="E7"/>
    </sheetView>
  </sheetViews>
  <sheetFormatPr defaultRowHeight="15"/>
  <cols>
    <col min="1" max="1" width="14" bestFit="1" customWidth="1"/>
    <col min="2" max="2" width="15.42578125" bestFit="1" customWidth="1"/>
    <col min="3" max="3" width="9.85546875" customWidth="1"/>
    <col min="5" max="5" width="9.85546875" customWidth="1"/>
  </cols>
  <sheetData>
    <row r="1" spans="1:7">
      <c r="A1" t="s">
        <v>92</v>
      </c>
      <c r="B1" t="s">
        <v>91</v>
      </c>
    </row>
    <row r="2" spans="1:7">
      <c r="A2">
        <v>48</v>
      </c>
      <c r="B2">
        <v>55</v>
      </c>
    </row>
    <row r="3" spans="1:7">
      <c r="A3">
        <v>60</v>
      </c>
      <c r="B3">
        <v>74</v>
      </c>
    </row>
    <row r="4" spans="1:7">
      <c r="A4">
        <v>60</v>
      </c>
      <c r="B4">
        <v>51</v>
      </c>
    </row>
    <row r="5" spans="1:7">
      <c r="A5">
        <v>48</v>
      </c>
      <c r="B5">
        <v>69</v>
      </c>
      <c r="F5" t="s">
        <v>93</v>
      </c>
    </row>
    <row r="6" spans="1:7">
      <c r="A6">
        <v>47</v>
      </c>
      <c r="B6">
        <v>65</v>
      </c>
      <c r="G6" s="51"/>
    </row>
    <row r="7" spans="1:7">
      <c r="A7">
        <v>53</v>
      </c>
      <c r="B7">
        <v>66</v>
      </c>
    </row>
    <row r="8" spans="1:7">
      <c r="A8">
        <v>36</v>
      </c>
      <c r="B8">
        <v>52</v>
      </c>
    </row>
    <row r="9" spans="1:7">
      <c r="A9">
        <v>59</v>
      </c>
      <c r="B9">
        <v>57</v>
      </c>
    </row>
    <row r="10" spans="1:7">
      <c r="A10">
        <v>46</v>
      </c>
      <c r="B10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G24" sqref="G24"/>
    </sheetView>
  </sheetViews>
  <sheetFormatPr defaultRowHeight="15"/>
  <cols>
    <col min="1" max="1" width="27.28515625" bestFit="1" customWidth="1"/>
    <col min="2" max="4" width="8.85546875" bestFit="1" customWidth="1"/>
    <col min="5" max="5" width="27.28515625" bestFit="1" customWidth="1"/>
    <col min="8" max="8" width="3" customWidth="1"/>
  </cols>
  <sheetData>
    <row r="1" spans="1:4">
      <c r="A1" t="s">
        <v>233</v>
      </c>
    </row>
    <row r="2" spans="1:4">
      <c r="A2" t="s">
        <v>111</v>
      </c>
      <c r="B2" t="s">
        <v>110</v>
      </c>
      <c r="C2" t="s">
        <v>108</v>
      </c>
      <c r="D2" t="s">
        <v>109</v>
      </c>
    </row>
    <row r="3" spans="1:4">
      <c r="A3" t="s">
        <v>94</v>
      </c>
      <c r="B3">
        <v>881303</v>
      </c>
      <c r="C3">
        <v>888800</v>
      </c>
      <c r="D3">
        <v>899825</v>
      </c>
    </row>
    <row r="4" spans="1:4">
      <c r="A4" t="s">
        <v>98</v>
      </c>
      <c r="B4">
        <f>55383*(-1)</f>
        <v>-55383</v>
      </c>
      <c r="C4">
        <f>46462*(-1)</f>
        <v>-46462</v>
      </c>
      <c r="D4">
        <f>45868*(-1)</f>
        <v>-45868</v>
      </c>
    </row>
    <row r="5" spans="1:4">
      <c r="A5" t="s">
        <v>95</v>
      </c>
      <c r="B5">
        <f>SUM(B3:B4)</f>
        <v>825920</v>
      </c>
      <c r="C5">
        <f t="shared" ref="C5:D5" si="0">SUM(C3:C4)</f>
        <v>842338</v>
      </c>
      <c r="D5">
        <f t="shared" si="0"/>
        <v>853957</v>
      </c>
    </row>
    <row r="6" spans="1:4">
      <c r="A6" t="s">
        <v>96</v>
      </c>
      <c r="B6">
        <v>-342016.96</v>
      </c>
      <c r="C6">
        <v>-326640</v>
      </c>
      <c r="D6">
        <v>-356942.25</v>
      </c>
    </row>
    <row r="7" spans="1:4">
      <c r="A7" t="s">
        <v>97</v>
      </c>
      <c r="B7">
        <f>SUM(B5:B6)</f>
        <v>483903.04</v>
      </c>
      <c r="C7">
        <f t="shared" ref="C7:D7" si="1">SUM(C5:C6)</f>
        <v>515698</v>
      </c>
      <c r="D7">
        <f t="shared" si="1"/>
        <v>497014.75</v>
      </c>
    </row>
    <row r="8" spans="1:4">
      <c r="A8" t="s">
        <v>99</v>
      </c>
      <c r="B8">
        <v>-31262</v>
      </c>
      <c r="C8">
        <v>-31422</v>
      </c>
      <c r="D8">
        <v>-25857</v>
      </c>
    </row>
    <row r="9" spans="1:4">
      <c r="A9" t="s">
        <v>100</v>
      </c>
      <c r="B9">
        <f>SUM(B7:B8)</f>
        <v>452641.04</v>
      </c>
      <c r="C9">
        <f t="shared" ref="C9:D9" si="2">SUM(C7:C8)</f>
        <v>484276</v>
      </c>
      <c r="D9">
        <f t="shared" si="2"/>
        <v>471157.75</v>
      </c>
    </row>
    <row r="10" spans="1:4">
      <c r="A10" t="s">
        <v>101</v>
      </c>
      <c r="B10">
        <v>-171666</v>
      </c>
      <c r="C10">
        <v>-144457</v>
      </c>
      <c r="D10">
        <v>-173059</v>
      </c>
    </row>
    <row r="11" spans="1:4">
      <c r="A11" t="s">
        <v>102</v>
      </c>
      <c r="B11">
        <v>-92222</v>
      </c>
      <c r="C11">
        <v>-80361</v>
      </c>
      <c r="D11">
        <v>-54570</v>
      </c>
    </row>
    <row r="12" spans="1:4">
      <c r="A12" t="s">
        <v>103</v>
      </c>
      <c r="B12">
        <v>-67672</v>
      </c>
      <c r="C12">
        <v>-67996</v>
      </c>
      <c r="D12">
        <v>-63736</v>
      </c>
    </row>
    <row r="13" spans="1:4">
      <c r="A13" t="s">
        <v>104</v>
      </c>
      <c r="B13">
        <v>-105318</v>
      </c>
      <c r="C13">
        <v>-108652</v>
      </c>
      <c r="D13">
        <v>-125468</v>
      </c>
    </row>
    <row r="14" spans="1:4">
      <c r="A14" t="s">
        <v>105</v>
      </c>
      <c r="B14">
        <f>SUM(B9:B13)</f>
        <v>15763.039999999979</v>
      </c>
      <c r="C14">
        <f t="shared" ref="C14:D14" si="3">SUM(C9:C13)</f>
        <v>82810</v>
      </c>
      <c r="D14">
        <f t="shared" si="3"/>
        <v>54324.75</v>
      </c>
    </row>
    <row r="15" spans="1:4">
      <c r="A15" t="s">
        <v>106</v>
      </c>
      <c r="B15">
        <f>B14/B5</f>
        <v>1.9085432003099548E-2</v>
      </c>
      <c r="C15">
        <f>C14/C5</f>
        <v>9.8309704655375876E-2</v>
      </c>
      <c r="D15">
        <f>D14/D5</f>
        <v>6.3615322551369688E-2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6"/>
  <sheetViews>
    <sheetView showGridLines="0" workbookViewId="0">
      <selection activeCell="I17" sqref="I17"/>
    </sheetView>
  </sheetViews>
  <sheetFormatPr defaultRowHeight="15"/>
  <cols>
    <col min="1" max="1" width="27.28515625" bestFit="1" customWidth="1"/>
    <col min="4" max="4" width="3.140625" customWidth="1"/>
    <col min="6" max="6" width="3.28515625" customWidth="1"/>
  </cols>
  <sheetData>
    <row r="1" spans="1:6" ht="19.5">
      <c r="A1" s="52" t="s">
        <v>233</v>
      </c>
    </row>
    <row r="2" spans="1:6" ht="15.75" thickBot="1">
      <c r="A2" s="56" t="s">
        <v>111</v>
      </c>
      <c r="B2" s="57" t="s">
        <v>107</v>
      </c>
      <c r="C2" s="57" t="s">
        <v>108</v>
      </c>
      <c r="D2" s="58"/>
      <c r="E2" s="57" t="s">
        <v>109</v>
      </c>
      <c r="F2" s="58"/>
    </row>
    <row r="3" spans="1:6" ht="15.75" thickTop="1">
      <c r="A3" t="s">
        <v>94</v>
      </c>
      <c r="B3" s="53">
        <v>881303</v>
      </c>
      <c r="C3" s="53">
        <v>888800</v>
      </c>
      <c r="D3" s="54">
        <f>(C3-B3)</f>
        <v>7497</v>
      </c>
      <c r="E3" s="53">
        <v>899825</v>
      </c>
      <c r="F3" s="54">
        <f t="shared" ref="F3:F15" si="0">(E3-D3)</f>
        <v>892328</v>
      </c>
    </row>
    <row r="4" spans="1:6">
      <c r="A4" t="s">
        <v>98</v>
      </c>
      <c r="B4" s="53">
        <f>55383*(-1)</f>
        <v>-55383</v>
      </c>
      <c r="C4" s="53">
        <f>46462*(-1)</f>
        <v>-46462</v>
      </c>
      <c r="D4" s="54">
        <f t="shared" ref="D4:D15" si="1">(C4-B4)</f>
        <v>8921</v>
      </c>
      <c r="E4" s="53">
        <f>45868*(-1)</f>
        <v>-45868</v>
      </c>
      <c r="F4" s="54">
        <f t="shared" si="0"/>
        <v>-54789</v>
      </c>
    </row>
    <row r="5" spans="1:6">
      <c r="A5" s="59" t="s">
        <v>95</v>
      </c>
      <c r="B5" s="60">
        <f>SUM(B3:B4)</f>
        <v>825920</v>
      </c>
      <c r="C5" s="60">
        <f t="shared" ref="C5:E5" si="2">SUM(C3:C4)</f>
        <v>842338</v>
      </c>
      <c r="D5" s="64">
        <f t="shared" si="1"/>
        <v>16418</v>
      </c>
      <c r="E5" s="60">
        <f t="shared" si="2"/>
        <v>853957</v>
      </c>
      <c r="F5" s="64">
        <f t="shared" si="0"/>
        <v>837539</v>
      </c>
    </row>
    <row r="6" spans="1:6">
      <c r="A6" t="s">
        <v>96</v>
      </c>
      <c r="B6" s="53">
        <v>-342016.96</v>
      </c>
      <c r="C6" s="53">
        <v>-326640</v>
      </c>
      <c r="D6" s="54">
        <f t="shared" si="1"/>
        <v>15376.960000000021</v>
      </c>
      <c r="E6" s="53">
        <v>-356942.25</v>
      </c>
      <c r="F6" s="54">
        <f t="shared" si="0"/>
        <v>-372319.21</v>
      </c>
    </row>
    <row r="7" spans="1:6">
      <c r="A7" s="59" t="s">
        <v>97</v>
      </c>
      <c r="B7" s="60">
        <f>SUM(B5:B6)</f>
        <v>483903.04</v>
      </c>
      <c r="C7" s="60">
        <f t="shared" ref="C7:E7" si="3">SUM(C5:C6)</f>
        <v>515698</v>
      </c>
      <c r="D7" s="64">
        <f t="shared" si="1"/>
        <v>31794.960000000021</v>
      </c>
      <c r="E7" s="60">
        <f t="shared" si="3"/>
        <v>497014.75</v>
      </c>
      <c r="F7" s="64">
        <f t="shared" si="0"/>
        <v>465219.79</v>
      </c>
    </row>
    <row r="8" spans="1:6">
      <c r="A8" t="s">
        <v>99</v>
      </c>
      <c r="B8" s="53">
        <v>-31262</v>
      </c>
      <c r="C8" s="53">
        <v>-31422</v>
      </c>
      <c r="D8" s="54">
        <f t="shared" si="1"/>
        <v>-160</v>
      </c>
      <c r="E8" s="53">
        <v>-25857</v>
      </c>
      <c r="F8" s="54">
        <f t="shared" si="0"/>
        <v>-25697</v>
      </c>
    </row>
    <row r="9" spans="1:6">
      <c r="A9" s="59" t="s">
        <v>100</v>
      </c>
      <c r="B9" s="60">
        <f>SUM(B7:B8)</f>
        <v>452641.04</v>
      </c>
      <c r="C9" s="60">
        <f t="shared" ref="C9:E9" si="4">SUM(C7:C8)</f>
        <v>484276</v>
      </c>
      <c r="D9" s="55">
        <f t="shared" si="1"/>
        <v>31634.960000000021</v>
      </c>
      <c r="E9" s="60">
        <f t="shared" si="4"/>
        <v>471157.75</v>
      </c>
      <c r="F9" s="55">
        <f t="shared" si="0"/>
        <v>439522.79</v>
      </c>
    </row>
    <row r="10" spans="1:6">
      <c r="A10" t="s">
        <v>101</v>
      </c>
      <c r="B10" s="53">
        <v>-171666</v>
      </c>
      <c r="C10" s="53">
        <v>-144457</v>
      </c>
      <c r="D10" s="54">
        <f t="shared" si="1"/>
        <v>27209</v>
      </c>
      <c r="E10" s="53">
        <v>-173059</v>
      </c>
      <c r="F10" s="54">
        <f t="shared" si="0"/>
        <v>-200268</v>
      </c>
    </row>
    <row r="11" spans="1:6">
      <c r="A11" t="s">
        <v>102</v>
      </c>
      <c r="B11" s="53">
        <v>-92222</v>
      </c>
      <c r="C11" s="53">
        <v>-80361</v>
      </c>
      <c r="D11" s="54">
        <f t="shared" si="1"/>
        <v>11861</v>
      </c>
      <c r="E11" s="53">
        <v>-54570</v>
      </c>
      <c r="F11" s="54">
        <f t="shared" si="0"/>
        <v>-66431</v>
      </c>
    </row>
    <row r="12" spans="1:6">
      <c r="A12" t="s">
        <v>103</v>
      </c>
      <c r="B12" s="53">
        <v>-67672</v>
      </c>
      <c r="C12" s="53">
        <v>-67996</v>
      </c>
      <c r="D12" s="54">
        <f t="shared" si="1"/>
        <v>-324</v>
      </c>
      <c r="E12" s="53">
        <v>-63736</v>
      </c>
      <c r="F12" s="54">
        <f t="shared" si="0"/>
        <v>-63412</v>
      </c>
    </row>
    <row r="13" spans="1:6">
      <c r="A13" t="s">
        <v>104</v>
      </c>
      <c r="B13" s="53">
        <v>-105318</v>
      </c>
      <c r="C13" s="53">
        <v>-108652</v>
      </c>
      <c r="D13" s="54">
        <f t="shared" si="1"/>
        <v>-3334</v>
      </c>
      <c r="E13" s="53">
        <v>-125468</v>
      </c>
      <c r="F13" s="54">
        <f t="shared" si="0"/>
        <v>-122134</v>
      </c>
    </row>
    <row r="14" spans="1:6">
      <c r="A14" s="59" t="s">
        <v>105</v>
      </c>
      <c r="B14" s="60">
        <f>SUM(B9:B13)</f>
        <v>15763.039999999979</v>
      </c>
      <c r="C14" s="60">
        <f t="shared" ref="C14:E14" si="5">SUM(C9:C13)</f>
        <v>82810</v>
      </c>
      <c r="D14" s="55">
        <f t="shared" si="1"/>
        <v>67046.960000000021</v>
      </c>
      <c r="E14" s="60">
        <f t="shared" si="5"/>
        <v>54324.75</v>
      </c>
      <c r="F14" s="55">
        <f t="shared" si="0"/>
        <v>-12722.210000000021</v>
      </c>
    </row>
    <row r="15" spans="1:6" ht="15.75" thickBot="1">
      <c r="A15" s="61" t="s">
        <v>106</v>
      </c>
      <c r="B15" s="62">
        <f>B14/B5</f>
        <v>1.9085432003099548E-2</v>
      </c>
      <c r="C15" s="62">
        <f>C14/C5</f>
        <v>9.8309704655375876E-2</v>
      </c>
      <c r="D15" s="63">
        <f t="shared" si="1"/>
        <v>7.9224272652276329E-2</v>
      </c>
      <c r="E15" s="62">
        <f>E14/E5</f>
        <v>6.3615322551369688E-2</v>
      </c>
      <c r="F15" s="63">
        <f t="shared" si="0"/>
        <v>-1.5608950100906641E-2</v>
      </c>
    </row>
    <row r="16" spans="1:6" ht="15.75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 tint="-4.9989318521683403E-2"/>
  </sheetPr>
  <dimension ref="A1:A10"/>
  <sheetViews>
    <sheetView workbookViewId="0">
      <selection activeCell="C5" sqref="C5"/>
    </sheetView>
  </sheetViews>
  <sheetFormatPr defaultRowHeight="15"/>
  <cols>
    <col min="1" max="1" width="12.42578125" bestFit="1" customWidth="1"/>
  </cols>
  <sheetData>
    <row r="1" spans="1:1">
      <c r="A1" t="s">
        <v>112</v>
      </c>
    </row>
    <row r="2" spans="1:1">
      <c r="A2" t="s">
        <v>240</v>
      </c>
    </row>
    <row r="3" spans="1:1">
      <c r="A3" t="s">
        <v>113</v>
      </c>
    </row>
    <row r="4" spans="1:1">
      <c r="A4" t="s">
        <v>114</v>
      </c>
    </row>
    <row r="5" spans="1:1">
      <c r="A5" t="s">
        <v>115</v>
      </c>
    </row>
    <row r="6" spans="1:1">
      <c r="A6" t="s">
        <v>116</v>
      </c>
    </row>
    <row r="7" spans="1:1">
      <c r="A7" t="s">
        <v>117</v>
      </c>
    </row>
    <row r="8" spans="1:1">
      <c r="A8" t="s">
        <v>118</v>
      </c>
    </row>
    <row r="9" spans="1:1">
      <c r="A9" t="s">
        <v>119</v>
      </c>
    </row>
    <row r="10" spans="1:1">
      <c r="A10" t="s">
        <v>120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BO23"/>
  <sheetViews>
    <sheetView zoomScale="97" workbookViewId="0">
      <selection activeCell="H11" sqref="H11"/>
    </sheetView>
  </sheetViews>
  <sheetFormatPr defaultRowHeight="15"/>
  <cols>
    <col min="2" max="2" width="10.140625" bestFit="1" customWidth="1"/>
    <col min="3" max="3" width="2" customWidth="1"/>
    <col min="6" max="6" width="8.5703125" bestFit="1" customWidth="1"/>
    <col min="7" max="7" width="11.28515625" bestFit="1" customWidth="1"/>
    <col min="8" max="8" width="7.5703125" customWidth="1"/>
    <col min="9" max="9" width="1.85546875" customWidth="1"/>
    <col min="18" max="18" width="16.85546875" bestFit="1" customWidth="1"/>
    <col min="20" max="20" width="10.28515625" customWidth="1"/>
    <col min="22" max="22" width="8.85546875" customWidth="1"/>
    <col min="30" max="30" width="14.42578125" customWidth="1"/>
    <col min="31" max="31" width="10.140625" bestFit="1" customWidth="1"/>
    <col min="36" max="36" width="1.85546875" customWidth="1"/>
    <col min="37" max="37" width="10.140625" bestFit="1" customWidth="1"/>
    <col min="42" max="42" width="12.140625" bestFit="1" customWidth="1"/>
    <col min="43" max="43" width="15" bestFit="1" customWidth="1"/>
    <col min="45" max="45" width="1.85546875" customWidth="1"/>
    <col min="46" max="46" width="9.42578125" bestFit="1" customWidth="1"/>
    <col min="47" max="47" width="10.42578125" bestFit="1" customWidth="1"/>
    <col min="52" max="52" width="22.42578125" bestFit="1" customWidth="1"/>
    <col min="54" max="54" width="1.28515625" customWidth="1"/>
    <col min="55" max="55" width="12.42578125" bestFit="1" customWidth="1"/>
    <col min="57" max="64" width="8.85546875" customWidth="1"/>
    <col min="65" max="65" width="10.85546875" bestFit="1" customWidth="1"/>
    <col min="66" max="66" width="8.85546875" customWidth="1"/>
    <col min="67" max="67" width="13.85546875" customWidth="1"/>
    <col min="68" max="68" width="8.85546875" customWidth="1"/>
    <col min="69" max="69" width="39.5703125" customWidth="1"/>
  </cols>
  <sheetData>
    <row r="1" spans="2:67" s="3" customFormat="1" ht="60">
      <c r="B1" s="3" t="s">
        <v>121</v>
      </c>
      <c r="D1" s="3" t="s">
        <v>122</v>
      </c>
      <c r="F1" s="3" t="s">
        <v>1</v>
      </c>
      <c r="G1" s="3" t="s">
        <v>123</v>
      </c>
      <c r="H1" s="3" t="s">
        <v>124</v>
      </c>
      <c r="J1" s="3" t="s">
        <v>1</v>
      </c>
      <c r="K1" s="3" t="s">
        <v>132</v>
      </c>
      <c r="L1" s="3" t="s">
        <v>124</v>
      </c>
      <c r="N1" s="3" t="s">
        <v>121</v>
      </c>
      <c r="O1" s="3" t="s">
        <v>194</v>
      </c>
      <c r="P1" s="3" t="s">
        <v>195</v>
      </c>
      <c r="R1" s="69" t="s">
        <v>149</v>
      </c>
      <c r="S1" s="69" t="s">
        <v>143</v>
      </c>
      <c r="T1" s="69" t="s">
        <v>144</v>
      </c>
      <c r="U1" s="69" t="s">
        <v>145</v>
      </c>
      <c r="V1" s="69" t="s">
        <v>148</v>
      </c>
      <c r="W1" s="69" t="s">
        <v>146</v>
      </c>
      <c r="X1" s="69" t="s">
        <v>147</v>
      </c>
      <c r="Y1" s="69"/>
      <c r="Z1" s="69"/>
      <c r="AA1" s="69"/>
      <c r="AB1" s="69" t="s">
        <v>210</v>
      </c>
      <c r="AC1" s="69"/>
      <c r="AD1" s="3" t="s">
        <v>209</v>
      </c>
      <c r="AE1" s="69" t="s">
        <v>1</v>
      </c>
      <c r="AF1" s="69" t="s">
        <v>151</v>
      </c>
      <c r="AG1" s="69" t="s">
        <v>107</v>
      </c>
      <c r="AH1" s="69" t="s">
        <v>108</v>
      </c>
      <c r="AI1" s="69" t="s">
        <v>109</v>
      </c>
      <c r="AK1" s="69" t="s">
        <v>161</v>
      </c>
      <c r="AL1" s="69" t="s">
        <v>5</v>
      </c>
      <c r="AM1" s="69"/>
      <c r="AN1" s="69" t="s">
        <v>234</v>
      </c>
      <c r="AO1" s="69"/>
      <c r="AP1" s="3" t="s">
        <v>196</v>
      </c>
      <c r="AQ1" s="3" t="s">
        <v>197</v>
      </c>
      <c r="AR1" s="3" t="s">
        <v>203</v>
      </c>
      <c r="AT1" s="3" t="s">
        <v>206</v>
      </c>
      <c r="AU1" s="3" t="s">
        <v>207</v>
      </c>
      <c r="AX1" s="69" t="s">
        <v>162</v>
      </c>
      <c r="AY1" s="69" t="s">
        <v>169</v>
      </c>
      <c r="AZ1" s="69" t="s">
        <v>151</v>
      </c>
      <c r="BA1" s="69" t="s">
        <v>168</v>
      </c>
      <c r="BE1" s="3" t="s">
        <v>8</v>
      </c>
      <c r="BF1" s="3" t="s">
        <v>208</v>
      </c>
      <c r="BH1" s="3" t="s">
        <v>151</v>
      </c>
      <c r="BI1" s="3" t="s">
        <v>168</v>
      </c>
      <c r="BJ1" s="3" t="s">
        <v>169</v>
      </c>
      <c r="BK1" s="3" t="s">
        <v>124</v>
      </c>
      <c r="BN1" s="3" t="s">
        <v>213</v>
      </c>
      <c r="BO1" s="69" t="s">
        <v>212</v>
      </c>
    </row>
    <row r="2" spans="2:67">
      <c r="B2">
        <v>68</v>
      </c>
      <c r="D2">
        <v>30</v>
      </c>
      <c r="F2" t="s">
        <v>4</v>
      </c>
      <c r="G2" t="s">
        <v>125</v>
      </c>
      <c r="H2" s="7">
        <v>16989</v>
      </c>
      <c r="J2" t="s">
        <v>130</v>
      </c>
      <c r="K2" t="s">
        <v>127</v>
      </c>
      <c r="L2">
        <v>15000</v>
      </c>
      <c r="N2">
        <v>68</v>
      </c>
      <c r="O2">
        <f>AVERAGE(N2:N11)</f>
        <v>71.2</v>
      </c>
      <c r="P2">
        <v>2</v>
      </c>
      <c r="R2" t="s">
        <v>143</v>
      </c>
      <c r="Z2" s="67" t="s">
        <v>14</v>
      </c>
      <c r="AA2">
        <v>0.5</v>
      </c>
      <c r="AE2" t="s">
        <v>155</v>
      </c>
      <c r="AF2" t="s">
        <v>158</v>
      </c>
      <c r="AG2">
        <v>3</v>
      </c>
      <c r="AH2">
        <v>3</v>
      </c>
      <c r="AI2">
        <v>4</v>
      </c>
      <c r="AK2" t="s">
        <v>156</v>
      </c>
      <c r="AL2" t="s">
        <v>107</v>
      </c>
      <c r="AN2">
        <v>100</v>
      </c>
      <c r="AP2" s="10">
        <v>44186</v>
      </c>
      <c r="AQ2" t="s">
        <v>198</v>
      </c>
      <c r="AR2" t="s">
        <v>204</v>
      </c>
      <c r="AT2" s="10">
        <v>44197</v>
      </c>
      <c r="AU2" s="10">
        <v>44227</v>
      </c>
      <c r="AX2">
        <v>16003</v>
      </c>
      <c r="AY2" t="s">
        <v>170</v>
      </c>
      <c r="AZ2" t="s">
        <v>163</v>
      </c>
      <c r="BA2">
        <v>59</v>
      </c>
      <c r="BC2" s="1"/>
      <c r="BE2">
        <v>45</v>
      </c>
      <c r="BF2" t="b">
        <f>COUNTIF($BE$2:BE2,BE2)&gt;1</f>
        <v>0</v>
      </c>
      <c r="BH2" t="s">
        <v>158</v>
      </c>
      <c r="BI2" t="s">
        <v>184</v>
      </c>
      <c r="BJ2" t="s">
        <v>187</v>
      </c>
      <c r="BK2" s="2">
        <v>9</v>
      </c>
      <c r="BM2" s="66" t="s">
        <v>143</v>
      </c>
      <c r="BN2" s="66">
        <v>42</v>
      </c>
      <c r="BO2" s="79" t="s">
        <v>211</v>
      </c>
    </row>
    <row r="3" spans="2:67">
      <c r="B3">
        <v>45</v>
      </c>
      <c r="F3" t="s">
        <v>4</v>
      </c>
      <c r="G3" t="s">
        <v>126</v>
      </c>
      <c r="H3" s="7">
        <v>17187</v>
      </c>
      <c r="N3">
        <v>64</v>
      </c>
      <c r="R3" t="s">
        <v>144</v>
      </c>
      <c r="AE3" t="s">
        <v>155</v>
      </c>
      <c r="AF3" t="s">
        <v>160</v>
      </c>
      <c r="AG3">
        <v>3</v>
      </c>
      <c r="AH3">
        <v>5</v>
      </c>
      <c r="AI3">
        <v>1</v>
      </c>
      <c r="AP3" s="10">
        <f>AP2+7</f>
        <v>44193</v>
      </c>
      <c r="AQ3" t="s">
        <v>144</v>
      </c>
      <c r="AR3" t="s">
        <v>205</v>
      </c>
      <c r="AX3">
        <v>16030</v>
      </c>
      <c r="AY3" t="s">
        <v>171</v>
      </c>
      <c r="AZ3" t="s">
        <v>177</v>
      </c>
      <c r="BA3">
        <v>9</v>
      </c>
      <c r="BE3">
        <v>53</v>
      </c>
      <c r="BF3" t="b">
        <f>COUNTIF($BE$2:BE3,BE3)&gt;1</f>
        <v>0</v>
      </c>
      <c r="BH3" t="s">
        <v>158</v>
      </c>
      <c r="BI3" t="s">
        <v>184</v>
      </c>
      <c r="BJ3" t="s">
        <v>188</v>
      </c>
      <c r="BK3" s="2">
        <v>8</v>
      </c>
      <c r="BM3" s="66" t="s">
        <v>144</v>
      </c>
      <c r="BN3" s="66">
        <v>45</v>
      </c>
      <c r="BO3" s="79" t="s">
        <v>211</v>
      </c>
    </row>
    <row r="4" spans="2:67">
      <c r="B4">
        <v>89</v>
      </c>
      <c r="F4" t="s">
        <v>3</v>
      </c>
      <c r="G4" t="s">
        <v>127</v>
      </c>
      <c r="H4" s="7">
        <v>18531</v>
      </c>
      <c r="N4">
        <v>86</v>
      </c>
      <c r="R4" t="s">
        <v>145</v>
      </c>
      <c r="AE4" t="s">
        <v>156</v>
      </c>
      <c r="AF4" t="s">
        <v>160</v>
      </c>
      <c r="AG4">
        <v>3</v>
      </c>
      <c r="AH4">
        <v>5</v>
      </c>
      <c r="AI4">
        <v>2</v>
      </c>
      <c r="AP4" s="10">
        <f t="shared" ref="AP4:AP9" si="0">AP3+7</f>
        <v>44200</v>
      </c>
      <c r="AQ4" t="s">
        <v>143</v>
      </c>
      <c r="AR4" t="s">
        <v>204</v>
      </c>
      <c r="AX4">
        <v>12496</v>
      </c>
      <c r="AY4" t="s">
        <v>172</v>
      </c>
      <c r="AZ4" t="s">
        <v>178</v>
      </c>
      <c r="BA4">
        <v>23</v>
      </c>
      <c r="BE4">
        <v>65</v>
      </c>
      <c r="BF4" t="b">
        <f>COUNTIF($BE$2:BE4,BE4)&gt;1</f>
        <v>0</v>
      </c>
      <c r="BH4" t="s">
        <v>160</v>
      </c>
      <c r="BI4" t="s">
        <v>186</v>
      </c>
      <c r="BJ4" t="s">
        <v>189</v>
      </c>
      <c r="BK4" s="2">
        <v>8</v>
      </c>
      <c r="BM4" s="66" t="s">
        <v>145</v>
      </c>
      <c r="BN4" s="66">
        <v>22</v>
      </c>
      <c r="BO4" s="79" t="s">
        <v>211</v>
      </c>
    </row>
    <row r="5" spans="2:67">
      <c r="B5">
        <v>88</v>
      </c>
      <c r="F5" t="s">
        <v>3</v>
      </c>
      <c r="G5" t="s">
        <v>128</v>
      </c>
      <c r="H5" s="7">
        <v>15714</v>
      </c>
      <c r="N5">
        <v>64</v>
      </c>
      <c r="R5" t="s">
        <v>148</v>
      </c>
      <c r="AE5" t="s">
        <v>157</v>
      </c>
      <c r="AF5" t="s">
        <v>160</v>
      </c>
      <c r="AG5">
        <v>4</v>
      </c>
      <c r="AH5">
        <v>3</v>
      </c>
      <c r="AI5">
        <v>5</v>
      </c>
      <c r="AP5" s="10">
        <f t="shared" si="0"/>
        <v>44207</v>
      </c>
      <c r="AQ5" t="s">
        <v>199</v>
      </c>
      <c r="AR5" t="s">
        <v>205</v>
      </c>
      <c r="AX5">
        <v>141711</v>
      </c>
      <c r="AY5" t="s">
        <v>173</v>
      </c>
      <c r="AZ5" t="s">
        <v>163</v>
      </c>
      <c r="BA5">
        <v>59</v>
      </c>
      <c r="BE5">
        <v>3</v>
      </c>
      <c r="BF5" t="b">
        <f>COUNTIF($BE$2:BE5,BE5)&gt;1</f>
        <v>0</v>
      </c>
      <c r="BH5" t="s">
        <v>158</v>
      </c>
      <c r="BI5" t="s">
        <v>184</v>
      </c>
      <c r="BJ5" t="s">
        <v>190</v>
      </c>
      <c r="BK5" s="2">
        <v>9</v>
      </c>
      <c r="BM5" s="68" t="s">
        <v>148</v>
      </c>
      <c r="BN5" s="68">
        <v>18</v>
      </c>
      <c r="BO5" s="79" t="s">
        <v>211</v>
      </c>
    </row>
    <row r="6" spans="2:67">
      <c r="B6">
        <v>20</v>
      </c>
      <c r="F6" t="s">
        <v>130</v>
      </c>
      <c r="G6" t="s">
        <v>125</v>
      </c>
      <c r="H6" s="7">
        <v>12374</v>
      </c>
      <c r="N6">
        <v>90</v>
      </c>
      <c r="R6" t="s">
        <v>146</v>
      </c>
      <c r="AE6" t="s">
        <v>155</v>
      </c>
      <c r="AF6" t="s">
        <v>158</v>
      </c>
      <c r="AG6">
        <v>1</v>
      </c>
      <c r="AH6">
        <v>4</v>
      </c>
      <c r="AI6">
        <v>4</v>
      </c>
      <c r="AP6" s="10">
        <f t="shared" si="0"/>
        <v>44214</v>
      </c>
      <c r="AQ6" t="s">
        <v>200</v>
      </c>
      <c r="AR6" t="s">
        <v>204</v>
      </c>
      <c r="AX6">
        <v>14255</v>
      </c>
      <c r="AY6" t="s">
        <v>174</v>
      </c>
      <c r="AZ6" t="s">
        <v>165</v>
      </c>
      <c r="BA6">
        <v>83</v>
      </c>
      <c r="BE6">
        <v>25</v>
      </c>
      <c r="BF6" t="b">
        <f>COUNTIF($BE$2:BE6,BE6)&gt;1</f>
        <v>0</v>
      </c>
      <c r="BH6" t="s">
        <v>159</v>
      </c>
      <c r="BI6" t="s">
        <v>185</v>
      </c>
      <c r="BJ6" t="s">
        <v>191</v>
      </c>
      <c r="BK6" s="2">
        <v>9</v>
      </c>
    </row>
    <row r="7" spans="2:67">
      <c r="B7">
        <v>93</v>
      </c>
      <c r="F7" t="s">
        <v>130</v>
      </c>
      <c r="G7" t="s">
        <v>125</v>
      </c>
      <c r="H7" s="7">
        <v>16219</v>
      </c>
      <c r="N7">
        <v>59</v>
      </c>
      <c r="R7" t="s">
        <v>147</v>
      </c>
      <c r="AE7" t="s">
        <v>156</v>
      </c>
      <c r="AF7" t="s">
        <v>159</v>
      </c>
      <c r="AG7">
        <v>1</v>
      </c>
      <c r="AH7">
        <v>0</v>
      </c>
      <c r="AI7">
        <v>1</v>
      </c>
      <c r="AP7" s="10">
        <f t="shared" si="0"/>
        <v>44221</v>
      </c>
      <c r="AQ7" t="s">
        <v>201</v>
      </c>
      <c r="AR7" t="s">
        <v>205</v>
      </c>
      <c r="AX7">
        <v>13974</v>
      </c>
      <c r="AY7" t="s">
        <v>175</v>
      </c>
      <c r="AZ7" t="s">
        <v>166</v>
      </c>
      <c r="BA7">
        <v>56</v>
      </c>
      <c r="BE7">
        <v>65</v>
      </c>
      <c r="BF7" t="b">
        <f>COUNTIF($BE$2:BE7,BE7)&gt;1</f>
        <v>1</v>
      </c>
      <c r="BH7" t="s">
        <v>159</v>
      </c>
      <c r="BI7" t="s">
        <v>185</v>
      </c>
      <c r="BJ7" t="s">
        <v>192</v>
      </c>
      <c r="BK7" s="2">
        <v>9</v>
      </c>
    </row>
    <row r="8" spans="2:67">
      <c r="B8">
        <v>98</v>
      </c>
      <c r="F8" t="s">
        <v>131</v>
      </c>
      <c r="G8" t="s">
        <v>127</v>
      </c>
      <c r="H8" s="7">
        <v>17994</v>
      </c>
      <c r="N8">
        <v>50</v>
      </c>
      <c r="AE8" t="s">
        <v>155</v>
      </c>
      <c r="AF8" t="s">
        <v>158</v>
      </c>
      <c r="AG8">
        <v>4</v>
      </c>
      <c r="AH8">
        <v>2</v>
      </c>
      <c r="AI8">
        <v>2</v>
      </c>
      <c r="AP8" s="10">
        <f t="shared" si="0"/>
        <v>44228</v>
      </c>
      <c r="AQ8" t="s">
        <v>202</v>
      </c>
      <c r="AR8" t="s">
        <v>204</v>
      </c>
      <c r="AX8">
        <v>16240</v>
      </c>
      <c r="AY8" t="s">
        <v>176</v>
      </c>
      <c r="AZ8" t="s">
        <v>179</v>
      </c>
      <c r="BA8">
        <v>27</v>
      </c>
      <c r="BE8">
        <v>18</v>
      </c>
      <c r="BF8" t="b">
        <f>COUNTIF($BE$2:BE8,BE8)&gt;1</f>
        <v>0</v>
      </c>
      <c r="BH8" t="s">
        <v>160</v>
      </c>
      <c r="BI8" t="s">
        <v>186</v>
      </c>
      <c r="BJ8" t="s">
        <v>193</v>
      </c>
      <c r="BK8" s="2">
        <v>8</v>
      </c>
    </row>
    <row r="9" spans="2:67">
      <c r="B9">
        <v>93</v>
      </c>
      <c r="F9" t="s">
        <v>3</v>
      </c>
      <c r="G9" t="s">
        <v>125</v>
      </c>
      <c r="H9" s="7">
        <v>14835</v>
      </c>
      <c r="N9">
        <v>66</v>
      </c>
      <c r="AP9" s="10">
        <f t="shared" si="0"/>
        <v>44235</v>
      </c>
      <c r="AQ9" t="s">
        <v>148</v>
      </c>
      <c r="AR9" t="s">
        <v>205</v>
      </c>
      <c r="AX9">
        <v>1264</v>
      </c>
      <c r="AY9" t="s">
        <v>180</v>
      </c>
      <c r="AZ9" t="s">
        <v>165</v>
      </c>
      <c r="BA9">
        <v>83</v>
      </c>
    </row>
    <row r="10" spans="2:67">
      <c r="B10">
        <v>82</v>
      </c>
      <c r="F10" t="s">
        <v>131</v>
      </c>
      <c r="G10" t="s">
        <v>127</v>
      </c>
      <c r="H10" s="7">
        <v>15477</v>
      </c>
      <c r="N10">
        <v>97</v>
      </c>
      <c r="AX10">
        <v>17350</v>
      </c>
      <c r="AY10" t="s">
        <v>181</v>
      </c>
      <c r="AZ10" t="s">
        <v>164</v>
      </c>
      <c r="BA10">
        <v>60</v>
      </c>
    </row>
    <row r="11" spans="2:67">
      <c r="B11">
        <v>62</v>
      </c>
      <c r="F11" t="s">
        <v>4</v>
      </c>
      <c r="G11" t="s">
        <v>126</v>
      </c>
      <c r="H11" s="7">
        <v>16413</v>
      </c>
      <c r="N11">
        <v>68</v>
      </c>
      <c r="AX11">
        <v>13189</v>
      </c>
      <c r="AY11" t="s">
        <v>182</v>
      </c>
      <c r="AZ11" t="s">
        <v>167</v>
      </c>
      <c r="BA11">
        <v>66</v>
      </c>
      <c r="BH11" s="27" t="s">
        <v>151</v>
      </c>
      <c r="BI11" s="27" t="s">
        <v>168</v>
      </c>
      <c r="BJ11" s="27" t="s">
        <v>124</v>
      </c>
    </row>
    <row r="12" spans="2:67">
      <c r="B12">
        <v>82</v>
      </c>
      <c r="F12" t="s">
        <v>4</v>
      </c>
      <c r="G12" t="s">
        <v>127</v>
      </c>
      <c r="H12" s="7">
        <v>10355</v>
      </c>
      <c r="AX12">
        <v>15833</v>
      </c>
      <c r="AY12" t="s">
        <v>183</v>
      </c>
      <c r="AZ12" t="s">
        <v>177</v>
      </c>
      <c r="BA12">
        <v>9</v>
      </c>
      <c r="BH12" s="14" t="s">
        <v>158</v>
      </c>
      <c r="BI12" s="14" t="s">
        <v>184</v>
      </c>
      <c r="BJ12" s="65">
        <v>9</v>
      </c>
    </row>
    <row r="13" spans="2:67">
      <c r="B13">
        <v>24</v>
      </c>
      <c r="F13" t="s">
        <v>3</v>
      </c>
      <c r="G13" t="s">
        <v>128</v>
      </c>
      <c r="H13" s="7">
        <v>18065</v>
      </c>
      <c r="BH13" s="14" t="s">
        <v>159</v>
      </c>
      <c r="BI13" s="14" t="s">
        <v>185</v>
      </c>
      <c r="BJ13" s="65">
        <v>9</v>
      </c>
    </row>
    <row r="14" spans="2:67">
      <c r="B14">
        <v>56</v>
      </c>
      <c r="F14" t="s">
        <v>2</v>
      </c>
      <c r="G14" t="s">
        <v>127</v>
      </c>
      <c r="H14" s="7">
        <v>16682</v>
      </c>
      <c r="BH14" s="14" t="s">
        <v>160</v>
      </c>
      <c r="BI14" s="14" t="s">
        <v>186</v>
      </c>
      <c r="BJ14" s="65">
        <v>8</v>
      </c>
    </row>
    <row r="15" spans="2:67">
      <c r="B15">
        <v>98</v>
      </c>
      <c r="F15" t="s">
        <v>130</v>
      </c>
      <c r="G15" t="s">
        <v>127</v>
      </c>
      <c r="H15" s="7">
        <v>18526</v>
      </c>
    </row>
    <row r="16" spans="2:67">
      <c r="B16">
        <v>2</v>
      </c>
      <c r="F16" t="s">
        <v>4</v>
      </c>
      <c r="G16" t="s">
        <v>126</v>
      </c>
      <c r="H16" s="7">
        <v>13157</v>
      </c>
    </row>
    <row r="17" spans="2:8">
      <c r="B17">
        <v>27</v>
      </c>
      <c r="F17" t="s">
        <v>3</v>
      </c>
      <c r="G17" t="s">
        <v>126</v>
      </c>
      <c r="H17" s="7">
        <v>17950</v>
      </c>
    </row>
    <row r="18" spans="2:8">
      <c r="B18">
        <v>90</v>
      </c>
      <c r="F18" t="s">
        <v>130</v>
      </c>
      <c r="G18" t="s">
        <v>129</v>
      </c>
      <c r="H18" s="7">
        <v>19269</v>
      </c>
    </row>
    <row r="19" spans="2:8">
      <c r="B19">
        <v>21</v>
      </c>
      <c r="F19" t="s">
        <v>3</v>
      </c>
      <c r="G19" t="s">
        <v>129</v>
      </c>
      <c r="H19" s="7">
        <v>19200</v>
      </c>
    </row>
    <row r="20" spans="2:8">
      <c r="B20">
        <v>28</v>
      </c>
      <c r="F20" t="s">
        <v>2</v>
      </c>
      <c r="G20" t="s">
        <v>128</v>
      </c>
      <c r="H20" s="7">
        <v>16820</v>
      </c>
    </row>
    <row r="21" spans="2:8">
      <c r="F21" t="s">
        <v>3</v>
      </c>
      <c r="G21" t="s">
        <v>128</v>
      </c>
      <c r="H21" s="7">
        <v>11357</v>
      </c>
    </row>
    <row r="22" spans="2:8">
      <c r="F22" t="s">
        <v>130</v>
      </c>
      <c r="G22" t="s">
        <v>128</v>
      </c>
      <c r="H22" s="7">
        <v>12761</v>
      </c>
    </row>
    <row r="23" spans="2:8">
      <c r="F23" t="s">
        <v>2</v>
      </c>
      <c r="G23" t="s">
        <v>126</v>
      </c>
      <c r="H23" s="7">
        <v>17436</v>
      </c>
    </row>
  </sheetData>
  <phoneticPr fontId="5" type="noConversion"/>
  <conditionalFormatting sqref="BH2:BK8">
    <cfRule type="expression" dxfId="0" priority="1">
      <formula>VLOOKUP($BH2,$BH$12:$BJ$14,3,0)&lt;&gt;$BK2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20"/>
  <sheetViews>
    <sheetView workbookViewId="0">
      <selection activeCell="U8" sqref="U8"/>
    </sheetView>
  </sheetViews>
  <sheetFormatPr defaultRowHeight="15"/>
  <cols>
    <col min="2" max="2" width="2.28515625" customWidth="1"/>
    <col min="5" max="5" width="10.42578125" bestFit="1" customWidth="1"/>
    <col min="6" max="6" width="14.85546875" bestFit="1" customWidth="1"/>
    <col min="7" max="7" width="7.140625" bestFit="1" customWidth="1"/>
    <col min="8" max="8" width="2.85546875" customWidth="1"/>
    <col min="9" max="9" width="9.42578125" bestFit="1" customWidth="1"/>
    <col min="10" max="10" width="10.42578125" bestFit="1" customWidth="1"/>
    <col min="21" max="21" width="10.85546875" bestFit="1" customWidth="1"/>
    <col min="25" max="25" width="10.140625" bestFit="1" customWidth="1"/>
  </cols>
  <sheetData>
    <row r="1" spans="1:32" s="3" customFormat="1" ht="45">
      <c r="A1" s="3" t="s">
        <v>121</v>
      </c>
      <c r="C1" s="3" t="s">
        <v>122</v>
      </c>
      <c r="E1" s="3" t="s">
        <v>196</v>
      </c>
      <c r="F1" s="3" t="s">
        <v>197</v>
      </c>
      <c r="G1" s="3" t="s">
        <v>203</v>
      </c>
      <c r="I1" s="3" t="s">
        <v>206</v>
      </c>
      <c r="J1" s="3" t="s">
        <v>207</v>
      </c>
      <c r="L1" s="3" t="s">
        <v>214</v>
      </c>
      <c r="N1" s="3" t="s">
        <v>121</v>
      </c>
      <c r="O1" s="3" t="s">
        <v>194</v>
      </c>
      <c r="P1" s="3" t="s">
        <v>195</v>
      </c>
      <c r="R1" s="3" t="s">
        <v>150</v>
      </c>
      <c r="S1" s="69" t="s">
        <v>228</v>
      </c>
      <c r="U1" s="3" t="s">
        <v>197</v>
      </c>
      <c r="V1" s="69" t="s">
        <v>229</v>
      </c>
      <c r="X1" s="3" t="s">
        <v>226</v>
      </c>
      <c r="Y1" s="3" t="s">
        <v>121</v>
      </c>
    </row>
    <row r="2" spans="1:32">
      <c r="A2">
        <v>68</v>
      </c>
      <c r="C2">
        <v>60</v>
      </c>
      <c r="E2" s="10">
        <v>44186</v>
      </c>
      <c r="F2" t="s">
        <v>198</v>
      </c>
      <c r="G2" t="s">
        <v>204</v>
      </c>
      <c r="I2" s="10">
        <v>44197</v>
      </c>
      <c r="J2" s="10">
        <v>44227</v>
      </c>
      <c r="L2">
        <v>45</v>
      </c>
      <c r="N2">
        <v>68</v>
      </c>
      <c r="O2">
        <f>AVERAGE(N2:N11)</f>
        <v>71.2</v>
      </c>
      <c r="P2">
        <v>3</v>
      </c>
      <c r="R2" t="s">
        <v>152</v>
      </c>
      <c r="S2" s="80">
        <v>0.97809948957242054</v>
      </c>
      <c r="U2" t="s">
        <v>221</v>
      </c>
      <c r="V2">
        <v>1</v>
      </c>
      <c r="X2" s="70" t="s">
        <v>133</v>
      </c>
      <c r="Y2">
        <v>68</v>
      </c>
      <c r="Z2">
        <f>$Y2</f>
        <v>68</v>
      </c>
      <c r="AA2">
        <f t="shared" ref="AA2:AD11" si="0">$Y2</f>
        <v>68</v>
      </c>
      <c r="AB2">
        <f t="shared" si="0"/>
        <v>68</v>
      </c>
      <c r="AC2">
        <f t="shared" si="0"/>
        <v>68</v>
      </c>
      <c r="AD2">
        <f t="shared" si="0"/>
        <v>68</v>
      </c>
      <c r="AF2" t="s">
        <v>227</v>
      </c>
    </row>
    <row r="3" spans="1:32">
      <c r="A3">
        <v>57</v>
      </c>
      <c r="E3" s="10">
        <f>E2+7</f>
        <v>44193</v>
      </c>
      <c r="F3" t="s">
        <v>144</v>
      </c>
      <c r="G3" t="s">
        <v>205</v>
      </c>
      <c r="L3">
        <v>53</v>
      </c>
      <c r="N3">
        <v>64</v>
      </c>
      <c r="R3" t="s">
        <v>153</v>
      </c>
      <c r="S3" s="80">
        <v>0.67672520302205874</v>
      </c>
      <c r="U3" t="s">
        <v>222</v>
      </c>
      <c r="V3">
        <v>-1</v>
      </c>
      <c r="X3" s="70" t="s">
        <v>134</v>
      </c>
      <c r="Y3">
        <v>100</v>
      </c>
      <c r="Z3">
        <f t="shared" ref="Z3:Z11" si="1">$Y3</f>
        <v>100</v>
      </c>
      <c r="AA3">
        <f t="shared" si="0"/>
        <v>100</v>
      </c>
      <c r="AB3">
        <f t="shared" si="0"/>
        <v>100</v>
      </c>
      <c r="AC3">
        <f t="shared" si="0"/>
        <v>100</v>
      </c>
      <c r="AD3">
        <f t="shared" si="0"/>
        <v>100</v>
      </c>
    </row>
    <row r="4" spans="1:32">
      <c r="A4">
        <v>89</v>
      </c>
      <c r="E4" s="10">
        <f t="shared" ref="E4:E9" si="2">E3+7</f>
        <v>44200</v>
      </c>
      <c r="F4" t="s">
        <v>143</v>
      </c>
      <c r="G4" t="s">
        <v>204</v>
      </c>
      <c r="L4">
        <v>65</v>
      </c>
      <c r="N4">
        <v>86</v>
      </c>
      <c r="R4" t="s">
        <v>154</v>
      </c>
      <c r="S4" s="80">
        <v>0.37263956014236277</v>
      </c>
      <c r="U4" t="s">
        <v>223</v>
      </c>
      <c r="V4">
        <v>1</v>
      </c>
      <c r="X4" s="70" t="s">
        <v>135</v>
      </c>
      <c r="Y4">
        <v>86</v>
      </c>
      <c r="Z4">
        <f t="shared" si="1"/>
        <v>86</v>
      </c>
      <c r="AA4">
        <f t="shared" si="0"/>
        <v>86</v>
      </c>
      <c r="AB4">
        <f t="shared" si="0"/>
        <v>86</v>
      </c>
      <c r="AC4">
        <f t="shared" si="0"/>
        <v>86</v>
      </c>
      <c r="AD4">
        <f t="shared" si="0"/>
        <v>86</v>
      </c>
    </row>
    <row r="5" spans="1:32">
      <c r="A5">
        <v>88</v>
      </c>
      <c r="E5" s="10">
        <f t="shared" si="2"/>
        <v>44207</v>
      </c>
      <c r="F5" t="s">
        <v>199</v>
      </c>
      <c r="G5" t="s">
        <v>205</v>
      </c>
      <c r="L5">
        <v>3</v>
      </c>
      <c r="N5">
        <v>64</v>
      </c>
      <c r="R5" t="s">
        <v>215</v>
      </c>
      <c r="S5" s="80">
        <v>0.28166735293004785</v>
      </c>
      <c r="U5" t="s">
        <v>224</v>
      </c>
      <c r="V5">
        <v>0</v>
      </c>
      <c r="X5" s="70" t="s">
        <v>136</v>
      </c>
      <c r="Y5">
        <v>64</v>
      </c>
      <c r="Z5">
        <f t="shared" si="1"/>
        <v>64</v>
      </c>
      <c r="AA5">
        <f t="shared" si="0"/>
        <v>64</v>
      </c>
      <c r="AB5">
        <f t="shared" si="0"/>
        <v>64</v>
      </c>
      <c r="AC5">
        <f t="shared" si="0"/>
        <v>64</v>
      </c>
      <c r="AD5">
        <f t="shared" si="0"/>
        <v>64</v>
      </c>
    </row>
    <row r="6" spans="1:32">
      <c r="A6">
        <v>70</v>
      </c>
      <c r="E6" s="10">
        <f t="shared" si="2"/>
        <v>44214</v>
      </c>
      <c r="F6" t="s">
        <v>200</v>
      </c>
      <c r="G6" t="s">
        <v>204</v>
      </c>
      <c r="L6">
        <v>25</v>
      </c>
      <c r="N6">
        <v>90</v>
      </c>
      <c r="R6" t="s">
        <v>216</v>
      </c>
      <c r="S6" s="80">
        <v>0.13005744120292284</v>
      </c>
      <c r="U6" t="s">
        <v>225</v>
      </c>
      <c r="V6">
        <v>1</v>
      </c>
      <c r="X6" s="70" t="s">
        <v>137</v>
      </c>
      <c r="Y6">
        <v>90</v>
      </c>
      <c r="Z6">
        <f t="shared" si="1"/>
        <v>90</v>
      </c>
      <c r="AA6">
        <f t="shared" si="0"/>
        <v>90</v>
      </c>
      <c r="AB6">
        <f t="shared" si="0"/>
        <v>90</v>
      </c>
      <c r="AC6">
        <f t="shared" si="0"/>
        <v>90</v>
      </c>
      <c r="AD6">
        <f t="shared" si="0"/>
        <v>90</v>
      </c>
    </row>
    <row r="7" spans="1:32">
      <c r="A7">
        <v>93</v>
      </c>
      <c r="E7" s="10">
        <f t="shared" si="2"/>
        <v>44221</v>
      </c>
      <c r="F7" t="s">
        <v>201</v>
      </c>
      <c r="G7" t="s">
        <v>205</v>
      </c>
      <c r="L7">
        <v>65</v>
      </c>
      <c r="N7">
        <v>59</v>
      </c>
      <c r="R7" t="s">
        <v>217</v>
      </c>
      <c r="S7" s="80">
        <v>0.27</v>
      </c>
      <c r="X7" s="70" t="s">
        <v>138</v>
      </c>
      <c r="Y7">
        <v>59</v>
      </c>
      <c r="Z7">
        <f t="shared" si="1"/>
        <v>59</v>
      </c>
      <c r="AA7">
        <f t="shared" si="0"/>
        <v>59</v>
      </c>
      <c r="AB7">
        <f t="shared" si="0"/>
        <v>59</v>
      </c>
      <c r="AC7">
        <f t="shared" si="0"/>
        <v>59</v>
      </c>
      <c r="AD7">
        <f t="shared" si="0"/>
        <v>59</v>
      </c>
    </row>
    <row r="8" spans="1:32">
      <c r="A8">
        <v>98</v>
      </c>
      <c r="E8" s="10">
        <f t="shared" si="2"/>
        <v>44228</v>
      </c>
      <c r="F8" t="s">
        <v>202</v>
      </c>
      <c r="G8" t="s">
        <v>204</v>
      </c>
      <c r="L8">
        <v>18</v>
      </c>
      <c r="N8">
        <v>50</v>
      </c>
      <c r="R8" t="s">
        <v>218</v>
      </c>
      <c r="S8" s="80">
        <v>0.69761399646194322</v>
      </c>
      <c r="X8" s="70" t="s">
        <v>139</v>
      </c>
      <c r="Y8">
        <v>50</v>
      </c>
      <c r="Z8">
        <f t="shared" si="1"/>
        <v>50</v>
      </c>
      <c r="AA8">
        <f t="shared" si="0"/>
        <v>50</v>
      </c>
      <c r="AB8">
        <f t="shared" si="0"/>
        <v>50</v>
      </c>
      <c r="AC8">
        <f t="shared" si="0"/>
        <v>50</v>
      </c>
      <c r="AD8">
        <f t="shared" si="0"/>
        <v>50</v>
      </c>
    </row>
    <row r="9" spans="1:32">
      <c r="A9">
        <v>93</v>
      </c>
      <c r="E9" s="10">
        <f t="shared" si="2"/>
        <v>44235</v>
      </c>
      <c r="F9" t="s">
        <v>148</v>
      </c>
      <c r="G9" t="s">
        <v>205</v>
      </c>
      <c r="N9">
        <v>66</v>
      </c>
      <c r="R9" t="s">
        <v>219</v>
      </c>
      <c r="S9" s="80">
        <v>0.79816754783045596</v>
      </c>
      <c r="X9" s="70" t="s">
        <v>140</v>
      </c>
      <c r="Y9">
        <v>66</v>
      </c>
      <c r="Z9">
        <f t="shared" si="1"/>
        <v>66</v>
      </c>
      <c r="AA9">
        <f t="shared" si="0"/>
        <v>66</v>
      </c>
      <c r="AB9">
        <f t="shared" si="0"/>
        <v>66</v>
      </c>
      <c r="AC9">
        <f t="shared" si="0"/>
        <v>66</v>
      </c>
      <c r="AD9">
        <f t="shared" si="0"/>
        <v>66</v>
      </c>
    </row>
    <row r="10" spans="1:32">
      <c r="A10">
        <v>82</v>
      </c>
      <c r="K10" t="s">
        <v>232</v>
      </c>
      <c r="N10">
        <v>97</v>
      </c>
      <c r="R10" t="s">
        <v>220</v>
      </c>
      <c r="S10" s="80">
        <v>0.18222670981610456</v>
      </c>
      <c r="X10" s="70" t="s">
        <v>141</v>
      </c>
      <c r="Y10">
        <v>97</v>
      </c>
      <c r="Z10">
        <f t="shared" si="1"/>
        <v>97</v>
      </c>
      <c r="AA10">
        <f t="shared" si="0"/>
        <v>97</v>
      </c>
      <c r="AB10">
        <f t="shared" si="0"/>
        <v>97</v>
      </c>
      <c r="AC10">
        <f t="shared" si="0"/>
        <v>97</v>
      </c>
      <c r="AD10">
        <f t="shared" si="0"/>
        <v>97</v>
      </c>
    </row>
    <row r="11" spans="1:32">
      <c r="A11">
        <v>62</v>
      </c>
      <c r="N11">
        <v>68</v>
      </c>
      <c r="S11" s="80"/>
      <c r="X11" s="70" t="s">
        <v>142</v>
      </c>
      <c r="Y11">
        <v>68</v>
      </c>
      <c r="Z11">
        <f t="shared" si="1"/>
        <v>68</v>
      </c>
      <c r="AA11">
        <f t="shared" si="0"/>
        <v>68</v>
      </c>
      <c r="AB11">
        <f t="shared" si="0"/>
        <v>68</v>
      </c>
      <c r="AC11">
        <f t="shared" si="0"/>
        <v>68</v>
      </c>
      <c r="AD11">
        <f t="shared" si="0"/>
        <v>68</v>
      </c>
    </row>
    <row r="12" spans="1:32">
      <c r="A12">
        <v>82</v>
      </c>
    </row>
    <row r="13" spans="1:32">
      <c r="A13">
        <v>24</v>
      </c>
    </row>
    <row r="14" spans="1:32">
      <c r="A14">
        <v>56</v>
      </c>
    </row>
    <row r="15" spans="1:32">
      <c r="A15">
        <v>98</v>
      </c>
    </row>
    <row r="16" spans="1:32">
      <c r="A16">
        <v>2</v>
      </c>
    </row>
    <row r="17" spans="1:1">
      <c r="A17">
        <v>27</v>
      </c>
    </row>
    <row r="18" spans="1:1">
      <c r="A18">
        <v>90</v>
      </c>
    </row>
    <row r="19" spans="1:1">
      <c r="A19">
        <v>21</v>
      </c>
    </row>
    <row r="20" spans="1:1">
      <c r="A20">
        <v>28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Formatting 1</vt:lpstr>
      <vt:lpstr>Number Formats</vt:lpstr>
      <vt:lpstr>Custom Formatting</vt:lpstr>
      <vt:lpstr>Custom Formatting 2</vt:lpstr>
      <vt:lpstr>Balance Sheet Unformatted</vt:lpstr>
      <vt:lpstr>Balance Sheet Formatted</vt:lpstr>
      <vt:lpstr>Cell Styles</vt:lpstr>
      <vt:lpstr>Conditional Formatting 1</vt:lpstr>
      <vt:lpstr>Conditional Formatting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Jarrod Hill</dc:creator>
  <cp:lastModifiedBy>Admin</cp:lastModifiedBy>
  <dcterms:created xsi:type="dcterms:W3CDTF">2019-11-05T18:51:42Z</dcterms:created>
  <dcterms:modified xsi:type="dcterms:W3CDTF">2022-05-10T12:53:48Z</dcterms:modified>
</cp:coreProperties>
</file>