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me Intuit\PI_Training\Class Presentations\Excel\"/>
    </mc:Choice>
  </mc:AlternateContent>
  <xr:revisionPtr revIDLastSave="0" documentId="8_{0418A060-7910-4CD2-8C23-0081CA997913}" xr6:coauthVersionLast="47" xr6:coauthVersionMax="47" xr10:uidLastSave="{00000000-0000-0000-0000-000000000000}"/>
  <bookViews>
    <workbookView xWindow="-110" yWindow="-110" windowWidth="19420" windowHeight="10420" activeTab="3" xr2:uid="{59FCB67E-AD96-477D-89D4-81A5102D2673}"/>
  </bookViews>
  <sheets>
    <sheet name="Basics" sheetId="1" r:id="rId1"/>
    <sheet name="Basic Maths 1" sheetId="2" r:id="rId2"/>
    <sheet name="Basic Maths 2" sheetId="3" r:id="rId3"/>
    <sheet name="Spread Sheet Design - Bad" sheetId="4" r:id="rId4"/>
    <sheet name="Spread Sheet Design - Good" sheetId="5" r:id="rId5"/>
    <sheet name="Fixed and Relative Cel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2" l="1"/>
  <c r="C12" i="2"/>
  <c r="C9" i="2"/>
  <c r="G14" i="3"/>
  <c r="C14" i="2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61" i="6"/>
  <c r="D61" i="6" s="1"/>
  <c r="K46" i="6"/>
  <c r="L46" i="6" s="1"/>
  <c r="H46" i="6"/>
  <c r="I46" i="6"/>
  <c r="J46" i="6"/>
  <c r="H47" i="6"/>
  <c r="I47" i="6"/>
  <c r="J47" i="6"/>
  <c r="H48" i="6"/>
  <c r="I48" i="6"/>
  <c r="J48" i="6"/>
  <c r="H49" i="6"/>
  <c r="I49" i="6"/>
  <c r="J49" i="6"/>
  <c r="H50" i="6"/>
  <c r="I50" i="6"/>
  <c r="J50" i="6"/>
  <c r="H51" i="6"/>
  <c r="I51" i="6"/>
  <c r="J51" i="6"/>
  <c r="K51" i="6" s="1"/>
  <c r="L51" i="6" s="1"/>
  <c r="H52" i="6"/>
  <c r="I52" i="6"/>
  <c r="J52" i="6"/>
  <c r="H53" i="6"/>
  <c r="I53" i="6"/>
  <c r="J53" i="6"/>
  <c r="H54" i="6"/>
  <c r="I54" i="6"/>
  <c r="J54" i="6"/>
  <c r="H55" i="6"/>
  <c r="I55" i="6"/>
  <c r="J55" i="6"/>
  <c r="G47" i="6"/>
  <c r="K47" i="6" s="1"/>
  <c r="L47" i="6" s="1"/>
  <c r="G48" i="6"/>
  <c r="K48" i="6" s="1"/>
  <c r="L48" i="6" s="1"/>
  <c r="G49" i="6"/>
  <c r="K49" i="6" s="1"/>
  <c r="L49" i="6" s="1"/>
  <c r="G50" i="6"/>
  <c r="K50" i="6" s="1"/>
  <c r="L50" i="6" s="1"/>
  <c r="G51" i="6"/>
  <c r="G52" i="6"/>
  <c r="K52" i="6" s="1"/>
  <c r="L52" i="6" s="1"/>
  <c r="G53" i="6"/>
  <c r="K53" i="6" s="1"/>
  <c r="L53" i="6" s="1"/>
  <c r="G54" i="6"/>
  <c r="K54" i="6" s="1"/>
  <c r="L54" i="6" s="1"/>
  <c r="G55" i="6"/>
  <c r="K55" i="6" s="1"/>
  <c r="L55" i="6" s="1"/>
  <c r="G46" i="6"/>
  <c r="D37" i="6"/>
  <c r="C40" i="6"/>
  <c r="D39" i="6" s="1"/>
  <c r="D28" i="6"/>
  <c r="E28" i="6"/>
  <c r="F28" i="6"/>
  <c r="D29" i="6"/>
  <c r="E29" i="6"/>
  <c r="F29" i="6"/>
  <c r="D30" i="6"/>
  <c r="E30" i="6"/>
  <c r="F30" i="6"/>
  <c r="E27" i="6"/>
  <c r="F27" i="6"/>
  <c r="D27" i="6"/>
  <c r="D13" i="6"/>
  <c r="D14" i="6"/>
  <c r="D15" i="6"/>
  <c r="D16" i="6"/>
  <c r="D17" i="6"/>
  <c r="D18" i="6"/>
  <c r="D19" i="6"/>
  <c r="D20" i="6"/>
  <c r="D21" i="6"/>
  <c r="D22" i="6"/>
  <c r="D23" i="6"/>
  <c r="D12" i="6"/>
  <c r="F5" i="6"/>
  <c r="F6" i="6"/>
  <c r="F7" i="6"/>
  <c r="F4" i="6"/>
  <c r="C26" i="5"/>
  <c r="C11" i="2"/>
  <c r="C7" i="2"/>
  <c r="C6" i="2"/>
  <c r="C5" i="2"/>
  <c r="C4" i="2"/>
  <c r="C3" i="2"/>
  <c r="C21" i="5"/>
  <c r="C22" i="5"/>
  <c r="C20" i="5"/>
  <c r="D15" i="5"/>
  <c r="D14" i="5"/>
  <c r="D13" i="5"/>
  <c r="D12" i="5"/>
  <c r="D11" i="5"/>
  <c r="C6" i="5"/>
  <c r="C5" i="5"/>
  <c r="C17" i="4"/>
  <c r="C16" i="4"/>
  <c r="C15" i="4"/>
  <c r="D9" i="4"/>
  <c r="D10" i="4"/>
  <c r="D11" i="4"/>
  <c r="D12" i="4"/>
  <c r="D8" i="4"/>
  <c r="C4" i="4"/>
  <c r="C3" i="4"/>
  <c r="G12" i="3"/>
  <c r="G11" i="3"/>
  <c r="G9" i="3"/>
  <c r="G7" i="3"/>
  <c r="G6" i="3"/>
  <c r="G5" i="3"/>
  <c r="G4" i="3"/>
  <c r="G3" i="3"/>
  <c r="D36" i="6" l="1"/>
  <c r="D38" i="6"/>
  <c r="D35" i="6"/>
</calcChain>
</file>

<file path=xl/sharedStrings.xml><?xml version="1.0" encoding="utf-8"?>
<sst xmlns="http://schemas.openxmlformats.org/spreadsheetml/2006/main" count="237" uniqueCount="183">
  <si>
    <t>What is a work book</t>
  </si>
  <si>
    <t>What is a work sheet</t>
  </si>
  <si>
    <t>How to add work sheet</t>
  </si>
  <si>
    <t>How to remove a work sheet</t>
  </si>
  <si>
    <t>How to rename a work sheet</t>
  </si>
  <si>
    <t>How to Navigate between the worksheets</t>
  </si>
  <si>
    <t>What is a Cell</t>
  </si>
  <si>
    <t>What is a Range</t>
  </si>
  <si>
    <t>What is a Coloumn</t>
  </si>
  <si>
    <t>What is a Row</t>
  </si>
  <si>
    <t>Where is a name box and what is the information displayed</t>
  </si>
  <si>
    <t xml:space="preserve">Three dimentional - worksheets </t>
  </si>
  <si>
    <t>Selecting all rows and columns</t>
  </si>
  <si>
    <t>Ribbons</t>
  </si>
  <si>
    <t>Different data types</t>
  </si>
  <si>
    <t>Strings
Numbers
Dates</t>
  </si>
  <si>
    <t>Copy, Cut and past</t>
  </si>
  <si>
    <t>Keyboard Short cuts</t>
  </si>
  <si>
    <t>File Options</t>
  </si>
  <si>
    <t>New
Open
Save
Save as</t>
  </si>
  <si>
    <t>Description</t>
  </si>
  <si>
    <t>Calculation</t>
  </si>
  <si>
    <t>Add 3 and 4</t>
  </si>
  <si>
    <t>Subtract 3 from 10</t>
  </si>
  <si>
    <t>Multiply 2 times 4</t>
  </si>
  <si>
    <t>Divide 10 by 2</t>
  </si>
  <si>
    <t>Exponent: 5 to the powe of 3</t>
  </si>
  <si>
    <t>Order of operation</t>
  </si>
  <si>
    <t>3 is Greater then 2</t>
  </si>
  <si>
    <t>C is greater then A</t>
  </si>
  <si>
    <t>C</t>
  </si>
  <si>
    <t>A</t>
  </si>
  <si>
    <t>Why reference data from cells rather than type values directly into the formula</t>
  </si>
  <si>
    <t>Input data is visible in the spreedsheet</t>
  </si>
  <si>
    <t>Mistakes can be easily identified and corrected only once</t>
  </si>
  <si>
    <t>A change in the data only needs to be updated once</t>
  </si>
  <si>
    <t>Saves repetition</t>
  </si>
  <si>
    <t>A soap costs the manufacture Rs 30 and they are selling it for Rs 40</t>
  </si>
  <si>
    <t>Gross Margin</t>
  </si>
  <si>
    <t>Markup</t>
  </si>
  <si>
    <t>Sales</t>
  </si>
  <si>
    <t>Commission</t>
  </si>
  <si>
    <t>Sales rep</t>
  </si>
  <si>
    <t>Dinesh</t>
  </si>
  <si>
    <t>Raju</t>
  </si>
  <si>
    <t>Abdul</t>
  </si>
  <si>
    <t>Chandru</t>
  </si>
  <si>
    <t>Dina</t>
  </si>
  <si>
    <t>Investment of Rs 500000</t>
  </si>
  <si>
    <t>Return at 3% interest</t>
  </si>
  <si>
    <t>Return at 5% interest</t>
  </si>
  <si>
    <t>Return at 4% interest</t>
  </si>
  <si>
    <t>Sales reps receive 5% commision of sales</t>
  </si>
  <si>
    <t>Cost price</t>
  </si>
  <si>
    <t>Selling Price</t>
  </si>
  <si>
    <t>Investment of Amount</t>
  </si>
  <si>
    <t>Rate of interest</t>
  </si>
  <si>
    <t>Total Interest</t>
  </si>
  <si>
    <t>Interest Rates</t>
  </si>
  <si>
    <t>Annual Rate</t>
  </si>
  <si>
    <t>Monthly interest rate</t>
  </si>
  <si>
    <t>–</t>
  </si>
  <si>
    <t>Negation (as in –1)</t>
  </si>
  <si>
    <t>%</t>
  </si>
  <si>
    <t>Percent</t>
  </si>
  <si>
    <t>^</t>
  </si>
  <si>
    <t>Exponentiation</t>
  </si>
  <si>
    <t>* and /</t>
  </si>
  <si>
    <t>Multiplication and division</t>
  </si>
  <si>
    <t>+ and –</t>
  </si>
  <si>
    <t>Addition and subtraction</t>
  </si>
  <si>
    <t>&amp;</t>
  </si>
  <si>
    <t>Connects two strings of text (concatenation)</t>
  </si>
  <si>
    <t>Comparison</t>
  </si>
  <si>
    <t>Opertor</t>
  </si>
  <si>
    <t>parentheses</t>
  </si>
  <si>
    <t xml:space="preserve"> (Single Space)</t>
  </si>
  <si>
    <t>, (Cpmma)</t>
  </si>
  <si>
    <t>: (Colon)</t>
  </si>
  <si>
    <t>Reference Operator</t>
  </si>
  <si>
    <t xml:space="preserve"> =, &lt;&gt;, &lt;, &gt;, &lt;=, &gt;=</t>
  </si>
  <si>
    <t>Relative Cell Reference</t>
  </si>
  <si>
    <t>Product</t>
  </si>
  <si>
    <t>Jan</t>
  </si>
  <si>
    <t>Feb</t>
  </si>
  <si>
    <t>March</t>
  </si>
  <si>
    <t>Bicycle</t>
  </si>
  <si>
    <t>Wave Board</t>
  </si>
  <si>
    <t>Skats</t>
  </si>
  <si>
    <t>2 Wheel Scooter</t>
  </si>
  <si>
    <t>Q1 (Total)</t>
  </si>
  <si>
    <t>Fixed Cell Reference</t>
  </si>
  <si>
    <t>Month</t>
  </si>
  <si>
    <t>Tax</t>
  </si>
  <si>
    <t>Tax Rate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</si>
  <si>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</si>
  <si>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</si>
  <si>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</si>
  <si>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</si>
  <si>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</si>
  <si>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</si>
  <si>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</si>
  <si>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</si>
  <si>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</si>
  <si>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Dev</t>
  </si>
  <si>
    <t>Mixed Cell Reference</t>
  </si>
  <si>
    <t>Town</t>
  </si>
  <si>
    <t>Popultion</t>
  </si>
  <si>
    <t>Mysore</t>
  </si>
  <si>
    <t>Mandya</t>
  </si>
  <si>
    <t>Bangalore</t>
  </si>
  <si>
    <t>Mangalore</t>
  </si>
  <si>
    <t>Growth Rate</t>
  </si>
  <si>
    <t>Player</t>
  </si>
  <si>
    <t>Runs</t>
  </si>
  <si>
    <t>Proportion of Total</t>
  </si>
  <si>
    <t>Virat Kohli</t>
  </si>
  <si>
    <t>Rohit Sharma</t>
  </si>
  <si>
    <t>Shikhar Dhawan</t>
  </si>
  <si>
    <t>KL Rahul</t>
  </si>
  <si>
    <t>Shreyas Iyer</t>
  </si>
  <si>
    <t>Total</t>
  </si>
  <si>
    <t>Relative by default if same workbook</t>
  </si>
  <si>
    <t>Absolute for different workbooks</t>
  </si>
  <si>
    <t>Only important if your copying to other cells</t>
  </si>
  <si>
    <t>Points to Remember</t>
  </si>
  <si>
    <t>F4 Key Shortcut</t>
  </si>
  <si>
    <t>Product Code</t>
  </si>
  <si>
    <t>Wholesale Price</t>
  </si>
  <si>
    <t>Rebate</t>
  </si>
  <si>
    <t>Coop</t>
  </si>
  <si>
    <t>Sales Expense</t>
  </si>
  <si>
    <t>Promotion expense</t>
  </si>
  <si>
    <t>Profit per Unit</t>
  </si>
  <si>
    <t>Profit %</t>
  </si>
  <si>
    <t>AD2001</t>
  </si>
  <si>
    <t>AD2002</t>
  </si>
  <si>
    <t>AD2003</t>
  </si>
  <si>
    <t>AD2004</t>
  </si>
  <si>
    <t>AD2005</t>
  </si>
  <si>
    <t>AD2006</t>
  </si>
  <si>
    <t>AD2007</t>
  </si>
  <si>
    <t>AD2008</t>
  </si>
  <si>
    <t>AD2009</t>
  </si>
  <si>
    <t>AD2010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</si>
  <si>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</si>
  <si>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</si>
  <si>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</si>
  <si>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</si>
  <si>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</si>
  <si>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</si>
  <si>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</si>
  <si>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</si>
  <si>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</si>
  <si>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</si>
  <si>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Value</t>
  </si>
  <si>
    <t>Cummulative Sum</t>
  </si>
  <si>
    <t>Cum%</t>
  </si>
  <si>
    <t>=3+4</t>
  </si>
  <si>
    <t>=10-3</t>
  </si>
  <si>
    <t>= 2*4</t>
  </si>
  <si>
    <t>=10/2</t>
  </si>
  <si>
    <t>=3&gt;2</t>
  </si>
  <si>
    <t>=3+2*4</t>
  </si>
  <si>
    <t>="C" &gt;"A"</t>
  </si>
  <si>
    <t>Combined Formula</t>
  </si>
  <si>
    <t>= 2*3 + 4*3</t>
  </si>
  <si>
    <t>Evaluate Formula option</t>
  </si>
  <si>
    <t>F9 &amp; Esc</t>
  </si>
  <si>
    <t>=SUM(C3:C5)*2</t>
  </si>
  <si>
    <t>: (Colon) - Referenc operator</t>
  </si>
  <si>
    <t>=C3+D3</t>
  </si>
  <si>
    <t>=C4-D4</t>
  </si>
  <si>
    <t>=C5*D5</t>
  </si>
  <si>
    <t>=C6/D6</t>
  </si>
  <si>
    <t>=C7^D7</t>
  </si>
  <si>
    <t>=C9+D9*E9-F9</t>
  </si>
  <si>
    <t>=C11&gt;D11</t>
  </si>
  <si>
    <t>=C12&gt;D12</t>
  </si>
  <si>
    <t>Parentheses Examples</t>
  </si>
  <si>
    <t>(</t>
  </si>
  <si>
    <t>=(C14*D14+E14)*F14</t>
  </si>
  <si>
    <t>=5^3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</si>
</sst>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right"/>
    </xf>
    <xf numFmtId="10" fontId="0" fillId="0" borderId="0" xfId="0" applyNumberFormat="1"/>
    <xf numFmtId="0" fontId="1" fillId="2" borderId="0" xfId="0" applyFont="1" applyFill="1"/>
    <xf numFmtId="9" fontId="0" fillId="0" borderId="0" xfId="0" applyNumberFormat="1"/>
    <xf numFmtId="2" fontId="0" fillId="0" borderId="0" xfId="0" applyNumberFormat="1"/>
    <xf numFmtId="0" fontId="3" fillId="2" borderId="0" xfId="0" applyFont="1" applyFill="1"/>
    <xf numFmtId="0" fontId="0" fillId="0" borderId="1" xfId="0" applyBorder="1"/>
    <xf numFmtId="0" fontId="0" fillId="0" borderId="1" xfId="0" quotePrefix="1" applyBorder="1"/>
    <xf numFmtId="0" fontId="3" fillId="3" borderId="0" xfId="0" applyFont="1" applyFill="1"/>
    <xf numFmtId="9" fontId="3" fillId="3" borderId="0" xfId="0" applyNumberFormat="1" applyFont="1" applyFill="1"/>
    <xf numFmtId="3" fontId="0" fillId="0" borderId="1" xfId="0" applyNumberFormat="1" applyBorder="1"/>
    <xf numFmtId="10" fontId="0" fillId="0" borderId="1" xfId="0" applyNumberFormat="1" applyBorder="1"/>
    <xf numFmtId="164" fontId="0" fillId="0" borderId="0" xfId="0" applyNumberFormat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B638-CFC1-41C1-9752-59A1EA29BAC9}">
  <dimension ref="B2:C19"/>
  <sheetViews>
    <sheetView topLeftCell="A4" workbookViewId="0">
      <selection activeCell="H15" sqref="H15"/>
    </sheetView>
  </sheetViews>
  <sheetFormatPr defaultRowHeight="14.5" x14ac:dyDescent="0.35"/>
  <cols>
    <col min="2" max="2" width="51.1796875" bestFit="1" customWidth="1"/>
  </cols>
  <sheetData>
    <row r="2" spans="2:3" x14ac:dyDescent="0.35">
      <c r="B2" t="s">
        <v>0</v>
      </c>
    </row>
    <row r="3" spans="2:3" x14ac:dyDescent="0.35">
      <c r="B3" t="s">
        <v>1</v>
      </c>
    </row>
    <row r="4" spans="2:3" x14ac:dyDescent="0.35">
      <c r="B4" t="s">
        <v>2</v>
      </c>
    </row>
    <row r="5" spans="2:3" x14ac:dyDescent="0.35">
      <c r="B5" t="s">
        <v>3</v>
      </c>
    </row>
    <row r="6" spans="2:3" x14ac:dyDescent="0.35">
      <c r="B6" t="s">
        <v>4</v>
      </c>
    </row>
    <row r="7" spans="2:3" x14ac:dyDescent="0.35">
      <c r="B7" t="s">
        <v>5</v>
      </c>
    </row>
    <row r="8" spans="2:3" x14ac:dyDescent="0.35">
      <c r="B8" t="s">
        <v>6</v>
      </c>
    </row>
    <row r="9" spans="2:3" x14ac:dyDescent="0.35">
      <c r="B9" t="s">
        <v>7</v>
      </c>
    </row>
    <row r="10" spans="2:3" x14ac:dyDescent="0.35">
      <c r="B10" t="s">
        <v>8</v>
      </c>
    </row>
    <row r="11" spans="2:3" x14ac:dyDescent="0.35">
      <c r="B11" t="s">
        <v>9</v>
      </c>
    </row>
    <row r="12" spans="2:3" x14ac:dyDescent="0.35">
      <c r="B12" t="s">
        <v>10</v>
      </c>
    </row>
    <row r="13" spans="2:3" x14ac:dyDescent="0.35">
      <c r="B13" t="s">
        <v>11</v>
      </c>
    </row>
    <row r="14" spans="2:3" x14ac:dyDescent="0.35">
      <c r="B14" t="s">
        <v>12</v>
      </c>
    </row>
    <row r="15" spans="2:3" x14ac:dyDescent="0.35">
      <c r="B15" t="s">
        <v>13</v>
      </c>
    </row>
    <row r="16" spans="2:3" ht="43.5" x14ac:dyDescent="0.35">
      <c r="B16" t="s">
        <v>14</v>
      </c>
      <c r="C16" s="1" t="s">
        <v>15</v>
      </c>
    </row>
    <row r="17" spans="2:3" x14ac:dyDescent="0.35">
      <c r="B17" t="s">
        <v>16</v>
      </c>
    </row>
    <row r="18" spans="2:3" x14ac:dyDescent="0.35">
      <c r="B18" t="s">
        <v>17</v>
      </c>
    </row>
    <row r="19" spans="2:3" ht="58" x14ac:dyDescent="0.35">
      <c r="B19" t="s">
        <v>18</v>
      </c>
      <c r="C19" s="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E977A-8A38-433D-A469-45B37CD429B2}">
  <dimension ref="B2:H16"/>
  <sheetViews>
    <sheetView workbookViewId="0">
      <selection activeCell="D4" sqref="D4"/>
    </sheetView>
  </sheetViews>
  <sheetFormatPr defaultRowHeight="14.5" x14ac:dyDescent="0.35"/>
  <cols>
    <col min="2" max="2" width="27.54296875" customWidth="1"/>
    <col min="3" max="3" width="10.36328125" style="19" customWidth="1"/>
    <col min="4" max="4" width="13.81640625" bestFit="1" customWidth="1"/>
    <col min="6" max="6" width="14.90625" bestFit="1" customWidth="1"/>
    <col min="7" max="7" width="38" bestFit="1" customWidth="1"/>
    <col min="8" max="9" width="13.453125" bestFit="1" customWidth="1"/>
  </cols>
  <sheetData>
    <row r="2" spans="2:8" x14ac:dyDescent="0.35">
      <c r="B2" s="2" t="s">
        <v>21</v>
      </c>
      <c r="F2" s="8" t="s">
        <v>74</v>
      </c>
      <c r="G2" s="8" t="s">
        <v>20</v>
      </c>
    </row>
    <row r="3" spans="2:8" ht="16.5" customHeight="1" x14ac:dyDescent="0.35">
      <c r="B3" t="s">
        <v>22</v>
      </c>
      <c r="C3" s="19">
        <f xml:space="preserve"> 3+4</f>
        <v>7</v>
      </c>
      <c r="D3" s="18" t="s">
        <v>158</v>
      </c>
      <c r="F3" s="9" t="s">
        <v>180</v>
      </c>
      <c r="G3" s="9" t="s">
        <v>75</v>
      </c>
    </row>
    <row r="4" spans="2:8" ht="14.5" customHeight="1" x14ac:dyDescent="0.35">
      <c r="B4" t="s">
        <v>23</v>
      </c>
      <c r="C4" s="19">
        <f>10-3</f>
        <v>7</v>
      </c>
      <c r="D4" s="18" t="s">
        <v>159</v>
      </c>
      <c r="F4" s="9" t="s">
        <v>78</v>
      </c>
      <c r="G4" s="9" t="s">
        <v>79</v>
      </c>
      <c r="H4" s="18"/>
    </row>
    <row r="5" spans="2:8" x14ac:dyDescent="0.35">
      <c r="B5" t="s">
        <v>24</v>
      </c>
      <c r="C5" s="19">
        <f xml:space="preserve"> 2*4</f>
        <v>8</v>
      </c>
      <c r="D5" s="18" t="s">
        <v>160</v>
      </c>
      <c r="F5" s="9" t="s">
        <v>61</v>
      </c>
      <c r="G5" s="9" t="s">
        <v>62</v>
      </c>
    </row>
    <row r="6" spans="2:8" ht="14.5" customHeight="1" x14ac:dyDescent="0.35">
      <c r="B6" t="s">
        <v>25</v>
      </c>
      <c r="C6" s="19">
        <f xml:space="preserve"> 10/2</f>
        <v>5</v>
      </c>
      <c r="D6" s="18" t="s">
        <v>161</v>
      </c>
      <c r="F6" s="9" t="s">
        <v>63</v>
      </c>
      <c r="G6" s="9" t="s">
        <v>64</v>
      </c>
    </row>
    <row r="7" spans="2:8" x14ac:dyDescent="0.35">
      <c r="B7" t="s">
        <v>26</v>
      </c>
      <c r="C7" s="19">
        <f>5^3</f>
        <v>125</v>
      </c>
      <c r="D7" s="18" t="s">
        <v>182</v>
      </c>
      <c r="F7" s="9" t="s">
        <v>65</v>
      </c>
      <c r="G7" s="9" t="s">
        <v>66</v>
      </c>
    </row>
    <row r="8" spans="2:8" x14ac:dyDescent="0.35">
      <c r="F8" s="9" t="s">
        <v>67</v>
      </c>
      <c r="G8" s="9" t="s">
        <v>68</v>
      </c>
    </row>
    <row r="9" spans="2:8" x14ac:dyDescent="0.35">
      <c r="B9" s="2" t="s">
        <v>27</v>
      </c>
      <c r="C9" s="19">
        <f>(3+2)*4</f>
        <v>20</v>
      </c>
      <c r="D9" s="18" t="s">
        <v>163</v>
      </c>
      <c r="F9" s="9" t="s">
        <v>69</v>
      </c>
      <c r="G9" s="9" t="s">
        <v>70</v>
      </c>
    </row>
    <row r="10" spans="2:8" x14ac:dyDescent="0.35">
      <c r="F10" s="9" t="s">
        <v>71</v>
      </c>
      <c r="G10" s="9" t="s">
        <v>72</v>
      </c>
    </row>
    <row r="11" spans="2:8" x14ac:dyDescent="0.35">
      <c r="B11" t="s">
        <v>28</v>
      </c>
      <c r="C11" s="19" t="b">
        <f>3&gt;2</f>
        <v>1</v>
      </c>
      <c r="D11" s="18" t="s">
        <v>162</v>
      </c>
      <c r="F11" s="10" t="s">
        <v>80</v>
      </c>
      <c r="G11" s="9" t="s">
        <v>73</v>
      </c>
    </row>
    <row r="12" spans="2:8" x14ac:dyDescent="0.35">
      <c r="B12" t="s">
        <v>29</v>
      </c>
      <c r="C12" s="19" t="b">
        <f>"C" &gt; "A"</f>
        <v>1</v>
      </c>
      <c r="D12" s="18" t="s">
        <v>164</v>
      </c>
    </row>
    <row r="14" spans="2:8" ht="16.5" customHeight="1" x14ac:dyDescent="0.35">
      <c r="B14" t="s">
        <v>165</v>
      </c>
      <c r="C14" s="19">
        <f xml:space="preserve"> 2*3 + 4*3</f>
        <v>18</v>
      </c>
      <c r="D14" s="18" t="s">
        <v>166</v>
      </c>
      <c r="F14" t="s">
        <v>167</v>
      </c>
    </row>
    <row r="15" spans="2:8" x14ac:dyDescent="0.35">
      <c r="F15" t="s">
        <v>168</v>
      </c>
    </row>
    <row r="16" spans="2:8" x14ac:dyDescent="0.35">
      <c r="B16" t="s">
        <v>170</v>
      </c>
      <c r="C16" s="19">
        <f>SUM(C3:C5)*2+4*3-2*3</f>
        <v>50</v>
      </c>
      <c r="D16" s="18" t="s">
        <v>169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E92A-CB46-4943-8311-F9084FC4F182}">
  <dimension ref="B2:K14"/>
  <sheetViews>
    <sheetView workbookViewId="0">
      <selection activeCell="H14" sqref="H14"/>
    </sheetView>
  </sheetViews>
  <sheetFormatPr defaultRowHeight="14.5" x14ac:dyDescent="0.35"/>
  <cols>
    <col min="2" max="2" width="25.1796875" bestFit="1" customWidth="1"/>
    <col min="7" max="7" width="10.08984375" bestFit="1" customWidth="1"/>
    <col min="8" max="8" width="18.54296875" bestFit="1" customWidth="1"/>
    <col min="10" max="10" width="14.90625" bestFit="1" customWidth="1"/>
    <col min="11" max="11" width="38" bestFit="1" customWidth="1"/>
  </cols>
  <sheetData>
    <row r="2" spans="2:11" x14ac:dyDescent="0.35">
      <c r="B2" s="2" t="s">
        <v>20</v>
      </c>
      <c r="G2" s="2" t="s">
        <v>21</v>
      </c>
      <c r="J2" s="8" t="s">
        <v>74</v>
      </c>
      <c r="K2" s="8" t="s">
        <v>20</v>
      </c>
    </row>
    <row r="3" spans="2:11" x14ac:dyDescent="0.35">
      <c r="B3" t="s">
        <v>22</v>
      </c>
      <c r="C3">
        <v>3</v>
      </c>
      <c r="D3">
        <v>4</v>
      </c>
      <c r="G3">
        <f>C3+D3</f>
        <v>7</v>
      </c>
      <c r="H3" s="18" t="s">
        <v>171</v>
      </c>
      <c r="J3" s="9" t="s">
        <v>180</v>
      </c>
      <c r="K3" s="9" t="s">
        <v>75</v>
      </c>
    </row>
    <row r="4" spans="2:11" x14ac:dyDescent="0.35">
      <c r="B4" t="s">
        <v>23</v>
      </c>
      <c r="C4">
        <v>10</v>
      </c>
      <c r="D4">
        <v>3</v>
      </c>
      <c r="G4">
        <f>C4-D4</f>
        <v>7</v>
      </c>
      <c r="H4" s="18" t="s">
        <v>172</v>
      </c>
      <c r="J4" s="9" t="s">
        <v>78</v>
      </c>
      <c r="K4" s="9" t="s">
        <v>79</v>
      </c>
    </row>
    <row r="5" spans="2:11" x14ac:dyDescent="0.35">
      <c r="B5" t="s">
        <v>24</v>
      </c>
      <c r="C5">
        <v>2</v>
      </c>
      <c r="D5">
        <v>4</v>
      </c>
      <c r="G5">
        <f>C5*D5</f>
        <v>8</v>
      </c>
      <c r="H5" s="18" t="s">
        <v>173</v>
      </c>
      <c r="J5" s="9" t="s">
        <v>76</v>
      </c>
      <c r="K5" s="9" t="s">
        <v>79</v>
      </c>
    </row>
    <row r="6" spans="2:11" x14ac:dyDescent="0.35">
      <c r="B6" t="s">
        <v>25</v>
      </c>
      <c r="C6">
        <v>10</v>
      </c>
      <c r="D6">
        <v>2</v>
      </c>
      <c r="G6">
        <f>C6/D6</f>
        <v>5</v>
      </c>
      <c r="H6" s="18" t="s">
        <v>174</v>
      </c>
      <c r="J6" s="9" t="s">
        <v>77</v>
      </c>
      <c r="K6" s="9" t="s">
        <v>79</v>
      </c>
    </row>
    <row r="7" spans="2:11" x14ac:dyDescent="0.35">
      <c r="B7" t="s">
        <v>26</v>
      </c>
      <c r="C7">
        <v>5</v>
      </c>
      <c r="D7">
        <v>3</v>
      </c>
      <c r="G7">
        <f>C7^D7</f>
        <v>125</v>
      </c>
      <c r="H7" s="18" t="s">
        <v>175</v>
      </c>
      <c r="J7" s="9" t="s">
        <v>61</v>
      </c>
      <c r="K7" s="9" t="s">
        <v>62</v>
      </c>
    </row>
    <row r="8" spans="2:11" x14ac:dyDescent="0.35">
      <c r="J8" s="9" t="s">
        <v>63</v>
      </c>
      <c r="K8" s="9" t="s">
        <v>64</v>
      </c>
    </row>
    <row r="9" spans="2:11" x14ac:dyDescent="0.35">
      <c r="B9" t="s">
        <v>27</v>
      </c>
      <c r="C9">
        <v>3</v>
      </c>
      <c r="D9">
        <v>2</v>
      </c>
      <c r="E9">
        <v>4</v>
      </c>
      <c r="F9">
        <v>5</v>
      </c>
      <c r="G9">
        <f>C9+D9*E9-F9</f>
        <v>6</v>
      </c>
      <c r="H9" s="18" t="s">
        <v>176</v>
      </c>
      <c r="J9" s="9" t="s">
        <v>65</v>
      </c>
      <c r="K9" s="9" t="s">
        <v>66</v>
      </c>
    </row>
    <row r="10" spans="2:11" x14ac:dyDescent="0.35">
      <c r="J10" s="9" t="s">
        <v>67</v>
      </c>
      <c r="K10" s="9" t="s">
        <v>68</v>
      </c>
    </row>
    <row r="11" spans="2:11" x14ac:dyDescent="0.35">
      <c r="B11" t="s">
        <v>28</v>
      </c>
      <c r="C11" s="3">
        <v>3</v>
      </c>
      <c r="D11" s="3">
        <v>2</v>
      </c>
      <c r="G11" t="b">
        <f>C11&gt;D11</f>
        <v>1</v>
      </c>
      <c r="H11" s="18" t="s">
        <v>177</v>
      </c>
      <c r="J11" s="9" t="s">
        <v>69</v>
      </c>
      <c r="K11" s="9" t="s">
        <v>70</v>
      </c>
    </row>
    <row r="12" spans="2:11" x14ac:dyDescent="0.35">
      <c r="B12" t="s">
        <v>29</v>
      </c>
      <c r="C12" s="3" t="s">
        <v>30</v>
      </c>
      <c r="D12" s="3" t="s">
        <v>31</v>
      </c>
      <c r="G12" t="b">
        <f>C12&gt;D12</f>
        <v>1</v>
      </c>
      <c r="H12" s="18" t="s">
        <v>178</v>
      </c>
      <c r="J12" s="9" t="s">
        <v>71</v>
      </c>
      <c r="K12" s="9" t="s">
        <v>72</v>
      </c>
    </row>
    <row r="13" spans="2:11" x14ac:dyDescent="0.35">
      <c r="J13" s="10" t="s">
        <v>80</v>
      </c>
      <c r="K13" s="9" t="s">
        <v>73</v>
      </c>
    </row>
    <row r="14" spans="2:11" x14ac:dyDescent="0.35">
      <c r="B14" t="s">
        <v>179</v>
      </c>
      <c r="C14">
        <v>2</v>
      </c>
      <c r="D14">
        <v>4</v>
      </c>
      <c r="E14">
        <v>2</v>
      </c>
      <c r="F14">
        <v>5</v>
      </c>
      <c r="G14">
        <f>(C14*D14+E14)*F14</f>
        <v>50</v>
      </c>
      <c r="H14" s="18" t="s"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C21EF-BED0-4184-9E5A-8243B9791974}">
  <dimension ref="B1:I17"/>
  <sheetViews>
    <sheetView tabSelected="1" workbookViewId="0">
      <selection activeCell="B1" sqref="B1:G18"/>
    </sheetView>
  </sheetViews>
  <sheetFormatPr defaultRowHeight="14.5" x14ac:dyDescent="0.35"/>
  <cols>
    <col min="2" max="2" width="19.7265625" customWidth="1"/>
    <col min="4" max="4" width="11" bestFit="1" customWidth="1"/>
  </cols>
  <sheetData>
    <row r="1" spans="2:9" x14ac:dyDescent="0.35">
      <c r="B1" t="s">
        <v>37</v>
      </c>
    </row>
    <row r="2" spans="2:9" x14ac:dyDescent="0.35">
      <c r="I2" s="2" t="s">
        <v>32</v>
      </c>
    </row>
    <row r="3" spans="2:9" x14ac:dyDescent="0.35">
      <c r="B3" t="s">
        <v>38</v>
      </c>
      <c r="C3" s="4">
        <f>(40-30)/40</f>
        <v>0.25</v>
      </c>
      <c r="I3" t="s">
        <v>33</v>
      </c>
    </row>
    <row r="4" spans="2:9" x14ac:dyDescent="0.35">
      <c r="B4" t="s">
        <v>39</v>
      </c>
      <c r="C4" s="4">
        <f>(40-30)/30</f>
        <v>0.33333333333333331</v>
      </c>
      <c r="I4" t="s">
        <v>34</v>
      </c>
    </row>
    <row r="5" spans="2:9" x14ac:dyDescent="0.35">
      <c r="I5" t="s">
        <v>35</v>
      </c>
    </row>
    <row r="6" spans="2:9" x14ac:dyDescent="0.35">
      <c r="B6" t="s">
        <v>52</v>
      </c>
      <c r="I6" t="s">
        <v>36</v>
      </c>
    </row>
    <row r="7" spans="2:9" x14ac:dyDescent="0.35">
      <c r="B7" s="5" t="s">
        <v>42</v>
      </c>
      <c r="C7" s="5" t="s">
        <v>40</v>
      </c>
      <c r="D7" s="5" t="s">
        <v>41</v>
      </c>
    </row>
    <row r="8" spans="2:9" x14ac:dyDescent="0.35">
      <c r="B8" t="s">
        <v>43</v>
      </c>
      <c r="C8">
        <v>42840</v>
      </c>
      <c r="D8">
        <f>C8*5%</f>
        <v>2142</v>
      </c>
    </row>
    <row r="9" spans="2:9" x14ac:dyDescent="0.35">
      <c r="B9" t="s">
        <v>44</v>
      </c>
      <c r="C9">
        <v>84480</v>
      </c>
      <c r="D9">
        <f t="shared" ref="D9:D12" si="0">C9*5%</f>
        <v>4224</v>
      </c>
    </row>
    <row r="10" spans="2:9" x14ac:dyDescent="0.35">
      <c r="B10" t="s">
        <v>45</v>
      </c>
      <c r="C10">
        <v>20240</v>
      </c>
      <c r="D10">
        <f t="shared" si="0"/>
        <v>1012</v>
      </c>
    </row>
    <row r="11" spans="2:9" x14ac:dyDescent="0.35">
      <c r="B11" t="s">
        <v>46</v>
      </c>
      <c r="C11">
        <v>10080</v>
      </c>
      <c r="D11">
        <f t="shared" si="0"/>
        <v>504</v>
      </c>
    </row>
    <row r="12" spans="2:9" x14ac:dyDescent="0.35">
      <c r="B12" t="s">
        <v>47</v>
      </c>
      <c r="C12">
        <v>16480</v>
      </c>
      <c r="D12">
        <f t="shared" si="0"/>
        <v>824</v>
      </c>
    </row>
    <row r="14" spans="2:9" x14ac:dyDescent="0.35">
      <c r="B14" t="s">
        <v>48</v>
      </c>
    </row>
    <row r="15" spans="2:9" x14ac:dyDescent="0.35">
      <c r="B15" t="s">
        <v>49</v>
      </c>
      <c r="C15">
        <f>500000*3%</f>
        <v>15000</v>
      </c>
    </row>
    <row r="16" spans="2:9" x14ac:dyDescent="0.35">
      <c r="B16" t="s">
        <v>51</v>
      </c>
      <c r="C16">
        <f>500000*4%</f>
        <v>20000</v>
      </c>
    </row>
    <row r="17" spans="2:3" x14ac:dyDescent="0.35">
      <c r="B17" t="s">
        <v>50</v>
      </c>
      <c r="C17">
        <f>500000*5%</f>
        <v>25000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6CAB8-00F9-4659-BBFD-FCA5E5AEEFB1}">
  <dimension ref="B1:I26"/>
  <sheetViews>
    <sheetView zoomScale="85" zoomScaleNormal="85" workbookViewId="0">
      <selection activeCell="I4" sqref="I4:I8"/>
    </sheetView>
  </sheetViews>
  <sheetFormatPr defaultRowHeight="14.5" x14ac:dyDescent="0.35"/>
  <cols>
    <col min="2" max="2" width="19.7265625" customWidth="1"/>
    <col min="3" max="3" width="11.90625" bestFit="1" customWidth="1"/>
    <col min="4" max="4" width="12.36328125" bestFit="1" customWidth="1"/>
  </cols>
  <sheetData>
    <row r="1" spans="2:9" x14ac:dyDescent="0.35">
      <c r="B1" t="s">
        <v>37</v>
      </c>
    </row>
    <row r="3" spans="2:9" x14ac:dyDescent="0.35">
      <c r="B3" t="s">
        <v>53</v>
      </c>
      <c r="C3">
        <v>30</v>
      </c>
    </row>
    <row r="4" spans="2:9" x14ac:dyDescent="0.35">
      <c r="B4" t="s">
        <v>54</v>
      </c>
      <c r="C4">
        <v>40</v>
      </c>
      <c r="I4" s="2" t="s">
        <v>32</v>
      </c>
    </row>
    <row r="5" spans="2:9" x14ac:dyDescent="0.35">
      <c r="B5" t="s">
        <v>38</v>
      </c>
      <c r="C5" s="4">
        <f>(C4-C3)/C4</f>
        <v>0.25</v>
      </c>
      <c r="I5" t="s">
        <v>33</v>
      </c>
    </row>
    <row r="6" spans="2:9" x14ac:dyDescent="0.35">
      <c r="B6" t="s">
        <v>39</v>
      </c>
      <c r="C6" s="4">
        <f>(C4-C3)/C3</f>
        <v>0.33333333333333331</v>
      </c>
      <c r="I6" t="s">
        <v>34</v>
      </c>
    </row>
    <row r="7" spans="2:9" x14ac:dyDescent="0.35">
      <c r="I7" t="s">
        <v>35</v>
      </c>
    </row>
    <row r="8" spans="2:9" x14ac:dyDescent="0.35">
      <c r="B8" t="s">
        <v>52</v>
      </c>
      <c r="I8" t="s">
        <v>36</v>
      </c>
    </row>
    <row r="9" spans="2:9" x14ac:dyDescent="0.35">
      <c r="B9" t="s">
        <v>41</v>
      </c>
      <c r="C9" s="6">
        <v>0.05</v>
      </c>
    </row>
    <row r="10" spans="2:9" x14ac:dyDescent="0.35">
      <c r="B10" s="5" t="s">
        <v>42</v>
      </c>
      <c r="C10" s="5" t="s">
        <v>40</v>
      </c>
      <c r="D10" s="5" t="s">
        <v>41</v>
      </c>
    </row>
    <row r="11" spans="2:9" x14ac:dyDescent="0.35">
      <c r="B11" t="s">
        <v>43</v>
      </c>
      <c r="C11">
        <v>42840</v>
      </c>
      <c r="D11" s="7">
        <f>C11*C9</f>
        <v>2142</v>
      </c>
    </row>
    <row r="12" spans="2:9" x14ac:dyDescent="0.35">
      <c r="B12" t="s">
        <v>44</v>
      </c>
      <c r="C12">
        <v>84480</v>
      </c>
      <c r="D12" s="7">
        <f>C12*C9</f>
        <v>4224</v>
      </c>
    </row>
    <row r="13" spans="2:9" x14ac:dyDescent="0.35">
      <c r="B13" t="s">
        <v>45</v>
      </c>
      <c r="C13">
        <v>20240</v>
      </c>
      <c r="D13" s="7">
        <f>C13*C9</f>
        <v>1012</v>
      </c>
    </row>
    <row r="14" spans="2:9" x14ac:dyDescent="0.35">
      <c r="B14" t="s">
        <v>46</v>
      </c>
      <c r="C14">
        <v>10080</v>
      </c>
      <c r="D14" s="7">
        <f>C14*C9</f>
        <v>504</v>
      </c>
    </row>
    <row r="15" spans="2:9" x14ac:dyDescent="0.35">
      <c r="B15" t="s">
        <v>47</v>
      </c>
      <c r="C15">
        <v>16480</v>
      </c>
      <c r="D15" s="7">
        <f>C15*C9</f>
        <v>824</v>
      </c>
    </row>
    <row r="17" spans="2:3" x14ac:dyDescent="0.35">
      <c r="B17" t="s">
        <v>55</v>
      </c>
      <c r="C17">
        <v>500000</v>
      </c>
    </row>
    <row r="19" spans="2:3" x14ac:dyDescent="0.35">
      <c r="B19" t="s">
        <v>56</v>
      </c>
      <c r="C19" t="s">
        <v>57</v>
      </c>
    </row>
    <row r="20" spans="2:3" x14ac:dyDescent="0.35">
      <c r="B20" s="6">
        <v>0.03</v>
      </c>
      <c r="C20">
        <f>$C$17*B20</f>
        <v>15000</v>
      </c>
    </row>
    <row r="21" spans="2:3" x14ac:dyDescent="0.35">
      <c r="B21" s="6">
        <v>0.04</v>
      </c>
      <c r="C21">
        <f t="shared" ref="C21:C22" si="0">$C$17*B21</f>
        <v>20000</v>
      </c>
    </row>
    <row r="22" spans="2:3" x14ac:dyDescent="0.35">
      <c r="B22" s="6">
        <v>0.05</v>
      </c>
      <c r="C22">
        <f t="shared" si="0"/>
        <v>25000</v>
      </c>
    </row>
    <row r="24" spans="2:3" x14ac:dyDescent="0.35">
      <c r="B24" s="2" t="s">
        <v>58</v>
      </c>
    </row>
    <row r="25" spans="2:3" x14ac:dyDescent="0.35">
      <c r="B25" t="s">
        <v>59</v>
      </c>
      <c r="C25" s="6">
        <v>0.08</v>
      </c>
    </row>
    <row r="26" spans="2:3" x14ac:dyDescent="0.35">
      <c r="B26" t="s">
        <v>60</v>
      </c>
      <c r="C26" s="4">
        <f>C25/12</f>
        <v>6.6666666666666671E-3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9ACCD-2C0B-46B1-BCCE-3D3D2D8264D7}">
  <dimension ref="B2:L70"/>
  <sheetViews>
    <sheetView zoomScale="85" zoomScaleNormal="85" workbookViewId="0">
      <selection activeCell="I39" sqref="I39"/>
    </sheetView>
  </sheetViews>
  <sheetFormatPr defaultRowHeight="14.5" x14ac:dyDescent="0.35"/>
  <cols>
    <col min="2" max="2" width="19.81640625" bestFit="1" customWidth="1"/>
    <col min="3" max="3" width="16" bestFit="1" customWidth="1"/>
    <col min="4" max="4" width="16.7265625" bestFit="1" customWidth="1"/>
    <col min="5" max="6" width="11.08984375" bestFit="1" customWidth="1"/>
    <col min="9" max="9" width="37.90625" bestFit="1" customWidth="1"/>
    <col min="11" max="11" width="12.54296875" bestFit="1" customWidth="1"/>
    <col min="12" max="12" width="7.26953125" bestFit="1" customWidth="1"/>
  </cols>
  <sheetData>
    <row r="2" spans="2:9" x14ac:dyDescent="0.35">
      <c r="B2" s="2" t="s">
        <v>81</v>
      </c>
    </row>
    <row r="3" spans="2:9" x14ac:dyDescent="0.35">
      <c r="B3" s="11" t="s">
        <v>82</v>
      </c>
      <c r="C3" s="11" t="s">
        <v>83</v>
      </c>
      <c r="D3" s="11" t="s">
        <v>84</v>
      </c>
      <c r="E3" s="11" t="s">
        <v>85</v>
      </c>
      <c r="F3" s="11" t="s">
        <v>90</v>
      </c>
      <c r="I3" s="11" t="s">
        <v>125</v>
      </c>
    </row>
    <row r="4" spans="2:9" x14ac:dyDescent="0.35">
      <c r="B4" s="9" t="s">
        <v>86</v>
      </c>
      <c r="C4" s="9">
        <v>23000</v>
      </c>
      <c r="D4" s="9">
        <v>34568</v>
      </c>
      <c r="E4" s="9">
        <v>534227</v>
      </c>
      <c r="F4" s="9">
        <f>C4+D4+E4</f>
        <v>591795</v>
      </c>
      <c r="I4" t="s">
        <v>122</v>
      </c>
    </row>
    <row r="5" spans="2:9" x14ac:dyDescent="0.35">
      <c r="B5" s="9" t="s">
        <v>89</v>
      </c>
      <c r="C5" s="9">
        <v>73635</v>
      </c>
      <c r="D5" s="9">
        <v>28273</v>
      </c>
      <c r="E5" s="9">
        <v>28376</v>
      </c>
      <c r="F5" s="9">
        <f t="shared" ref="F5:F7" si="0">C5+D5+E5</f>
        <v>130284</v>
      </c>
      <c r="I5" t="s">
        <v>123</v>
      </c>
    </row>
    <row r="6" spans="2:9" x14ac:dyDescent="0.35">
      <c r="B6" s="9" t="s">
        <v>87</v>
      </c>
      <c r="C6" s="9">
        <v>84646</v>
      </c>
      <c r="D6" s="9">
        <v>37363</v>
      </c>
      <c r="E6" s="9">
        <v>72626</v>
      </c>
      <c r="F6" s="9">
        <f t="shared" si="0"/>
        <v>194635</v>
      </c>
      <c r="I6" t="s">
        <v>126</v>
      </c>
    </row>
    <row r="7" spans="2:9" x14ac:dyDescent="0.35">
      <c r="B7" s="9" t="s">
        <v>88</v>
      </c>
      <c r="C7" s="9">
        <v>45462</v>
      </c>
      <c r="D7" s="9">
        <v>57483</v>
      </c>
      <c r="E7" s="9">
        <v>28363</v>
      </c>
      <c r="F7" s="9">
        <f t="shared" si="0"/>
        <v>131308</v>
      </c>
      <c r="I7" t="s">
        <v>124</v>
      </c>
    </row>
    <row r="10" spans="2:9" x14ac:dyDescent="0.35">
      <c r="B10" s="2" t="s">
        <v>91</v>
      </c>
      <c r="E10" t="s">
        <v>94</v>
      </c>
      <c r="F10" s="6">
        <v>0.18</v>
      </c>
    </row>
    <row r="11" spans="2:9" x14ac:dyDescent="0.35">
      <c r="B11" s="11" t="s">
        <v>92</v>
      </c>
      <c r="C11" s="11" t="s">
        <v>40</v>
      </c>
      <c r="D11" s="11" t="s">
        <v>93</v>
      </c>
    </row>
    <row r="12" spans="2:9" x14ac:dyDescent="0.35">
      <c r="B12" s="9" t="s">
        <v>83</v>
      </c>
      <c r="C12" s="9">
        <v>23000</v>
      </c>
      <c r="D12" s="9">
        <f>C12*$F$10</f>
        <v>4140</v>
      </c>
    </row>
    <row r="13" spans="2:9" x14ac:dyDescent="0.35">
      <c r="B13" s="9" t="s">
        <v>84</v>
      </c>
      <c r="C13" s="9">
        <v>34568</v>
      </c>
      <c r="D13" s="9">
        <f t="shared" ref="D13:D23" si="1">C13*$F$10</f>
        <v>6222.24</v>
      </c>
    </row>
    <row r="14" spans="2:9" x14ac:dyDescent="0.35">
      <c r="B14" s="9" t="s">
        <v>95</v>
      </c>
      <c r="C14" s="9">
        <v>534227</v>
      </c>
      <c r="D14" s="9">
        <f t="shared" si="1"/>
        <v>96160.86</v>
      </c>
    </row>
    <row r="15" spans="2:9" x14ac:dyDescent="0.35">
      <c r="B15" s="9" t="s">
        <v>96</v>
      </c>
      <c r="C15" s="9">
        <v>73635</v>
      </c>
      <c r="D15" s="9">
        <f t="shared" si="1"/>
        <v>13254.3</v>
      </c>
    </row>
    <row r="16" spans="2:9" x14ac:dyDescent="0.35">
      <c r="B16" s="9" t="s">
        <v>97</v>
      </c>
      <c r="C16" s="9">
        <v>28273</v>
      </c>
      <c r="D16" s="9">
        <f t="shared" si="1"/>
        <v>5089.1399999999994</v>
      </c>
    </row>
    <row r="17" spans="2:6" x14ac:dyDescent="0.35">
      <c r="B17" s="9" t="s">
        <v>98</v>
      </c>
      <c r="C17" s="9">
        <v>28376</v>
      </c>
      <c r="D17" s="9">
        <f t="shared" si="1"/>
        <v>5107.6799999999994</v>
      </c>
    </row>
    <row r="18" spans="2:6" x14ac:dyDescent="0.35">
      <c r="B18" s="9" t="s">
        <v>99</v>
      </c>
      <c r="C18" s="9">
        <v>84646</v>
      </c>
      <c r="D18" s="9">
        <f t="shared" si="1"/>
        <v>15236.279999999999</v>
      </c>
    </row>
    <row r="19" spans="2:6" x14ac:dyDescent="0.35">
      <c r="B19" s="9" t="s">
        <v>100</v>
      </c>
      <c r="C19" s="9">
        <v>37363</v>
      </c>
      <c r="D19" s="9">
        <f t="shared" si="1"/>
        <v>6725.34</v>
      </c>
    </row>
    <row r="20" spans="2:6" x14ac:dyDescent="0.35">
      <c r="B20" s="9" t="s">
        <v>101</v>
      </c>
      <c r="C20" s="9">
        <v>72626</v>
      </c>
      <c r="D20" s="9">
        <f t="shared" si="1"/>
        <v>13072.68</v>
      </c>
    </row>
    <row r="21" spans="2:6" x14ac:dyDescent="0.35">
      <c r="B21" s="9" t="s">
        <v>102</v>
      </c>
      <c r="C21" s="9">
        <v>45462</v>
      </c>
      <c r="D21" s="9">
        <f t="shared" si="1"/>
        <v>8183.16</v>
      </c>
    </row>
    <row r="22" spans="2:6" x14ac:dyDescent="0.35">
      <c r="B22" s="9" t="s">
        <v>103</v>
      </c>
      <c r="C22" s="9">
        <v>57483</v>
      </c>
      <c r="D22" s="9">
        <f t="shared" si="1"/>
        <v>10346.94</v>
      </c>
    </row>
    <row r="23" spans="2:6" x14ac:dyDescent="0.35">
      <c r="B23" s="9" t="s">
        <v>104</v>
      </c>
      <c r="C23" s="9">
        <v>28363</v>
      </c>
      <c r="D23" s="9">
        <f t="shared" si="1"/>
        <v>5105.34</v>
      </c>
    </row>
    <row r="25" spans="2:6" x14ac:dyDescent="0.35">
      <c r="B25" s="2" t="s">
        <v>105</v>
      </c>
      <c r="D25" s="17" t="s">
        <v>112</v>
      </c>
      <c r="E25" s="17"/>
      <c r="F25" s="17"/>
    </row>
    <row r="26" spans="2:6" x14ac:dyDescent="0.35">
      <c r="B26" s="11" t="s">
        <v>106</v>
      </c>
      <c r="C26" s="11" t="s">
        <v>107</v>
      </c>
      <c r="D26" s="12">
        <v>0.03</v>
      </c>
      <c r="E26" s="12">
        <v>0.05</v>
      </c>
      <c r="F26" s="12">
        <v>0.08</v>
      </c>
    </row>
    <row r="27" spans="2:6" x14ac:dyDescent="0.35">
      <c r="B27" s="9" t="s">
        <v>108</v>
      </c>
      <c r="C27" s="13">
        <v>1234992</v>
      </c>
      <c r="D27" s="13">
        <f>$C27*(1+D$26)</f>
        <v>1272041.76</v>
      </c>
      <c r="E27" s="13">
        <f t="shared" ref="E27:F30" si="2">$C27*(1+E$26)</f>
        <v>1296741.6000000001</v>
      </c>
      <c r="F27" s="13">
        <f t="shared" si="2"/>
        <v>1333791.3600000001</v>
      </c>
    </row>
    <row r="28" spans="2:6" x14ac:dyDescent="0.35">
      <c r="B28" s="9" t="s">
        <v>109</v>
      </c>
      <c r="C28" s="13">
        <v>137358</v>
      </c>
      <c r="D28" s="13">
        <f t="shared" ref="D28:D30" si="3">$C28*(1+D$26)</f>
        <v>141478.74</v>
      </c>
      <c r="E28" s="13">
        <f t="shared" si="2"/>
        <v>144225.9</v>
      </c>
      <c r="F28" s="13">
        <f t="shared" si="2"/>
        <v>148346.64000000001</v>
      </c>
    </row>
    <row r="29" spans="2:6" x14ac:dyDescent="0.35">
      <c r="B29" s="9" t="s">
        <v>110</v>
      </c>
      <c r="C29" s="13">
        <v>12764935</v>
      </c>
      <c r="D29" s="13">
        <f t="shared" si="3"/>
        <v>13147883.050000001</v>
      </c>
      <c r="E29" s="13">
        <f t="shared" si="2"/>
        <v>13403181.75</v>
      </c>
      <c r="F29" s="13">
        <f t="shared" si="2"/>
        <v>13786129.800000001</v>
      </c>
    </row>
    <row r="30" spans="2:6" x14ac:dyDescent="0.35">
      <c r="B30" s="9" t="s">
        <v>111</v>
      </c>
      <c r="C30" s="13">
        <v>724159</v>
      </c>
      <c r="D30" s="13">
        <f t="shared" si="3"/>
        <v>745883.77</v>
      </c>
      <c r="E30" s="13">
        <f t="shared" si="2"/>
        <v>760366.95000000007</v>
      </c>
      <c r="F30" s="13">
        <f t="shared" si="2"/>
        <v>782091.72000000009</v>
      </c>
    </row>
    <row r="34" spans="2:12" x14ac:dyDescent="0.35">
      <c r="B34" s="11" t="s">
        <v>113</v>
      </c>
      <c r="C34" s="11" t="s">
        <v>114</v>
      </c>
      <c r="D34" s="11" t="s">
        <v>115</v>
      </c>
    </row>
    <row r="35" spans="2:12" x14ac:dyDescent="0.35">
      <c r="B35" s="9" t="s">
        <v>116</v>
      </c>
      <c r="C35" s="13">
        <v>3159</v>
      </c>
      <c r="D35" s="14">
        <f>C35/$C$40</f>
        <v>0.31944584892304578</v>
      </c>
    </row>
    <row r="36" spans="2:12" x14ac:dyDescent="0.35">
      <c r="B36" s="9" t="s">
        <v>117</v>
      </c>
      <c r="C36" s="13">
        <v>2864</v>
      </c>
      <c r="D36" s="14">
        <f t="shared" ref="D36:D39" si="4">C36/$C$40</f>
        <v>0.28961472343007383</v>
      </c>
    </row>
    <row r="37" spans="2:12" x14ac:dyDescent="0.35">
      <c r="B37" s="9" t="s">
        <v>118</v>
      </c>
      <c r="C37" s="13">
        <v>1759</v>
      </c>
      <c r="D37" s="14">
        <f t="shared" si="4"/>
        <v>0.17787440590555162</v>
      </c>
    </row>
    <row r="38" spans="2:12" x14ac:dyDescent="0.35">
      <c r="B38" s="9" t="s">
        <v>119</v>
      </c>
      <c r="C38" s="13">
        <v>1557</v>
      </c>
      <c r="D38" s="14">
        <f t="shared" si="4"/>
        <v>0.15744766912731317</v>
      </c>
    </row>
    <row r="39" spans="2:12" x14ac:dyDescent="0.35">
      <c r="B39" s="9" t="s">
        <v>120</v>
      </c>
      <c r="C39" s="9">
        <v>550</v>
      </c>
      <c r="D39" s="14">
        <f t="shared" si="4"/>
        <v>5.5617352614015569E-2</v>
      </c>
    </row>
    <row r="40" spans="2:12" x14ac:dyDescent="0.35">
      <c r="B40" s="11" t="s">
        <v>121</v>
      </c>
      <c r="C40" s="13">
        <f>SUM(C35:C39)</f>
        <v>9889</v>
      </c>
    </row>
    <row r="44" spans="2:12" x14ac:dyDescent="0.35">
      <c r="G44" s="6">
        <v>0.06</v>
      </c>
      <c r="H44" s="6">
        <v>0.1</v>
      </c>
      <c r="I44" s="6">
        <v>0.1</v>
      </c>
      <c r="J44" s="6">
        <v>0.05</v>
      </c>
    </row>
    <row r="45" spans="2:12" x14ac:dyDescent="0.35">
      <c r="B45" s="11" t="s">
        <v>127</v>
      </c>
      <c r="C45" s="11" t="s">
        <v>20</v>
      </c>
      <c r="D45" s="11" t="s">
        <v>128</v>
      </c>
      <c r="E45" s="11"/>
      <c r="F45" s="11"/>
      <c r="G45" s="11" t="s">
        <v>129</v>
      </c>
      <c r="H45" s="11" t="s">
        <v>130</v>
      </c>
      <c r="I45" s="11" t="s">
        <v>131</v>
      </c>
      <c r="J45" s="11" t="s">
        <v>132</v>
      </c>
      <c r="K45" s="11" t="s">
        <v>133</v>
      </c>
      <c r="L45" s="11" t="s">
        <v>134</v>
      </c>
    </row>
    <row r="46" spans="2:12" x14ac:dyDescent="0.35">
      <c r="B46" t="s">
        <v>135</v>
      </c>
      <c r="C46" t="s">
        <v>145</v>
      </c>
      <c r="D46" s="15">
        <v>285</v>
      </c>
      <c r="G46" s="15">
        <f>$D46*G$44</f>
        <v>17.099999999999998</v>
      </c>
      <c r="H46" s="15">
        <f t="shared" ref="H46:J46" si="5">$D46*H$44</f>
        <v>28.5</v>
      </c>
      <c r="I46" s="15">
        <f t="shared" si="5"/>
        <v>28.5</v>
      </c>
      <c r="J46" s="15">
        <f t="shared" si="5"/>
        <v>14.25</v>
      </c>
      <c r="K46" s="15">
        <f>D46-SUM(G46:J46)</f>
        <v>196.65</v>
      </c>
      <c r="L46" s="15">
        <f>K46/D46</f>
        <v>0.69000000000000006</v>
      </c>
    </row>
    <row r="47" spans="2:12" x14ac:dyDescent="0.35">
      <c r="B47" t="s">
        <v>136</v>
      </c>
      <c r="C47" t="s">
        <v>146</v>
      </c>
      <c r="D47" s="15">
        <v>387</v>
      </c>
      <c r="G47" s="15">
        <f t="shared" ref="G47:J55" si="6">$D47*G$44</f>
        <v>23.22</v>
      </c>
      <c r="H47" s="15">
        <f t="shared" si="6"/>
        <v>38.700000000000003</v>
      </c>
      <c r="I47" s="15">
        <f t="shared" si="6"/>
        <v>38.700000000000003</v>
      </c>
      <c r="J47" s="15">
        <f t="shared" si="6"/>
        <v>19.350000000000001</v>
      </c>
      <c r="K47" s="15">
        <f t="shared" ref="K47:K55" si="7">D47-SUM(G47:J47)</f>
        <v>267.02999999999997</v>
      </c>
      <c r="L47" s="15">
        <f t="shared" ref="L47:L55" si="8">K47/D47</f>
        <v>0.69</v>
      </c>
    </row>
    <row r="48" spans="2:12" x14ac:dyDescent="0.35">
      <c r="B48" t="s">
        <v>137</v>
      </c>
      <c r="C48" t="s">
        <v>147</v>
      </c>
      <c r="D48" s="15">
        <v>456</v>
      </c>
      <c r="G48" s="15">
        <f t="shared" si="6"/>
        <v>27.36</v>
      </c>
      <c r="H48" s="15">
        <f t="shared" si="6"/>
        <v>45.6</v>
      </c>
      <c r="I48" s="15">
        <f t="shared" si="6"/>
        <v>45.6</v>
      </c>
      <c r="J48" s="15">
        <f t="shared" si="6"/>
        <v>22.8</v>
      </c>
      <c r="K48" s="15">
        <f t="shared" si="7"/>
        <v>314.64</v>
      </c>
      <c r="L48" s="15">
        <f t="shared" si="8"/>
        <v>0.69</v>
      </c>
    </row>
    <row r="49" spans="2:12" x14ac:dyDescent="0.35">
      <c r="B49" t="s">
        <v>138</v>
      </c>
      <c r="C49" t="s">
        <v>148</v>
      </c>
      <c r="D49" s="15">
        <v>783</v>
      </c>
      <c r="G49" s="15">
        <f t="shared" si="6"/>
        <v>46.98</v>
      </c>
      <c r="H49" s="15">
        <f t="shared" si="6"/>
        <v>78.300000000000011</v>
      </c>
      <c r="I49" s="15">
        <f t="shared" si="6"/>
        <v>78.300000000000011</v>
      </c>
      <c r="J49" s="15">
        <f t="shared" si="6"/>
        <v>39.150000000000006</v>
      </c>
      <c r="K49" s="15">
        <f t="shared" si="7"/>
        <v>540.27</v>
      </c>
      <c r="L49" s="15">
        <f t="shared" si="8"/>
        <v>0.69</v>
      </c>
    </row>
    <row r="50" spans="2:12" x14ac:dyDescent="0.35">
      <c r="B50" t="s">
        <v>139</v>
      </c>
      <c r="C50" t="s">
        <v>149</v>
      </c>
      <c r="D50" s="15">
        <v>387</v>
      </c>
      <c r="G50" s="15">
        <f t="shared" si="6"/>
        <v>23.22</v>
      </c>
      <c r="H50" s="15">
        <f t="shared" si="6"/>
        <v>38.700000000000003</v>
      </c>
      <c r="I50" s="15">
        <f t="shared" si="6"/>
        <v>38.700000000000003</v>
      </c>
      <c r="J50" s="15">
        <f t="shared" si="6"/>
        <v>19.350000000000001</v>
      </c>
      <c r="K50" s="15">
        <f t="shared" si="7"/>
        <v>267.02999999999997</v>
      </c>
      <c r="L50" s="15">
        <f t="shared" si="8"/>
        <v>0.69</v>
      </c>
    </row>
    <row r="51" spans="2:12" x14ac:dyDescent="0.35">
      <c r="B51" t="s">
        <v>140</v>
      </c>
      <c r="C51" t="s">
        <v>150</v>
      </c>
      <c r="D51" s="15">
        <v>654</v>
      </c>
      <c r="G51" s="15">
        <f t="shared" si="6"/>
        <v>39.24</v>
      </c>
      <c r="H51" s="15">
        <f t="shared" si="6"/>
        <v>65.400000000000006</v>
      </c>
      <c r="I51" s="15">
        <f t="shared" si="6"/>
        <v>65.400000000000006</v>
      </c>
      <c r="J51" s="15">
        <f t="shared" si="6"/>
        <v>32.700000000000003</v>
      </c>
      <c r="K51" s="15">
        <f t="shared" si="7"/>
        <v>451.26</v>
      </c>
      <c r="L51" s="15">
        <f t="shared" si="8"/>
        <v>0.69</v>
      </c>
    </row>
    <row r="52" spans="2:12" x14ac:dyDescent="0.35">
      <c r="B52" t="s">
        <v>141</v>
      </c>
      <c r="C52" t="s">
        <v>151</v>
      </c>
      <c r="D52" s="15">
        <v>765</v>
      </c>
      <c r="G52" s="15">
        <f t="shared" si="6"/>
        <v>45.9</v>
      </c>
      <c r="H52" s="15">
        <f t="shared" si="6"/>
        <v>76.5</v>
      </c>
      <c r="I52" s="15">
        <f t="shared" si="6"/>
        <v>76.5</v>
      </c>
      <c r="J52" s="15">
        <f t="shared" si="6"/>
        <v>38.25</v>
      </c>
      <c r="K52" s="15">
        <f t="shared" si="7"/>
        <v>527.85</v>
      </c>
      <c r="L52" s="15">
        <f t="shared" si="8"/>
        <v>0.69000000000000006</v>
      </c>
    </row>
    <row r="53" spans="2:12" x14ac:dyDescent="0.35">
      <c r="B53" t="s">
        <v>142</v>
      </c>
      <c r="C53" t="s">
        <v>152</v>
      </c>
      <c r="D53" s="15">
        <v>800</v>
      </c>
      <c r="G53" s="15">
        <f t="shared" si="6"/>
        <v>48</v>
      </c>
      <c r="H53" s="15">
        <f t="shared" si="6"/>
        <v>80</v>
      </c>
      <c r="I53" s="15">
        <f t="shared" si="6"/>
        <v>80</v>
      </c>
      <c r="J53" s="15">
        <f t="shared" si="6"/>
        <v>40</v>
      </c>
      <c r="K53" s="15">
        <f t="shared" si="7"/>
        <v>552</v>
      </c>
      <c r="L53" s="15">
        <f t="shared" si="8"/>
        <v>0.69</v>
      </c>
    </row>
    <row r="54" spans="2:12" x14ac:dyDescent="0.35">
      <c r="B54" t="s">
        <v>143</v>
      </c>
      <c r="C54" t="s">
        <v>153</v>
      </c>
      <c r="D54" s="15">
        <v>845</v>
      </c>
      <c r="G54" s="15">
        <f t="shared" si="6"/>
        <v>50.699999999999996</v>
      </c>
      <c r="H54" s="15">
        <f t="shared" si="6"/>
        <v>84.5</v>
      </c>
      <c r="I54" s="15">
        <f t="shared" si="6"/>
        <v>84.5</v>
      </c>
      <c r="J54" s="15">
        <f t="shared" si="6"/>
        <v>42.25</v>
      </c>
      <c r="K54" s="15">
        <f t="shared" si="7"/>
        <v>583.04999999999995</v>
      </c>
      <c r="L54" s="15">
        <f t="shared" si="8"/>
        <v>0.69</v>
      </c>
    </row>
    <row r="55" spans="2:12" x14ac:dyDescent="0.35">
      <c r="B55" t="s">
        <v>144</v>
      </c>
      <c r="C55" t="s">
        <v>154</v>
      </c>
      <c r="D55" s="15">
        <v>345</v>
      </c>
      <c r="G55" s="15">
        <f t="shared" si="6"/>
        <v>20.7</v>
      </c>
      <c r="H55" s="15">
        <f t="shared" si="6"/>
        <v>34.5</v>
      </c>
      <c r="I55" s="15">
        <f t="shared" si="6"/>
        <v>34.5</v>
      </c>
      <c r="J55" s="15">
        <f t="shared" si="6"/>
        <v>17.25</v>
      </c>
      <c r="K55" s="15">
        <f t="shared" si="7"/>
        <v>238.05</v>
      </c>
      <c r="L55" s="15">
        <f t="shared" si="8"/>
        <v>0.69000000000000006</v>
      </c>
    </row>
    <row r="60" spans="2:12" x14ac:dyDescent="0.35">
      <c r="B60" s="16" t="s">
        <v>155</v>
      </c>
      <c r="C60" s="16" t="s">
        <v>156</v>
      </c>
      <c r="D60" s="16" t="s">
        <v>157</v>
      </c>
    </row>
    <row r="61" spans="2:12" x14ac:dyDescent="0.35">
      <c r="B61">
        <v>0</v>
      </c>
      <c r="C61">
        <f>SUM($B$61:B61)</f>
        <v>0</v>
      </c>
      <c r="D61" s="4">
        <f>C61/$C$70</f>
        <v>0</v>
      </c>
    </row>
    <row r="62" spans="2:12" x14ac:dyDescent="0.35">
      <c r="B62">
        <v>38</v>
      </c>
      <c r="C62">
        <f>SUM($B$61:B62)</f>
        <v>38</v>
      </c>
      <c r="D62" s="4">
        <f t="shared" ref="D62:D70" si="9">C62/$C$70</f>
        <v>8.11965811965812E-2</v>
      </c>
    </row>
    <row r="63" spans="2:12" x14ac:dyDescent="0.35">
      <c r="B63">
        <v>30</v>
      </c>
      <c r="C63">
        <f>SUM($B$61:B63)</f>
        <v>68</v>
      </c>
      <c r="D63" s="4">
        <f t="shared" si="9"/>
        <v>0.14529914529914531</v>
      </c>
    </row>
    <row r="64" spans="2:12" x14ac:dyDescent="0.35">
      <c r="B64">
        <v>46</v>
      </c>
      <c r="C64">
        <f>SUM($B$61:B64)</f>
        <v>114</v>
      </c>
      <c r="D64" s="4">
        <f t="shared" si="9"/>
        <v>0.24358974358974358</v>
      </c>
    </row>
    <row r="65" spans="2:4" x14ac:dyDescent="0.35">
      <c r="B65">
        <v>78</v>
      </c>
      <c r="C65">
        <f>SUM($B$61:B65)</f>
        <v>192</v>
      </c>
      <c r="D65" s="4">
        <f t="shared" si="9"/>
        <v>0.41025641025641024</v>
      </c>
    </row>
    <row r="66" spans="2:4" x14ac:dyDescent="0.35">
      <c r="B66">
        <v>65</v>
      </c>
      <c r="C66">
        <f>SUM($B$61:B66)</f>
        <v>257</v>
      </c>
      <c r="D66" s="4">
        <f t="shared" si="9"/>
        <v>0.54914529914529919</v>
      </c>
    </row>
    <row r="67" spans="2:4" x14ac:dyDescent="0.35">
      <c r="B67">
        <v>49</v>
      </c>
      <c r="C67">
        <f>SUM($B$61:B67)</f>
        <v>306</v>
      </c>
      <c r="D67" s="4">
        <f t="shared" si="9"/>
        <v>0.65384615384615385</v>
      </c>
    </row>
    <row r="68" spans="2:4" x14ac:dyDescent="0.35">
      <c r="B68">
        <v>87</v>
      </c>
      <c r="C68">
        <f>SUM($B$61:B68)</f>
        <v>393</v>
      </c>
      <c r="D68" s="4">
        <f t="shared" si="9"/>
        <v>0.83974358974358976</v>
      </c>
    </row>
    <row r="69" spans="2:4" x14ac:dyDescent="0.35">
      <c r="B69">
        <v>32</v>
      </c>
      <c r="C69">
        <f>SUM($B$61:B69)</f>
        <v>425</v>
      </c>
      <c r="D69" s="4">
        <f t="shared" si="9"/>
        <v>0.90811965811965811</v>
      </c>
    </row>
    <row r="70" spans="2:4" x14ac:dyDescent="0.35">
      <c r="B70">
        <v>43</v>
      </c>
      <c r="C70">
        <f>SUM($B$61:B70)</f>
        <v>468</v>
      </c>
      <c r="D70" s="4">
        <f t="shared" si="9"/>
        <v>1</v>
      </c>
    </row>
  </sheetData>
  <mergeCells count="1">
    <mergeCell ref="D25:F25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Basics</vt:lpstr>
      <vt:lpstr>Basic Maths 1</vt:lpstr>
      <vt:lpstr>Basic Maths 2</vt:lpstr>
      <vt:lpstr>Spread Sheet Design - Bad</vt:lpstr>
      <vt:lpstr>Spread Sheet Design - Good</vt:lpstr>
      <vt:lpstr>Fixed and Relative Cells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2021-09-29T07:59:34Z</dcterms:created>
  <dcterms:modified xsi:type="dcterms:W3CDTF">2022-05-05T10:32:06Z</dcterms:modified>
</cp:coreProperties>
</file>