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aaa/Desktop/excel/"/>
    </mc:Choice>
  </mc:AlternateContent>
  <xr:revisionPtr revIDLastSave="0" documentId="13_ncr:1_{C40F7053-466A-4544-8A0F-F800C6AA5525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5" i="1" l="1"/>
  <c r="C791" i="1"/>
  <c r="C787" i="1"/>
  <c r="C763" i="1"/>
  <c r="C764" i="1"/>
  <c r="C762" i="1"/>
  <c r="D757" i="1"/>
  <c r="D755" i="1"/>
  <c r="C713" i="1"/>
  <c r="C714" i="1"/>
  <c r="C712" i="1"/>
  <c r="D667" i="1"/>
  <c r="D666" i="1"/>
  <c r="C486" i="1"/>
  <c r="C485" i="1"/>
  <c r="C482" i="1"/>
  <c r="C479" i="1"/>
  <c r="C476" i="1"/>
  <c r="C473" i="1"/>
  <c r="C470" i="1"/>
  <c r="C454" i="1"/>
  <c r="C356" i="1"/>
  <c r="D333" i="1"/>
  <c r="D334" i="1"/>
  <c r="D335" i="1"/>
  <c r="D332" i="1"/>
  <c r="C321" i="1"/>
  <c r="G305" i="1"/>
  <c r="G306" i="1"/>
  <c r="G307" i="1"/>
  <c r="G304" i="1"/>
  <c r="F291" i="1"/>
  <c r="F290" i="1"/>
  <c r="E268" i="1"/>
  <c r="E269" i="1"/>
  <c r="E267" i="1"/>
  <c r="E263" i="1"/>
  <c r="E262" i="1"/>
  <c r="E261" i="1"/>
  <c r="E260" i="1"/>
  <c r="E241" i="1"/>
  <c r="E242" i="1"/>
  <c r="E243" i="1"/>
  <c r="E244" i="1"/>
  <c r="E245" i="1"/>
  <c r="E246" i="1"/>
  <c r="E240" i="1"/>
  <c r="F219" i="1"/>
  <c r="F220" i="1"/>
  <c r="F221" i="1"/>
  <c r="F222" i="1"/>
  <c r="F223" i="1"/>
  <c r="F224" i="1"/>
  <c r="F225" i="1"/>
  <c r="F218" i="1"/>
  <c r="E225" i="1"/>
  <c r="E224" i="1"/>
  <c r="E223" i="1"/>
  <c r="E222" i="1"/>
  <c r="E221" i="1"/>
  <c r="E220" i="1"/>
  <c r="E219" i="1"/>
  <c r="E218" i="1"/>
  <c r="F205" i="1"/>
  <c r="F206" i="1"/>
  <c r="F207" i="1"/>
  <c r="F208" i="1"/>
  <c r="F209" i="1"/>
  <c r="F210" i="1"/>
  <c r="F211" i="1"/>
  <c r="F204" i="1"/>
  <c r="E205" i="1"/>
  <c r="E206" i="1"/>
  <c r="E207" i="1"/>
  <c r="E208" i="1"/>
  <c r="E209" i="1"/>
  <c r="E210" i="1"/>
  <c r="E211" i="1"/>
  <c r="E204" i="1"/>
  <c r="E192" i="1"/>
  <c r="E193" i="1"/>
  <c r="E194" i="1"/>
  <c r="E191" i="1"/>
  <c r="D179" i="1"/>
  <c r="C166" i="1"/>
  <c r="C162" i="1"/>
  <c r="C158" i="1"/>
  <c r="C136" i="1"/>
  <c r="C133" i="1"/>
  <c r="C111" i="1"/>
  <c r="C105" i="1"/>
  <c r="C78" i="1"/>
  <c r="C75" i="1"/>
  <c r="C49" i="1"/>
  <c r="C48" i="1"/>
  <c r="C47" i="1"/>
  <c r="D22" i="1"/>
  <c r="D20" i="1"/>
  <c r="D18" i="1"/>
  <c r="D24" i="1" l="1"/>
  <c r="F55" i="1"/>
  <c r="G292" i="1"/>
  <c r="C139" i="1"/>
  <c r="C142" i="1" s="1"/>
  <c r="F54" i="1"/>
</calcChain>
</file>

<file path=xl/sharedStrings.xml><?xml version="1.0" encoding="utf-8"?>
<sst xmlns="http://schemas.openxmlformats.org/spreadsheetml/2006/main" count="901" uniqueCount="592">
  <si>
    <t xml:space="preserve">1.Use the average function and calculate the average of all the three </t>
  </si>
  <si>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</si>
  <si>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</si>
  <si>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</si>
  <si>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</si>
  <si>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</si>
  <si>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</si>
  <si>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</si>
  <si>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</si>
  <si>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</si>
  <si>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</si>
  <si>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</si>
  <si>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</si>
  <si>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</si>
  <si>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</si>
  <si>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</si>
  <si>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</si>
  <si>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</si>
  <si>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</si>
  <si>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</si>
  <si>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</si>
  <si>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 xml:space="preserve">measurement as measured in the Rochester NY area last year and we </t>
  </si>
  <si>
    <t xml:space="preserve">sampled 3 days in each of the first three months of 2018. Complete all </t>
  </si>
  <si>
    <t>the question in the file given</t>
  </si>
  <si>
    <t>ans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</si>
  <si>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</si>
  <si>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</si>
  <si>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</si>
  <si>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</si>
  <si>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</si>
  <si>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</si>
  <si>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</si>
  <si>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</si>
  <si>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</si>
  <si>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</si>
  <si>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</si>
  <si>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</si>
  <si>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</si>
  <si>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</si>
  <si>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</si>
  <si>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</si>
  <si>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responses; the respondents could use any value for their answers.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</si>
  <si>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</si>
  <si>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</si>
  <si>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</si>
  <si>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</si>
  <si>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</si>
  <si>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</si>
  <si>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</si>
  <si>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</si>
  <si>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</si>
  <si>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</si>
  <si>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</si>
  <si>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</si>
  <si>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</si>
  <si>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</si>
  <si>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</si>
  <si>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</si>
  <si>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</si>
  <si>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 xml:space="preserve">statement of ExcelMaster company. Column E shows the total dollar </t>
  </si>
  <si>
    <t xml:space="preserve">value amount of each of the accounts. Answer all the questions using </t>
  </si>
  <si>
    <t>COUNT and COUNTA function.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</si>
  <si>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</si>
  <si>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</si>
  <si>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</si>
  <si>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</si>
  <si>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</si>
  <si>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</si>
  <si>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</si>
  <si>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</si>
  <si>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</si>
  <si>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</si>
  <si>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</si>
  <si>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</si>
  <si>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</si>
  <si>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</si>
  <si>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</si>
  <si>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</si>
  <si>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</si>
  <si>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</si>
  <si>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</si>
  <si>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</si>
  <si>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</si>
  <si>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</si>
  <si>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</si>
  <si>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</si>
  <si>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formulas COUNT, COUNTA and COUNTBLANK: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</si>
  <si>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</si>
  <si>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</si>
  <si>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</si>
  <si>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</si>
  <si>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</si>
  <si>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</si>
  <si>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</si>
  <si>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</si>
  <si>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</si>
  <si>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</si>
  <si>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HLOOKUP only</t>
  </si>
  <si>
    <t>ANS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</si>
  <si>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</si>
  <si>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</si>
  <si>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</si>
  <si>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</si>
  <si>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</si>
  <si>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</si>
  <si>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</si>
  <si>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</si>
  <si>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</si>
  <si>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</si>
  <si>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</si>
  <si>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</si>
  <si>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</si>
  <si>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</si>
  <si>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</si>
  <si>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</si>
  <si>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</si>
  <si>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</si>
  <si>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</si>
  <si>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</si>
  <si>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</si>
  <si>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</si>
  <si>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</si>
  <si>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</si>
  <si>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</si>
  <si>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grades for Excel 101 Course. Complete column C using only IF </t>
  </si>
  <si>
    <t>formula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</si>
  <si>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</si>
  <si>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</si>
  <si>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</si>
  <si>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</si>
  <si>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</si>
  <si>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</si>
  <si>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</si>
  <si>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</si>
  <si>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</si>
  <si>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</si>
  <si>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t xml:space="preserve">accounting system that contains four journal entries. Check if column </t>
  </si>
  <si>
    <t xml:space="preserve">A's cells match column B's cell. if they match - return "match", </t>
  </si>
  <si>
    <t>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</si>
  <si>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</si>
  <si>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</si>
  <si>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</si>
  <si>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</si>
  <si>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</si>
  <si>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</si>
  <si>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</si>
  <si>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 xml:space="preserve">student’s names and ages, use IF formula to complete columns D and </t>
  </si>
  <si>
    <t xml:space="preserve">E.If the student's age is 16 or above, he/she is eligible for a driver's </t>
  </si>
  <si>
    <t>license. Check if they are eligible or not. Answer in column D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</si>
  <si>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</si>
  <si>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</si>
  <si>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</si>
  <si>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</si>
  <si>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</si>
  <si>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</si>
  <si>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</si>
  <si>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</si>
  <si>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</si>
  <si>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</si>
  <si>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</si>
  <si>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</si>
  <si>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</si>
  <si>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</si>
  <si>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 xml:space="preserve">If the student is younger than 18 years old, he/she is a minor. Check </t>
  </si>
  <si>
    <t>whether the student is a minor or not. for Minor return "Minor" and non_x0002_</t>
  </si>
  <si>
    <t>minor = "Adult" answer in column E.</t>
  </si>
  <si>
    <t xml:space="preserve">A+ gets 50% scholarship, the following table contains the names of </t>
  </si>
  <si>
    <t xml:space="preserve">students from 2024 class. Use IF function to calculate the scholarships' </t>
  </si>
  <si>
    <t>amounts each of them will get.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</si>
  <si>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</si>
  <si>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</si>
  <si>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</si>
  <si>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</si>
  <si>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</si>
  <si>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</si>
  <si>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</si>
  <si>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</si>
  <si>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</si>
  <si>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</si>
  <si>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</si>
  <si>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</si>
  <si>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</si>
  <si>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calculate the statements given the file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</si>
  <si>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</si>
  <si>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</si>
  <si>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</si>
  <si>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</si>
  <si>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</si>
  <si>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</si>
  <si>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</si>
  <si>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</si>
  <si>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</si>
  <si>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</si>
  <si>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</si>
  <si>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</si>
  <si>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</si>
  <si>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</si>
  <si>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</si>
  <si>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</si>
  <si>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</si>
  <si>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</si>
  <si>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</si>
  <si>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</si>
  <si>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</si>
  <si>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</si>
  <si>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</si>
  <si>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</si>
  <si>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</si>
  <si>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</si>
  <si>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formulas to answer all the following questions given in the file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</si>
  <si>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</si>
  <si>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</si>
  <si>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</si>
  <si>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</si>
  <si>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</si>
  <si>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</si>
  <si>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</si>
  <si>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</si>
  <si>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</si>
  <si>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</si>
  <si>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</si>
  <si>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</si>
  <si>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 xml:space="preserve">about the scores of 4 students in a driving theory test. If a student fails at </t>
  </si>
  <si>
    <t xml:space="preserve">least one test - she or he needs to retake the course. Use IF and </t>
  </si>
  <si>
    <t>MAX/MIN to check if a student passed the test.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</si>
  <si>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</si>
  <si>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</si>
  <si>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</si>
  <si>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</si>
  <si>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</si>
  <si>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</si>
  <si>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</si>
  <si>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</si>
  <si>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</si>
  <si>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</si>
  <si>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pass/fail</t>
  </si>
  <si>
    <t xml:space="preserve">more in a test - the test considered easy, Use MAX and IF to create a </t>
  </si>
  <si>
    <t xml:space="preserve">logic that checks if the test was "Easy" or not. </t>
  </si>
  <si>
    <t>P</t>
  </si>
  <si>
    <t>Johny</t>
  </si>
  <si>
    <t>Lev</t>
  </si>
  <si>
    <t>Yoav</t>
  </si>
  <si>
    <t>Chen</t>
  </si>
  <si>
    <t xml:space="preserve">grade system: </t>
  </si>
  <si>
    <t>the file.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</si>
  <si>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</si>
  <si>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</si>
  <si>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</si>
  <si>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</si>
  <si>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</si>
  <si>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</si>
  <si>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</si>
  <si>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 xml:space="preserve">company's revenue by month. The company's CFO asked you to use </t>
  </si>
  <si>
    <t>SUM formula to calculate the total revenue for the year.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</si>
  <si>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</si>
  <si>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</si>
  <si>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</si>
  <si>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</si>
  <si>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</si>
  <si>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</si>
  <si>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</si>
  <si>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</si>
  <si>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</si>
  <si>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</si>
  <si>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</si>
  <si>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</si>
  <si>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</si>
  <si>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</si>
  <si>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</si>
  <si>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by</t>
  </si>
  <si>
    <t>Date</t>
  </si>
  <si>
    <t>Costs</t>
  </si>
  <si>
    <t xml:space="preserve">day for the first quarter of 2015. Calculate the total costs at the bottom </t>
  </si>
  <si>
    <t>of the table. Hint: to save time, use sum shortcuts</t>
  </si>
  <si>
    <t xml:space="preserve">following groups from the table below, complete all the question in </t>
  </si>
  <si>
    <t>the file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</si>
  <si>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</si>
  <si>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</si>
  <si>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</si>
  <si>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</si>
  <si>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</si>
  <si>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</si>
  <si>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</si>
  <si>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</si>
  <si>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</si>
  <si>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</si>
  <si>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</si>
  <si>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</si>
  <si>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</si>
  <si>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</si>
  <si>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</si>
  <si>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</si>
  <si>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</si>
  <si>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</si>
  <si>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</si>
  <si>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</si>
  <si>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</si>
  <si>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</si>
  <si>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</si>
  <si>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</si>
  <si>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</si>
  <si>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</si>
  <si>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</si>
  <si>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</si>
  <si>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</si>
  <si>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</si>
  <si>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</si>
  <si>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</si>
  <si>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</si>
  <si>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</si>
  <si>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</si>
  <si>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</si>
  <si>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</si>
  <si>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</si>
  <si>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</si>
  <si>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</si>
  <si>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</si>
  <si>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</si>
  <si>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</si>
  <si>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</si>
  <si>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</si>
  <si>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</si>
  <si>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</si>
  <si>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</si>
  <si>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</si>
  <si>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</si>
  <si>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</si>
  <si>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</si>
  <si>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</si>
  <si>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</si>
  <si>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</si>
  <si>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</si>
  <si>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</si>
  <si>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</si>
  <si>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</si>
  <si>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</si>
  <si>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</si>
  <si>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</si>
  <si>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</si>
  <si>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</si>
  <si>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</si>
  <si>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</si>
  <si>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</si>
  <si>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</si>
  <si>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</si>
  <si>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</si>
  <si>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</si>
  <si>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</si>
  <si>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</si>
  <si>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</si>
  <si>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</si>
  <si>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</si>
  <si>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</si>
  <si>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</si>
  <si>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</si>
  <si>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</si>
  <si>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</si>
  <si>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</si>
  <si>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</si>
  <si>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</si>
  <si>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</si>
  <si>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</si>
  <si>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</si>
  <si>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</si>
  <si>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</si>
  <si>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</si>
  <si>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</si>
  <si>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</si>
  <si>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</si>
  <si>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</si>
  <si>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</si>
  <si>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</si>
  <si>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</si>
  <si>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</si>
  <si>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</si>
  <si>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</si>
  <si>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</si>
  <si>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</si>
  <si>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</si>
  <si>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</si>
  <si>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</si>
  <si>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</si>
  <si>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</si>
  <si>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</si>
  <si>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</si>
  <si>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</si>
  <si>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</si>
  <si>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</si>
  <si>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</si>
  <si>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</si>
  <si>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</si>
  <si>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</si>
  <si>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</si>
  <si>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</si>
  <si>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</si>
  <si>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</si>
  <si>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</si>
  <si>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</si>
  <si>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</si>
  <si>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</si>
  <si>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</si>
  <si>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</si>
  <si>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</si>
  <si>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</si>
  <si>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</si>
  <si>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</si>
  <si>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</si>
  <si>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</si>
  <si>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</si>
  <si>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</si>
  <si>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</si>
  <si>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</si>
  <si>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</si>
  <si>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</si>
  <si>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</si>
  <si>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</si>
  <si>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</si>
  <si>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</si>
  <si>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</si>
  <si>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</si>
  <si>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</si>
  <si>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</si>
  <si>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</si>
  <si>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</si>
  <si>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</si>
  <si>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</si>
  <si>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</si>
  <si>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</si>
  <si>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</si>
  <si>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</si>
  <si>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</si>
  <si>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</si>
  <si>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</si>
  <si>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</si>
  <si>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</si>
  <si>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</si>
  <si>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</si>
  <si>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</si>
  <si>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</si>
  <si>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</si>
  <si>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</si>
  <si>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</si>
  <si>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</si>
  <si>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</si>
  <si>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</si>
  <si>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</si>
  <si>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</si>
  <si>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</si>
  <si>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</si>
  <si>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</si>
  <si>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</si>
  <si>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</si>
  <si>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</si>
  <si>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</si>
  <si>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</si>
  <si>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</si>
  <si>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</si>
  <si>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</si>
  <si>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</si>
  <si>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based on table</t>
  </si>
  <si>
    <t>Data - SUMIF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</si>
  <si>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</si>
  <si>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</si>
  <si>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</si>
  <si>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</si>
  <si>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</si>
  <si>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</si>
  <si>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</si>
  <si>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</si>
  <si>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</si>
  <si>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</si>
  <si>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</si>
  <si>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</si>
  <si>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</si>
  <si>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</si>
  <si>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</si>
  <si>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</si>
  <si>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</si>
  <si>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</si>
  <si>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</si>
  <si>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</si>
  <si>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</si>
  <si>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</si>
  <si>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</si>
  <si>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</si>
  <si>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</si>
  <si>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</si>
  <si>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</si>
  <si>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</si>
  <si>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What is the total number of medals won by figure skaters?</t>
  </si>
  <si>
    <t>What is the total number of medals won by both USA and Jamaica? (Hard)</t>
  </si>
  <si>
    <t xml:space="preserve">the GBP: USD exchange rate for the following dates using VLOOKUP </t>
  </si>
  <si>
    <t xml:space="preserve">function, from the table in columns G-H. In case there is no exchange </t>
  </si>
  <si>
    <t>rate for a certain date entry, return the the last known rate for that day</t>
  </si>
  <si>
    <t>GBP:USD Exchange rates:</t>
  </si>
  <si>
    <t>Exchange Rate</t>
  </si>
  <si>
    <t>vlookup function</t>
  </si>
  <si>
    <t xml:space="preserve">work in your company: Answer all the question given in the file using </t>
  </si>
  <si>
    <t>Location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</si>
  <si>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</si>
  <si>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</si>
  <si>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</si>
  <si>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</si>
  <si>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</si>
  <si>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</si>
  <si>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</si>
  <si>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</si>
  <si>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</si>
  <si>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</si>
  <si>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</si>
  <si>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</si>
  <si>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</si>
  <si>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</si>
  <si>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</si>
  <si>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</si>
  <si>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</si>
  <si>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</si>
  <si>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</si>
  <si>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</si>
  <si>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</si>
  <si>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</si>
  <si>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</si>
  <si>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the question given in the file using vlookup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</si>
  <si>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</si>
  <si>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</si>
  <si>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</si>
  <si>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</si>
  <si>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</si>
  <si>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</si>
  <si>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</si>
  <si>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</si>
  <si>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</si>
  <si>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</si>
  <si>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</si>
  <si>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</si>
  <si>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</si>
  <si>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</si>
  <si>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</si>
  <si>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</si>
  <si>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</si>
  <si>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</si>
  <si>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</si>
  <si>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</si>
  <si>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</si>
  <si>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</si>
  <si>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s</t>
  </si>
  <si>
    <t>Create a VLOOKUP formula to find the occupation of Jane Doe.</t>
  </si>
  <si>
    <t>Create a VLOOKUP formula to find the age of Mike Lee.</t>
  </si>
  <si>
    <t>Create a VLOOKUP formula to find the occupation of a person whose name starts with "B" (Challenging!)</t>
  </si>
  <si>
    <t xml:space="preserve">types and make other changes in Power Query. Do the following </t>
  </si>
  <si>
    <t xml:space="preserve">things to make this table easier to read: </t>
  </si>
  <si>
    <t xml:space="preserve">a. Tell Power Query to use the first row as column headings. </t>
  </si>
  <si>
    <t xml:space="preserve">b. Delete the Source column (we don't need it). </t>
  </si>
  <si>
    <t xml:space="preserve">c. Change the data type of the Date column to Date. </t>
  </si>
  <si>
    <t xml:space="preserve">d. Change the data type of the Population column to Whole </t>
  </si>
  <si>
    <t xml:space="preserve">Number. </t>
  </si>
  <si>
    <t xml:space="preserve">e. Shorten the name of the Country column. </t>
  </si>
  <si>
    <t>f. And make other changes if needed to read data properly.</t>
  </si>
  <si>
    <t xml:space="preserve">all the steps are mentioned to do the above exercise, please look and </t>
  </si>
  <si>
    <t>follow the steps.</t>
  </si>
  <si>
    <t xml:space="preserve">In Excel file first exercise, divide exchange rate and investment </t>
  </si>
  <si>
    <t xml:space="preserve">symbols into more parts by splitting and removing columns: a. In the </t>
  </si>
  <si>
    <t>above exercise, please look and follow the steps</t>
  </si>
  <si>
    <t xml:space="preserve">a. Grade higher or equal to 80 - Excellent </t>
  </si>
  <si>
    <t xml:space="preserve">b. Grade higher or equal to 60 but lower than 80 – Good </t>
  </si>
  <si>
    <t xml:space="preserve">c. Grade lower than 60 - Failed Complete all the task given in </t>
  </si>
  <si>
    <r>
      <t xml:space="preserve">The excel file named </t>
    </r>
    <r>
      <rPr>
        <b/>
        <sz val="14"/>
        <color rgb="FF000000"/>
        <rFont val="Times New Roman"/>
        <family val="1"/>
      </rPr>
      <t>Average 3,</t>
    </r>
    <r>
      <rPr>
        <sz val="14"/>
        <color rgb="FF000000"/>
        <rFont val="Times New Roman"/>
        <family val="1"/>
      </rPr>
      <t xml:space="preserve"> the table below contains precipitation </t>
    </r>
  </si>
  <si>
    <r>
      <t xml:space="preserve">In excel file named </t>
    </r>
    <r>
      <rPr>
        <b/>
        <sz val="14"/>
        <color rgb="FF000000"/>
        <rFont val="Times New Roman"/>
        <family val="1"/>
      </rPr>
      <t>Count 1</t>
    </r>
    <r>
      <rPr>
        <sz val="14"/>
        <color rgb="FF000000"/>
        <rFont val="Times New Roman"/>
        <family val="1"/>
      </rPr>
      <t xml:space="preserve">, The table below shows survey </t>
    </r>
  </si>
  <si>
    <r>
      <t xml:space="preserve">In excel file named </t>
    </r>
    <r>
      <rPr>
        <b/>
        <sz val="14"/>
        <color rgb="FF000000"/>
        <rFont val="Times New Roman"/>
        <family val="1"/>
      </rPr>
      <t>COUNT 2,</t>
    </r>
    <r>
      <rPr>
        <sz val="14"/>
        <color rgb="FF000000"/>
        <rFont val="Times New Roman"/>
        <family val="1"/>
      </rPr>
      <t xml:space="preserve"> The following table represents a bank </t>
    </r>
  </si>
  <si>
    <r>
      <t xml:space="preserve">In excel file named </t>
    </r>
    <r>
      <rPr>
        <b/>
        <sz val="14"/>
        <color rgb="FF000000"/>
        <rFont val="Times New Roman"/>
        <family val="1"/>
      </rPr>
      <t>COUNT 3,</t>
    </r>
    <r>
      <rPr>
        <sz val="14"/>
        <color rgb="FF000000"/>
        <rFont val="Times New Roman"/>
        <family val="1"/>
      </rPr>
      <t xml:space="preserve"> Solve all the question by using </t>
    </r>
  </si>
  <si>
    <r>
      <t xml:space="preserve">In excel file named </t>
    </r>
    <r>
      <rPr>
        <b/>
        <sz val="14"/>
        <color rgb="FF000000"/>
        <rFont val="Times New Roman"/>
        <family val="1"/>
      </rPr>
      <t>HLOOKUP</t>
    </r>
    <r>
      <rPr>
        <sz val="14"/>
        <color rgb="FF000000"/>
        <rFont val="Times New Roman"/>
        <family val="1"/>
      </rPr>
      <t xml:space="preserve">, solve all the question using </t>
    </r>
  </si>
  <si>
    <r>
      <t xml:space="preserve">In excel file named </t>
    </r>
    <r>
      <rPr>
        <b/>
        <sz val="14"/>
        <color rgb="FF000000"/>
        <rFont val="Times New Roman"/>
        <family val="1"/>
      </rPr>
      <t>IF 1,</t>
    </r>
    <r>
      <rPr>
        <sz val="14"/>
        <color rgb="FF000000"/>
        <rFont val="Times New Roman"/>
        <family val="1"/>
      </rPr>
      <t xml:space="preserve"> Table A contains names and their respective </t>
    </r>
  </si>
  <si>
    <r>
      <t xml:space="preserve">In excel file named </t>
    </r>
    <r>
      <rPr>
        <b/>
        <sz val="14"/>
        <color rgb="FF000000"/>
        <rFont val="Times New Roman"/>
        <family val="1"/>
      </rPr>
      <t>IF 2</t>
    </r>
    <r>
      <rPr>
        <sz val="14"/>
        <color rgb="FF000000"/>
        <rFont val="Times New Roman"/>
        <family val="1"/>
      </rPr>
      <t xml:space="preserve">, The following table is an extract from an </t>
    </r>
  </si>
  <si>
    <r>
      <t xml:space="preserve">In excel file named </t>
    </r>
    <r>
      <rPr>
        <b/>
        <sz val="14"/>
        <color rgb="FF000000"/>
        <rFont val="Times New Roman"/>
        <family val="1"/>
      </rPr>
      <t>IF 3</t>
    </r>
    <r>
      <rPr>
        <sz val="14"/>
        <color rgb="FF000000"/>
        <rFont val="Times New Roman"/>
        <family val="1"/>
      </rPr>
      <t xml:space="preserve">, The table below contains details of high school </t>
    </r>
  </si>
  <si>
    <r>
      <t xml:space="preserve">In excel file named </t>
    </r>
    <r>
      <rPr>
        <b/>
        <sz val="14"/>
        <color rgb="FF000000"/>
        <rFont val="Times New Roman"/>
        <family val="1"/>
      </rPr>
      <t xml:space="preserve">IF </t>
    </r>
    <r>
      <rPr>
        <sz val="14"/>
        <color rgb="FF000000"/>
        <rFont val="Times New Roman"/>
        <family val="1"/>
      </rPr>
      <t xml:space="preserve">4, An A+ student gets 100% scholarship and non </t>
    </r>
  </si>
  <si>
    <r>
      <t xml:space="preserve">In excel file named </t>
    </r>
    <r>
      <rPr>
        <b/>
        <sz val="14"/>
        <color rgb="FF000000"/>
        <rFont val="Times New Roman"/>
        <family val="1"/>
      </rPr>
      <t xml:space="preserve">Math 1, </t>
    </r>
    <r>
      <rPr>
        <sz val="14"/>
        <color rgb="FF000000"/>
        <rFont val="Times New Roman"/>
        <family val="1"/>
      </rPr>
      <t xml:space="preserve">Use the following guidelines to </t>
    </r>
  </si>
  <si>
    <r>
      <t xml:space="preserve">In excel file named </t>
    </r>
    <r>
      <rPr>
        <b/>
        <sz val="14"/>
        <color rgb="FF000000"/>
        <rFont val="Times New Roman"/>
        <family val="1"/>
      </rPr>
      <t xml:space="preserve">MAX MIN 1, </t>
    </r>
    <r>
      <rPr>
        <sz val="14"/>
        <color rgb="FF000000"/>
        <rFont val="Times New Roman"/>
        <family val="1"/>
      </rPr>
      <t xml:space="preserve">Use max, min and average </t>
    </r>
  </si>
  <si>
    <r>
      <t xml:space="preserve">In the file named </t>
    </r>
    <r>
      <rPr>
        <b/>
        <sz val="14"/>
        <color rgb="FF000000"/>
        <rFont val="Times New Roman"/>
        <family val="1"/>
      </rPr>
      <t>MAX MIN 2</t>
    </r>
    <r>
      <rPr>
        <sz val="14"/>
        <color rgb="FF000000"/>
        <rFont val="Times New Roman"/>
        <family val="1"/>
      </rPr>
      <t xml:space="preserve">, The following table contains details </t>
    </r>
  </si>
  <si>
    <r>
      <t xml:space="preserve">In the file named </t>
    </r>
    <r>
      <rPr>
        <b/>
        <sz val="14"/>
        <color rgb="FF000000"/>
        <rFont val="Times New Roman"/>
        <family val="1"/>
      </rPr>
      <t>MAX MIN 3</t>
    </r>
    <r>
      <rPr>
        <sz val="14"/>
        <color rgb="FF000000"/>
        <rFont val="Times New Roman"/>
        <family val="1"/>
      </rPr>
      <t xml:space="preserve">, IF at least one student got 99 points or </t>
    </r>
  </si>
  <si>
    <r>
      <t xml:space="preserve">In the file named </t>
    </r>
    <r>
      <rPr>
        <b/>
        <sz val="14"/>
        <color rgb="FF000000"/>
        <rFont val="Times New Roman"/>
        <family val="1"/>
      </rPr>
      <t>Nested IF 1</t>
    </r>
    <r>
      <rPr>
        <sz val="14"/>
        <color rgb="FF000000"/>
        <rFont val="Times New Roman"/>
        <family val="1"/>
      </rPr>
      <t xml:space="preserve">, The school decided to use the following </t>
    </r>
  </si>
  <si>
    <r>
      <t xml:space="preserve">In the file named </t>
    </r>
    <r>
      <rPr>
        <b/>
        <sz val="14"/>
        <color rgb="FF000000"/>
        <rFont val="Times New Roman"/>
        <family val="1"/>
      </rPr>
      <t>SUM 1</t>
    </r>
    <r>
      <rPr>
        <sz val="14"/>
        <color rgb="FF000000"/>
        <rFont val="Times New Roman"/>
        <family val="1"/>
      </rPr>
      <t xml:space="preserve">, The following table includes ABC </t>
    </r>
  </si>
  <si>
    <r>
      <t xml:space="preserve">In the file named </t>
    </r>
    <r>
      <rPr>
        <b/>
        <sz val="14"/>
        <color rgb="FF000000"/>
        <rFont val="Times New Roman"/>
        <family val="1"/>
      </rPr>
      <t>SUM 2</t>
    </r>
    <r>
      <rPr>
        <sz val="14"/>
        <color rgb="FF000000"/>
        <rFont val="Times New Roman"/>
        <family val="1"/>
      </rPr>
      <t xml:space="preserve">, The following table represents daily costs </t>
    </r>
  </si>
  <si>
    <r>
      <t xml:space="preserve">In the file named </t>
    </r>
    <r>
      <rPr>
        <b/>
        <sz val="14"/>
        <color rgb="FF000000"/>
        <rFont val="Times New Roman"/>
        <family val="1"/>
      </rPr>
      <t xml:space="preserve">SUM 3, </t>
    </r>
    <r>
      <rPr>
        <sz val="14"/>
        <color rgb="FF000000"/>
        <rFont val="Times New Roman"/>
        <family val="1"/>
      </rPr>
      <t xml:space="preserve">Find the number of residents for each of the </t>
    </r>
  </si>
  <si>
    <r>
      <t xml:space="preserve">In the file named </t>
    </r>
    <r>
      <rPr>
        <b/>
        <sz val="14"/>
        <color rgb="FF000000"/>
        <rFont val="Times New Roman"/>
        <family val="1"/>
      </rPr>
      <t>SUMIF 1</t>
    </r>
    <r>
      <rPr>
        <sz val="14"/>
        <color rgb="FF000000"/>
        <rFont val="Times New Roman"/>
        <family val="1"/>
      </rPr>
      <t>, answer all the question given in the file.</t>
    </r>
  </si>
  <si>
    <r>
      <t xml:space="preserve">In the file named </t>
    </r>
    <r>
      <rPr>
        <b/>
        <sz val="14"/>
        <color rgb="FF000000"/>
        <rFont val="Times New Roman"/>
        <family val="1"/>
      </rPr>
      <t xml:space="preserve">SUMIF 2, </t>
    </r>
    <r>
      <rPr>
        <sz val="14"/>
        <color rgb="FF000000"/>
        <rFont val="Times New Roman"/>
        <family val="1"/>
      </rPr>
      <t xml:space="preserve">answer all the question given in the file </t>
    </r>
  </si>
  <si>
    <r>
      <t xml:space="preserve">In the file named </t>
    </r>
    <r>
      <rPr>
        <b/>
        <sz val="14"/>
        <color rgb="FF000000"/>
        <rFont val="Times New Roman"/>
        <family val="1"/>
      </rPr>
      <t>VLOOKUP APPROXIMATE MATCH</t>
    </r>
    <r>
      <rPr>
        <sz val="14"/>
        <color rgb="FF000000"/>
        <rFont val="Times New Roman"/>
        <family val="1"/>
      </rPr>
      <t xml:space="preserve">, Retrieve </t>
    </r>
  </si>
  <si>
    <r>
      <t xml:space="preserve">In the file named </t>
    </r>
    <r>
      <rPr>
        <b/>
        <sz val="14"/>
        <color rgb="FF000000"/>
        <rFont val="Times New Roman"/>
        <family val="1"/>
      </rPr>
      <t xml:space="preserve">VLOOKUP 1, </t>
    </r>
    <r>
      <rPr>
        <sz val="14"/>
        <color rgb="FF000000"/>
        <rFont val="Times New Roman"/>
        <family val="1"/>
      </rPr>
      <t xml:space="preserve">Below is a list of the employees who </t>
    </r>
  </si>
  <si>
    <r>
      <t xml:space="preserve">In the file named </t>
    </r>
    <r>
      <rPr>
        <b/>
        <sz val="14"/>
        <color rgb="FF000000"/>
        <rFont val="Times New Roman"/>
        <family val="1"/>
      </rPr>
      <t>VLOOKUP 2</t>
    </r>
    <r>
      <rPr>
        <sz val="14"/>
        <color rgb="FF000000"/>
        <rFont val="Times New Roman"/>
        <family val="1"/>
      </rPr>
      <t xml:space="preserve">a, according to the table, answer all </t>
    </r>
  </si>
  <si>
    <r>
      <t xml:space="preserve">In Excel file </t>
    </r>
    <r>
      <rPr>
        <b/>
        <sz val="14"/>
        <color rgb="FF000000"/>
        <rFont val="Times New Roman"/>
        <family val="1"/>
      </rPr>
      <t xml:space="preserve">first exercise, </t>
    </r>
    <r>
      <rPr>
        <sz val="14"/>
        <color rgb="FF000000"/>
        <rFont val="Times New Roman"/>
        <family val="1"/>
      </rPr>
      <t xml:space="preserve">for a table of populations, change data </t>
    </r>
  </si>
  <si>
    <r>
      <t xml:space="preserve">n Excel file </t>
    </r>
    <r>
      <rPr>
        <b/>
        <sz val="14"/>
        <color rgb="FF000000"/>
        <rFont val="Times New Roman"/>
        <family val="1"/>
      </rPr>
      <t>first exercise</t>
    </r>
    <r>
      <rPr>
        <sz val="14"/>
        <color rgb="FF000000"/>
        <rFont val="Times New Roman"/>
        <family val="1"/>
      </rPr>
      <t xml:space="preserve">, import a population table using Power </t>
    </r>
  </si>
  <si>
    <r>
      <t>Query, then tidy up the data: a. In the “</t>
    </r>
    <r>
      <rPr>
        <b/>
        <sz val="14"/>
        <color rgb="FF000000"/>
        <rFont val="Times New Roman"/>
        <family val="1"/>
      </rPr>
      <t>question_3_power_query_file</t>
    </r>
    <r>
      <rPr>
        <sz val="14"/>
        <color rgb="FF000000"/>
        <rFont val="Times New Roman"/>
        <family val="1"/>
      </rPr>
      <t xml:space="preserve">”, </t>
    </r>
  </si>
  <si>
    <r>
      <t>“</t>
    </r>
    <r>
      <rPr>
        <b/>
        <sz val="14"/>
        <color rgb="FF000000"/>
        <rFont val="Times New Roman"/>
        <family val="1"/>
      </rPr>
      <t>question_4_power_query_file</t>
    </r>
    <r>
      <rPr>
        <sz val="14"/>
        <color rgb="FF000000"/>
        <rFont val="Times New Roman"/>
        <family val="1"/>
      </rPr>
      <t xml:space="preserve">”, all the steps are mentioned to do the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</si>
</sst>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71" formatCode="_([$$-409]* #,##0.00_);_([$$-409]* \(#,##0.00\);_([$$-409]* &quot;-&quot;??_);_(@_)"/>
    <numFmt numFmtId="172" formatCode="_ * #,##0_ ;_ * \-#,##0_ ;_ * &quot;-&quot;??_ ;_ @_ "/>
    <numFmt numFmtId="173" formatCode="_(* #,##0_);_(* \(#,##0\);_(* &quot;-&quot;??_);_(@_)"/>
    <numFmt numFmtId="174" formatCode="dd/mm/yyyy"/>
    <numFmt numFmtId="175" formatCode="_(&quot;$&quot;* #,##0.00_);_(&quot;$&quot;* \(#,##0.00\);_(&quot;$&quot;* &quot;-&quot;??_);_(@_)"/>
    <numFmt numFmtId="176" formatCode="_-[$$-409]* #,##0.0000_ ;_-[$$-409]* \-#,##0.0000\ ;_-[$$-409]* &quot;-&quot;??_ ;_-@_ "/>
  </numFmts>
  <fonts count="12" x14ac:knownFonts="1">
    <font>
      <sz val="12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rgb="FF000000"/>
      <name val="Times New Roman"/>
      <family val="1"/>
    </font>
    <font>
      <sz val="14"/>
      <color rgb="FF0E101A"/>
      <name val="Times New Roman"/>
      <family val="1"/>
    </font>
    <font>
      <sz val="14"/>
      <color rgb="FFFF0000"/>
      <name val="Times New Roman"/>
      <family val="1"/>
    </font>
    <font>
      <b/>
      <u/>
      <sz val="14"/>
      <color rgb="FF374151"/>
      <name val="Times New Roman"/>
      <family val="1"/>
    </font>
    <font>
      <u/>
      <sz val="14"/>
      <color rgb="FF0000FF"/>
      <name val="Times New Roman"/>
      <family val="1"/>
    </font>
    <font>
      <sz val="14"/>
      <color rgb="FF37415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13">
    <xf numFmtId="0" fontId="0" fillId="0" borderId="0" xfId="0"/>
    <xf numFmtId="0" fontId="2" fillId="10" borderId="32" xfId="0" applyFont="1" applyFill="1" applyBorder="1"/>
    <xf numFmtId="0" fontId="2" fillId="10" borderId="33" xfId="0" applyFont="1" applyFill="1" applyBorder="1"/>
    <xf numFmtId="0" fontId="2" fillId="10" borderId="34" xfId="0" applyFont="1" applyFill="1" applyBorder="1"/>
    <xf numFmtId="0" fontId="3" fillId="0" borderId="0" xfId="0" applyFont="1"/>
    <xf numFmtId="0" fontId="2" fillId="0" borderId="0" xfId="0" applyFont="1"/>
    <xf numFmtId="0" fontId="2" fillId="10" borderId="13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4" fillId="0" borderId="0" xfId="0" applyFont="1"/>
    <xf numFmtId="0" fontId="5" fillId="0" borderId="0" xfId="0" applyFont="1" applyAlignment="1">
      <alignment horizontal="left"/>
    </xf>
    <xf numFmtId="0" fontId="2" fillId="10" borderId="14" xfId="0" applyFont="1" applyFill="1" applyBorder="1"/>
    <xf numFmtId="0" fontId="2" fillId="10" borderId="15" xfId="0" applyFont="1" applyFill="1" applyBorder="1"/>
    <xf numFmtId="0" fontId="2" fillId="10" borderId="16" xfId="0" applyFont="1" applyFill="1" applyBorder="1"/>
    <xf numFmtId="0" fontId="2" fillId="10" borderId="17" xfId="0" applyFont="1" applyFill="1" applyBorder="1"/>
    <xf numFmtId="0" fontId="2" fillId="10" borderId="12" xfId="0" applyFont="1" applyFill="1" applyBorder="1"/>
    <xf numFmtId="0" fontId="2" fillId="10" borderId="18" xfId="0" applyFont="1" applyFill="1" applyBorder="1"/>
    <xf numFmtId="0" fontId="2" fillId="10" borderId="19" xfId="0" applyFont="1" applyFill="1" applyBorder="1"/>
    <xf numFmtId="0" fontId="2" fillId="10" borderId="20" xfId="0" applyFont="1" applyFill="1" applyBorder="1"/>
    <xf numFmtId="0" fontId="2" fillId="10" borderId="21" xfId="0" applyFont="1" applyFill="1" applyBorder="1"/>
    <xf numFmtId="0" fontId="3" fillId="10" borderId="13" xfId="0" applyFont="1" applyFill="1" applyBorder="1"/>
    <xf numFmtId="0" fontId="5" fillId="0" borderId="0" xfId="0" applyFont="1"/>
    <xf numFmtId="0" fontId="3" fillId="0" borderId="13" xfId="0" applyFont="1" applyBorder="1"/>
    <xf numFmtId="0" fontId="2" fillId="10" borderId="22" xfId="0" applyFont="1" applyFill="1" applyBorder="1"/>
    <xf numFmtId="0" fontId="2" fillId="10" borderId="23" xfId="0" applyFont="1" applyFill="1" applyBorder="1"/>
    <xf numFmtId="0" fontId="2" fillId="10" borderId="24" xfId="0" applyFont="1" applyFill="1" applyBorder="1"/>
    <xf numFmtId="0" fontId="2" fillId="10" borderId="25" xfId="0" applyFont="1" applyFill="1" applyBorder="1"/>
    <xf numFmtId="0" fontId="2" fillId="10" borderId="26" xfId="0" applyFont="1" applyFill="1" applyBorder="1"/>
    <xf numFmtId="0" fontId="2" fillId="10" borderId="27" xfId="0" applyFont="1" applyFill="1" applyBorder="1"/>
    <xf numFmtId="0" fontId="6" fillId="6" borderId="1" xfId="0" applyFont="1" applyFill="1" applyBorder="1"/>
    <xf numFmtId="0" fontId="2" fillId="6" borderId="1" xfId="0" applyFont="1" applyFill="1" applyBorder="1"/>
    <xf numFmtId="0" fontId="2" fillId="5" borderId="2" xfId="0" applyFont="1" applyFill="1" applyBorder="1" applyProtection="1">
      <protection locked="0"/>
    </xf>
    <xf numFmtId="0" fontId="2" fillId="10" borderId="28" xfId="0" applyFont="1" applyFill="1" applyBorder="1"/>
    <xf numFmtId="0" fontId="2" fillId="10" borderId="0" xfId="0" applyFont="1" applyFill="1" applyBorder="1"/>
    <xf numFmtId="0" fontId="2" fillId="10" borderId="29" xfId="0" applyFont="1" applyFill="1" applyBorder="1"/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3" fontId="2" fillId="7" borderId="1" xfId="0" applyNumberFormat="1" applyFont="1" applyFill="1" applyBorder="1" applyAlignment="1">
      <alignment vertical="center" wrapText="1"/>
    </xf>
    <xf numFmtId="43" fontId="2" fillId="7" borderId="1" xfId="0" applyNumberFormat="1" applyFont="1" applyFill="1" applyBorder="1" applyAlignment="1">
      <alignment horizontal="center" vertical="center" wrapText="1"/>
    </xf>
    <xf numFmtId="1" fontId="2" fillId="7" borderId="1" xfId="0" applyNumberFormat="1" applyFont="1" applyFill="1" applyBorder="1" applyAlignment="1">
      <alignment horizontal="center" vertical="center" wrapText="1"/>
    </xf>
    <xf numFmtId="0" fontId="2" fillId="8" borderId="2" xfId="0" applyFont="1" applyFill="1" applyBorder="1" applyProtection="1">
      <protection locked="0"/>
    </xf>
    <xf numFmtId="0" fontId="2" fillId="9" borderId="3" xfId="0" applyFont="1" applyFill="1" applyBorder="1"/>
    <xf numFmtId="0" fontId="2" fillId="9" borderId="4" xfId="0" applyFont="1" applyFill="1" applyBorder="1"/>
    <xf numFmtId="0" fontId="2" fillId="9" borderId="5" xfId="0" applyFont="1" applyFill="1" applyBorder="1"/>
    <xf numFmtId="0" fontId="2" fillId="8" borderId="0" xfId="0" applyFont="1" applyFill="1" applyProtection="1">
      <protection locked="0"/>
    </xf>
    <xf numFmtId="0" fontId="6" fillId="0" borderId="0" xfId="0" applyFont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0" borderId="1" xfId="0" applyFont="1" applyFill="1" applyBorder="1"/>
    <xf numFmtId="0" fontId="7" fillId="0" borderId="0" xfId="0" applyFont="1"/>
    <xf numFmtId="0" fontId="4" fillId="0" borderId="1" xfId="0" applyFont="1" applyBorder="1"/>
    <xf numFmtId="0" fontId="2" fillId="8" borderId="1" xfId="0" applyFont="1" applyFill="1" applyBorder="1" applyProtection="1">
      <protection locked="0"/>
    </xf>
    <xf numFmtId="171" fontId="2" fillId="0" borderId="1" xfId="0" applyNumberFormat="1" applyFont="1" applyBorder="1"/>
    <xf numFmtId="9" fontId="2" fillId="0" borderId="1" xfId="0" applyNumberFormat="1" applyFont="1" applyBorder="1"/>
    <xf numFmtId="172" fontId="2" fillId="0" borderId="1" xfId="0" applyNumberFormat="1" applyFont="1" applyBorder="1"/>
    <xf numFmtId="3" fontId="2" fillId="8" borderId="1" xfId="0" applyNumberFormat="1" applyFont="1" applyFill="1" applyBorder="1" applyProtection="1">
      <protection locked="0"/>
    </xf>
    <xf numFmtId="9" fontId="2" fillId="8" borderId="0" xfId="0" applyNumberFormat="1" applyFont="1" applyFill="1" applyProtection="1">
      <protection locked="0"/>
    </xf>
    <xf numFmtId="9" fontId="2" fillId="0" borderId="0" xfId="0" applyNumberFormat="1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Border="1"/>
    <xf numFmtId="0" fontId="2" fillId="0" borderId="6" xfId="0" applyFont="1" applyBorder="1"/>
    <xf numFmtId="0" fontId="4" fillId="0" borderId="0" xfId="0" applyFont="1" applyAlignment="1">
      <alignment horizontal="center"/>
    </xf>
    <xf numFmtId="0" fontId="8" fillId="10" borderId="0" xfId="0" applyFont="1" applyFill="1"/>
    <xf numFmtId="0" fontId="2" fillId="10" borderId="1" xfId="0" applyFont="1" applyFill="1" applyBorder="1" applyProtection="1">
      <protection locked="0"/>
    </xf>
    <xf numFmtId="173" fontId="2" fillId="0" borderId="0" xfId="0" applyNumberFormat="1" applyFont="1" applyAlignment="1">
      <alignment horizontal="center"/>
    </xf>
    <xf numFmtId="173" fontId="2" fillId="8" borderId="2" xfId="0" applyNumberFormat="1" applyFont="1" applyFill="1" applyBorder="1" applyProtection="1">
      <protection locked="0"/>
    </xf>
    <xf numFmtId="174" fontId="4" fillId="11" borderId="1" xfId="0" applyNumberFormat="1" applyFont="1" applyFill="1" applyBorder="1"/>
    <xf numFmtId="175" fontId="4" fillId="11" borderId="1" xfId="0" applyNumberFormat="1" applyFont="1" applyFill="1" applyBorder="1"/>
    <xf numFmtId="174" fontId="2" fillId="0" borderId="1" xfId="0" applyNumberFormat="1" applyFont="1" applyBorder="1"/>
    <xf numFmtId="175" fontId="2" fillId="0" borderId="1" xfId="0" applyNumberFormat="1" applyFont="1" applyBorder="1"/>
    <xf numFmtId="174" fontId="2" fillId="0" borderId="0" xfId="0" applyNumberFormat="1" applyFont="1"/>
    <xf numFmtId="175" fontId="2" fillId="10" borderId="1" xfId="0" applyNumberFormat="1" applyFont="1" applyFill="1" applyBorder="1" applyProtection="1">
      <protection locked="0"/>
    </xf>
    <xf numFmtId="3" fontId="4" fillId="12" borderId="1" xfId="0" applyNumberFormat="1" applyFont="1" applyFill="1" applyBorder="1" applyAlignment="1">
      <alignment horizontal="center"/>
    </xf>
    <xf numFmtId="0" fontId="2" fillId="10" borderId="1" xfId="0" applyNumberFormat="1" applyFont="1" applyFill="1" applyBorder="1" applyProtection="1">
      <protection locked="0"/>
    </xf>
    <xf numFmtId="3" fontId="7" fillId="0" borderId="0" xfId="0" applyNumberFormat="1" applyFont="1"/>
    <xf numFmtId="3" fontId="4" fillId="0" borderId="0" xfId="0" applyNumberFormat="1" applyFont="1" applyAlignment="1">
      <alignment horizontal="right"/>
    </xf>
    <xf numFmtId="3" fontId="2" fillId="10" borderId="1" xfId="0" applyNumberFormat="1" applyFont="1" applyFill="1" applyBorder="1" applyProtection="1">
      <protection locked="0"/>
    </xf>
    <xf numFmtId="0" fontId="4" fillId="13" borderId="7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4" fillId="13" borderId="9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8" borderId="1" xfId="0" applyNumberFormat="1" applyFont="1" applyFill="1" applyBorder="1" applyAlignment="1">
      <alignment horizontal="center"/>
    </xf>
    <xf numFmtId="0" fontId="2" fillId="10" borderId="30" xfId="0" applyFont="1" applyFill="1" applyBorder="1"/>
    <xf numFmtId="0" fontId="3" fillId="10" borderId="31" xfId="0" applyFont="1" applyFill="1" applyBorder="1"/>
    <xf numFmtId="172" fontId="2" fillId="10" borderId="2" xfId="0" applyNumberFormat="1" applyFont="1" applyFill="1" applyBorder="1" applyProtection="1">
      <protection locked="0"/>
    </xf>
    <xf numFmtId="0" fontId="2" fillId="10" borderId="2" xfId="0" applyFont="1" applyFill="1" applyBorder="1" applyProtection="1">
      <protection locked="0"/>
    </xf>
    <xf numFmtId="0" fontId="9" fillId="0" borderId="0" xfId="0" applyFont="1" applyAlignment="1">
      <alignment vertical="center"/>
    </xf>
    <xf numFmtId="0" fontId="10" fillId="0" borderId="0" xfId="1" applyFont="1" applyAlignment="1"/>
    <xf numFmtId="0" fontId="11" fillId="0" borderId="0" xfId="0" applyFont="1" applyAlignment="1">
      <alignment vertical="center"/>
    </xf>
    <xf numFmtId="0" fontId="2" fillId="10" borderId="0" xfId="0" applyFont="1" applyFill="1" applyProtection="1">
      <protection locked="0"/>
    </xf>
    <xf numFmtId="0" fontId="4" fillId="0" borderId="0" xfId="0" applyFont="1" applyAlignment="1">
      <alignment wrapText="1"/>
    </xf>
    <xf numFmtId="0" fontId="2" fillId="10" borderId="0" xfId="0" applyFont="1" applyFill="1" applyAlignment="1" applyProtection="1">
      <alignment horizontal="right"/>
      <protection locked="0"/>
    </xf>
    <xf numFmtId="174" fontId="2" fillId="0" borderId="0" xfId="0" applyNumberFormat="1" applyFont="1" applyAlignment="1">
      <alignment wrapText="1"/>
    </xf>
    <xf numFmtId="176" fontId="2" fillId="0" borderId="0" xfId="0" applyNumberFormat="1" applyFont="1" applyAlignment="1">
      <alignment horizontal="left" wrapText="1"/>
    </xf>
    <xf numFmtId="0" fontId="4" fillId="14" borderId="1" xfId="0" applyFont="1" applyFill="1" applyBorder="1"/>
    <xf numFmtId="0" fontId="4" fillId="14" borderId="9" xfId="0" applyFont="1" applyFill="1" applyBorder="1"/>
    <xf numFmtId="0" fontId="2" fillId="0" borderId="10" xfId="0" applyFont="1" applyBorder="1" applyAlignment="1">
      <alignment horizontal="left"/>
    </xf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0" fontId="2" fillId="0" borderId="0" xfId="0" applyFont="1"/>
    <xf numFmtId="0" fontId="4" fillId="0" borderId="9" xfId="0" applyFont="1" applyBorder="1"/>
    <xf numFmtId="0" fontId="2" fillId="8" borderId="11" xfId="0" applyFont="1" applyFill="1" applyBorder="1" applyProtection="1">
      <protection locked="0"/>
    </xf>
    <xf numFmtId="0" fontId="6" fillId="0" borderId="0" xfId="0" applyFont="1" applyAlignment="1">
      <alignment vertical="center"/>
    </xf>
    <xf numFmtId="0" fontId="2" fillId="10" borderId="22" xfId="0" applyFont="1" applyFill="1" applyBorder="1"/>
    <xf numFmtId="0" fontId="3" fillId="10" borderId="24" xfId="0" applyFont="1" applyFill="1" applyBorder="1"/>
    <xf numFmtId="0" fontId="2" fillId="10" borderId="28" xfId="0" applyFont="1" applyFill="1" applyBorder="1"/>
    <xf numFmtId="0" fontId="3" fillId="10" borderId="29" xfId="0" applyFont="1" applyFill="1" applyBorder="1"/>
    <xf numFmtId="0" fontId="2" fillId="10" borderId="25" xfId="0" applyFont="1" applyFill="1" applyBorder="1"/>
    <xf numFmtId="0" fontId="3" fillId="10" borderId="27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0"/>
  <sheetViews>
    <sheetView tabSelected="1" topLeftCell="A208" zoomScale="75" zoomScaleNormal="150" workbookViewId="0">
      <selection activeCell="E633" sqref="E633"/>
    </sheetView>
  </sheetViews>
  <sheetFormatPr baseColWidth="10" defaultColWidth="11" defaultRowHeight="18" x14ac:dyDescent="0.2"/>
  <cols>
    <col min="1" max="1" width="11" style="4"/>
    <col min="2" max="2" width="22.5" style="4" customWidth="1"/>
    <col min="3" max="3" width="62.5" style="4" customWidth="1"/>
    <col min="4" max="4" width="19" style="4" bestFit="1" customWidth="1"/>
    <col min="5" max="5" width="20.5" style="4" bestFit="1" customWidth="1"/>
    <col min="6" max="6" width="20.6640625" style="4" bestFit="1" customWidth="1"/>
    <col min="7" max="16384" width="11" style="4"/>
  </cols>
  <sheetData>
    <row r="1" spans="1:8" ht="19" thickBot="1" x14ac:dyDescent="0.25">
      <c r="A1" s="1" t="s">
        <v>0</v>
      </c>
      <c r="B1" s="2"/>
      <c r="C1" s="2"/>
      <c r="D1" s="2"/>
      <c r="E1" s="2"/>
      <c r="F1" s="2"/>
      <c r="G1" s="2"/>
      <c r="H1" s="3"/>
    </row>
    <row r="2" spans="1:8" ht="19" thickBot="1" x14ac:dyDescent="0.25">
      <c r="A2" s="5"/>
    </row>
    <row r="3" spans="1:8" ht="19" thickBot="1" x14ac:dyDescent="0.25">
      <c r="A3" s="6" t="s">
        <v>24</v>
      </c>
      <c r="B3" s="5"/>
      <c r="C3" s="5"/>
      <c r="D3" s="5"/>
      <c r="E3" s="5"/>
    </row>
    <row r="4" spans="1:8" x14ac:dyDescent="0.2">
      <c r="A4" s="5"/>
      <c r="B4" s="5"/>
      <c r="C4" s="5"/>
      <c r="D4" s="5"/>
      <c r="E4" s="5"/>
    </row>
    <row r="5" spans="1:8" x14ac:dyDescent="0.2">
      <c r="A5" s="5"/>
      <c r="B5" s="7" t="s">
        <v>1</v>
      </c>
      <c r="C5" s="7" t="s">
        <v>2</v>
      </c>
      <c r="D5" s="7" t="s">
        <v>3</v>
      </c>
      <c r="E5" s="5"/>
    </row>
    <row r="6" spans="1:8" x14ac:dyDescent="0.2">
      <c r="A6" s="5"/>
      <c r="B6" s="8" t="s">
        <v>4</v>
      </c>
      <c r="C6" s="8" t="s">
        <v>5</v>
      </c>
      <c r="D6" s="8">
        <v>43</v>
      </c>
      <c r="E6" s="5"/>
    </row>
    <row r="7" spans="1:8" x14ac:dyDescent="0.2">
      <c r="A7" s="5"/>
      <c r="B7" s="8" t="s">
        <v>4</v>
      </c>
      <c r="C7" s="8" t="s">
        <v>6</v>
      </c>
      <c r="D7" s="8">
        <v>59</v>
      </c>
      <c r="E7" s="5"/>
    </row>
    <row r="8" spans="1:8" x14ac:dyDescent="0.2">
      <c r="A8" s="5"/>
      <c r="B8" s="8" t="s">
        <v>4</v>
      </c>
      <c r="C8" s="8" t="s">
        <v>7</v>
      </c>
      <c r="D8" s="8">
        <v>72</v>
      </c>
      <c r="E8" s="5"/>
    </row>
    <row r="9" spans="1:8" x14ac:dyDescent="0.2">
      <c r="A9" s="5"/>
      <c r="B9" s="9" t="s">
        <v>8</v>
      </c>
      <c r="C9" s="9" t="s">
        <v>9</v>
      </c>
      <c r="D9" s="9">
        <v>119</v>
      </c>
      <c r="E9" s="5"/>
    </row>
    <row r="10" spans="1:8" x14ac:dyDescent="0.2">
      <c r="A10" s="5"/>
      <c r="B10" s="9" t="s">
        <v>8</v>
      </c>
      <c r="C10" s="9" t="s">
        <v>10</v>
      </c>
      <c r="D10" s="9">
        <v>175</v>
      </c>
      <c r="E10" s="5"/>
    </row>
    <row r="11" spans="1:8" x14ac:dyDescent="0.2">
      <c r="A11" s="5"/>
      <c r="B11" s="9" t="s">
        <v>8</v>
      </c>
      <c r="C11" s="9" t="s">
        <v>11</v>
      </c>
      <c r="D11" s="9">
        <v>192</v>
      </c>
      <c r="E11" s="5"/>
    </row>
    <row r="12" spans="1:8" x14ac:dyDescent="0.2">
      <c r="A12" s="5"/>
      <c r="B12" s="10" t="s">
        <v>12</v>
      </c>
      <c r="C12" s="10" t="s">
        <v>13</v>
      </c>
      <c r="D12" s="10">
        <v>240</v>
      </c>
      <c r="E12" s="5"/>
    </row>
    <row r="13" spans="1:8" x14ac:dyDescent="0.2">
      <c r="A13" s="5"/>
      <c r="B13" s="10" t="s">
        <v>12</v>
      </c>
      <c r="C13" s="10" t="s">
        <v>14</v>
      </c>
      <c r="D13" s="10">
        <v>405</v>
      </c>
      <c r="E13" s="5"/>
    </row>
    <row r="14" spans="1:8" x14ac:dyDescent="0.2">
      <c r="A14" s="5"/>
      <c r="B14" s="10" t="s">
        <v>12</v>
      </c>
      <c r="C14" s="10" t="s">
        <v>15</v>
      </c>
      <c r="D14" s="10">
        <v>522</v>
      </c>
      <c r="E14" s="5"/>
    </row>
    <row r="15" spans="1:8" x14ac:dyDescent="0.2">
      <c r="A15" s="5"/>
      <c r="B15" s="5"/>
      <c r="C15" s="5"/>
      <c r="D15" s="5"/>
      <c r="E15" s="5"/>
    </row>
    <row r="16" spans="1:8" x14ac:dyDescent="0.2">
      <c r="A16" s="5"/>
      <c r="B16" s="11" t="s">
        <v>16</v>
      </c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>
        <v>1</v>
      </c>
      <c r="B18" s="5" t="s">
        <v>17</v>
      </c>
      <c r="C18" s="5"/>
      <c r="D18" s="4">
        <f>AVERAGE(D6,D7,D8)</f>
        <v>58</v>
      </c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>
        <v>2</v>
      </c>
      <c r="B20" s="5" t="s">
        <v>18</v>
      </c>
      <c r="C20" s="5"/>
      <c r="D20" s="4">
        <f>AVERAGE(D9:D11)</f>
        <v>162</v>
      </c>
      <c r="E20" s="5"/>
    </row>
    <row r="21" spans="1:5" x14ac:dyDescent="0.2">
      <c r="A21" s="5"/>
      <c r="B21" s="5"/>
      <c r="C21" s="5"/>
      <c r="D21" s="5"/>
      <c r="E21" s="5"/>
    </row>
    <row r="22" spans="1:5" x14ac:dyDescent="0.2">
      <c r="A22" s="5">
        <v>3</v>
      </c>
      <c r="B22" s="5" t="s">
        <v>19</v>
      </c>
      <c r="C22" s="5"/>
      <c r="D22" s="4">
        <f>AVERAGE(D12,D13,D14)</f>
        <v>389</v>
      </c>
      <c r="E22" s="5"/>
    </row>
    <row r="23" spans="1:5" x14ac:dyDescent="0.2">
      <c r="A23" s="5"/>
      <c r="B23" s="5"/>
      <c r="C23" s="5"/>
      <c r="D23" s="5"/>
      <c r="E23" s="5"/>
    </row>
    <row r="24" spans="1:5" x14ac:dyDescent="0.2">
      <c r="A24" s="5">
        <v>4</v>
      </c>
      <c r="B24" s="5" t="s">
        <v>20</v>
      </c>
      <c r="C24" s="5"/>
      <c r="D24" s="4">
        <f>AVERAGE(D18,D20,D22)</f>
        <v>203</v>
      </c>
      <c r="E24" s="5"/>
    </row>
    <row r="26" spans="1:5" ht="19" thickBot="1" x14ac:dyDescent="0.25"/>
    <row r="27" spans="1:5" ht="18" customHeight="1" x14ac:dyDescent="0.2">
      <c r="A27" s="12">
        <v>2</v>
      </c>
      <c r="B27" s="13" t="s">
        <v>566</v>
      </c>
      <c r="C27" s="14"/>
      <c r="D27" s="14"/>
      <c r="E27" s="15"/>
    </row>
    <row r="28" spans="1:5" ht="18" customHeight="1" x14ac:dyDescent="0.2">
      <c r="B28" s="16" t="s">
        <v>21</v>
      </c>
      <c r="C28" s="17"/>
      <c r="D28" s="17"/>
      <c r="E28" s="18"/>
    </row>
    <row r="29" spans="1:5" ht="18" customHeight="1" x14ac:dyDescent="0.2">
      <c r="B29" s="16" t="s">
        <v>22</v>
      </c>
      <c r="C29" s="17"/>
      <c r="D29" s="17"/>
      <c r="E29" s="18"/>
    </row>
    <row r="30" spans="1:5" ht="18" customHeight="1" thickBot="1" x14ac:dyDescent="0.25">
      <c r="B30" s="19" t="s">
        <v>23</v>
      </c>
      <c r="C30" s="20"/>
      <c r="D30" s="20"/>
      <c r="E30" s="21"/>
    </row>
    <row r="31" spans="1:5" ht="19" thickBot="1" x14ac:dyDescent="0.25"/>
    <row r="32" spans="1:5" ht="19" thickBot="1" x14ac:dyDescent="0.25">
      <c r="A32" s="22" t="s">
        <v>24</v>
      </c>
    </row>
    <row r="34" spans="2:6" x14ac:dyDescent="0.2">
      <c r="B34" s="23" t="s">
        <v>25</v>
      </c>
      <c r="C34" s="23" t="s">
        <v>26</v>
      </c>
      <c r="D34" s="23" t="s">
        <v>27</v>
      </c>
      <c r="E34" s="23"/>
    </row>
    <row r="35" spans="2:6" ht="19" thickBot="1" x14ac:dyDescent="0.25">
      <c r="B35" s="4" t="s">
        <v>28</v>
      </c>
      <c r="C35" s="4">
        <v>43101</v>
      </c>
      <c r="D35" s="4">
        <v>152</v>
      </c>
    </row>
    <row r="36" spans="2:6" ht="19" thickBot="1" x14ac:dyDescent="0.25">
      <c r="B36" s="4" t="s">
        <v>29</v>
      </c>
      <c r="C36" s="4">
        <v>43101</v>
      </c>
      <c r="D36" s="4">
        <v>171</v>
      </c>
      <c r="E36" s="24"/>
    </row>
    <row r="37" spans="2:6" x14ac:dyDescent="0.2">
      <c r="B37" s="4" t="s">
        <v>30</v>
      </c>
      <c r="C37" s="4">
        <v>43101</v>
      </c>
      <c r="D37" s="4">
        <v>110</v>
      </c>
    </row>
    <row r="38" spans="2:6" x14ac:dyDescent="0.2">
      <c r="B38" s="4" t="s">
        <v>31</v>
      </c>
      <c r="C38" s="4">
        <v>43132</v>
      </c>
      <c r="D38" s="4">
        <v>173</v>
      </c>
    </row>
    <row r="39" spans="2:6" x14ac:dyDescent="0.2">
      <c r="B39" s="4" t="s">
        <v>32</v>
      </c>
      <c r="C39" s="4">
        <v>43132</v>
      </c>
      <c r="D39" s="4">
        <v>128</v>
      </c>
    </row>
    <row r="40" spans="2:6" x14ac:dyDescent="0.2">
      <c r="B40" s="4" t="s">
        <v>33</v>
      </c>
      <c r="C40" s="4">
        <v>43132</v>
      </c>
      <c r="D40" s="4">
        <v>107</v>
      </c>
    </row>
    <row r="41" spans="2:6" x14ac:dyDescent="0.2">
      <c r="B41" s="4" t="s">
        <v>34</v>
      </c>
      <c r="C41" s="4">
        <v>43160</v>
      </c>
      <c r="D41" s="4">
        <v>213</v>
      </c>
    </row>
    <row r="42" spans="2:6" x14ac:dyDescent="0.2">
      <c r="B42" s="4" t="s">
        <v>35</v>
      </c>
      <c r="C42" s="4">
        <v>43160</v>
      </c>
      <c r="D42" s="4">
        <v>238</v>
      </c>
    </row>
    <row r="43" spans="2:6" x14ac:dyDescent="0.2">
      <c r="B43" s="4" t="s">
        <v>36</v>
      </c>
      <c r="C43" s="4">
        <v>43160</v>
      </c>
      <c r="D43" s="4">
        <v>131</v>
      </c>
    </row>
    <row r="45" spans="2:6" x14ac:dyDescent="0.2">
      <c r="B45" s="23" t="s">
        <v>37</v>
      </c>
      <c r="C45" s="23"/>
      <c r="D45" s="23"/>
      <c r="E45" s="23"/>
      <c r="F45" s="23"/>
    </row>
    <row r="47" spans="2:6" x14ac:dyDescent="0.2">
      <c r="B47" s="4">
        <v>43101</v>
      </c>
      <c r="C47" s="4">
        <f>AVERAGE(D35:D37)</f>
        <v>144.33333333333334</v>
      </c>
    </row>
    <row r="48" spans="2:6" x14ac:dyDescent="0.2">
      <c r="B48" s="4">
        <v>43132</v>
      </c>
      <c r="C48" s="4">
        <f>AVERAGE(D38:D40)</f>
        <v>136</v>
      </c>
    </row>
    <row r="49" spans="1:8" x14ac:dyDescent="0.2">
      <c r="B49" s="4">
        <v>43160</v>
      </c>
      <c r="C49" s="4">
        <f>AVERAGE(D41:D43)</f>
        <v>194</v>
      </c>
    </row>
    <row r="52" spans="1:8" x14ac:dyDescent="0.2">
      <c r="B52" s="4" t="s">
        <v>38</v>
      </c>
    </row>
    <row r="54" spans="1:8" x14ac:dyDescent="0.2">
      <c r="B54" s="4" t="s">
        <v>39</v>
      </c>
      <c r="F54" s="4">
        <f>SUM(C47,C48,C49)/COUNT(C47,C48,C49)</f>
        <v>158.11111111111111</v>
      </c>
    </row>
    <row r="55" spans="1:8" x14ac:dyDescent="0.2">
      <c r="B55" s="4" t="s">
        <v>40</v>
      </c>
      <c r="F55" s="4">
        <f>AVERAGE(C47:C49)</f>
        <v>158.11111111111111</v>
      </c>
    </row>
    <row r="57" spans="1:8" ht="19" thickBot="1" x14ac:dyDescent="0.25"/>
    <row r="58" spans="1:8" x14ac:dyDescent="0.2">
      <c r="A58" s="4">
        <v>3</v>
      </c>
      <c r="B58" s="25" t="s">
        <v>567</v>
      </c>
      <c r="C58" s="26"/>
      <c r="D58" s="26"/>
      <c r="E58" s="27"/>
    </row>
    <row r="59" spans="1:8" ht="19" thickBot="1" x14ac:dyDescent="0.25">
      <c r="B59" s="28" t="s">
        <v>41</v>
      </c>
      <c r="C59" s="29"/>
      <c r="D59" s="29"/>
      <c r="E59" s="30"/>
    </row>
    <row r="60" spans="1:8" ht="19" thickBot="1" x14ac:dyDescent="0.25"/>
    <row r="61" spans="1:8" ht="19" thickBot="1" x14ac:dyDescent="0.25">
      <c r="A61" s="22" t="s">
        <v>24</v>
      </c>
      <c r="B61" s="11" t="s">
        <v>42</v>
      </c>
      <c r="C61" s="5"/>
      <c r="D61" s="5"/>
      <c r="E61" s="5"/>
      <c r="F61" s="5"/>
      <c r="G61" s="5"/>
      <c r="H61" s="5"/>
    </row>
    <row r="62" spans="1:8" x14ac:dyDescent="0.2">
      <c r="B62" s="5" t="s">
        <v>43</v>
      </c>
      <c r="C62" s="5"/>
      <c r="D62" s="5"/>
      <c r="E62" s="5"/>
      <c r="F62" s="5"/>
      <c r="G62" s="5"/>
      <c r="H62" s="5"/>
    </row>
    <row r="63" spans="1:8" x14ac:dyDescent="0.2">
      <c r="B63" s="7" t="s">
        <v>44</v>
      </c>
      <c r="C63" s="31" t="s">
        <v>45</v>
      </c>
      <c r="D63" s="5"/>
      <c r="E63" s="5"/>
      <c r="F63" s="5"/>
      <c r="G63" s="5"/>
      <c r="H63" s="5"/>
    </row>
    <row r="64" spans="1:8" x14ac:dyDescent="0.2">
      <c r="B64" s="7" t="s">
        <v>46</v>
      </c>
      <c r="C64" s="32">
        <v>7</v>
      </c>
      <c r="D64" s="5"/>
      <c r="E64" s="5"/>
      <c r="F64" s="5"/>
      <c r="G64" s="5"/>
      <c r="H64" s="5"/>
    </row>
    <row r="65" spans="1:8" x14ac:dyDescent="0.2">
      <c r="B65" s="7" t="s">
        <v>47</v>
      </c>
      <c r="C65" s="32">
        <v>5</v>
      </c>
      <c r="D65" s="5"/>
      <c r="E65" s="5"/>
      <c r="F65" s="5"/>
      <c r="G65" s="5"/>
      <c r="H65" s="5"/>
    </row>
    <row r="66" spans="1:8" x14ac:dyDescent="0.2">
      <c r="B66" s="7" t="s">
        <v>48</v>
      </c>
      <c r="C66" s="32">
        <v>6</v>
      </c>
      <c r="D66" s="5"/>
      <c r="E66" s="5"/>
      <c r="F66" s="5"/>
      <c r="G66" s="5"/>
      <c r="H66" s="5"/>
    </row>
    <row r="67" spans="1:8" x14ac:dyDescent="0.2">
      <c r="B67" s="7" t="s">
        <v>49</v>
      </c>
      <c r="C67" s="32">
        <v>4</v>
      </c>
      <c r="D67" s="5"/>
      <c r="E67" s="5"/>
      <c r="F67" s="5"/>
      <c r="G67" s="5"/>
      <c r="H67" s="5"/>
    </row>
    <row r="68" spans="1:8" x14ac:dyDescent="0.2">
      <c r="B68" s="7" t="s">
        <v>50</v>
      </c>
      <c r="C68" s="32" t="s">
        <v>51</v>
      </c>
      <c r="D68" s="5"/>
      <c r="E68" s="5"/>
      <c r="F68" s="5"/>
      <c r="G68" s="5"/>
      <c r="H68" s="5"/>
    </row>
    <row r="69" spans="1:8" x14ac:dyDescent="0.2">
      <c r="B69" s="7" t="s">
        <v>52</v>
      </c>
      <c r="C69" s="32" t="s">
        <v>53</v>
      </c>
      <c r="D69" s="5"/>
      <c r="E69" s="5"/>
      <c r="F69" s="5"/>
      <c r="G69" s="5"/>
      <c r="H69" s="5"/>
    </row>
    <row r="70" spans="1:8" x14ac:dyDescent="0.2">
      <c r="B70" s="7" t="s">
        <v>54</v>
      </c>
      <c r="C70" s="32" t="s">
        <v>54</v>
      </c>
      <c r="D70" s="5"/>
      <c r="E70" s="5"/>
      <c r="F70" s="5"/>
      <c r="G70" s="5"/>
      <c r="H70" s="5"/>
    </row>
    <row r="71" spans="1:8" x14ac:dyDescent="0.2">
      <c r="B71" s="5"/>
      <c r="C71" s="5"/>
      <c r="D71" s="5"/>
      <c r="E71" s="5"/>
      <c r="F71" s="5"/>
      <c r="G71" s="5"/>
      <c r="H71" s="5"/>
    </row>
    <row r="72" spans="1:8" x14ac:dyDescent="0.2">
      <c r="B72" s="5" t="s">
        <v>55</v>
      </c>
      <c r="C72" s="5"/>
      <c r="D72" s="5"/>
      <c r="E72" s="5"/>
      <c r="F72" s="5"/>
      <c r="G72" s="5"/>
      <c r="H72" s="5"/>
    </row>
    <row r="73" spans="1:8" x14ac:dyDescent="0.2">
      <c r="B73" s="5"/>
      <c r="C73" s="5"/>
      <c r="D73" s="5"/>
      <c r="E73" s="5"/>
      <c r="F73" s="5"/>
      <c r="G73" s="5"/>
      <c r="H73" s="5"/>
    </row>
    <row r="74" spans="1:8" x14ac:dyDescent="0.2">
      <c r="B74" s="5" t="s">
        <v>56</v>
      </c>
      <c r="C74" s="5" t="s">
        <v>57</v>
      </c>
      <c r="D74" s="5"/>
      <c r="E74" s="5"/>
      <c r="F74" s="5"/>
      <c r="G74" s="5"/>
      <c r="H74" s="5"/>
    </row>
    <row r="75" spans="1:8" x14ac:dyDescent="0.2">
      <c r="B75" s="5" t="s">
        <v>45</v>
      </c>
      <c r="C75" s="33">
        <f>COUNT(C64:C70)</f>
        <v>4</v>
      </c>
      <c r="E75" s="5"/>
      <c r="F75" s="5"/>
      <c r="G75" s="5"/>
      <c r="H75" s="5"/>
    </row>
    <row r="76" spans="1:8" x14ac:dyDescent="0.2">
      <c r="B76" s="5"/>
      <c r="C76" s="5"/>
      <c r="D76" s="5"/>
      <c r="E76" s="5"/>
      <c r="F76" s="5"/>
      <c r="G76" s="5"/>
      <c r="H76" s="5"/>
    </row>
    <row r="77" spans="1:8" x14ac:dyDescent="0.2">
      <c r="B77" s="5" t="s">
        <v>56</v>
      </c>
      <c r="C77" s="5" t="s">
        <v>58</v>
      </c>
      <c r="D77" s="5"/>
      <c r="E77" s="5"/>
      <c r="F77" s="5"/>
      <c r="G77" s="5"/>
      <c r="H77" s="5"/>
    </row>
    <row r="78" spans="1:8" x14ac:dyDescent="0.2">
      <c r="B78" s="5" t="s">
        <v>45</v>
      </c>
      <c r="C78" s="5">
        <f>COUNTA(C64:C70)</f>
        <v>7</v>
      </c>
      <c r="D78" s="5"/>
      <c r="E78" s="5"/>
      <c r="F78" s="5"/>
      <c r="G78" s="5"/>
      <c r="H78" s="5"/>
    </row>
    <row r="79" spans="1:8" ht="19" thickBot="1" x14ac:dyDescent="0.25"/>
    <row r="80" spans="1:8" x14ac:dyDescent="0.2">
      <c r="A80" s="4">
        <v>5</v>
      </c>
      <c r="B80" s="25" t="s">
        <v>568</v>
      </c>
      <c r="C80" s="26"/>
      <c r="D80" s="26"/>
      <c r="E80" s="27"/>
    </row>
    <row r="81" spans="1:8" x14ac:dyDescent="0.2">
      <c r="B81" s="34" t="s">
        <v>59</v>
      </c>
      <c r="C81" s="35"/>
      <c r="D81" s="35"/>
      <c r="E81" s="36"/>
    </row>
    <row r="82" spans="1:8" x14ac:dyDescent="0.2">
      <c r="B82" s="34" t="s">
        <v>60</v>
      </c>
      <c r="C82" s="35"/>
      <c r="D82" s="35"/>
      <c r="E82" s="36"/>
    </row>
    <row r="83" spans="1:8" ht="19" thickBot="1" x14ac:dyDescent="0.25">
      <c r="B83" s="28" t="s">
        <v>61</v>
      </c>
      <c r="C83" s="29"/>
      <c r="D83" s="29"/>
      <c r="E83" s="30"/>
    </row>
    <row r="84" spans="1:8" ht="19" thickBot="1" x14ac:dyDescent="0.25"/>
    <row r="85" spans="1:8" ht="19" thickBot="1" x14ac:dyDescent="0.25">
      <c r="A85" s="22" t="s">
        <v>24</v>
      </c>
      <c r="B85" s="11" t="s">
        <v>62</v>
      </c>
      <c r="C85" s="5"/>
      <c r="D85" s="5"/>
      <c r="E85" s="5"/>
      <c r="F85" s="5"/>
      <c r="G85" s="5"/>
      <c r="H85" s="5"/>
    </row>
    <row r="86" spans="1:8" x14ac:dyDescent="0.2">
      <c r="B86" s="11" t="s">
        <v>63</v>
      </c>
      <c r="C86" s="5"/>
      <c r="D86" s="5"/>
      <c r="E86" s="5"/>
      <c r="F86" s="5"/>
      <c r="G86" s="5"/>
      <c r="H86" s="5"/>
    </row>
    <row r="87" spans="1:8" ht="19" x14ac:dyDescent="0.2">
      <c r="B87" s="37" t="s">
        <v>64</v>
      </c>
      <c r="C87" s="37" t="s">
        <v>65</v>
      </c>
      <c r="D87" s="37" t="s">
        <v>66</v>
      </c>
      <c r="E87" s="5"/>
      <c r="F87" s="5"/>
      <c r="G87" s="5"/>
      <c r="H87" s="5"/>
    </row>
    <row r="88" spans="1:8" ht="19" x14ac:dyDescent="0.2">
      <c r="B88" s="38">
        <v>101</v>
      </c>
      <c r="C88" s="38" t="s">
        <v>67</v>
      </c>
      <c r="D88" s="39">
        <v>78022</v>
      </c>
      <c r="E88" s="5"/>
      <c r="F88" s="5"/>
      <c r="G88" s="5"/>
      <c r="H88" s="5"/>
    </row>
    <row r="89" spans="1:8" ht="19" x14ac:dyDescent="0.2">
      <c r="B89" s="38">
        <v>102</v>
      </c>
      <c r="C89" s="38" t="s">
        <v>68</v>
      </c>
      <c r="D89" s="39">
        <v>99819</v>
      </c>
      <c r="E89" s="5"/>
      <c r="F89" s="5"/>
      <c r="G89" s="5"/>
      <c r="H89" s="5"/>
    </row>
    <row r="90" spans="1:8" ht="19" x14ac:dyDescent="0.2">
      <c r="B90" s="38">
        <v>103</v>
      </c>
      <c r="C90" s="38" t="s">
        <v>69</v>
      </c>
      <c r="D90" s="40" t="s">
        <v>70</v>
      </c>
      <c r="E90" s="5"/>
      <c r="F90" s="5"/>
      <c r="G90" s="5"/>
      <c r="H90" s="5"/>
    </row>
    <row r="91" spans="1:8" ht="19" x14ac:dyDescent="0.2">
      <c r="B91" s="38">
        <v>104</v>
      </c>
      <c r="C91" s="38" t="s">
        <v>71</v>
      </c>
      <c r="D91" s="39">
        <v>27522</v>
      </c>
      <c r="E91" s="5"/>
      <c r="F91" s="5"/>
      <c r="G91" s="5"/>
      <c r="H91" s="5"/>
    </row>
    <row r="92" spans="1:8" ht="19" x14ac:dyDescent="0.2">
      <c r="B92" s="38">
        <v>105</v>
      </c>
      <c r="C92" s="38" t="s">
        <v>72</v>
      </c>
      <c r="D92" s="41">
        <v>0</v>
      </c>
      <c r="E92" s="5"/>
      <c r="F92" s="5"/>
      <c r="G92" s="5"/>
      <c r="H92" s="5"/>
    </row>
    <row r="93" spans="1:8" ht="19" x14ac:dyDescent="0.2">
      <c r="B93" s="38">
        <v>106</v>
      </c>
      <c r="C93" s="38" t="s">
        <v>73</v>
      </c>
      <c r="D93" s="41"/>
      <c r="E93" s="5"/>
      <c r="F93" s="5"/>
      <c r="G93" s="5"/>
      <c r="H93" s="5"/>
    </row>
    <row r="94" spans="1:8" ht="19" x14ac:dyDescent="0.2">
      <c r="B94" s="38">
        <v>107</v>
      </c>
      <c r="C94" s="38" t="s">
        <v>74</v>
      </c>
      <c r="D94" s="41">
        <v>0</v>
      </c>
      <c r="E94" s="5"/>
      <c r="F94" s="5"/>
      <c r="G94" s="5"/>
      <c r="H94" s="5"/>
    </row>
    <row r="95" spans="1:8" ht="19" x14ac:dyDescent="0.2">
      <c r="B95" s="38">
        <v>108</v>
      </c>
      <c r="C95" s="38" t="s">
        <v>75</v>
      </c>
      <c r="D95" s="39">
        <v>88041</v>
      </c>
      <c r="E95" s="5"/>
      <c r="F95" s="5"/>
      <c r="G95" s="5"/>
      <c r="H95" s="5"/>
    </row>
    <row r="96" spans="1:8" ht="19" x14ac:dyDescent="0.2">
      <c r="B96" s="38">
        <v>109</v>
      </c>
      <c r="C96" s="38" t="s">
        <v>76</v>
      </c>
      <c r="D96" s="39">
        <v>81831</v>
      </c>
      <c r="E96" s="5"/>
      <c r="F96" s="5"/>
      <c r="G96" s="5"/>
      <c r="H96" s="5"/>
    </row>
    <row r="97" spans="2:8" ht="19" x14ac:dyDescent="0.2">
      <c r="B97" s="38">
        <v>110</v>
      </c>
      <c r="C97" s="38" t="s">
        <v>77</v>
      </c>
      <c r="D97" s="40" t="s">
        <v>70</v>
      </c>
      <c r="E97" s="5"/>
      <c r="F97" s="5"/>
      <c r="G97" s="5"/>
      <c r="H97" s="5"/>
    </row>
    <row r="98" spans="2:8" ht="19" x14ac:dyDescent="0.2">
      <c r="B98" s="38">
        <v>111</v>
      </c>
      <c r="C98" s="38" t="s">
        <v>78</v>
      </c>
      <c r="D98" s="39"/>
      <c r="E98" s="5"/>
      <c r="F98" s="5"/>
      <c r="G98" s="5"/>
      <c r="H98" s="5"/>
    </row>
    <row r="99" spans="2:8" ht="19" x14ac:dyDescent="0.2">
      <c r="B99" s="38">
        <v>112</v>
      </c>
      <c r="C99" s="38" t="s">
        <v>79</v>
      </c>
      <c r="D99" s="39">
        <v>26624</v>
      </c>
      <c r="E99" s="5"/>
      <c r="F99" s="5"/>
      <c r="G99" s="5"/>
      <c r="H99" s="5"/>
    </row>
    <row r="100" spans="2:8" ht="19" x14ac:dyDescent="0.2">
      <c r="B100" s="38">
        <v>113</v>
      </c>
      <c r="C100" s="38" t="s">
        <v>80</v>
      </c>
      <c r="D100" s="39">
        <v>92885</v>
      </c>
      <c r="E100" s="5"/>
      <c r="F100" s="5"/>
      <c r="G100" s="5"/>
      <c r="H100" s="5"/>
    </row>
    <row r="101" spans="2:8" ht="19" x14ac:dyDescent="0.2">
      <c r="B101" s="38">
        <v>114</v>
      </c>
      <c r="C101" s="38" t="s">
        <v>81</v>
      </c>
      <c r="D101" s="41">
        <v>0</v>
      </c>
      <c r="E101" s="5"/>
      <c r="F101" s="5"/>
      <c r="G101" s="5"/>
      <c r="H101" s="5"/>
    </row>
    <row r="102" spans="2:8" x14ac:dyDescent="0.2">
      <c r="B102" s="5"/>
      <c r="C102" s="5"/>
      <c r="D102" s="5"/>
      <c r="E102" s="5"/>
      <c r="F102" s="5"/>
      <c r="G102" s="5"/>
      <c r="H102" s="5"/>
    </row>
    <row r="103" spans="2:8" x14ac:dyDescent="0.2">
      <c r="B103" s="11" t="s">
        <v>82</v>
      </c>
      <c r="C103" s="5"/>
      <c r="D103" s="5"/>
      <c r="E103" s="5"/>
      <c r="F103" s="5"/>
      <c r="G103" s="5"/>
      <c r="H103" s="5"/>
    </row>
    <row r="104" spans="2:8" x14ac:dyDescent="0.2">
      <c r="B104" s="5" t="s">
        <v>56</v>
      </c>
      <c r="C104" s="5" t="s">
        <v>83</v>
      </c>
      <c r="D104" s="5"/>
      <c r="E104" s="5"/>
      <c r="F104" s="5"/>
      <c r="G104" s="5"/>
      <c r="H104" s="5"/>
    </row>
    <row r="105" spans="2:8" x14ac:dyDescent="0.2">
      <c r="B105" s="5" t="s">
        <v>45</v>
      </c>
      <c r="C105" s="42">
        <f>COUNT(D88:D101)</f>
        <v>10</v>
      </c>
      <c r="D105" s="5"/>
      <c r="E105" s="5"/>
      <c r="F105" s="5"/>
      <c r="G105" s="5"/>
      <c r="H105" s="5"/>
    </row>
    <row r="106" spans="2:8" x14ac:dyDescent="0.2">
      <c r="B106" s="5"/>
      <c r="C106" s="5"/>
      <c r="D106" s="5"/>
      <c r="E106" s="5"/>
      <c r="F106" s="5"/>
      <c r="G106" s="5"/>
      <c r="H106" s="5"/>
    </row>
    <row r="107" spans="2:8" x14ac:dyDescent="0.2">
      <c r="B107" s="5"/>
      <c r="C107" s="5" t="s">
        <v>84</v>
      </c>
      <c r="D107" s="5"/>
      <c r="E107" s="5"/>
      <c r="F107" s="5"/>
      <c r="G107" s="5"/>
      <c r="H107" s="5"/>
    </row>
    <row r="108" spans="2:8" x14ac:dyDescent="0.2">
      <c r="B108" s="5"/>
      <c r="C108" s="5"/>
      <c r="D108" s="5"/>
      <c r="E108" s="5"/>
      <c r="F108" s="5"/>
      <c r="G108" s="5"/>
      <c r="H108" s="5"/>
    </row>
    <row r="109" spans="2:8" x14ac:dyDescent="0.2">
      <c r="B109" s="5"/>
      <c r="C109" s="5"/>
      <c r="D109" s="5"/>
      <c r="E109" s="5"/>
      <c r="F109" s="5"/>
      <c r="G109" s="5"/>
      <c r="H109" s="5"/>
    </row>
    <row r="110" spans="2:8" x14ac:dyDescent="0.2">
      <c r="B110" s="5" t="s">
        <v>56</v>
      </c>
      <c r="C110" s="5" t="s">
        <v>85</v>
      </c>
      <c r="D110" s="5"/>
      <c r="E110" s="5"/>
      <c r="F110" s="5"/>
      <c r="G110" s="5"/>
      <c r="H110" s="5"/>
    </row>
    <row r="111" spans="2:8" x14ac:dyDescent="0.2">
      <c r="B111" s="5" t="s">
        <v>45</v>
      </c>
      <c r="C111" s="42">
        <f>COUNTA(D88:D101)</f>
        <v>12</v>
      </c>
      <c r="D111" s="5"/>
      <c r="E111" s="5"/>
      <c r="F111" s="5"/>
      <c r="G111" s="5"/>
      <c r="H111" s="5"/>
    </row>
    <row r="112" spans="2:8" ht="19" thickBot="1" x14ac:dyDescent="0.25"/>
    <row r="113" spans="1:8" x14ac:dyDescent="0.2">
      <c r="A113" s="4">
        <v>6</v>
      </c>
      <c r="B113" s="25" t="s">
        <v>569</v>
      </c>
      <c r="C113" s="26"/>
      <c r="D113" s="26"/>
      <c r="E113" s="27"/>
    </row>
    <row r="114" spans="1:8" ht="19" thickBot="1" x14ac:dyDescent="0.25">
      <c r="B114" s="28" t="s">
        <v>86</v>
      </c>
      <c r="C114" s="29"/>
      <c r="D114" s="29"/>
      <c r="E114" s="30"/>
    </row>
    <row r="115" spans="1:8" ht="19" thickBot="1" x14ac:dyDescent="0.25"/>
    <row r="116" spans="1:8" ht="19" thickBot="1" x14ac:dyDescent="0.25">
      <c r="A116" s="22" t="s">
        <v>24</v>
      </c>
      <c r="B116" s="5"/>
      <c r="C116" s="5" t="s">
        <v>87</v>
      </c>
      <c r="D116" s="5"/>
      <c r="E116" s="5"/>
      <c r="F116" s="5"/>
      <c r="G116" s="5"/>
      <c r="H116" s="5"/>
    </row>
    <row r="117" spans="1:8" ht="19" thickBot="1" x14ac:dyDescent="0.25">
      <c r="B117" s="5"/>
      <c r="C117" s="5"/>
      <c r="D117" s="5"/>
      <c r="E117" s="5"/>
      <c r="F117" s="5"/>
      <c r="G117" s="5"/>
      <c r="H117" s="5"/>
    </row>
    <row r="118" spans="1:8" x14ac:dyDescent="0.2">
      <c r="B118" s="5"/>
      <c r="C118" s="43"/>
      <c r="D118" s="5"/>
      <c r="E118" s="5"/>
      <c r="F118" s="5"/>
      <c r="G118" s="5"/>
      <c r="H118" s="5"/>
    </row>
    <row r="119" spans="1:8" x14ac:dyDescent="0.2">
      <c r="B119" s="5"/>
      <c r="C119" s="44" t="s">
        <v>88</v>
      </c>
      <c r="D119" s="5"/>
      <c r="E119" s="5"/>
      <c r="F119" s="5"/>
      <c r="G119" s="5"/>
      <c r="H119" s="5"/>
    </row>
    <row r="120" spans="1:8" x14ac:dyDescent="0.2">
      <c r="B120" s="5"/>
      <c r="C120" s="44">
        <v>4</v>
      </c>
      <c r="D120" s="5"/>
      <c r="E120" s="5"/>
      <c r="F120" s="5"/>
      <c r="G120" s="5"/>
      <c r="H120" s="5"/>
    </row>
    <row r="121" spans="1:8" x14ac:dyDescent="0.2">
      <c r="B121" s="5"/>
      <c r="C121" s="44"/>
      <c r="D121" s="5"/>
      <c r="E121" s="5"/>
      <c r="F121" s="5"/>
      <c r="G121" s="5"/>
      <c r="H121" s="5"/>
    </row>
    <row r="122" spans="1:8" x14ac:dyDescent="0.2">
      <c r="B122" s="5"/>
      <c r="C122" s="44">
        <v>3</v>
      </c>
      <c r="D122" s="5"/>
      <c r="E122" s="5"/>
      <c r="F122" s="5"/>
      <c r="G122" s="5"/>
      <c r="H122" s="5"/>
    </row>
    <row r="123" spans="1:8" x14ac:dyDescent="0.2">
      <c r="B123" s="5"/>
      <c r="C123" s="44"/>
      <c r="D123" s="5"/>
      <c r="E123" s="5"/>
      <c r="F123" s="5"/>
      <c r="G123" s="5"/>
      <c r="H123" s="5"/>
    </row>
    <row r="124" spans="1:8" x14ac:dyDescent="0.2">
      <c r="B124" s="5"/>
      <c r="C124" s="44" t="s">
        <v>89</v>
      </c>
      <c r="D124" s="5"/>
      <c r="E124" s="5"/>
      <c r="F124" s="5"/>
      <c r="G124" s="5"/>
      <c r="H124" s="5"/>
    </row>
    <row r="125" spans="1:8" x14ac:dyDescent="0.2">
      <c r="B125" s="5"/>
      <c r="C125" s="44"/>
      <c r="D125" s="5"/>
      <c r="E125" s="5"/>
      <c r="F125" s="5"/>
      <c r="G125" s="5"/>
      <c r="H125" s="5"/>
    </row>
    <row r="126" spans="1:8" x14ac:dyDescent="0.2">
      <c r="B126" s="5"/>
      <c r="C126" s="44" t="e">
        <v>#DIV/0!</v>
      </c>
      <c r="D126" s="5"/>
      <c r="E126" s="5"/>
      <c r="F126" s="5"/>
      <c r="G126" s="5"/>
      <c r="H126" s="5"/>
    </row>
    <row r="127" spans="1:8" x14ac:dyDescent="0.2">
      <c r="B127" s="5"/>
      <c r="C127" s="44" t="s">
        <v>90</v>
      </c>
      <c r="D127" s="5"/>
      <c r="E127" s="5"/>
      <c r="F127" s="5"/>
      <c r="G127" s="5"/>
      <c r="H127" s="5"/>
    </row>
    <row r="128" spans="1:8" x14ac:dyDescent="0.2">
      <c r="B128" s="5"/>
      <c r="C128" s="45" t="s">
        <v>91</v>
      </c>
      <c r="D128" s="5"/>
      <c r="E128" s="5"/>
      <c r="F128" s="5"/>
      <c r="G128" s="5"/>
      <c r="H128" s="5"/>
    </row>
    <row r="129" spans="1:8" x14ac:dyDescent="0.2">
      <c r="B129" s="5"/>
      <c r="C129" s="5"/>
      <c r="D129" s="5"/>
      <c r="E129" s="5"/>
      <c r="F129" s="5"/>
      <c r="G129" s="5"/>
      <c r="H129" s="5"/>
    </row>
    <row r="130" spans="1:8" x14ac:dyDescent="0.2">
      <c r="B130" s="5"/>
      <c r="C130" s="5" t="s">
        <v>92</v>
      </c>
      <c r="D130" s="5"/>
      <c r="E130" s="5"/>
      <c r="F130" s="5"/>
      <c r="G130" s="5"/>
      <c r="H130" s="5"/>
    </row>
    <row r="131" spans="1:8" x14ac:dyDescent="0.2">
      <c r="B131" s="5"/>
      <c r="C131" s="5"/>
      <c r="D131" s="5"/>
      <c r="E131" s="5"/>
      <c r="F131" s="5"/>
      <c r="G131" s="5"/>
      <c r="H131" s="5"/>
    </row>
    <row r="132" spans="1:8" x14ac:dyDescent="0.2">
      <c r="B132" s="5">
        <v>1</v>
      </c>
      <c r="C132" s="5" t="s">
        <v>93</v>
      </c>
      <c r="D132" s="5"/>
      <c r="E132" s="5"/>
      <c r="F132" s="5"/>
      <c r="G132" s="5"/>
      <c r="H132" s="5"/>
    </row>
    <row r="133" spans="1:8" x14ac:dyDescent="0.2">
      <c r="B133" s="5"/>
      <c r="C133" s="46">
        <f>COUNT(C118:C128)</f>
        <v>2</v>
      </c>
      <c r="D133" s="5"/>
      <c r="E133" s="5"/>
      <c r="F133" s="5"/>
      <c r="G133" s="5"/>
      <c r="H133" s="5"/>
    </row>
    <row r="134" spans="1:8" x14ac:dyDescent="0.2">
      <c r="B134" s="5"/>
      <c r="C134" s="5"/>
      <c r="D134" s="5"/>
      <c r="E134" s="5"/>
      <c r="F134" s="5"/>
      <c r="G134" s="5"/>
      <c r="H134" s="5"/>
    </row>
    <row r="135" spans="1:8" x14ac:dyDescent="0.2">
      <c r="B135" s="5">
        <v>2</v>
      </c>
      <c r="C135" s="5" t="s">
        <v>94</v>
      </c>
      <c r="D135" s="5"/>
      <c r="E135" s="5"/>
      <c r="F135" s="5"/>
      <c r="G135" s="5"/>
      <c r="H135" s="5"/>
    </row>
    <row r="136" spans="1:8" x14ac:dyDescent="0.2">
      <c r="B136" s="5"/>
      <c r="C136" s="46">
        <f>COUNTBLANK(C118:C128)</f>
        <v>4</v>
      </c>
      <c r="D136" s="5"/>
      <c r="E136" s="5"/>
      <c r="F136" s="5"/>
      <c r="G136" s="5"/>
      <c r="H136" s="5"/>
    </row>
    <row r="137" spans="1:8" x14ac:dyDescent="0.2">
      <c r="B137" s="5"/>
      <c r="C137" s="5"/>
      <c r="D137" s="5"/>
      <c r="E137" s="5"/>
      <c r="F137" s="5"/>
      <c r="G137" s="5"/>
      <c r="H137" s="5"/>
    </row>
    <row r="138" spans="1:8" x14ac:dyDescent="0.2">
      <c r="B138" s="5">
        <v>3</v>
      </c>
      <c r="C138" s="5" t="s">
        <v>95</v>
      </c>
      <c r="D138" s="5"/>
      <c r="E138" s="5"/>
      <c r="F138" s="5"/>
      <c r="G138" s="5"/>
      <c r="H138" s="5"/>
    </row>
    <row r="139" spans="1:8" x14ac:dyDescent="0.2">
      <c r="B139" s="5"/>
      <c r="C139" s="46">
        <f>COUNTA(C118:C128)+C136-C133</f>
        <v>9</v>
      </c>
      <c r="D139" s="5"/>
      <c r="E139" s="5"/>
      <c r="F139" s="5"/>
      <c r="G139" s="5"/>
      <c r="H139" s="5"/>
    </row>
    <row r="140" spans="1:8" x14ac:dyDescent="0.2">
      <c r="B140" s="5"/>
      <c r="C140" s="5"/>
      <c r="D140" s="5"/>
      <c r="E140" s="5"/>
      <c r="F140" s="5"/>
      <c r="G140" s="5"/>
      <c r="H140" s="5"/>
    </row>
    <row r="141" spans="1:8" x14ac:dyDescent="0.2">
      <c r="B141" s="5">
        <v>4</v>
      </c>
      <c r="C141" s="5" t="s">
        <v>96</v>
      </c>
      <c r="D141" s="5"/>
      <c r="E141" s="5"/>
      <c r="F141" s="5"/>
      <c r="G141" s="5"/>
      <c r="H141" s="5"/>
    </row>
    <row r="142" spans="1:8" x14ac:dyDescent="0.2">
      <c r="B142" s="5"/>
      <c r="C142" s="46">
        <f>C139+C133</f>
        <v>11</v>
      </c>
      <c r="D142" s="5"/>
      <c r="E142" s="5"/>
      <c r="F142" s="5"/>
      <c r="G142" s="5"/>
      <c r="H142" s="5"/>
    </row>
    <row r="143" spans="1:8" ht="19" thickBot="1" x14ac:dyDescent="0.25"/>
    <row r="144" spans="1:8" x14ac:dyDescent="0.2">
      <c r="A144" s="4">
        <v>7</v>
      </c>
      <c r="B144" s="25" t="s">
        <v>570</v>
      </c>
      <c r="C144" s="26"/>
      <c r="D144" s="27"/>
    </row>
    <row r="145" spans="1:14" ht="19" thickBot="1" x14ac:dyDescent="0.25">
      <c r="B145" s="28" t="s">
        <v>97</v>
      </c>
      <c r="C145" s="29"/>
      <c r="D145" s="30"/>
    </row>
    <row r="146" spans="1:14" ht="19" thickBot="1" x14ac:dyDescent="0.25"/>
    <row r="147" spans="1:14" ht="19" thickBot="1" x14ac:dyDescent="0.25">
      <c r="A147" s="22" t="s">
        <v>98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spans="1:14" x14ac:dyDescent="0.2">
      <c r="B148" s="47" t="s">
        <v>99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N148" s="5"/>
    </row>
    <row r="149" spans="1:14" x14ac:dyDescent="0.2">
      <c r="B149" s="48" t="s">
        <v>100</v>
      </c>
      <c r="C149" s="48">
        <v>101</v>
      </c>
      <c r="D149" s="48">
        <v>102</v>
      </c>
      <c r="E149" s="48">
        <v>103</v>
      </c>
      <c r="F149" s="48">
        <v>104</v>
      </c>
      <c r="G149" s="48">
        <v>105</v>
      </c>
      <c r="H149" s="48">
        <v>106</v>
      </c>
      <c r="I149" s="48">
        <v>107</v>
      </c>
      <c r="J149" s="48">
        <v>108</v>
      </c>
      <c r="K149" s="48">
        <v>109</v>
      </c>
      <c r="L149" s="48">
        <v>110</v>
      </c>
      <c r="N149" s="5"/>
    </row>
    <row r="150" spans="1:14" x14ac:dyDescent="0.2">
      <c r="B150" s="48" t="s">
        <v>101</v>
      </c>
      <c r="C150" s="49" t="s">
        <v>102</v>
      </c>
      <c r="D150" s="49" t="s">
        <v>103</v>
      </c>
      <c r="E150" s="49" t="s">
        <v>104</v>
      </c>
      <c r="F150" s="49" t="s">
        <v>105</v>
      </c>
      <c r="G150" s="49" t="s">
        <v>106</v>
      </c>
      <c r="H150" s="49" t="s">
        <v>107</v>
      </c>
      <c r="I150" s="49" t="s">
        <v>108</v>
      </c>
      <c r="J150" s="49" t="s">
        <v>109</v>
      </c>
      <c r="K150" s="49" t="s">
        <v>110</v>
      </c>
      <c r="L150" s="49" t="s">
        <v>111</v>
      </c>
      <c r="N150" s="5"/>
    </row>
    <row r="151" spans="1:14" x14ac:dyDescent="0.2">
      <c r="B151" s="48" t="s">
        <v>112</v>
      </c>
      <c r="C151" s="49" t="s">
        <v>113</v>
      </c>
      <c r="D151" s="49" t="s">
        <v>114</v>
      </c>
      <c r="E151" s="49" t="s">
        <v>115</v>
      </c>
      <c r="F151" s="49" t="s">
        <v>116</v>
      </c>
      <c r="G151" s="49" t="s">
        <v>113</v>
      </c>
      <c r="H151" s="49" t="s">
        <v>114</v>
      </c>
      <c r="I151" s="49" t="s">
        <v>115</v>
      </c>
      <c r="J151" s="49" t="s">
        <v>116</v>
      </c>
      <c r="K151" s="49" t="s">
        <v>113</v>
      </c>
      <c r="L151" s="49" t="s">
        <v>114</v>
      </c>
      <c r="N151" s="5"/>
    </row>
    <row r="152" spans="1:14" x14ac:dyDescent="0.2">
      <c r="B152" s="48" t="s">
        <v>117</v>
      </c>
      <c r="C152" s="49">
        <v>50000</v>
      </c>
      <c r="D152" s="49">
        <v>55000</v>
      </c>
      <c r="E152" s="49">
        <v>60000</v>
      </c>
      <c r="F152" s="49">
        <v>65000</v>
      </c>
      <c r="G152" s="49">
        <v>70000</v>
      </c>
      <c r="H152" s="49">
        <v>75000</v>
      </c>
      <c r="I152" s="49">
        <v>80000</v>
      </c>
      <c r="J152" s="49">
        <v>85000</v>
      </c>
      <c r="K152" s="49">
        <v>90000</v>
      </c>
      <c r="L152" s="49">
        <v>95000</v>
      </c>
      <c r="N152" s="5"/>
    </row>
    <row r="153" spans="1:14" x14ac:dyDescent="0.2">
      <c r="B153" s="48" t="s">
        <v>118</v>
      </c>
      <c r="C153" s="49">
        <v>2000</v>
      </c>
      <c r="D153" s="49">
        <v>2500</v>
      </c>
      <c r="E153" s="49">
        <v>3000</v>
      </c>
      <c r="F153" s="49">
        <v>3500</v>
      </c>
      <c r="G153" s="49">
        <v>4000</v>
      </c>
      <c r="H153" s="49">
        <v>4500</v>
      </c>
      <c r="I153" s="49">
        <v>5000</v>
      </c>
      <c r="J153" s="49">
        <v>5500</v>
      </c>
      <c r="K153" s="49">
        <v>6000</v>
      </c>
      <c r="L153" s="49">
        <v>6500</v>
      </c>
      <c r="N153" s="5"/>
    </row>
    <row r="154" spans="1:14" x14ac:dyDescent="0.2">
      <c r="B154" s="48" t="s">
        <v>119</v>
      </c>
      <c r="C154" s="49">
        <v>52000</v>
      </c>
      <c r="D154" s="49">
        <v>57500</v>
      </c>
      <c r="E154" s="49">
        <v>63000</v>
      </c>
      <c r="F154" s="49">
        <v>685000</v>
      </c>
      <c r="G154" s="49">
        <v>74000</v>
      </c>
      <c r="H154" s="49">
        <v>79500</v>
      </c>
      <c r="I154" s="49">
        <v>85000</v>
      </c>
      <c r="J154" s="49">
        <v>90500</v>
      </c>
      <c r="K154" s="49">
        <v>96000</v>
      </c>
      <c r="L154" s="49">
        <v>101500</v>
      </c>
      <c r="N154" s="5"/>
    </row>
    <row r="155" spans="1:14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N155" s="5"/>
    </row>
    <row r="156" spans="1:14" x14ac:dyDescent="0.2">
      <c r="A156" s="11">
        <v>1</v>
      </c>
      <c r="B156" s="47" t="s">
        <v>120</v>
      </c>
      <c r="C156" s="5"/>
      <c r="D156" s="5"/>
      <c r="F156" s="5"/>
      <c r="G156" s="5"/>
      <c r="H156" s="5"/>
      <c r="I156" s="5"/>
      <c r="J156" s="5"/>
      <c r="K156" s="5"/>
      <c r="L156" s="5"/>
      <c r="M156" s="5"/>
      <c r="N156" s="5"/>
    </row>
    <row r="157" spans="1:14" x14ac:dyDescent="0.2">
      <c r="A157" s="11"/>
      <c r="B157" s="5"/>
      <c r="C157" s="47"/>
      <c r="D157" s="47"/>
      <c r="F157" s="5"/>
      <c r="G157" s="5"/>
      <c r="H157" s="5"/>
      <c r="I157" s="5"/>
      <c r="J157" s="5"/>
      <c r="K157" s="5"/>
      <c r="L157" s="5"/>
      <c r="M157" s="5"/>
      <c r="N157" s="5"/>
    </row>
    <row r="158" spans="1:14" x14ac:dyDescent="0.2">
      <c r="A158" s="11"/>
      <c r="B158" s="5" t="s">
        <v>121</v>
      </c>
      <c r="C158" s="5" t="str">
        <f>HLOOKUP(D149,B149:L154,3,FALSE)</f>
        <v>Marketing</v>
      </c>
      <c r="F158" s="5"/>
      <c r="G158" s="5"/>
      <c r="H158" s="5"/>
      <c r="I158" s="5"/>
      <c r="J158" s="5"/>
      <c r="K158" s="5"/>
      <c r="L158" s="5"/>
      <c r="M158" s="5"/>
      <c r="N158" s="5"/>
    </row>
    <row r="159" spans="1:14" x14ac:dyDescent="0.2">
      <c r="A159" s="11"/>
      <c r="B159" s="5"/>
      <c r="C159" s="5"/>
      <c r="D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1:14" x14ac:dyDescent="0.2">
      <c r="A160" s="11">
        <v>2</v>
      </c>
      <c r="B160" s="47" t="s">
        <v>122</v>
      </c>
      <c r="C160" s="5"/>
      <c r="D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1:14" x14ac:dyDescent="0.2">
      <c r="A161" s="11"/>
      <c r="B161" s="5"/>
      <c r="C161" s="47"/>
      <c r="D161" s="47"/>
      <c r="F161" s="5"/>
      <c r="G161" s="5"/>
      <c r="H161" s="5"/>
      <c r="I161" s="5"/>
      <c r="J161" s="5"/>
      <c r="K161" s="5"/>
      <c r="L161" s="5"/>
      <c r="M161" s="5"/>
      <c r="N161" s="5"/>
    </row>
    <row r="162" spans="1:14" x14ac:dyDescent="0.2">
      <c r="A162" s="11"/>
      <c r="B162" s="5" t="s">
        <v>121</v>
      </c>
      <c r="C162" s="5">
        <f>HLOOKUP(G149,B149:L154,4,FALSE)</f>
        <v>70000</v>
      </c>
      <c r="F162" s="5"/>
      <c r="G162" s="5"/>
      <c r="H162" s="5"/>
      <c r="I162" s="5"/>
      <c r="J162" s="5"/>
      <c r="K162" s="5"/>
      <c r="L162" s="5"/>
      <c r="M162" s="5"/>
      <c r="N162" s="5"/>
    </row>
    <row r="163" spans="1:14" x14ac:dyDescent="0.2">
      <c r="A163" s="11"/>
      <c r="B163" s="5"/>
      <c r="C163" s="5"/>
      <c r="D163" s="5"/>
      <c r="F163" s="5"/>
      <c r="G163" s="5"/>
      <c r="H163" s="5"/>
      <c r="I163" s="5"/>
      <c r="J163" s="5"/>
      <c r="K163" s="5"/>
      <c r="L163" s="5"/>
      <c r="M163" s="5"/>
      <c r="N163" s="5"/>
    </row>
    <row r="164" spans="1:14" x14ac:dyDescent="0.2">
      <c r="A164" s="11"/>
      <c r="B164" s="5"/>
      <c r="C164" s="5"/>
      <c r="D164" s="5"/>
      <c r="F164" s="5"/>
      <c r="G164" s="5"/>
      <c r="H164" s="5"/>
      <c r="I164" s="5"/>
      <c r="J164" s="5"/>
      <c r="K164" s="5"/>
      <c r="L164" s="5"/>
      <c r="M164" s="5"/>
      <c r="N164" s="5"/>
    </row>
    <row r="165" spans="1:14" x14ac:dyDescent="0.2">
      <c r="A165" s="11">
        <v>3</v>
      </c>
      <c r="B165" s="47" t="s">
        <v>123</v>
      </c>
      <c r="C165" s="47"/>
      <c r="D165" s="47"/>
      <c r="F165" s="5"/>
      <c r="G165" s="5"/>
      <c r="H165" s="5"/>
      <c r="I165" s="5"/>
      <c r="J165" s="5"/>
      <c r="K165" s="5"/>
      <c r="L165" s="5"/>
      <c r="M165" s="5"/>
      <c r="N165" s="5"/>
    </row>
    <row r="166" spans="1:14" x14ac:dyDescent="0.2">
      <c r="A166" s="11"/>
      <c r="B166" s="11" t="s">
        <v>121</v>
      </c>
      <c r="C166" s="5">
        <f>HLOOKUP(I149,B149:L154,6,FALSE)</f>
        <v>85000</v>
      </c>
      <c r="F166" s="5"/>
      <c r="G166" s="5"/>
      <c r="H166" s="5"/>
      <c r="I166" s="5"/>
      <c r="J166" s="5"/>
      <c r="K166" s="5"/>
      <c r="L166" s="5"/>
      <c r="M166" s="5"/>
      <c r="N166" s="5"/>
    </row>
    <row r="167" spans="1:14" ht="19" thickBot="1" x14ac:dyDescent="0.25"/>
    <row r="168" spans="1:14" x14ac:dyDescent="0.2">
      <c r="A168" s="4">
        <v>8</v>
      </c>
      <c r="B168" s="25" t="s">
        <v>571</v>
      </c>
      <c r="C168" s="27"/>
    </row>
    <row r="169" spans="1:14" x14ac:dyDescent="0.2">
      <c r="B169" s="34" t="s">
        <v>124</v>
      </c>
      <c r="C169" s="36"/>
    </row>
    <row r="170" spans="1:14" ht="19" thickBot="1" x14ac:dyDescent="0.25">
      <c r="B170" s="28" t="s">
        <v>125</v>
      </c>
      <c r="C170" s="30"/>
    </row>
    <row r="171" spans="1:14" ht="19" thickBot="1" x14ac:dyDescent="0.25">
      <c r="A171" s="22" t="s">
        <v>98</v>
      </c>
    </row>
    <row r="173" spans="1:14" x14ac:dyDescent="0.2">
      <c r="B173" s="51" t="s">
        <v>126</v>
      </c>
      <c r="C173" s="5"/>
      <c r="D173" s="5"/>
      <c r="E173" s="5"/>
    </row>
    <row r="174" spans="1:14" x14ac:dyDescent="0.2">
      <c r="B174" s="5" t="s">
        <v>127</v>
      </c>
      <c r="C174" s="5"/>
      <c r="D174" s="5"/>
      <c r="E174" s="5"/>
    </row>
    <row r="175" spans="1:14" x14ac:dyDescent="0.2">
      <c r="B175" s="5" t="s">
        <v>128</v>
      </c>
      <c r="C175" s="5"/>
      <c r="D175" s="5"/>
      <c r="E175" s="5"/>
    </row>
    <row r="176" spans="1:14" x14ac:dyDescent="0.2">
      <c r="B176" s="5" t="s">
        <v>129</v>
      </c>
      <c r="C176" s="5"/>
      <c r="D176" s="5"/>
      <c r="E176" s="5"/>
    </row>
    <row r="177" spans="1:6" x14ac:dyDescent="0.2">
      <c r="B177" s="5"/>
      <c r="C177" s="5"/>
      <c r="D177" s="5"/>
      <c r="E177" s="5"/>
    </row>
    <row r="178" spans="1:6" x14ac:dyDescent="0.2">
      <c r="B178" s="52" t="s">
        <v>2</v>
      </c>
      <c r="C178" s="52" t="s">
        <v>130</v>
      </c>
      <c r="D178" s="52" t="s">
        <v>131</v>
      </c>
      <c r="E178" s="5"/>
    </row>
    <row r="179" spans="1:6" x14ac:dyDescent="0.2">
      <c r="B179" s="7" t="s">
        <v>132</v>
      </c>
      <c r="C179" s="7">
        <v>98</v>
      </c>
      <c r="D179" s="53" t="str">
        <f>IF(C179&gt;=60,"Pass","Fail")</f>
        <v>Pass</v>
      </c>
      <c r="E179" s="5"/>
    </row>
    <row r="180" spans="1:6" x14ac:dyDescent="0.2">
      <c r="B180" s="7" t="s">
        <v>133</v>
      </c>
      <c r="C180" s="7">
        <v>55</v>
      </c>
      <c r="D180" s="53"/>
      <c r="E180" s="5"/>
    </row>
    <row r="181" spans="1:6" x14ac:dyDescent="0.2">
      <c r="B181" s="7" t="s">
        <v>134</v>
      </c>
      <c r="C181" s="7">
        <v>15</v>
      </c>
      <c r="D181" s="53"/>
      <c r="E181" s="5"/>
    </row>
    <row r="182" spans="1:6" x14ac:dyDescent="0.2">
      <c r="B182" s="7" t="s">
        <v>135</v>
      </c>
      <c r="C182" s="7">
        <v>60</v>
      </c>
      <c r="D182" s="53"/>
      <c r="E182" s="5"/>
    </row>
    <row r="183" spans="1:6" ht="19" thickBot="1" x14ac:dyDescent="0.25"/>
    <row r="184" spans="1:6" x14ac:dyDescent="0.2">
      <c r="A184" s="4">
        <v>9</v>
      </c>
      <c r="B184" s="25" t="s">
        <v>572</v>
      </c>
      <c r="C184" s="27"/>
    </row>
    <row r="185" spans="1:6" x14ac:dyDescent="0.2">
      <c r="B185" s="34" t="s">
        <v>136</v>
      </c>
      <c r="C185" s="36"/>
    </row>
    <row r="186" spans="1:6" x14ac:dyDescent="0.2">
      <c r="B186" s="34" t="s">
        <v>137</v>
      </c>
      <c r="C186" s="36"/>
    </row>
    <row r="187" spans="1:6" ht="19" thickBot="1" x14ac:dyDescent="0.25">
      <c r="B187" s="28" t="s">
        <v>138</v>
      </c>
      <c r="C187" s="30"/>
    </row>
    <row r="188" spans="1:6" ht="19" thickBot="1" x14ac:dyDescent="0.25"/>
    <row r="189" spans="1:6" ht="19" thickBot="1" x14ac:dyDescent="0.25">
      <c r="A189" s="22" t="s">
        <v>24</v>
      </c>
      <c r="B189" s="5"/>
      <c r="C189" s="5" t="s">
        <v>5</v>
      </c>
      <c r="D189" s="5" t="s">
        <v>6</v>
      </c>
      <c r="E189" s="5"/>
      <c r="F189" s="5"/>
    </row>
    <row r="190" spans="1:6" x14ac:dyDescent="0.2">
      <c r="B190" s="7"/>
      <c r="C190" s="7" t="s">
        <v>139</v>
      </c>
      <c r="D190" s="7" t="s">
        <v>140</v>
      </c>
      <c r="E190" s="52" t="s">
        <v>141</v>
      </c>
      <c r="F190" s="5"/>
    </row>
    <row r="191" spans="1:6" x14ac:dyDescent="0.2">
      <c r="B191" s="7" t="s">
        <v>142</v>
      </c>
      <c r="C191" s="54">
        <v>94</v>
      </c>
      <c r="D191" s="54">
        <v>94</v>
      </c>
      <c r="E191" s="53" t="str">
        <f>IF(C191=D191,"match","no-match")</f>
        <v>match</v>
      </c>
      <c r="F191" s="5"/>
    </row>
    <row r="192" spans="1:6" x14ac:dyDescent="0.2">
      <c r="B192" s="7" t="s">
        <v>143</v>
      </c>
      <c r="C192" s="54">
        <v>109</v>
      </c>
      <c r="D192" s="54">
        <v>109</v>
      </c>
      <c r="E192" s="53" t="str">
        <f t="shared" ref="E192:E194" si="0">IF(C192=D192,"match","no-match")</f>
        <v>match</v>
      </c>
      <c r="F192" s="5"/>
    </row>
    <row r="193" spans="1:6" x14ac:dyDescent="0.2">
      <c r="B193" s="7" t="s">
        <v>144</v>
      </c>
      <c r="C193" s="54">
        <v>85</v>
      </c>
      <c r="D193" s="54">
        <v>85.5</v>
      </c>
      <c r="E193" s="53" t="str">
        <f t="shared" si="0"/>
        <v>no-match</v>
      </c>
      <c r="F193" s="5"/>
    </row>
    <row r="194" spans="1:6" x14ac:dyDescent="0.2">
      <c r="B194" s="7" t="s">
        <v>145</v>
      </c>
      <c r="C194" s="54">
        <v>12</v>
      </c>
      <c r="D194" s="54">
        <v>12</v>
      </c>
      <c r="E194" s="53" t="str">
        <f t="shared" si="0"/>
        <v>match</v>
      </c>
      <c r="F194" s="5"/>
    </row>
    <row r="195" spans="1:6" ht="19" thickBot="1" x14ac:dyDescent="0.25"/>
    <row r="196" spans="1:6" x14ac:dyDescent="0.2">
      <c r="A196" s="4">
        <v>10</v>
      </c>
      <c r="B196" s="25" t="s">
        <v>573</v>
      </c>
      <c r="C196" s="26"/>
      <c r="D196" s="27"/>
    </row>
    <row r="197" spans="1:6" x14ac:dyDescent="0.2">
      <c r="B197" s="34" t="s">
        <v>146</v>
      </c>
      <c r="C197" s="35"/>
      <c r="D197" s="36"/>
    </row>
    <row r="198" spans="1:6" x14ac:dyDescent="0.2">
      <c r="B198" s="34" t="s">
        <v>147</v>
      </c>
      <c r="C198" s="35"/>
      <c r="D198" s="36"/>
    </row>
    <row r="199" spans="1:6" ht="19" thickBot="1" x14ac:dyDescent="0.25">
      <c r="B199" s="28" t="s">
        <v>148</v>
      </c>
      <c r="C199" s="29"/>
      <c r="D199" s="30"/>
    </row>
    <row r="200" spans="1:6" ht="19" thickBot="1" x14ac:dyDescent="0.25"/>
    <row r="201" spans="1:6" ht="19" thickBot="1" x14ac:dyDescent="0.25">
      <c r="A201" s="22" t="s">
        <v>24</v>
      </c>
    </row>
    <row r="202" spans="1:6" x14ac:dyDescent="0.2">
      <c r="E202" s="4" t="s">
        <v>149</v>
      </c>
      <c r="F202" s="4" t="s">
        <v>150</v>
      </c>
    </row>
    <row r="203" spans="1:6" x14ac:dyDescent="0.2">
      <c r="B203" s="4" t="s">
        <v>151</v>
      </c>
      <c r="C203" s="4" t="s">
        <v>2</v>
      </c>
      <c r="D203" s="4" t="s">
        <v>152</v>
      </c>
      <c r="E203" s="4" t="s">
        <v>153</v>
      </c>
      <c r="F203" s="4" t="s">
        <v>154</v>
      </c>
    </row>
    <row r="204" spans="1:6" x14ac:dyDescent="0.2">
      <c r="B204" s="4">
        <v>1</v>
      </c>
      <c r="C204" s="4" t="s">
        <v>155</v>
      </c>
      <c r="D204" s="4">
        <v>16</v>
      </c>
      <c r="E204" s="4" t="str">
        <f>IF(D204&gt;=16,"eligible","not-eligible")</f>
        <v>eligible</v>
      </c>
      <c r="F204" s="4" t="str">
        <f>IF(D204&gt;=16,"adult","minor")</f>
        <v>adult</v>
      </c>
    </row>
    <row r="205" spans="1:6" x14ac:dyDescent="0.2">
      <c r="B205" s="4">
        <v>2</v>
      </c>
      <c r="C205" s="4" t="s">
        <v>156</v>
      </c>
      <c r="D205" s="4">
        <v>18</v>
      </c>
      <c r="E205" s="4" t="str">
        <f t="shared" ref="E205:E211" si="1">IF(D205&gt;=16,"eligible","not-eligible")</f>
        <v>eligible</v>
      </c>
      <c r="F205" s="4" t="str">
        <f t="shared" ref="F205:F211" si="2">IF(D205&gt;=16,"adult","minor")</f>
        <v>adult</v>
      </c>
    </row>
    <row r="206" spans="1:6" x14ac:dyDescent="0.2">
      <c r="B206" s="4">
        <v>3</v>
      </c>
      <c r="C206" s="4" t="s">
        <v>157</v>
      </c>
      <c r="D206" s="4">
        <v>15.5</v>
      </c>
      <c r="E206" s="4" t="str">
        <f t="shared" si="1"/>
        <v>not-eligible</v>
      </c>
      <c r="F206" s="4" t="str">
        <f t="shared" si="2"/>
        <v>minor</v>
      </c>
    </row>
    <row r="207" spans="1:6" x14ac:dyDescent="0.2">
      <c r="B207" s="4">
        <v>4</v>
      </c>
      <c r="C207" s="4" t="s">
        <v>158</v>
      </c>
      <c r="D207" s="4">
        <v>19</v>
      </c>
      <c r="E207" s="4" t="str">
        <f t="shared" si="1"/>
        <v>eligible</v>
      </c>
      <c r="F207" s="4" t="str">
        <f t="shared" si="2"/>
        <v>adult</v>
      </c>
    </row>
    <row r="208" spans="1:6" x14ac:dyDescent="0.2">
      <c r="B208" s="4">
        <v>5</v>
      </c>
      <c r="C208" s="4" t="s">
        <v>159</v>
      </c>
      <c r="D208" s="4">
        <v>18</v>
      </c>
      <c r="E208" s="4" t="str">
        <f t="shared" si="1"/>
        <v>eligible</v>
      </c>
      <c r="F208" s="4" t="str">
        <f t="shared" si="2"/>
        <v>adult</v>
      </c>
    </row>
    <row r="209" spans="1:6" x14ac:dyDescent="0.2">
      <c r="B209" s="4">
        <v>6</v>
      </c>
      <c r="C209" s="4" t="s">
        <v>160</v>
      </c>
      <c r="D209" s="4">
        <v>13</v>
      </c>
      <c r="E209" s="4" t="str">
        <f t="shared" si="1"/>
        <v>not-eligible</v>
      </c>
      <c r="F209" s="4" t="str">
        <f t="shared" si="2"/>
        <v>minor</v>
      </c>
    </row>
    <row r="210" spans="1:6" x14ac:dyDescent="0.2">
      <c r="B210" s="4">
        <v>7</v>
      </c>
      <c r="C210" s="4" t="s">
        <v>161</v>
      </c>
      <c r="D210" s="4">
        <v>18</v>
      </c>
      <c r="E210" s="4" t="str">
        <f t="shared" si="1"/>
        <v>eligible</v>
      </c>
      <c r="F210" s="4" t="str">
        <f t="shared" si="2"/>
        <v>adult</v>
      </c>
    </row>
    <row r="211" spans="1:6" x14ac:dyDescent="0.2">
      <c r="B211" s="4">
        <v>8</v>
      </c>
      <c r="C211" s="4" t="s">
        <v>162</v>
      </c>
      <c r="D211" s="4">
        <v>17</v>
      </c>
      <c r="E211" s="4" t="str">
        <f t="shared" si="1"/>
        <v>eligible</v>
      </c>
      <c r="F211" s="4" t="str">
        <f t="shared" si="2"/>
        <v>adult</v>
      </c>
    </row>
    <row r="212" spans="1:6" ht="19" thickBot="1" x14ac:dyDescent="0.25"/>
    <row r="213" spans="1:6" x14ac:dyDescent="0.2">
      <c r="A213" s="4">
        <v>11</v>
      </c>
      <c r="B213" s="25" t="s">
        <v>163</v>
      </c>
      <c r="C213" s="27"/>
    </row>
    <row r="214" spans="1:6" x14ac:dyDescent="0.2">
      <c r="B214" s="34" t="s">
        <v>164</v>
      </c>
      <c r="C214" s="36"/>
    </row>
    <row r="215" spans="1:6" ht="19" thickBot="1" x14ac:dyDescent="0.25">
      <c r="B215" s="28" t="s">
        <v>165</v>
      </c>
      <c r="C215" s="30"/>
    </row>
    <row r="216" spans="1:6" ht="19" thickBot="1" x14ac:dyDescent="0.25"/>
    <row r="217" spans="1:6" ht="19" thickBot="1" x14ac:dyDescent="0.25">
      <c r="A217" s="22" t="s">
        <v>24</v>
      </c>
      <c r="B217" s="4" t="s">
        <v>151</v>
      </c>
      <c r="C217" s="4" t="s">
        <v>2</v>
      </c>
      <c r="D217" s="4" t="s">
        <v>152</v>
      </c>
      <c r="E217" s="4" t="s">
        <v>153</v>
      </c>
      <c r="F217" s="4" t="s">
        <v>154</v>
      </c>
    </row>
    <row r="218" spans="1:6" x14ac:dyDescent="0.2">
      <c r="B218" s="4">
        <v>1</v>
      </c>
      <c r="C218" s="4" t="s">
        <v>155</v>
      </c>
      <c r="D218" s="4">
        <v>16</v>
      </c>
      <c r="E218" s="4" t="str">
        <f>IF(D218&gt;=16,"eligible","not-eligible")</f>
        <v>eligible</v>
      </c>
      <c r="F218" s="4" t="str">
        <f>IF(D218&gt;=18,"adult","minor")</f>
        <v>minor</v>
      </c>
    </row>
    <row r="219" spans="1:6" x14ac:dyDescent="0.2">
      <c r="B219" s="4">
        <v>2</v>
      </c>
      <c r="C219" s="4" t="s">
        <v>156</v>
      </c>
      <c r="D219" s="4">
        <v>18</v>
      </c>
      <c r="E219" s="4" t="str">
        <f t="shared" ref="E219:E225" si="3">IF(D219&gt;=16,"eligible","not-eligible")</f>
        <v>eligible</v>
      </c>
      <c r="F219" s="4" t="str">
        <f t="shared" ref="F219:F225" si="4">IF(D219&gt;=18,"adult","minor")</f>
        <v>adult</v>
      </c>
    </row>
    <row r="220" spans="1:6" x14ac:dyDescent="0.2">
      <c r="B220" s="4">
        <v>3</v>
      </c>
      <c r="C220" s="4" t="s">
        <v>157</v>
      </c>
      <c r="D220" s="4">
        <v>15.5</v>
      </c>
      <c r="E220" s="4" t="str">
        <f t="shared" si="3"/>
        <v>not-eligible</v>
      </c>
      <c r="F220" s="4" t="str">
        <f t="shared" si="4"/>
        <v>minor</v>
      </c>
    </row>
    <row r="221" spans="1:6" x14ac:dyDescent="0.2">
      <c r="B221" s="4">
        <v>4</v>
      </c>
      <c r="C221" s="4" t="s">
        <v>158</v>
      </c>
      <c r="D221" s="4">
        <v>19</v>
      </c>
      <c r="E221" s="4" t="str">
        <f t="shared" si="3"/>
        <v>eligible</v>
      </c>
      <c r="F221" s="4" t="str">
        <f t="shared" si="4"/>
        <v>adult</v>
      </c>
    </row>
    <row r="222" spans="1:6" x14ac:dyDescent="0.2">
      <c r="B222" s="4">
        <v>5</v>
      </c>
      <c r="C222" s="4" t="s">
        <v>159</v>
      </c>
      <c r="D222" s="4">
        <v>18</v>
      </c>
      <c r="E222" s="4" t="str">
        <f t="shared" si="3"/>
        <v>eligible</v>
      </c>
      <c r="F222" s="4" t="str">
        <f t="shared" si="4"/>
        <v>adult</v>
      </c>
    </row>
    <row r="223" spans="1:6" x14ac:dyDescent="0.2">
      <c r="B223" s="4">
        <v>6</v>
      </c>
      <c r="C223" s="4" t="s">
        <v>160</v>
      </c>
      <c r="D223" s="4">
        <v>13</v>
      </c>
      <c r="E223" s="4" t="str">
        <f t="shared" si="3"/>
        <v>not-eligible</v>
      </c>
      <c r="F223" s="4" t="str">
        <f t="shared" si="4"/>
        <v>minor</v>
      </c>
    </row>
    <row r="224" spans="1:6" x14ac:dyDescent="0.2">
      <c r="B224" s="4">
        <v>7</v>
      </c>
      <c r="C224" s="4" t="s">
        <v>161</v>
      </c>
      <c r="D224" s="4">
        <v>18</v>
      </c>
      <c r="E224" s="4" t="str">
        <f t="shared" si="3"/>
        <v>eligible</v>
      </c>
      <c r="F224" s="4" t="str">
        <f t="shared" si="4"/>
        <v>adult</v>
      </c>
    </row>
    <row r="225" spans="1:6" x14ac:dyDescent="0.2">
      <c r="B225" s="4">
        <v>8</v>
      </c>
      <c r="C225" s="4" t="s">
        <v>162</v>
      </c>
      <c r="D225" s="4">
        <v>17</v>
      </c>
      <c r="E225" s="4" t="str">
        <f t="shared" si="3"/>
        <v>eligible</v>
      </c>
      <c r="F225" s="4" t="str">
        <f t="shared" si="4"/>
        <v>minor</v>
      </c>
    </row>
    <row r="226" spans="1:6" ht="19" thickBot="1" x14ac:dyDescent="0.25"/>
    <row r="227" spans="1:6" x14ac:dyDescent="0.2">
      <c r="A227" s="4">
        <v>12</v>
      </c>
      <c r="B227" s="25" t="s">
        <v>574</v>
      </c>
      <c r="C227" s="27"/>
    </row>
    <row r="228" spans="1:6" x14ac:dyDescent="0.2">
      <c r="B228" s="34" t="s">
        <v>166</v>
      </c>
      <c r="C228" s="36"/>
    </row>
    <row r="229" spans="1:6" x14ac:dyDescent="0.2">
      <c r="B229" s="34" t="s">
        <v>167</v>
      </c>
      <c r="C229" s="36"/>
    </row>
    <row r="230" spans="1:6" ht="19" thickBot="1" x14ac:dyDescent="0.25">
      <c r="B230" s="28" t="s">
        <v>168</v>
      </c>
      <c r="C230" s="30"/>
    </row>
    <row r="231" spans="1:6" ht="19" thickBot="1" x14ac:dyDescent="0.25"/>
    <row r="232" spans="1:6" ht="19" thickBot="1" x14ac:dyDescent="0.25">
      <c r="A232" s="22" t="s">
        <v>24</v>
      </c>
      <c r="B232" s="5"/>
      <c r="C232" s="5" t="s">
        <v>66</v>
      </c>
      <c r="D232" s="5"/>
      <c r="E232" s="5"/>
    </row>
    <row r="233" spans="1:6" x14ac:dyDescent="0.2">
      <c r="B233" s="7" t="s">
        <v>169</v>
      </c>
      <c r="C233" s="55">
        <v>1</v>
      </c>
      <c r="D233" s="5"/>
      <c r="E233" s="5"/>
    </row>
    <row r="234" spans="1:6" x14ac:dyDescent="0.2">
      <c r="B234" s="7" t="s">
        <v>170</v>
      </c>
      <c r="C234" s="55">
        <v>0.5</v>
      </c>
      <c r="D234" s="5"/>
      <c r="E234" s="5"/>
    </row>
    <row r="235" spans="1:6" x14ac:dyDescent="0.2">
      <c r="B235" s="5"/>
      <c r="C235" s="5"/>
      <c r="D235" s="5"/>
      <c r="E235" s="5"/>
    </row>
    <row r="236" spans="1:6" x14ac:dyDescent="0.2">
      <c r="B236" s="5" t="s">
        <v>171</v>
      </c>
      <c r="C236" s="5"/>
      <c r="D236" s="5"/>
      <c r="E236" s="5"/>
    </row>
    <row r="237" spans="1:6" x14ac:dyDescent="0.2">
      <c r="B237" s="5" t="s">
        <v>172</v>
      </c>
      <c r="C237" s="5"/>
      <c r="D237" s="5"/>
      <c r="E237" s="5"/>
    </row>
    <row r="238" spans="1:6" x14ac:dyDescent="0.2">
      <c r="B238" s="5"/>
      <c r="C238" s="5"/>
      <c r="D238" s="5"/>
      <c r="E238" s="5"/>
    </row>
    <row r="239" spans="1:6" x14ac:dyDescent="0.2">
      <c r="B239" s="52" t="s">
        <v>2</v>
      </c>
      <c r="C239" s="52" t="s">
        <v>173</v>
      </c>
      <c r="D239" s="52" t="s">
        <v>174</v>
      </c>
      <c r="E239" s="52" t="s">
        <v>175</v>
      </c>
    </row>
    <row r="240" spans="1:6" x14ac:dyDescent="0.2">
      <c r="B240" s="7" t="s">
        <v>176</v>
      </c>
      <c r="C240" s="7" t="s">
        <v>169</v>
      </c>
      <c r="D240" s="56">
        <v>46866</v>
      </c>
      <c r="E240" s="57" t="str">
        <f>IF($C$240=C240,"100%","50%")</f>
        <v>100%</v>
      </c>
    </row>
    <row r="241" spans="1:6" x14ac:dyDescent="0.2">
      <c r="B241" s="7" t="s">
        <v>177</v>
      </c>
      <c r="C241" s="7" t="s">
        <v>170</v>
      </c>
      <c r="D241" s="56">
        <v>33495</v>
      </c>
      <c r="E241" s="57" t="str">
        <f t="shared" ref="E241:E246" si="5">IF($C$240=C241,"100%","50%")</f>
        <v>50%</v>
      </c>
    </row>
    <row r="242" spans="1:6" x14ac:dyDescent="0.2">
      <c r="B242" s="7" t="s">
        <v>178</v>
      </c>
      <c r="C242" s="7" t="s">
        <v>170</v>
      </c>
      <c r="D242" s="56">
        <v>35087</v>
      </c>
      <c r="E242" s="57" t="str">
        <f t="shared" si="5"/>
        <v>50%</v>
      </c>
    </row>
    <row r="243" spans="1:6" x14ac:dyDescent="0.2">
      <c r="B243" s="7" t="s">
        <v>179</v>
      </c>
      <c r="C243" s="7" t="s">
        <v>169</v>
      </c>
      <c r="D243" s="56">
        <v>42603</v>
      </c>
      <c r="E243" s="57" t="str">
        <f t="shared" si="5"/>
        <v>100%</v>
      </c>
    </row>
    <row r="244" spans="1:6" x14ac:dyDescent="0.2">
      <c r="B244" s="7" t="s">
        <v>159</v>
      </c>
      <c r="C244" s="7" t="s">
        <v>170</v>
      </c>
      <c r="D244" s="56">
        <v>36971</v>
      </c>
      <c r="E244" s="57" t="str">
        <f t="shared" si="5"/>
        <v>50%</v>
      </c>
    </row>
    <row r="245" spans="1:6" x14ac:dyDescent="0.2">
      <c r="B245" s="7" t="s">
        <v>180</v>
      </c>
      <c r="C245" s="7" t="s">
        <v>169</v>
      </c>
      <c r="D245" s="56">
        <v>41286</v>
      </c>
      <c r="E245" s="57" t="str">
        <f t="shared" si="5"/>
        <v>100%</v>
      </c>
    </row>
    <row r="246" spans="1:6" x14ac:dyDescent="0.2">
      <c r="B246" s="7" t="s">
        <v>181</v>
      </c>
      <c r="C246" s="7" t="s">
        <v>170</v>
      </c>
      <c r="D246" s="56">
        <v>37732</v>
      </c>
      <c r="E246" s="57" t="str">
        <f t="shared" si="5"/>
        <v>50%</v>
      </c>
    </row>
    <row r="247" spans="1:6" x14ac:dyDescent="0.2">
      <c r="B247" s="5"/>
      <c r="C247" s="5"/>
      <c r="D247" s="5"/>
      <c r="E247" s="5"/>
    </row>
    <row r="248" spans="1:6" ht="19" thickBot="1" x14ac:dyDescent="0.25">
      <c r="B248" s="5"/>
      <c r="C248" s="5"/>
      <c r="D248" s="5"/>
      <c r="E248" s="5"/>
    </row>
    <row r="249" spans="1:6" x14ac:dyDescent="0.2">
      <c r="A249" s="4">
        <v>13</v>
      </c>
      <c r="B249" s="25" t="s">
        <v>575</v>
      </c>
      <c r="C249" s="27"/>
    </row>
    <row r="250" spans="1:6" ht="19" thickBot="1" x14ac:dyDescent="0.25">
      <c r="B250" s="28" t="s">
        <v>182</v>
      </c>
      <c r="C250" s="30"/>
    </row>
    <row r="251" spans="1:6" ht="19" thickBot="1" x14ac:dyDescent="0.25"/>
    <row r="252" spans="1:6" ht="19" thickBot="1" x14ac:dyDescent="0.25">
      <c r="A252" s="22" t="s">
        <v>24</v>
      </c>
      <c r="B252" s="5" t="s">
        <v>183</v>
      </c>
      <c r="C252" s="5" t="s">
        <v>184</v>
      </c>
      <c r="D252" s="5"/>
      <c r="E252" s="5"/>
      <c r="F252" s="5"/>
    </row>
    <row r="253" spans="1:6" x14ac:dyDescent="0.2">
      <c r="B253" s="5" t="s">
        <v>185</v>
      </c>
      <c r="C253" s="5" t="s">
        <v>186</v>
      </c>
      <c r="D253" s="5"/>
      <c r="E253" s="5"/>
      <c r="F253" s="5"/>
    </row>
    <row r="254" spans="1:6" x14ac:dyDescent="0.2">
      <c r="B254" s="5" t="s">
        <v>187</v>
      </c>
      <c r="C254" s="5" t="s">
        <v>188</v>
      </c>
      <c r="D254" s="5"/>
      <c r="E254" s="5"/>
      <c r="F254" s="5"/>
    </row>
    <row r="255" spans="1:6" x14ac:dyDescent="0.2">
      <c r="B255" s="5" t="s">
        <v>189</v>
      </c>
      <c r="C255" s="5" t="s">
        <v>190</v>
      </c>
      <c r="D255" s="5"/>
      <c r="E255" s="5"/>
      <c r="F255" s="5"/>
    </row>
    <row r="256" spans="1:6" x14ac:dyDescent="0.2">
      <c r="B256" s="5" t="s">
        <v>191</v>
      </c>
      <c r="C256" s="5" t="s">
        <v>192</v>
      </c>
      <c r="D256" s="5"/>
      <c r="E256" s="5"/>
      <c r="F256" s="5"/>
    </row>
    <row r="257" spans="2:6" x14ac:dyDescent="0.2">
      <c r="B257" s="5" t="s">
        <v>193</v>
      </c>
      <c r="C257" s="5" t="s">
        <v>194</v>
      </c>
      <c r="D257" s="5"/>
      <c r="E257" s="5"/>
      <c r="F257" s="5"/>
    </row>
    <row r="258" spans="2:6" x14ac:dyDescent="0.2">
      <c r="B258" s="5"/>
      <c r="C258" s="5"/>
      <c r="D258" s="5"/>
      <c r="E258" s="5"/>
      <c r="F258" s="5"/>
    </row>
    <row r="259" spans="2:6" x14ac:dyDescent="0.2">
      <c r="B259" s="47" t="s">
        <v>195</v>
      </c>
      <c r="C259" s="5"/>
      <c r="D259" s="5"/>
      <c r="E259" s="5"/>
      <c r="F259" s="5"/>
    </row>
    <row r="260" spans="2:6" x14ac:dyDescent="0.2">
      <c r="B260" s="5">
        <v>2</v>
      </c>
      <c r="C260" s="5" t="s">
        <v>196</v>
      </c>
      <c r="D260" s="5">
        <v>3</v>
      </c>
      <c r="E260" s="46">
        <f>SUM(B260,D260)</f>
        <v>5</v>
      </c>
      <c r="F260" s="5"/>
    </row>
    <row r="261" spans="2:6" x14ac:dyDescent="0.2">
      <c r="B261" s="5">
        <v>3</v>
      </c>
      <c r="C261" s="5" t="s">
        <v>197</v>
      </c>
      <c r="D261" s="5">
        <v>1</v>
      </c>
      <c r="E261" s="46">
        <f>B261-D261</f>
        <v>2</v>
      </c>
      <c r="F261" s="5"/>
    </row>
    <row r="262" spans="2:6" x14ac:dyDescent="0.2">
      <c r="B262" s="5">
        <v>5</v>
      </c>
      <c r="C262" s="5" t="s">
        <v>198</v>
      </c>
      <c r="D262" s="5">
        <v>10</v>
      </c>
      <c r="E262" s="46">
        <f>B262*D262</f>
        <v>50</v>
      </c>
      <c r="F262" s="5"/>
    </row>
    <row r="263" spans="2:6" x14ac:dyDescent="0.2">
      <c r="B263" s="5">
        <v>10</v>
      </c>
      <c r="C263" s="5" t="s">
        <v>199</v>
      </c>
      <c r="D263" s="5">
        <v>2</v>
      </c>
      <c r="E263" s="46">
        <f>B263/D263</f>
        <v>5</v>
      </c>
      <c r="F263" s="5"/>
    </row>
    <row r="264" spans="2:6" x14ac:dyDescent="0.2">
      <c r="B264" s="5"/>
      <c r="C264" s="5"/>
      <c r="D264" s="5"/>
      <c r="E264" s="5"/>
      <c r="F264" s="5"/>
    </row>
    <row r="265" spans="2:6" x14ac:dyDescent="0.2">
      <c r="B265" s="5"/>
      <c r="C265" s="5"/>
      <c r="D265" s="5"/>
      <c r="E265" s="5"/>
      <c r="F265" s="5"/>
    </row>
    <row r="266" spans="2:6" x14ac:dyDescent="0.2">
      <c r="B266" s="47" t="s">
        <v>200</v>
      </c>
      <c r="C266" s="5"/>
      <c r="D266" s="5"/>
      <c r="E266" s="5"/>
      <c r="F266" s="5"/>
    </row>
    <row r="267" spans="2:6" x14ac:dyDescent="0.2">
      <c r="B267" s="11">
        <v>10</v>
      </c>
      <c r="C267" s="5" t="s">
        <v>201</v>
      </c>
      <c r="D267" s="5">
        <v>100</v>
      </c>
      <c r="E267" s="58">
        <f>(B267/D267)</f>
        <v>0.1</v>
      </c>
      <c r="F267" s="5"/>
    </row>
    <row r="268" spans="2:6" x14ac:dyDescent="0.2">
      <c r="B268" s="11">
        <v>3</v>
      </c>
      <c r="C268" s="5" t="s">
        <v>201</v>
      </c>
      <c r="D268" s="5">
        <v>6</v>
      </c>
      <c r="E268" s="58">
        <f t="shared" ref="E268:E269" si="6">(B268/D268)</f>
        <v>0.5</v>
      </c>
      <c r="F268" s="5"/>
    </row>
    <row r="269" spans="2:6" x14ac:dyDescent="0.2">
      <c r="B269" s="11">
        <v>1.5</v>
      </c>
      <c r="C269" s="5" t="s">
        <v>201</v>
      </c>
      <c r="D269" s="5">
        <v>1</v>
      </c>
      <c r="E269" s="58">
        <f t="shared" si="6"/>
        <v>1.5</v>
      </c>
      <c r="F269" s="5"/>
    </row>
    <row r="270" spans="2:6" x14ac:dyDescent="0.2">
      <c r="B270" s="5"/>
      <c r="C270" s="5"/>
      <c r="D270" s="5"/>
      <c r="E270" s="5"/>
      <c r="F270" s="5"/>
    </row>
    <row r="271" spans="2:6" x14ac:dyDescent="0.2">
      <c r="B271" s="47" t="s">
        <v>202</v>
      </c>
      <c r="C271" s="5"/>
      <c r="D271" s="5"/>
      <c r="E271" s="5"/>
      <c r="F271" s="5"/>
    </row>
    <row r="272" spans="2:6" x14ac:dyDescent="0.2">
      <c r="B272" s="11" t="s">
        <v>203</v>
      </c>
      <c r="C272" s="11" t="s">
        <v>204</v>
      </c>
      <c r="D272" s="11" t="s">
        <v>205</v>
      </c>
      <c r="E272" s="11" t="s">
        <v>206</v>
      </c>
      <c r="F272" s="11"/>
    </row>
    <row r="273" spans="1:6" x14ac:dyDescent="0.2">
      <c r="B273" s="5" t="s">
        <v>207</v>
      </c>
      <c r="C273" s="5">
        <v>100</v>
      </c>
      <c r="D273" s="5">
        <v>150</v>
      </c>
      <c r="E273" s="58"/>
      <c r="F273" s="59"/>
    </row>
    <row r="274" spans="1:6" x14ac:dyDescent="0.2">
      <c r="B274" s="5" t="s">
        <v>208</v>
      </c>
      <c r="C274" s="5">
        <v>100</v>
      </c>
      <c r="D274" s="5">
        <v>50</v>
      </c>
      <c r="E274" s="58"/>
      <c r="F274" s="59"/>
    </row>
    <row r="275" spans="1:6" ht="19" thickBot="1" x14ac:dyDescent="0.25"/>
    <row r="276" spans="1:6" x14ac:dyDescent="0.2">
      <c r="A276" s="4">
        <v>14</v>
      </c>
      <c r="B276" s="25" t="s">
        <v>576</v>
      </c>
      <c r="C276" s="27"/>
    </row>
    <row r="277" spans="1:6" ht="19" thickBot="1" x14ac:dyDescent="0.25">
      <c r="B277" s="28" t="s">
        <v>209</v>
      </c>
      <c r="C277" s="30"/>
    </row>
    <row r="278" spans="1:6" ht="19" thickBot="1" x14ac:dyDescent="0.25"/>
    <row r="279" spans="1:6" ht="19" thickBot="1" x14ac:dyDescent="0.25">
      <c r="A279" s="22" t="s">
        <v>24</v>
      </c>
      <c r="B279" s="60"/>
      <c r="C279" s="5" t="s">
        <v>210</v>
      </c>
      <c r="D279" s="5"/>
    </row>
    <row r="280" spans="1:6" x14ac:dyDescent="0.2">
      <c r="B280" s="61"/>
      <c r="C280" s="62" t="s">
        <v>211</v>
      </c>
      <c r="D280" s="63"/>
    </row>
    <row r="281" spans="1:6" x14ac:dyDescent="0.2">
      <c r="B281" s="60">
        <v>1</v>
      </c>
      <c r="C281" s="5" t="s">
        <v>212</v>
      </c>
      <c r="D281" s="5"/>
    </row>
    <row r="282" spans="1:6" x14ac:dyDescent="0.2">
      <c r="B282" s="64"/>
      <c r="C282" s="52" t="s">
        <v>2</v>
      </c>
      <c r="D282" s="52" t="s">
        <v>3</v>
      </c>
    </row>
    <row r="283" spans="1:6" x14ac:dyDescent="0.2">
      <c r="B283" s="60"/>
      <c r="C283" s="7" t="s">
        <v>213</v>
      </c>
      <c r="D283" s="7">
        <v>200</v>
      </c>
    </row>
    <row r="284" spans="1:6" x14ac:dyDescent="0.2">
      <c r="B284" s="60"/>
      <c r="C284" s="7" t="s">
        <v>214</v>
      </c>
      <c r="D284" s="7">
        <v>120</v>
      </c>
    </row>
    <row r="285" spans="1:6" x14ac:dyDescent="0.2">
      <c r="B285" s="60"/>
      <c r="C285" s="7" t="s">
        <v>215</v>
      </c>
      <c r="D285" s="7">
        <v>156</v>
      </c>
    </row>
    <row r="286" spans="1:6" x14ac:dyDescent="0.2">
      <c r="B286" s="60"/>
      <c r="C286" s="7" t="s">
        <v>216</v>
      </c>
      <c r="D286" s="7">
        <v>190</v>
      </c>
    </row>
    <row r="287" spans="1:6" x14ac:dyDescent="0.2">
      <c r="B287" s="60"/>
      <c r="C287" s="7" t="s">
        <v>217</v>
      </c>
      <c r="D287" s="7">
        <v>320</v>
      </c>
    </row>
    <row r="288" spans="1:6" x14ac:dyDescent="0.2">
      <c r="B288" s="60"/>
      <c r="C288" s="7" t="s">
        <v>218</v>
      </c>
      <c r="D288" s="7">
        <v>89</v>
      </c>
    </row>
    <row r="289" spans="1:8" ht="19" thickBot="1" x14ac:dyDescent="0.25">
      <c r="B289" s="60"/>
      <c r="C289" s="5"/>
      <c r="D289" s="5"/>
    </row>
    <row r="290" spans="1:8" ht="19" thickBot="1" x14ac:dyDescent="0.25">
      <c r="B290" s="60">
        <v>1.1000000000000001</v>
      </c>
      <c r="C290" s="5" t="s">
        <v>219</v>
      </c>
      <c r="D290" s="42"/>
      <c r="F290" s="4">
        <f>MAX(D283:D288)</f>
        <v>320</v>
      </c>
    </row>
    <row r="291" spans="1:8" ht="19" thickBot="1" x14ac:dyDescent="0.25">
      <c r="B291" s="60">
        <v>1.2</v>
      </c>
      <c r="C291" s="5" t="s">
        <v>220</v>
      </c>
      <c r="D291" s="42"/>
      <c r="F291" s="4">
        <f>MIN(D283:D288)</f>
        <v>89</v>
      </c>
    </row>
    <row r="292" spans="1:8" ht="19" thickBot="1" x14ac:dyDescent="0.25">
      <c r="B292" s="60">
        <v>1.3</v>
      </c>
      <c r="C292" s="5" t="s">
        <v>221</v>
      </c>
      <c r="D292" s="42"/>
      <c r="G292" s="4">
        <f>AVERAGE(F290,F291)</f>
        <v>204.5</v>
      </c>
    </row>
    <row r="293" spans="1:8" ht="19" thickBot="1" x14ac:dyDescent="0.25"/>
    <row r="294" spans="1:8" x14ac:dyDescent="0.2">
      <c r="A294" s="65">
        <v>15</v>
      </c>
      <c r="B294" s="25" t="s">
        <v>577</v>
      </c>
      <c r="C294" s="26"/>
      <c r="D294" s="27"/>
    </row>
    <row r="295" spans="1:8" x14ac:dyDescent="0.2">
      <c r="B295" s="34" t="s">
        <v>222</v>
      </c>
      <c r="C295" s="35"/>
      <c r="D295" s="36"/>
    </row>
    <row r="296" spans="1:8" x14ac:dyDescent="0.2">
      <c r="B296" s="34" t="s">
        <v>223</v>
      </c>
      <c r="C296" s="35"/>
      <c r="D296" s="36"/>
    </row>
    <row r="297" spans="1:8" ht="19" thickBot="1" x14ac:dyDescent="0.25">
      <c r="B297" s="28" t="s">
        <v>224</v>
      </c>
      <c r="C297" s="29"/>
      <c r="D297" s="30"/>
    </row>
    <row r="298" spans="1:8" ht="19" thickBot="1" x14ac:dyDescent="0.25"/>
    <row r="299" spans="1:8" ht="19" thickBot="1" x14ac:dyDescent="0.25">
      <c r="A299" s="22" t="s">
        <v>24</v>
      </c>
      <c r="B299" s="5" t="s">
        <v>225</v>
      </c>
      <c r="C299" s="5"/>
      <c r="D299" s="5"/>
      <c r="E299" s="5"/>
      <c r="F299" s="5"/>
      <c r="G299" s="5"/>
      <c r="H299" s="5"/>
    </row>
    <row r="300" spans="1:8" x14ac:dyDescent="0.2">
      <c r="B300" s="5" t="s">
        <v>226</v>
      </c>
      <c r="C300" s="5"/>
      <c r="D300" s="5"/>
      <c r="E300" s="5"/>
      <c r="F300" s="5"/>
      <c r="G300" s="5"/>
      <c r="H300" s="5"/>
    </row>
    <row r="301" spans="1:8" x14ac:dyDescent="0.2">
      <c r="B301" s="5" t="s">
        <v>227</v>
      </c>
      <c r="C301" s="5"/>
      <c r="D301" s="5"/>
      <c r="E301" s="5"/>
      <c r="F301" s="5"/>
      <c r="G301" s="5"/>
      <c r="H301" s="5"/>
    </row>
    <row r="302" spans="1:8" x14ac:dyDescent="0.2">
      <c r="B302" s="5"/>
      <c r="C302" s="5"/>
      <c r="D302" s="5"/>
      <c r="E302" s="5"/>
      <c r="F302" s="5"/>
      <c r="G302" s="5"/>
      <c r="H302" s="5"/>
    </row>
    <row r="303" spans="1:8" x14ac:dyDescent="0.2">
      <c r="B303" s="5"/>
      <c r="C303" s="5" t="s">
        <v>228</v>
      </c>
      <c r="D303" s="5" t="s">
        <v>229</v>
      </c>
      <c r="E303" s="5" t="s">
        <v>230</v>
      </c>
      <c r="F303" s="5" t="s">
        <v>231</v>
      </c>
      <c r="G303" s="5" t="s">
        <v>235</v>
      </c>
      <c r="H303" s="5"/>
    </row>
    <row r="304" spans="1:8" x14ac:dyDescent="0.2">
      <c r="B304" s="5" t="s">
        <v>232</v>
      </c>
      <c r="C304" s="5">
        <v>95</v>
      </c>
      <c r="D304" s="5">
        <v>56</v>
      </c>
      <c r="E304" s="5">
        <v>14</v>
      </c>
      <c r="F304" s="5">
        <v>66</v>
      </c>
      <c r="G304" s="46" t="str">
        <f>IF(MIN(C304:F304)&lt;50,"fail","pass")</f>
        <v>fail</v>
      </c>
      <c r="H304" s="5"/>
    </row>
    <row r="305" spans="1:8" x14ac:dyDescent="0.2">
      <c r="B305" s="5" t="s">
        <v>233</v>
      </c>
      <c r="C305" s="5">
        <v>54</v>
      </c>
      <c r="D305" s="5">
        <v>89</v>
      </c>
      <c r="E305" s="5">
        <v>53</v>
      </c>
      <c r="F305" s="5">
        <v>66</v>
      </c>
      <c r="G305" s="46" t="str">
        <f t="shared" ref="G305:G307" si="7">IF(MIN(C305:F305)&lt;50,"fail","pass")</f>
        <v>pass</v>
      </c>
      <c r="H305" s="5"/>
    </row>
    <row r="306" spans="1:8" x14ac:dyDescent="0.2">
      <c r="B306" s="5" t="s">
        <v>234</v>
      </c>
      <c r="C306" s="5">
        <v>100</v>
      </c>
      <c r="D306" s="5">
        <v>69</v>
      </c>
      <c r="E306" s="5">
        <v>78</v>
      </c>
      <c r="F306" s="5">
        <v>53</v>
      </c>
      <c r="G306" s="46" t="str">
        <f t="shared" si="7"/>
        <v>pass</v>
      </c>
      <c r="H306" s="5"/>
    </row>
    <row r="307" spans="1:8" x14ac:dyDescent="0.2">
      <c r="B307" s="5" t="s">
        <v>135</v>
      </c>
      <c r="C307" s="5">
        <v>49</v>
      </c>
      <c r="D307" s="5">
        <v>70</v>
      </c>
      <c r="E307" s="5">
        <v>87</v>
      </c>
      <c r="F307" s="5">
        <v>100</v>
      </c>
      <c r="G307" s="46" t="str">
        <f t="shared" si="7"/>
        <v>fail</v>
      </c>
      <c r="H307" s="5"/>
    </row>
    <row r="308" spans="1:8" ht="19" thickBot="1" x14ac:dyDescent="0.25"/>
    <row r="309" spans="1:8" x14ac:dyDescent="0.2">
      <c r="A309" s="65">
        <v>16</v>
      </c>
      <c r="B309" s="25" t="s">
        <v>578</v>
      </c>
      <c r="C309" s="27"/>
    </row>
    <row r="310" spans="1:8" x14ac:dyDescent="0.2">
      <c r="B310" s="34" t="s">
        <v>236</v>
      </c>
      <c r="C310" s="36"/>
    </row>
    <row r="311" spans="1:8" ht="19" thickBot="1" x14ac:dyDescent="0.25">
      <c r="B311" s="28" t="s">
        <v>237</v>
      </c>
      <c r="C311" s="30"/>
    </row>
    <row r="312" spans="1:8" ht="19" thickBot="1" x14ac:dyDescent="0.25">
      <c r="B312" s="5" t="s">
        <v>238</v>
      </c>
    </row>
    <row r="313" spans="1:8" ht="19" thickBot="1" x14ac:dyDescent="0.25">
      <c r="A313" s="22" t="s">
        <v>24</v>
      </c>
      <c r="B313" s="5"/>
      <c r="C313" s="5" t="s">
        <v>228</v>
      </c>
    </row>
    <row r="314" spans="1:8" x14ac:dyDescent="0.2">
      <c r="B314" s="5" t="s">
        <v>239</v>
      </c>
      <c r="C314" s="5">
        <v>95</v>
      </c>
    </row>
    <row r="315" spans="1:8" x14ac:dyDescent="0.2">
      <c r="B315" s="5" t="s">
        <v>233</v>
      </c>
      <c r="C315" s="5">
        <v>54</v>
      </c>
    </row>
    <row r="316" spans="1:8" x14ac:dyDescent="0.2">
      <c r="B316" s="5" t="s">
        <v>234</v>
      </c>
      <c r="C316" s="5">
        <v>100</v>
      </c>
    </row>
    <row r="317" spans="1:8" x14ac:dyDescent="0.2">
      <c r="B317" s="5" t="s">
        <v>135</v>
      </c>
      <c r="C317" s="5">
        <v>49</v>
      </c>
    </row>
    <row r="318" spans="1:8" x14ac:dyDescent="0.2">
      <c r="B318" s="5" t="s">
        <v>240</v>
      </c>
      <c r="C318" s="5">
        <v>67</v>
      </c>
    </row>
    <row r="319" spans="1:8" x14ac:dyDescent="0.2">
      <c r="B319" s="5" t="s">
        <v>241</v>
      </c>
      <c r="C319" s="5">
        <v>45</v>
      </c>
    </row>
    <row r="320" spans="1:8" x14ac:dyDescent="0.2">
      <c r="B320" s="5" t="s">
        <v>242</v>
      </c>
      <c r="C320" s="5">
        <v>77</v>
      </c>
    </row>
    <row r="321" spans="1:5" ht="19" thickBot="1" x14ac:dyDescent="0.25">
      <c r="B321" s="5"/>
      <c r="C321" s="46" t="str">
        <f>IF(MAX(C314:C320)&gt;=90,"easy","not-easy")</f>
        <v>easy</v>
      </c>
    </row>
    <row r="322" spans="1:5" x14ac:dyDescent="0.2">
      <c r="A322" s="4">
        <v>17</v>
      </c>
      <c r="B322" s="25" t="s">
        <v>579</v>
      </c>
      <c r="C322" s="27"/>
    </row>
    <row r="323" spans="1:5" x14ac:dyDescent="0.2">
      <c r="B323" s="34" t="s">
        <v>243</v>
      </c>
      <c r="C323" s="36"/>
    </row>
    <row r="324" spans="1:5" x14ac:dyDescent="0.2">
      <c r="B324" s="34" t="s">
        <v>563</v>
      </c>
      <c r="C324" s="36"/>
    </row>
    <row r="325" spans="1:5" x14ac:dyDescent="0.2">
      <c r="B325" s="34" t="s">
        <v>564</v>
      </c>
      <c r="C325" s="36"/>
    </row>
    <row r="326" spans="1:5" x14ac:dyDescent="0.2">
      <c r="B326" s="34" t="s">
        <v>565</v>
      </c>
      <c r="C326" s="36"/>
    </row>
    <row r="327" spans="1:5" ht="19" thickBot="1" x14ac:dyDescent="0.25">
      <c r="B327" s="28" t="s">
        <v>244</v>
      </c>
      <c r="C327" s="30"/>
    </row>
    <row r="328" spans="1:5" ht="19" thickBot="1" x14ac:dyDescent="0.25">
      <c r="A328" s="22" t="s">
        <v>24</v>
      </c>
    </row>
    <row r="329" spans="1:5" x14ac:dyDescent="0.2">
      <c r="B329" s="5" t="s">
        <v>245</v>
      </c>
      <c r="C329" s="5"/>
      <c r="D329" s="5"/>
      <c r="E329" s="5"/>
    </row>
    <row r="330" spans="1:5" x14ac:dyDescent="0.2">
      <c r="B330" s="5"/>
      <c r="C330" s="5"/>
      <c r="D330" s="5"/>
      <c r="E330" s="5"/>
    </row>
    <row r="331" spans="1:5" x14ac:dyDescent="0.2">
      <c r="B331" s="52" t="s">
        <v>246</v>
      </c>
      <c r="C331" s="52" t="s">
        <v>130</v>
      </c>
      <c r="D331" s="52" t="s">
        <v>247</v>
      </c>
      <c r="E331" s="5"/>
    </row>
    <row r="332" spans="1:5" x14ac:dyDescent="0.2">
      <c r="B332" s="7" t="s">
        <v>248</v>
      </c>
      <c r="C332" s="7">
        <v>78</v>
      </c>
      <c r="D332" s="66" t="str">
        <f>IF(C332&gt;=80,"excellent",IF(C332&gt;=60,"good","failed"))</f>
        <v>good</v>
      </c>
      <c r="E332" s="5"/>
    </row>
    <row r="333" spans="1:5" x14ac:dyDescent="0.2">
      <c r="B333" s="7" t="s">
        <v>249</v>
      </c>
      <c r="C333" s="7">
        <v>85</v>
      </c>
      <c r="D333" s="66" t="str">
        <f t="shared" ref="D333:D335" si="8">IF(C333&gt;=80,"excellent",IF(C333&gt;=60,"good","failed"))</f>
        <v>excellent</v>
      </c>
      <c r="E333" s="5"/>
    </row>
    <row r="334" spans="1:5" x14ac:dyDescent="0.2">
      <c r="B334" s="7" t="s">
        <v>250</v>
      </c>
      <c r="C334" s="7">
        <v>44</v>
      </c>
      <c r="D334" s="66" t="str">
        <f t="shared" si="8"/>
        <v>failed</v>
      </c>
      <c r="E334" s="5"/>
    </row>
    <row r="335" spans="1:5" x14ac:dyDescent="0.2">
      <c r="B335" s="7" t="s">
        <v>251</v>
      </c>
      <c r="C335" s="7">
        <v>61</v>
      </c>
      <c r="D335" s="66" t="str">
        <f t="shared" si="8"/>
        <v>good</v>
      </c>
      <c r="E335" s="5"/>
    </row>
    <row r="336" spans="1:5" ht="19" thickBot="1" x14ac:dyDescent="0.25"/>
    <row r="337" spans="1:6" x14ac:dyDescent="0.2">
      <c r="A337" s="4">
        <v>18</v>
      </c>
      <c r="B337" s="25" t="s">
        <v>580</v>
      </c>
      <c r="C337" s="27"/>
    </row>
    <row r="338" spans="1:6" x14ac:dyDescent="0.2">
      <c r="B338" s="34" t="s">
        <v>252</v>
      </c>
      <c r="C338" s="36"/>
    </row>
    <row r="339" spans="1:6" ht="19" thickBot="1" x14ac:dyDescent="0.25">
      <c r="B339" s="28" t="s">
        <v>253</v>
      </c>
      <c r="C339" s="30"/>
    </row>
    <row r="340" spans="1:6" ht="19" thickBot="1" x14ac:dyDescent="0.25"/>
    <row r="341" spans="1:6" ht="19" thickBot="1" x14ac:dyDescent="0.25">
      <c r="A341" s="22" t="s">
        <v>24</v>
      </c>
    </row>
    <row r="342" spans="1:6" x14ac:dyDescent="0.2">
      <c r="B342" s="47"/>
      <c r="C342" s="5"/>
      <c r="D342" s="5"/>
      <c r="E342" s="5"/>
      <c r="F342" s="5"/>
    </row>
    <row r="343" spans="1:6" x14ac:dyDescent="0.2">
      <c r="B343" s="47" t="s">
        <v>26</v>
      </c>
      <c r="C343" s="47" t="s">
        <v>254</v>
      </c>
      <c r="D343" s="5"/>
      <c r="E343" s="5"/>
      <c r="F343" s="5"/>
    </row>
    <row r="344" spans="1:6" x14ac:dyDescent="0.2">
      <c r="B344" s="5" t="s">
        <v>255</v>
      </c>
      <c r="C344" s="67">
        <v>759</v>
      </c>
      <c r="D344" s="5"/>
      <c r="E344" s="5"/>
      <c r="F344" s="5"/>
    </row>
    <row r="345" spans="1:6" x14ac:dyDescent="0.2">
      <c r="B345" s="5" t="s">
        <v>256</v>
      </c>
      <c r="C345" s="67">
        <v>200</v>
      </c>
      <c r="D345" s="5"/>
      <c r="E345" s="5"/>
      <c r="F345" s="5"/>
    </row>
    <row r="346" spans="1:6" x14ac:dyDescent="0.2">
      <c r="B346" s="5" t="s">
        <v>257</v>
      </c>
      <c r="C346" s="67">
        <v>42</v>
      </c>
      <c r="D346" s="5"/>
      <c r="E346" s="5"/>
      <c r="F346" s="5"/>
    </row>
    <row r="347" spans="1:6" x14ac:dyDescent="0.2">
      <c r="B347" s="5" t="s">
        <v>258</v>
      </c>
      <c r="C347" s="67">
        <v>423</v>
      </c>
      <c r="D347" s="5"/>
      <c r="E347" s="5"/>
      <c r="F347" s="5"/>
    </row>
    <row r="348" spans="1:6" x14ac:dyDescent="0.2">
      <c r="B348" s="5" t="s">
        <v>259</v>
      </c>
      <c r="C348" s="67">
        <v>200</v>
      </c>
      <c r="D348" s="5"/>
      <c r="E348" s="5"/>
      <c r="F348" s="5"/>
    </row>
    <row r="349" spans="1:6" x14ac:dyDescent="0.2">
      <c r="B349" s="5" t="s">
        <v>260</v>
      </c>
      <c r="C349" s="67">
        <v>50</v>
      </c>
      <c r="D349" s="5"/>
      <c r="E349" s="5"/>
      <c r="F349" s="5"/>
    </row>
    <row r="350" spans="1:6" x14ac:dyDescent="0.2">
      <c r="B350" s="5" t="s">
        <v>261</v>
      </c>
      <c r="C350" s="67">
        <v>700</v>
      </c>
      <c r="D350" s="5"/>
      <c r="E350" s="5"/>
      <c r="F350" s="5"/>
    </row>
    <row r="351" spans="1:6" x14ac:dyDescent="0.2">
      <c r="B351" s="5" t="s">
        <v>262</v>
      </c>
      <c r="C351" s="67">
        <v>450</v>
      </c>
      <c r="D351" s="5"/>
      <c r="E351" s="5"/>
      <c r="F351" s="5"/>
    </row>
    <row r="352" spans="1:6" x14ac:dyDescent="0.2">
      <c r="B352" s="5" t="s">
        <v>263</v>
      </c>
      <c r="C352" s="67">
        <v>605</v>
      </c>
      <c r="D352" s="5"/>
      <c r="E352" s="5"/>
      <c r="F352" s="5"/>
    </row>
    <row r="353" spans="1:6" x14ac:dyDescent="0.2">
      <c r="B353" s="5" t="s">
        <v>264</v>
      </c>
      <c r="C353" s="67">
        <v>240</v>
      </c>
      <c r="D353" s="5"/>
      <c r="E353" s="5"/>
      <c r="F353" s="5"/>
    </row>
    <row r="354" spans="1:6" x14ac:dyDescent="0.2">
      <c r="B354" s="5" t="s">
        <v>265</v>
      </c>
      <c r="C354" s="67">
        <v>685</v>
      </c>
      <c r="D354" s="5"/>
      <c r="E354" s="5"/>
      <c r="F354" s="5"/>
    </row>
    <row r="355" spans="1:6" ht="19" thickBot="1" x14ac:dyDescent="0.25">
      <c r="B355" s="5" t="s">
        <v>266</v>
      </c>
      <c r="C355" s="67">
        <v>295</v>
      </c>
      <c r="D355" s="5"/>
      <c r="E355" s="5"/>
      <c r="F355" s="5"/>
    </row>
    <row r="356" spans="1:6" ht="19" thickBot="1" x14ac:dyDescent="0.25">
      <c r="B356" s="5" t="s">
        <v>267</v>
      </c>
      <c r="C356" s="68">
        <f>SUM(C344:C355)</f>
        <v>4649</v>
      </c>
      <c r="D356" s="11" t="s">
        <v>268</v>
      </c>
      <c r="E356" s="11"/>
      <c r="F356" s="5"/>
    </row>
    <row r="358" spans="1:6" ht="19" thickBot="1" x14ac:dyDescent="0.25"/>
    <row r="359" spans="1:6" x14ac:dyDescent="0.2">
      <c r="A359" s="4">
        <v>19</v>
      </c>
      <c r="B359" s="25" t="s">
        <v>581</v>
      </c>
      <c r="C359" s="27"/>
    </row>
    <row r="360" spans="1:6" ht="19" thickBot="1" x14ac:dyDescent="0.25">
      <c r="B360" s="28" t="s">
        <v>269</v>
      </c>
      <c r="C360" s="30"/>
    </row>
    <row r="361" spans="1:6" ht="19" thickBot="1" x14ac:dyDescent="0.25">
      <c r="A361" s="22" t="s">
        <v>24</v>
      </c>
    </row>
    <row r="362" spans="1:6" x14ac:dyDescent="0.2">
      <c r="B362" s="5"/>
      <c r="C362" s="5"/>
      <c r="D362" s="5"/>
      <c r="E362" s="5"/>
    </row>
    <row r="363" spans="1:6" x14ac:dyDescent="0.2">
      <c r="B363" s="69" t="s">
        <v>270</v>
      </c>
      <c r="C363" s="70" t="s">
        <v>271</v>
      </c>
      <c r="D363" s="5"/>
      <c r="E363" s="5"/>
    </row>
    <row r="364" spans="1:6" x14ac:dyDescent="0.2">
      <c r="B364" s="71">
        <v>42005</v>
      </c>
      <c r="C364" s="72">
        <v>432.17</v>
      </c>
      <c r="D364" s="5"/>
      <c r="E364" s="5"/>
    </row>
    <row r="365" spans="1:6" x14ac:dyDescent="0.2">
      <c r="B365" s="71">
        <v>42351</v>
      </c>
      <c r="C365" s="72">
        <v>528.5</v>
      </c>
      <c r="D365" s="5"/>
      <c r="E365" s="5"/>
    </row>
    <row r="366" spans="1:6" x14ac:dyDescent="0.2">
      <c r="B366" s="71">
        <v>42007</v>
      </c>
      <c r="C366" s="72">
        <v>810.71</v>
      </c>
      <c r="D366" s="5"/>
      <c r="E366" s="5"/>
    </row>
    <row r="367" spans="1:6" x14ac:dyDescent="0.2">
      <c r="B367" s="71">
        <v>42008</v>
      </c>
      <c r="C367" s="72">
        <v>418.54</v>
      </c>
      <c r="D367" s="5"/>
      <c r="E367" s="5"/>
    </row>
    <row r="368" spans="1:6" x14ac:dyDescent="0.2">
      <c r="B368" s="71">
        <v>42009</v>
      </c>
      <c r="C368" s="72">
        <v>722.22</v>
      </c>
      <c r="D368" s="5"/>
      <c r="E368" s="5"/>
    </row>
    <row r="369" spans="2:5" x14ac:dyDescent="0.2">
      <c r="B369" s="71">
        <v>42010</v>
      </c>
      <c r="C369" s="72">
        <v>460.28</v>
      </c>
      <c r="D369" s="5"/>
      <c r="E369" s="5"/>
    </row>
    <row r="370" spans="2:5" x14ac:dyDescent="0.2">
      <c r="B370" s="71">
        <v>42349</v>
      </c>
      <c r="C370" s="72">
        <v>483.58</v>
      </c>
      <c r="D370" s="5"/>
      <c r="E370" s="5"/>
    </row>
    <row r="371" spans="2:5" x14ac:dyDescent="0.2">
      <c r="B371" s="71">
        <v>42012</v>
      </c>
      <c r="C371" s="72">
        <v>114.53</v>
      </c>
      <c r="D371" s="5"/>
      <c r="E371" s="5"/>
    </row>
    <row r="372" spans="2:5" x14ac:dyDescent="0.2">
      <c r="B372" s="71">
        <v>42013</v>
      </c>
      <c r="C372" s="72">
        <v>609.12</v>
      </c>
      <c r="D372" s="5"/>
      <c r="E372" s="5"/>
    </row>
    <row r="373" spans="2:5" x14ac:dyDescent="0.2">
      <c r="B373" s="71">
        <v>42014</v>
      </c>
      <c r="C373" s="72">
        <v>1197.9000000000001</v>
      </c>
      <c r="D373" s="5"/>
      <c r="E373" s="5"/>
    </row>
    <row r="374" spans="2:5" x14ac:dyDescent="0.2">
      <c r="B374" s="71">
        <v>42015</v>
      </c>
      <c r="C374" s="72">
        <v>228.89</v>
      </c>
      <c r="D374" s="5"/>
      <c r="E374" s="5"/>
    </row>
    <row r="375" spans="2:5" x14ac:dyDescent="0.2">
      <c r="B375" s="71">
        <v>42016</v>
      </c>
      <c r="C375" s="72">
        <v>1380.07</v>
      </c>
      <c r="D375" s="5"/>
      <c r="E375" s="5"/>
    </row>
    <row r="376" spans="2:5" x14ac:dyDescent="0.2">
      <c r="B376" s="71">
        <v>42017</v>
      </c>
      <c r="C376" s="72">
        <v>1026.96</v>
      </c>
      <c r="D376" s="5"/>
      <c r="E376" s="5"/>
    </row>
    <row r="377" spans="2:5" x14ac:dyDescent="0.2">
      <c r="B377" s="71">
        <v>42018</v>
      </c>
      <c r="C377" s="72">
        <v>760.24</v>
      </c>
      <c r="D377" s="5"/>
      <c r="E377" s="5"/>
    </row>
    <row r="378" spans="2:5" x14ac:dyDescent="0.2">
      <c r="B378" s="71">
        <v>42019</v>
      </c>
      <c r="C378" s="72">
        <v>414.11</v>
      </c>
      <c r="D378" s="5"/>
      <c r="E378" s="5"/>
    </row>
    <row r="379" spans="2:5" x14ac:dyDescent="0.2">
      <c r="B379" s="71">
        <v>42020</v>
      </c>
      <c r="C379" s="72">
        <v>1728.81</v>
      </c>
      <c r="D379" s="5"/>
      <c r="E379" s="5"/>
    </row>
    <row r="380" spans="2:5" x14ac:dyDescent="0.2">
      <c r="B380" s="71">
        <v>42021</v>
      </c>
      <c r="C380" s="72">
        <v>276.06</v>
      </c>
      <c r="D380" s="5"/>
      <c r="E380" s="5"/>
    </row>
    <row r="381" spans="2:5" x14ac:dyDescent="0.2">
      <c r="B381" s="71">
        <v>42022</v>
      </c>
      <c r="C381" s="72">
        <v>462.22</v>
      </c>
      <c r="D381" s="5"/>
      <c r="E381" s="5"/>
    </row>
    <row r="382" spans="2:5" x14ac:dyDescent="0.2">
      <c r="B382" s="71">
        <v>42023</v>
      </c>
      <c r="C382" s="72">
        <v>1281.0999999999999</v>
      </c>
      <c r="D382" s="5"/>
      <c r="E382" s="5"/>
    </row>
    <row r="383" spans="2:5" x14ac:dyDescent="0.2">
      <c r="B383" s="71">
        <v>42024</v>
      </c>
      <c r="C383" s="72">
        <v>1113.7</v>
      </c>
      <c r="D383" s="5"/>
      <c r="E383" s="5"/>
    </row>
    <row r="384" spans="2:5" x14ac:dyDescent="0.2">
      <c r="B384" s="71">
        <v>42025</v>
      </c>
      <c r="C384" s="72">
        <v>594.09</v>
      </c>
      <c r="D384" s="5"/>
      <c r="E384" s="5"/>
    </row>
    <row r="385" spans="2:5" x14ac:dyDescent="0.2">
      <c r="B385" s="71">
        <v>42026</v>
      </c>
      <c r="C385" s="72">
        <v>432.67</v>
      </c>
      <c r="D385" s="5"/>
      <c r="E385" s="5"/>
    </row>
    <row r="386" spans="2:5" x14ac:dyDescent="0.2">
      <c r="B386" s="71">
        <v>42027</v>
      </c>
      <c r="C386" s="72">
        <v>874.45</v>
      </c>
      <c r="D386" s="5"/>
      <c r="E386" s="5"/>
    </row>
    <row r="387" spans="2:5" x14ac:dyDescent="0.2">
      <c r="B387" s="71">
        <v>42028</v>
      </c>
      <c r="C387" s="72">
        <v>880.38</v>
      </c>
      <c r="D387" s="5"/>
      <c r="E387" s="5"/>
    </row>
    <row r="388" spans="2:5" x14ac:dyDescent="0.2">
      <c r="B388" s="71">
        <v>42029</v>
      </c>
      <c r="C388" s="72">
        <v>798.53</v>
      </c>
      <c r="D388" s="5"/>
      <c r="E388" s="5"/>
    </row>
    <row r="389" spans="2:5" x14ac:dyDescent="0.2">
      <c r="B389" s="71">
        <v>42318</v>
      </c>
      <c r="C389" s="72">
        <v>572.41999999999996</v>
      </c>
      <c r="D389" s="5"/>
      <c r="E389" s="5"/>
    </row>
    <row r="390" spans="2:5" x14ac:dyDescent="0.2">
      <c r="B390" s="71">
        <v>42031</v>
      </c>
      <c r="C390" s="72">
        <v>330.61</v>
      </c>
      <c r="D390" s="5"/>
      <c r="E390" s="5"/>
    </row>
    <row r="391" spans="2:5" x14ac:dyDescent="0.2">
      <c r="B391" s="71">
        <v>42032</v>
      </c>
      <c r="C391" s="72">
        <v>567.17999999999995</v>
      </c>
      <c r="D391" s="5"/>
      <c r="E391" s="5"/>
    </row>
    <row r="392" spans="2:5" x14ac:dyDescent="0.2">
      <c r="B392" s="71">
        <v>42033</v>
      </c>
      <c r="C392" s="72">
        <v>1449.21</v>
      </c>
      <c r="D392" s="5"/>
      <c r="E392" s="5"/>
    </row>
    <row r="393" spans="2:5" x14ac:dyDescent="0.2">
      <c r="B393" s="71">
        <v>42034</v>
      </c>
      <c r="C393" s="72">
        <v>459.29</v>
      </c>
      <c r="D393" s="5"/>
      <c r="E393" s="5"/>
    </row>
    <row r="394" spans="2:5" x14ac:dyDescent="0.2">
      <c r="B394" s="71">
        <v>42035</v>
      </c>
      <c r="C394" s="72">
        <v>357.55</v>
      </c>
      <c r="D394" s="5"/>
      <c r="E394" s="5"/>
    </row>
    <row r="395" spans="2:5" x14ac:dyDescent="0.2">
      <c r="B395" s="71">
        <v>42036</v>
      </c>
      <c r="C395" s="72">
        <v>154.34</v>
      </c>
      <c r="D395" s="5"/>
      <c r="E395" s="5"/>
    </row>
    <row r="396" spans="2:5" x14ac:dyDescent="0.2">
      <c r="B396" s="71">
        <v>42037</v>
      </c>
      <c r="C396" s="72">
        <v>152.76</v>
      </c>
      <c r="D396" s="5"/>
      <c r="E396" s="5"/>
    </row>
    <row r="397" spans="2:5" x14ac:dyDescent="0.2">
      <c r="B397" s="71">
        <v>42038</v>
      </c>
      <c r="C397" s="72">
        <v>570.22</v>
      </c>
      <c r="D397" s="5"/>
      <c r="E397" s="5"/>
    </row>
    <row r="398" spans="2:5" x14ac:dyDescent="0.2">
      <c r="B398" s="71">
        <v>42039</v>
      </c>
      <c r="C398" s="72">
        <v>987.62</v>
      </c>
      <c r="D398" s="5"/>
      <c r="E398" s="5"/>
    </row>
    <row r="399" spans="2:5" x14ac:dyDescent="0.2">
      <c r="B399" s="71">
        <v>42040</v>
      </c>
      <c r="C399" s="72">
        <v>1755.71</v>
      </c>
      <c r="D399" s="5"/>
      <c r="E399" s="5"/>
    </row>
    <row r="400" spans="2:5" x14ac:dyDescent="0.2">
      <c r="B400" s="71">
        <v>42041</v>
      </c>
      <c r="C400" s="72">
        <v>378.27</v>
      </c>
      <c r="D400" s="5"/>
      <c r="E400" s="5"/>
    </row>
    <row r="401" spans="2:5" x14ac:dyDescent="0.2">
      <c r="B401" s="71">
        <v>42042</v>
      </c>
      <c r="C401" s="72">
        <v>1323.81</v>
      </c>
      <c r="D401" s="5"/>
      <c r="E401" s="5"/>
    </row>
    <row r="402" spans="2:5" x14ac:dyDescent="0.2">
      <c r="B402" s="71">
        <v>42043</v>
      </c>
      <c r="C402" s="72">
        <v>399.02</v>
      </c>
      <c r="D402" s="5"/>
      <c r="E402" s="5"/>
    </row>
    <row r="403" spans="2:5" x14ac:dyDescent="0.2">
      <c r="B403" s="71">
        <v>42044</v>
      </c>
      <c r="C403" s="72">
        <v>154.94999999999999</v>
      </c>
      <c r="D403" s="5"/>
      <c r="E403" s="5"/>
    </row>
    <row r="404" spans="2:5" x14ac:dyDescent="0.2">
      <c r="B404" s="71">
        <v>42045</v>
      </c>
      <c r="C404" s="72">
        <v>1254.57</v>
      </c>
      <c r="D404" s="5"/>
      <c r="E404" s="5"/>
    </row>
    <row r="405" spans="2:5" x14ac:dyDescent="0.2">
      <c r="B405" s="71">
        <v>42046</v>
      </c>
      <c r="C405" s="72">
        <v>627.32000000000005</v>
      </c>
      <c r="D405" s="5"/>
      <c r="E405" s="5"/>
    </row>
    <row r="406" spans="2:5" x14ac:dyDescent="0.2">
      <c r="B406" s="71">
        <v>42230</v>
      </c>
      <c r="C406" s="72">
        <v>880.6</v>
      </c>
      <c r="D406" s="5"/>
      <c r="E406" s="5"/>
    </row>
    <row r="407" spans="2:5" x14ac:dyDescent="0.2">
      <c r="B407" s="71">
        <v>42048</v>
      </c>
      <c r="C407" s="72">
        <v>1196.03</v>
      </c>
      <c r="D407" s="5"/>
      <c r="E407" s="5"/>
    </row>
    <row r="408" spans="2:5" x14ac:dyDescent="0.2">
      <c r="B408" s="71">
        <v>42049</v>
      </c>
      <c r="C408" s="72">
        <v>782.32</v>
      </c>
      <c r="D408" s="5"/>
      <c r="E408" s="5"/>
    </row>
    <row r="409" spans="2:5" x14ac:dyDescent="0.2">
      <c r="B409" s="71">
        <v>42050</v>
      </c>
      <c r="C409" s="72">
        <v>1323.35</v>
      </c>
      <c r="D409" s="5"/>
      <c r="E409" s="5"/>
    </row>
    <row r="410" spans="2:5" x14ac:dyDescent="0.2">
      <c r="B410" s="71">
        <v>42051</v>
      </c>
      <c r="C410" s="72">
        <v>209.92</v>
      </c>
      <c r="D410" s="5"/>
      <c r="E410" s="5"/>
    </row>
    <row r="411" spans="2:5" x14ac:dyDescent="0.2">
      <c r="B411" s="71">
        <v>42052</v>
      </c>
      <c r="C411" s="72">
        <v>1232.05</v>
      </c>
      <c r="D411" s="5"/>
      <c r="E411" s="5"/>
    </row>
    <row r="412" spans="2:5" x14ac:dyDescent="0.2">
      <c r="B412" s="71">
        <v>42053</v>
      </c>
      <c r="C412" s="72">
        <v>713.28</v>
      </c>
      <c r="D412" s="5"/>
      <c r="E412" s="5"/>
    </row>
    <row r="413" spans="2:5" x14ac:dyDescent="0.2">
      <c r="B413" s="71">
        <v>42054</v>
      </c>
      <c r="C413" s="72">
        <v>1674.82</v>
      </c>
      <c r="D413" s="5"/>
      <c r="E413" s="5"/>
    </row>
    <row r="414" spans="2:5" x14ac:dyDescent="0.2">
      <c r="B414" s="71">
        <v>42055</v>
      </c>
      <c r="C414" s="72">
        <v>1161.25</v>
      </c>
      <c r="D414" s="5"/>
      <c r="E414" s="5"/>
    </row>
    <row r="415" spans="2:5" x14ac:dyDescent="0.2">
      <c r="B415" s="71">
        <v>42056</v>
      </c>
      <c r="C415" s="72">
        <v>897.63</v>
      </c>
      <c r="D415" s="5"/>
      <c r="E415" s="5"/>
    </row>
    <row r="416" spans="2:5" x14ac:dyDescent="0.2">
      <c r="B416" s="71">
        <v>42057</v>
      </c>
      <c r="C416" s="72">
        <v>1647.26</v>
      </c>
      <c r="D416" s="5"/>
      <c r="E416" s="5"/>
    </row>
    <row r="417" spans="2:5" x14ac:dyDescent="0.2">
      <c r="B417" s="71">
        <v>42058</v>
      </c>
      <c r="C417" s="72">
        <v>1121.96</v>
      </c>
      <c r="D417" s="5"/>
      <c r="E417" s="5"/>
    </row>
    <row r="418" spans="2:5" x14ac:dyDescent="0.2">
      <c r="B418" s="71">
        <v>42059</v>
      </c>
      <c r="C418" s="72">
        <v>352.2</v>
      </c>
      <c r="D418" s="5"/>
      <c r="E418" s="5"/>
    </row>
    <row r="419" spans="2:5" x14ac:dyDescent="0.2">
      <c r="B419" s="71">
        <v>42060</v>
      </c>
      <c r="C419" s="72">
        <v>270.77999999999997</v>
      </c>
      <c r="D419" s="5"/>
      <c r="E419" s="5"/>
    </row>
    <row r="420" spans="2:5" x14ac:dyDescent="0.2">
      <c r="B420" s="71">
        <v>42061</v>
      </c>
      <c r="C420" s="72">
        <v>456.41</v>
      </c>
      <c r="D420" s="5"/>
      <c r="E420" s="5"/>
    </row>
    <row r="421" spans="2:5" x14ac:dyDescent="0.2">
      <c r="B421" s="71">
        <v>42062</v>
      </c>
      <c r="C421" s="72">
        <v>441</v>
      </c>
      <c r="D421" s="5"/>
      <c r="E421" s="5"/>
    </row>
    <row r="422" spans="2:5" x14ac:dyDescent="0.2">
      <c r="B422" s="71">
        <v>42063</v>
      </c>
      <c r="C422" s="72">
        <v>252.44</v>
      </c>
      <c r="D422" s="5"/>
      <c r="E422" s="5"/>
    </row>
    <row r="423" spans="2:5" x14ac:dyDescent="0.2">
      <c r="B423" s="71">
        <v>42064</v>
      </c>
      <c r="C423" s="72">
        <v>1298.92</v>
      </c>
      <c r="D423" s="5"/>
      <c r="E423" s="5"/>
    </row>
    <row r="424" spans="2:5" x14ac:dyDescent="0.2">
      <c r="B424" s="71">
        <v>42065</v>
      </c>
      <c r="C424" s="72">
        <v>1178.07</v>
      </c>
      <c r="D424" s="5"/>
      <c r="E424" s="5"/>
    </row>
    <row r="425" spans="2:5" x14ac:dyDescent="0.2">
      <c r="B425" s="71">
        <v>42066</v>
      </c>
      <c r="C425" s="72">
        <v>459.95</v>
      </c>
      <c r="D425" s="5"/>
      <c r="E425" s="5"/>
    </row>
    <row r="426" spans="2:5" x14ac:dyDescent="0.2">
      <c r="B426" s="71">
        <v>42067</v>
      </c>
      <c r="C426" s="72">
        <v>1219.7</v>
      </c>
      <c r="D426" s="5"/>
      <c r="E426" s="5"/>
    </row>
    <row r="427" spans="2:5" x14ac:dyDescent="0.2">
      <c r="B427" s="71">
        <v>42068</v>
      </c>
      <c r="C427" s="72">
        <v>152.24</v>
      </c>
      <c r="D427" s="5"/>
      <c r="E427" s="5"/>
    </row>
    <row r="428" spans="2:5" x14ac:dyDescent="0.2">
      <c r="B428" s="71">
        <v>42069</v>
      </c>
      <c r="C428" s="72">
        <v>770.8</v>
      </c>
      <c r="D428" s="5"/>
      <c r="E428" s="5"/>
    </row>
    <row r="429" spans="2:5" x14ac:dyDescent="0.2">
      <c r="B429" s="71">
        <v>42070</v>
      </c>
      <c r="C429" s="72">
        <v>1357.25</v>
      </c>
      <c r="D429" s="5"/>
      <c r="E429" s="5"/>
    </row>
    <row r="430" spans="2:5" x14ac:dyDescent="0.2">
      <c r="B430" s="71">
        <v>42187</v>
      </c>
      <c r="C430" s="72">
        <v>220.18</v>
      </c>
      <c r="D430" s="5"/>
      <c r="E430" s="5"/>
    </row>
    <row r="431" spans="2:5" x14ac:dyDescent="0.2">
      <c r="B431" s="71">
        <v>42072</v>
      </c>
      <c r="C431" s="72">
        <v>1102.81</v>
      </c>
      <c r="D431" s="5"/>
      <c r="E431" s="5"/>
    </row>
    <row r="432" spans="2:5" x14ac:dyDescent="0.2">
      <c r="B432" s="71">
        <v>42073</v>
      </c>
      <c r="C432" s="72">
        <v>1566.83</v>
      </c>
      <c r="D432" s="5"/>
      <c r="E432" s="5"/>
    </row>
    <row r="433" spans="2:5" x14ac:dyDescent="0.2">
      <c r="B433" s="71">
        <v>42074</v>
      </c>
      <c r="C433" s="72">
        <v>437.92</v>
      </c>
      <c r="D433" s="5"/>
      <c r="E433" s="5"/>
    </row>
    <row r="434" spans="2:5" x14ac:dyDescent="0.2">
      <c r="B434" s="71">
        <v>42075</v>
      </c>
      <c r="C434" s="72">
        <v>1216.1199999999999</v>
      </c>
      <c r="D434" s="5"/>
      <c r="E434" s="5"/>
    </row>
    <row r="435" spans="2:5" x14ac:dyDescent="0.2">
      <c r="B435" s="71">
        <v>42076</v>
      </c>
      <c r="C435" s="72">
        <v>273.10000000000002</v>
      </c>
      <c r="D435" s="5"/>
      <c r="E435" s="5"/>
    </row>
    <row r="436" spans="2:5" x14ac:dyDescent="0.2">
      <c r="B436" s="71">
        <v>42077</v>
      </c>
      <c r="C436" s="72">
        <v>242.26</v>
      </c>
      <c r="D436" s="5"/>
      <c r="E436" s="5"/>
    </row>
    <row r="437" spans="2:5" x14ac:dyDescent="0.2">
      <c r="B437" s="71">
        <v>42078</v>
      </c>
      <c r="C437" s="72">
        <v>1512.6</v>
      </c>
      <c r="D437" s="5"/>
      <c r="E437" s="5"/>
    </row>
    <row r="438" spans="2:5" x14ac:dyDescent="0.2">
      <c r="B438" s="71">
        <v>42079</v>
      </c>
      <c r="C438" s="72">
        <v>783.75</v>
      </c>
      <c r="D438" s="5"/>
      <c r="E438" s="5"/>
    </row>
    <row r="439" spans="2:5" x14ac:dyDescent="0.2">
      <c r="B439" s="71">
        <v>42189</v>
      </c>
      <c r="C439" s="72">
        <v>667.99</v>
      </c>
      <c r="D439" s="5"/>
      <c r="E439" s="5"/>
    </row>
    <row r="440" spans="2:5" x14ac:dyDescent="0.2">
      <c r="B440" s="71">
        <v>42081</v>
      </c>
      <c r="C440" s="72">
        <v>1166.31</v>
      </c>
      <c r="D440" s="5"/>
      <c r="E440" s="5"/>
    </row>
    <row r="441" spans="2:5" x14ac:dyDescent="0.2">
      <c r="B441" s="71">
        <v>42082</v>
      </c>
      <c r="C441" s="72">
        <v>770.18</v>
      </c>
      <c r="D441" s="5"/>
      <c r="E441" s="5"/>
    </row>
    <row r="442" spans="2:5" x14ac:dyDescent="0.2">
      <c r="B442" s="71">
        <v>42083</v>
      </c>
      <c r="C442" s="72">
        <v>132.34</v>
      </c>
      <c r="D442" s="5"/>
      <c r="E442" s="5"/>
    </row>
    <row r="443" spans="2:5" x14ac:dyDescent="0.2">
      <c r="B443" s="71">
        <v>42084</v>
      </c>
      <c r="C443" s="72">
        <v>1188.81</v>
      </c>
      <c r="D443" s="5"/>
      <c r="E443" s="5"/>
    </row>
    <row r="444" spans="2:5" x14ac:dyDescent="0.2">
      <c r="B444" s="71">
        <v>42085</v>
      </c>
      <c r="C444" s="72">
        <v>198.06</v>
      </c>
      <c r="D444" s="5"/>
      <c r="E444" s="5"/>
    </row>
    <row r="445" spans="2:5" x14ac:dyDescent="0.2">
      <c r="B445" s="71">
        <v>42086</v>
      </c>
      <c r="C445" s="72">
        <v>594.16999999999996</v>
      </c>
      <c r="D445" s="5"/>
      <c r="E445" s="5"/>
    </row>
    <row r="446" spans="2:5" x14ac:dyDescent="0.2">
      <c r="B446" s="71">
        <v>42087</v>
      </c>
      <c r="C446" s="72">
        <v>931.09</v>
      </c>
      <c r="D446" s="5"/>
      <c r="E446" s="5"/>
    </row>
    <row r="447" spans="2:5" x14ac:dyDescent="0.2">
      <c r="B447" s="71">
        <v>42088</v>
      </c>
      <c r="C447" s="72">
        <v>299.64</v>
      </c>
      <c r="D447" s="5"/>
      <c r="E447" s="5"/>
    </row>
    <row r="448" spans="2:5" x14ac:dyDescent="0.2">
      <c r="B448" s="71">
        <v>42223</v>
      </c>
      <c r="C448" s="72">
        <v>1701.68</v>
      </c>
      <c r="D448" s="5"/>
      <c r="E448" s="5"/>
    </row>
    <row r="449" spans="1:5" x14ac:dyDescent="0.2">
      <c r="B449" s="71">
        <v>42090</v>
      </c>
      <c r="C449" s="72">
        <v>399.15</v>
      </c>
      <c r="D449" s="5"/>
      <c r="E449" s="5"/>
    </row>
    <row r="450" spans="1:5" x14ac:dyDescent="0.2">
      <c r="B450" s="71">
        <v>42091</v>
      </c>
      <c r="C450" s="72">
        <v>374.81</v>
      </c>
      <c r="D450" s="5"/>
      <c r="E450" s="5"/>
    </row>
    <row r="451" spans="1:5" x14ac:dyDescent="0.2">
      <c r="B451" s="71">
        <v>42092</v>
      </c>
      <c r="C451" s="72">
        <v>462.17</v>
      </c>
      <c r="D451" s="5"/>
      <c r="E451" s="5"/>
    </row>
    <row r="452" spans="1:5" x14ac:dyDescent="0.2">
      <c r="B452" s="71">
        <v>42093</v>
      </c>
      <c r="C452" s="72">
        <v>924.29</v>
      </c>
      <c r="D452" s="5"/>
      <c r="E452" s="5"/>
    </row>
    <row r="453" spans="1:5" x14ac:dyDescent="0.2">
      <c r="B453" s="71">
        <v>42094</v>
      </c>
      <c r="C453" s="72">
        <v>5000.6000000000004</v>
      </c>
      <c r="D453" s="5"/>
      <c r="E453" s="5"/>
    </row>
    <row r="454" spans="1:5" x14ac:dyDescent="0.2">
      <c r="B454" s="73"/>
      <c r="C454" s="74">
        <f>SUM(C364:C453)</f>
        <v>72741.76999999996</v>
      </c>
      <c r="D454" s="11" t="s">
        <v>268</v>
      </c>
      <c r="E454" s="5"/>
    </row>
    <row r="455" spans="1:5" ht="19" thickBot="1" x14ac:dyDescent="0.25">
      <c r="B455" s="5"/>
      <c r="C455" s="5"/>
      <c r="D455" s="5"/>
      <c r="E455" s="5"/>
    </row>
    <row r="456" spans="1:5" x14ac:dyDescent="0.2">
      <c r="A456" s="4">
        <v>20</v>
      </c>
      <c r="B456" s="25" t="s">
        <v>272</v>
      </c>
      <c r="C456" s="26"/>
      <c r="D456" s="27"/>
    </row>
    <row r="457" spans="1:5" ht="19" thickBot="1" x14ac:dyDescent="0.25">
      <c r="B457" s="28" t="s">
        <v>273</v>
      </c>
      <c r="C457" s="29"/>
      <c r="D457" s="30"/>
    </row>
    <row r="458" spans="1:5" ht="19" thickBot="1" x14ac:dyDescent="0.25"/>
    <row r="459" spans="1:5" ht="19" thickBot="1" x14ac:dyDescent="0.25">
      <c r="A459" s="22" t="s">
        <v>24</v>
      </c>
    </row>
    <row r="463" spans="1:5" ht="19" thickBot="1" x14ac:dyDescent="0.25"/>
    <row r="464" spans="1:5" x14ac:dyDescent="0.2">
      <c r="A464" s="4">
        <v>21</v>
      </c>
      <c r="B464" s="25" t="s">
        <v>582</v>
      </c>
      <c r="C464" s="27"/>
    </row>
    <row r="465" spans="1:6" x14ac:dyDescent="0.2">
      <c r="B465" s="34" t="s">
        <v>274</v>
      </c>
      <c r="C465" s="36"/>
    </row>
    <row r="466" spans="1:6" ht="19" thickBot="1" x14ac:dyDescent="0.25">
      <c r="B466" s="28" t="s">
        <v>275</v>
      </c>
      <c r="C466" s="30"/>
    </row>
    <row r="467" spans="1:6" ht="19" thickBot="1" x14ac:dyDescent="0.25"/>
    <row r="468" spans="1:6" ht="19" thickBot="1" x14ac:dyDescent="0.25">
      <c r="A468" s="22" t="s">
        <v>24</v>
      </c>
      <c r="B468" s="5"/>
      <c r="C468" s="5"/>
      <c r="D468" s="5"/>
      <c r="E468" s="5"/>
      <c r="F468" s="5"/>
    </row>
    <row r="469" spans="1:6" x14ac:dyDescent="0.2">
      <c r="B469" s="11" t="s">
        <v>276</v>
      </c>
      <c r="C469" s="75" t="s">
        <v>277</v>
      </c>
      <c r="D469" s="5"/>
      <c r="E469" s="47"/>
      <c r="F469" s="5"/>
    </row>
    <row r="470" spans="1:6" x14ac:dyDescent="0.2">
      <c r="B470" s="5" t="s">
        <v>278</v>
      </c>
      <c r="C470" s="76">
        <f>SUM(D491:D648)</f>
        <v>99498</v>
      </c>
      <c r="D470" s="5"/>
      <c r="E470" s="5"/>
      <c r="F470" s="5"/>
    </row>
    <row r="471" spans="1:6" x14ac:dyDescent="0.2">
      <c r="B471" s="5"/>
      <c r="C471" s="5"/>
      <c r="D471" s="5"/>
      <c r="E471" s="5"/>
      <c r="F471" s="5"/>
    </row>
    <row r="472" spans="1:6" x14ac:dyDescent="0.2">
      <c r="B472" s="11" t="s">
        <v>276</v>
      </c>
      <c r="C472" s="75" t="s">
        <v>279</v>
      </c>
      <c r="D472" s="5"/>
      <c r="E472" s="5"/>
      <c r="F472" s="5"/>
    </row>
    <row r="473" spans="1:6" x14ac:dyDescent="0.2">
      <c r="B473" s="5" t="s">
        <v>278</v>
      </c>
      <c r="C473" s="76">
        <f>SUM(E491:E648)</f>
        <v>211409</v>
      </c>
      <c r="D473" s="5"/>
      <c r="E473" s="5"/>
      <c r="F473" s="5"/>
    </row>
    <row r="474" spans="1:6" x14ac:dyDescent="0.2">
      <c r="B474" s="5"/>
      <c r="C474" s="5"/>
      <c r="D474" s="5"/>
      <c r="E474" s="5"/>
      <c r="F474" s="5"/>
    </row>
    <row r="475" spans="1:6" x14ac:dyDescent="0.2">
      <c r="B475" s="11" t="s">
        <v>276</v>
      </c>
      <c r="C475" s="75" t="s">
        <v>280</v>
      </c>
      <c r="D475" s="5"/>
      <c r="E475" s="5"/>
      <c r="F475" s="5"/>
    </row>
    <row r="476" spans="1:6" x14ac:dyDescent="0.2">
      <c r="B476" s="5" t="s">
        <v>278</v>
      </c>
      <c r="C476" s="76">
        <f>SUM(F491:F648)</f>
        <v>127820</v>
      </c>
      <c r="D476" s="5"/>
      <c r="E476" s="5"/>
      <c r="F476" s="5"/>
    </row>
    <row r="477" spans="1:6" x14ac:dyDescent="0.2">
      <c r="B477" s="5"/>
      <c r="C477" s="5"/>
      <c r="D477" s="5"/>
      <c r="E477" s="5"/>
      <c r="F477" s="5"/>
    </row>
    <row r="478" spans="1:6" x14ac:dyDescent="0.2">
      <c r="B478" s="77" t="s">
        <v>281</v>
      </c>
      <c r="C478" s="78"/>
      <c r="D478" s="78"/>
      <c r="E478" s="78"/>
      <c r="F478" s="5"/>
    </row>
    <row r="479" spans="1:6" x14ac:dyDescent="0.2">
      <c r="B479" s="5"/>
      <c r="C479" s="57">
        <f>SUM(D493:F493)</f>
        <v>5124</v>
      </c>
      <c r="D479" s="5"/>
      <c r="E479" s="5"/>
      <c r="F479" s="5"/>
    </row>
    <row r="480" spans="1:6" x14ac:dyDescent="0.2">
      <c r="B480" s="5"/>
      <c r="C480" s="5"/>
      <c r="D480" s="5"/>
      <c r="E480" s="5"/>
      <c r="F480" s="5"/>
    </row>
    <row r="481" spans="2:6" x14ac:dyDescent="0.2">
      <c r="B481" s="77" t="s">
        <v>282</v>
      </c>
      <c r="C481" s="78"/>
      <c r="D481" s="78"/>
      <c r="E481" s="78"/>
      <c r="F481" s="78"/>
    </row>
    <row r="482" spans="2:6" x14ac:dyDescent="0.2">
      <c r="B482" s="5"/>
      <c r="C482" s="57">
        <f>SUM(D491:F510)</f>
        <v>89884</v>
      </c>
      <c r="D482" s="5"/>
      <c r="E482" s="5"/>
      <c r="F482" s="5"/>
    </row>
    <row r="483" spans="2:6" x14ac:dyDescent="0.2">
      <c r="B483" s="5"/>
      <c r="C483" s="5"/>
      <c r="D483" s="5"/>
      <c r="E483" s="5"/>
      <c r="F483" s="5"/>
    </row>
    <row r="484" spans="2:6" x14ac:dyDescent="0.2">
      <c r="B484" s="77" t="s">
        <v>283</v>
      </c>
      <c r="C484" s="78"/>
      <c r="D484" s="78"/>
      <c r="E484" s="78"/>
      <c r="F484" s="78"/>
    </row>
    <row r="485" spans="2:6" x14ac:dyDescent="0.2">
      <c r="B485" s="5" t="s">
        <v>284</v>
      </c>
      <c r="C485" s="57">
        <f>SUM(C470,C476)</f>
        <v>227318</v>
      </c>
      <c r="D485" s="5"/>
      <c r="E485" s="5"/>
      <c r="F485" s="11"/>
    </row>
    <row r="486" spans="2:6" x14ac:dyDescent="0.2">
      <c r="B486" s="5" t="s">
        <v>285</v>
      </c>
      <c r="C486" s="79">
        <f>SUM(D491:D648,F491:F648)</f>
        <v>227318</v>
      </c>
      <c r="D486" s="5"/>
      <c r="E486" s="5"/>
      <c r="F486" s="5"/>
    </row>
    <row r="487" spans="2:6" x14ac:dyDescent="0.2">
      <c r="B487" s="5"/>
      <c r="C487" s="5"/>
      <c r="D487" s="5"/>
      <c r="E487" s="5"/>
      <c r="F487" s="5"/>
    </row>
    <row r="488" spans="2:6" x14ac:dyDescent="0.2">
      <c r="B488" s="5"/>
      <c r="C488" s="5"/>
      <c r="D488" s="5"/>
      <c r="E488" s="5"/>
      <c r="F488" s="5"/>
    </row>
    <row r="489" spans="2:6" x14ac:dyDescent="0.2">
      <c r="B489" s="5"/>
      <c r="C489" s="5"/>
      <c r="D489" s="80" t="s">
        <v>276</v>
      </c>
      <c r="E489" s="81"/>
      <c r="F489" s="82"/>
    </row>
    <row r="490" spans="2:6" x14ac:dyDescent="0.2">
      <c r="B490" s="83" t="s">
        <v>286</v>
      </c>
      <c r="C490" s="83" t="s">
        <v>287</v>
      </c>
      <c r="D490" s="75" t="s">
        <v>277</v>
      </c>
      <c r="E490" s="75" t="s">
        <v>279</v>
      </c>
      <c r="F490" s="75" t="s">
        <v>280</v>
      </c>
    </row>
    <row r="491" spans="2:6" x14ac:dyDescent="0.2">
      <c r="B491" s="84" t="s">
        <v>288</v>
      </c>
      <c r="C491" s="84" t="s">
        <v>289</v>
      </c>
      <c r="D491" s="85">
        <v>3419</v>
      </c>
      <c r="E491" s="85">
        <v>4378</v>
      </c>
      <c r="F491" s="85">
        <v>2755</v>
      </c>
    </row>
    <row r="492" spans="2:6" x14ac:dyDescent="0.2">
      <c r="B492" s="84" t="s">
        <v>288</v>
      </c>
      <c r="C492" s="84" t="s">
        <v>290</v>
      </c>
      <c r="D492" s="85">
        <v>1492</v>
      </c>
      <c r="E492" s="85">
        <v>2126</v>
      </c>
      <c r="F492" s="85">
        <v>2103</v>
      </c>
    </row>
    <row r="493" spans="2:6" x14ac:dyDescent="0.2">
      <c r="B493" s="84" t="s">
        <v>288</v>
      </c>
      <c r="C493" s="84" t="s">
        <v>291</v>
      </c>
      <c r="D493" s="85">
        <v>1371</v>
      </c>
      <c r="E493" s="85">
        <v>1930</v>
      </c>
      <c r="F493" s="85">
        <v>1823</v>
      </c>
    </row>
    <row r="494" spans="2:6" x14ac:dyDescent="0.2">
      <c r="B494" s="84" t="s">
        <v>288</v>
      </c>
      <c r="C494" s="84" t="s">
        <v>292</v>
      </c>
      <c r="D494" s="85">
        <v>1607</v>
      </c>
      <c r="E494" s="85">
        <v>2133</v>
      </c>
      <c r="F494" s="85">
        <v>2102</v>
      </c>
    </row>
    <row r="495" spans="2:6" x14ac:dyDescent="0.2">
      <c r="B495" s="84" t="s">
        <v>288</v>
      </c>
      <c r="C495" s="84" t="s">
        <v>293</v>
      </c>
      <c r="D495" s="85">
        <v>951</v>
      </c>
      <c r="E495" s="85">
        <v>1445</v>
      </c>
      <c r="F495" s="85">
        <v>1416</v>
      </c>
    </row>
    <row r="496" spans="2:6" x14ac:dyDescent="0.2">
      <c r="B496" s="84" t="s">
        <v>288</v>
      </c>
      <c r="C496" s="84" t="s">
        <v>294</v>
      </c>
      <c r="D496" s="85">
        <v>889</v>
      </c>
      <c r="E496" s="85">
        <v>1293</v>
      </c>
      <c r="F496" s="85">
        <v>1526</v>
      </c>
    </row>
    <row r="497" spans="2:6" x14ac:dyDescent="0.2">
      <c r="B497" s="84" t="s">
        <v>288</v>
      </c>
      <c r="C497" s="84" t="s">
        <v>295</v>
      </c>
      <c r="D497" s="85">
        <v>1254</v>
      </c>
      <c r="E497" s="85">
        <v>1989</v>
      </c>
      <c r="F497" s="85">
        <v>1685</v>
      </c>
    </row>
    <row r="498" spans="2:6" x14ac:dyDescent="0.2">
      <c r="B498" s="84" t="s">
        <v>288</v>
      </c>
      <c r="C498" s="84" t="s">
        <v>296</v>
      </c>
      <c r="D498" s="85">
        <v>1025</v>
      </c>
      <c r="E498" s="85">
        <v>1362</v>
      </c>
      <c r="F498" s="85">
        <v>2077</v>
      </c>
    </row>
    <row r="499" spans="2:6" x14ac:dyDescent="0.2">
      <c r="B499" s="84" t="s">
        <v>288</v>
      </c>
      <c r="C499" s="84" t="s">
        <v>297</v>
      </c>
      <c r="D499" s="85">
        <v>1194</v>
      </c>
      <c r="E499" s="85">
        <v>2016</v>
      </c>
      <c r="F499" s="85">
        <v>1452</v>
      </c>
    </row>
    <row r="500" spans="2:6" x14ac:dyDescent="0.2">
      <c r="B500" s="84" t="s">
        <v>288</v>
      </c>
      <c r="C500" s="84" t="s">
        <v>298</v>
      </c>
      <c r="D500" s="85">
        <v>607</v>
      </c>
      <c r="E500" s="85">
        <v>853</v>
      </c>
      <c r="F500" s="85">
        <v>1022</v>
      </c>
    </row>
    <row r="501" spans="2:6" x14ac:dyDescent="0.2">
      <c r="B501" s="84" t="s">
        <v>288</v>
      </c>
      <c r="C501" s="84" t="s">
        <v>299</v>
      </c>
      <c r="D501" s="85">
        <v>626</v>
      </c>
      <c r="E501" s="85">
        <v>1569</v>
      </c>
      <c r="F501" s="85">
        <v>1033</v>
      </c>
    </row>
    <row r="502" spans="2:6" x14ac:dyDescent="0.2">
      <c r="B502" s="84" t="s">
        <v>288</v>
      </c>
      <c r="C502" s="84" t="s">
        <v>300</v>
      </c>
      <c r="D502" s="85">
        <v>1037</v>
      </c>
      <c r="E502" s="85">
        <v>2300</v>
      </c>
      <c r="F502" s="85">
        <v>1598</v>
      </c>
    </row>
    <row r="503" spans="2:6" x14ac:dyDescent="0.2">
      <c r="B503" s="84" t="s">
        <v>288</v>
      </c>
      <c r="C503" s="84" t="s">
        <v>301</v>
      </c>
      <c r="D503" s="85">
        <v>972</v>
      </c>
      <c r="E503" s="85">
        <v>2128</v>
      </c>
      <c r="F503" s="85">
        <v>912</v>
      </c>
    </row>
    <row r="504" spans="2:6" x14ac:dyDescent="0.2">
      <c r="B504" s="84" t="s">
        <v>288</v>
      </c>
      <c r="C504" s="84" t="s">
        <v>302</v>
      </c>
      <c r="D504" s="85">
        <v>88</v>
      </c>
      <c r="E504" s="85">
        <v>1159</v>
      </c>
      <c r="F504" s="85">
        <v>0</v>
      </c>
    </row>
    <row r="505" spans="2:6" x14ac:dyDescent="0.2">
      <c r="B505" s="84" t="s">
        <v>288</v>
      </c>
      <c r="C505" s="84" t="s">
        <v>303</v>
      </c>
      <c r="D505" s="85">
        <v>2052</v>
      </c>
      <c r="E505" s="85">
        <v>2159</v>
      </c>
      <c r="F505" s="85">
        <v>1582</v>
      </c>
    </row>
    <row r="506" spans="2:6" x14ac:dyDescent="0.2">
      <c r="B506" s="84" t="s">
        <v>288</v>
      </c>
      <c r="C506" s="84" t="s">
        <v>304</v>
      </c>
      <c r="D506" s="85">
        <v>1582</v>
      </c>
      <c r="E506" s="85">
        <v>2308</v>
      </c>
      <c r="F506" s="85">
        <v>1699</v>
      </c>
    </row>
    <row r="507" spans="2:6" x14ac:dyDescent="0.2">
      <c r="B507" s="84" t="s">
        <v>288</v>
      </c>
      <c r="C507" s="84" t="s">
        <v>305</v>
      </c>
      <c r="D507" s="85">
        <v>1088</v>
      </c>
      <c r="E507" s="85">
        <v>1218</v>
      </c>
      <c r="F507" s="85">
        <v>981</v>
      </c>
    </row>
    <row r="508" spans="2:6" x14ac:dyDescent="0.2">
      <c r="B508" s="84" t="s">
        <v>288</v>
      </c>
      <c r="C508" s="84" t="s">
        <v>306</v>
      </c>
      <c r="D508" s="85">
        <v>706</v>
      </c>
      <c r="E508" s="85">
        <v>1151</v>
      </c>
      <c r="F508" s="85">
        <v>1145</v>
      </c>
    </row>
    <row r="509" spans="2:6" x14ac:dyDescent="0.2">
      <c r="B509" s="84" t="s">
        <v>288</v>
      </c>
      <c r="C509" s="84" t="s">
        <v>307</v>
      </c>
      <c r="D509" s="85">
        <v>1335</v>
      </c>
      <c r="E509" s="85">
        <v>2098</v>
      </c>
      <c r="F509" s="85">
        <v>1322</v>
      </c>
    </row>
    <row r="510" spans="2:6" x14ac:dyDescent="0.2">
      <c r="B510" s="84" t="s">
        <v>288</v>
      </c>
      <c r="C510" s="84" t="s">
        <v>308</v>
      </c>
      <c r="D510" s="85">
        <v>702</v>
      </c>
      <c r="E510" s="85">
        <v>1162</v>
      </c>
      <c r="F510" s="85">
        <v>877</v>
      </c>
    </row>
    <row r="511" spans="2:6" x14ac:dyDescent="0.2">
      <c r="B511" s="84" t="s">
        <v>288</v>
      </c>
      <c r="C511" s="84" t="s">
        <v>309</v>
      </c>
      <c r="D511" s="85">
        <v>968</v>
      </c>
      <c r="E511" s="85">
        <v>1101</v>
      </c>
      <c r="F511" s="85">
        <v>797</v>
      </c>
    </row>
    <row r="512" spans="2:6" x14ac:dyDescent="0.2">
      <c r="B512" s="84" t="s">
        <v>288</v>
      </c>
      <c r="C512" s="84" t="s">
        <v>310</v>
      </c>
      <c r="D512" s="85">
        <v>1664</v>
      </c>
      <c r="E512" s="85">
        <v>2069</v>
      </c>
      <c r="F512" s="85">
        <v>1710</v>
      </c>
    </row>
    <row r="513" spans="2:6" x14ac:dyDescent="0.2">
      <c r="B513" s="84" t="s">
        <v>288</v>
      </c>
      <c r="C513" s="84" t="s">
        <v>311</v>
      </c>
      <c r="D513" s="85">
        <v>624</v>
      </c>
      <c r="E513" s="85">
        <v>770</v>
      </c>
      <c r="F513" s="85">
        <v>746</v>
      </c>
    </row>
    <row r="514" spans="2:6" x14ac:dyDescent="0.2">
      <c r="B514" s="84" t="s">
        <v>288</v>
      </c>
      <c r="C514" s="84" t="s">
        <v>312</v>
      </c>
      <c r="D514" s="85">
        <v>685</v>
      </c>
      <c r="E514" s="85">
        <v>1501</v>
      </c>
      <c r="F514" s="85">
        <v>1126</v>
      </c>
    </row>
    <row r="515" spans="2:6" x14ac:dyDescent="0.2">
      <c r="B515" s="84" t="s">
        <v>288</v>
      </c>
      <c r="C515" s="84" t="s">
        <v>313</v>
      </c>
      <c r="D515" s="85">
        <v>1248</v>
      </c>
      <c r="E515" s="85">
        <v>1763</v>
      </c>
      <c r="F515" s="85">
        <v>1146</v>
      </c>
    </row>
    <row r="516" spans="2:6" x14ac:dyDescent="0.2">
      <c r="B516" s="84" t="s">
        <v>288</v>
      </c>
      <c r="C516" s="84" t="s">
        <v>314</v>
      </c>
      <c r="D516" s="85">
        <v>1342</v>
      </c>
      <c r="E516" s="85">
        <v>1559</v>
      </c>
      <c r="F516" s="85">
        <v>1307</v>
      </c>
    </row>
    <row r="517" spans="2:6" x14ac:dyDescent="0.2">
      <c r="B517" s="84" t="s">
        <v>288</v>
      </c>
      <c r="C517" s="84" t="s">
        <v>315</v>
      </c>
      <c r="D517" s="85">
        <v>760</v>
      </c>
      <c r="E517" s="85">
        <v>965</v>
      </c>
      <c r="F517" s="85">
        <v>921</v>
      </c>
    </row>
    <row r="518" spans="2:6" x14ac:dyDescent="0.2">
      <c r="B518" s="84" t="s">
        <v>288</v>
      </c>
      <c r="C518" s="84" t="s">
        <v>316</v>
      </c>
      <c r="D518" s="85">
        <v>1187</v>
      </c>
      <c r="E518" s="85">
        <v>1568</v>
      </c>
      <c r="F518" s="85">
        <v>1190</v>
      </c>
    </row>
    <row r="519" spans="2:6" x14ac:dyDescent="0.2">
      <c r="B519" s="84" t="s">
        <v>288</v>
      </c>
      <c r="C519" s="84" t="s">
        <v>317</v>
      </c>
      <c r="D519" s="85">
        <v>0</v>
      </c>
      <c r="E519" s="85">
        <v>0</v>
      </c>
      <c r="F519" s="85">
        <v>277</v>
      </c>
    </row>
    <row r="520" spans="2:6" x14ac:dyDescent="0.2">
      <c r="B520" s="84" t="s">
        <v>288</v>
      </c>
      <c r="C520" s="84" t="s">
        <v>318</v>
      </c>
      <c r="D520" s="85">
        <v>368</v>
      </c>
      <c r="E520" s="85">
        <v>1386</v>
      </c>
      <c r="F520" s="85">
        <v>637</v>
      </c>
    </row>
    <row r="521" spans="2:6" x14ac:dyDescent="0.2">
      <c r="B521" s="84" t="s">
        <v>288</v>
      </c>
      <c r="C521" s="84" t="s">
        <v>319</v>
      </c>
      <c r="D521" s="85">
        <v>317</v>
      </c>
      <c r="E521" s="85">
        <v>1215</v>
      </c>
      <c r="F521" s="85">
        <v>478</v>
      </c>
    </row>
    <row r="522" spans="2:6" x14ac:dyDescent="0.2">
      <c r="B522" s="84" t="s">
        <v>288</v>
      </c>
      <c r="C522" s="84" t="s">
        <v>320</v>
      </c>
      <c r="D522" s="85">
        <v>689</v>
      </c>
      <c r="E522" s="85">
        <v>2544</v>
      </c>
      <c r="F522" s="85">
        <v>1009</v>
      </c>
    </row>
    <row r="523" spans="2:6" x14ac:dyDescent="0.2">
      <c r="B523" s="84" t="s">
        <v>288</v>
      </c>
      <c r="C523" s="84" t="s">
        <v>321</v>
      </c>
      <c r="D523" s="85">
        <v>510</v>
      </c>
      <c r="E523" s="85">
        <v>2583</v>
      </c>
      <c r="F523" s="85">
        <v>861</v>
      </c>
    </row>
    <row r="524" spans="2:6" x14ac:dyDescent="0.2">
      <c r="B524" s="84" t="s">
        <v>288</v>
      </c>
      <c r="C524" s="84" t="s">
        <v>322</v>
      </c>
      <c r="D524" s="85">
        <v>257</v>
      </c>
      <c r="E524" s="85">
        <v>1023</v>
      </c>
      <c r="F524" s="85">
        <v>446</v>
      </c>
    </row>
    <row r="525" spans="2:6" x14ac:dyDescent="0.2">
      <c r="B525" s="84" t="s">
        <v>288</v>
      </c>
      <c r="C525" s="84" t="s">
        <v>323</v>
      </c>
      <c r="D525" s="85">
        <v>335</v>
      </c>
      <c r="E525" s="85">
        <v>1225</v>
      </c>
      <c r="F525" s="85">
        <v>520</v>
      </c>
    </row>
    <row r="526" spans="2:6" x14ac:dyDescent="0.2">
      <c r="B526" s="84" t="s">
        <v>288</v>
      </c>
      <c r="C526" s="84" t="s">
        <v>324</v>
      </c>
      <c r="D526" s="85">
        <v>264</v>
      </c>
      <c r="E526" s="85">
        <v>957</v>
      </c>
      <c r="F526" s="85">
        <v>405</v>
      </c>
    </row>
    <row r="527" spans="2:6" x14ac:dyDescent="0.2">
      <c r="B527" s="84" t="s">
        <v>288</v>
      </c>
      <c r="C527" s="84" t="s">
        <v>325</v>
      </c>
      <c r="D527" s="85">
        <v>285</v>
      </c>
      <c r="E527" s="85">
        <v>869</v>
      </c>
      <c r="F527" s="85">
        <v>434</v>
      </c>
    </row>
    <row r="528" spans="2:6" x14ac:dyDescent="0.2">
      <c r="B528" s="84" t="s">
        <v>288</v>
      </c>
      <c r="C528" s="84" t="s">
        <v>326</v>
      </c>
      <c r="D528" s="85">
        <v>550</v>
      </c>
      <c r="E528" s="85">
        <v>2502</v>
      </c>
      <c r="F528" s="85">
        <v>822</v>
      </c>
    </row>
    <row r="529" spans="2:6" x14ac:dyDescent="0.2">
      <c r="B529" s="84" t="s">
        <v>288</v>
      </c>
      <c r="C529" s="84" t="s">
        <v>327</v>
      </c>
      <c r="D529" s="85">
        <v>266</v>
      </c>
      <c r="E529" s="85">
        <v>1382</v>
      </c>
      <c r="F529" s="85">
        <v>501</v>
      </c>
    </row>
    <row r="530" spans="2:6" x14ac:dyDescent="0.2">
      <c r="B530" s="84" t="s">
        <v>288</v>
      </c>
      <c r="C530" s="84" t="s">
        <v>328</v>
      </c>
      <c r="D530" s="85">
        <v>598</v>
      </c>
      <c r="E530" s="85">
        <v>2107</v>
      </c>
      <c r="F530" s="85">
        <v>1002</v>
      </c>
    </row>
    <row r="531" spans="2:6" x14ac:dyDescent="0.2">
      <c r="B531" s="84" t="s">
        <v>288</v>
      </c>
      <c r="C531" s="84" t="s">
        <v>329</v>
      </c>
      <c r="D531" s="85">
        <v>344</v>
      </c>
      <c r="E531" s="85">
        <v>1641</v>
      </c>
      <c r="F531" s="85">
        <v>765</v>
      </c>
    </row>
    <row r="532" spans="2:6" x14ac:dyDescent="0.2">
      <c r="B532" s="84" t="s">
        <v>288</v>
      </c>
      <c r="C532" s="84" t="s">
        <v>330</v>
      </c>
      <c r="D532" s="85">
        <v>183</v>
      </c>
      <c r="E532" s="85">
        <v>867</v>
      </c>
      <c r="F532" s="85">
        <v>384</v>
      </c>
    </row>
    <row r="533" spans="2:6" x14ac:dyDescent="0.2">
      <c r="B533" s="84" t="s">
        <v>288</v>
      </c>
      <c r="C533" s="84" t="s">
        <v>331</v>
      </c>
      <c r="D533" s="85">
        <v>302</v>
      </c>
      <c r="E533" s="85">
        <v>1326</v>
      </c>
      <c r="F533" s="85">
        <v>586</v>
      </c>
    </row>
    <row r="534" spans="2:6" x14ac:dyDescent="0.2">
      <c r="B534" s="84" t="s">
        <v>288</v>
      </c>
      <c r="C534" s="84" t="s">
        <v>332</v>
      </c>
      <c r="D534" s="85">
        <v>177</v>
      </c>
      <c r="E534" s="85">
        <v>823</v>
      </c>
      <c r="F534" s="85">
        <v>548</v>
      </c>
    </row>
    <row r="535" spans="2:6" x14ac:dyDescent="0.2">
      <c r="B535" s="84" t="s">
        <v>288</v>
      </c>
      <c r="C535" s="84" t="s">
        <v>333</v>
      </c>
      <c r="D535" s="85">
        <v>285</v>
      </c>
      <c r="E535" s="85">
        <v>1249</v>
      </c>
      <c r="F535" s="85">
        <v>533</v>
      </c>
    </row>
    <row r="536" spans="2:6" x14ac:dyDescent="0.2">
      <c r="B536" s="84" t="s">
        <v>288</v>
      </c>
      <c r="C536" s="84" t="s">
        <v>334</v>
      </c>
      <c r="D536" s="85">
        <v>236</v>
      </c>
      <c r="E536" s="85">
        <v>1162</v>
      </c>
      <c r="F536" s="85">
        <v>402</v>
      </c>
    </row>
    <row r="537" spans="2:6" x14ac:dyDescent="0.2">
      <c r="B537" s="84" t="s">
        <v>288</v>
      </c>
      <c r="C537" s="84" t="s">
        <v>335</v>
      </c>
      <c r="D537" s="85">
        <v>293</v>
      </c>
      <c r="E537" s="85">
        <v>1016</v>
      </c>
      <c r="F537" s="85">
        <v>585</v>
      </c>
    </row>
    <row r="538" spans="2:6" x14ac:dyDescent="0.2">
      <c r="B538" s="84" t="s">
        <v>288</v>
      </c>
      <c r="C538" s="84" t="s">
        <v>336</v>
      </c>
      <c r="D538" s="85">
        <v>242</v>
      </c>
      <c r="E538" s="85">
        <v>1363</v>
      </c>
      <c r="F538" s="85">
        <v>428</v>
      </c>
    </row>
    <row r="539" spans="2:6" x14ac:dyDescent="0.2">
      <c r="B539" s="84" t="s">
        <v>288</v>
      </c>
      <c r="C539" s="84" t="s">
        <v>337</v>
      </c>
      <c r="D539" s="85">
        <v>248</v>
      </c>
      <c r="E539" s="85">
        <v>1398</v>
      </c>
      <c r="F539" s="85">
        <v>476</v>
      </c>
    </row>
    <row r="540" spans="2:6" x14ac:dyDescent="0.2">
      <c r="B540" s="84" t="s">
        <v>288</v>
      </c>
      <c r="C540" s="84" t="s">
        <v>338</v>
      </c>
      <c r="D540" s="85">
        <v>292</v>
      </c>
      <c r="E540" s="85">
        <v>1380</v>
      </c>
      <c r="F540" s="85">
        <v>456</v>
      </c>
    </row>
    <row r="541" spans="2:6" x14ac:dyDescent="0.2">
      <c r="B541" s="84" t="s">
        <v>288</v>
      </c>
      <c r="C541" s="84" t="s">
        <v>339</v>
      </c>
      <c r="D541" s="85">
        <v>196</v>
      </c>
      <c r="E541" s="85">
        <v>1238</v>
      </c>
      <c r="F541" s="85">
        <v>493</v>
      </c>
    </row>
    <row r="542" spans="2:6" x14ac:dyDescent="0.2">
      <c r="B542" s="84" t="s">
        <v>288</v>
      </c>
      <c r="C542" s="84" t="s">
        <v>340</v>
      </c>
      <c r="D542" s="85">
        <v>432</v>
      </c>
      <c r="E542" s="85">
        <v>1216</v>
      </c>
      <c r="F542" s="85">
        <v>552</v>
      </c>
    </row>
    <row r="543" spans="2:6" x14ac:dyDescent="0.2">
      <c r="B543" s="84" t="s">
        <v>288</v>
      </c>
      <c r="C543" s="84" t="s">
        <v>341</v>
      </c>
      <c r="D543" s="85">
        <v>420</v>
      </c>
      <c r="E543" s="85">
        <v>1581</v>
      </c>
      <c r="F543" s="85">
        <v>525</v>
      </c>
    </row>
    <row r="544" spans="2:6" x14ac:dyDescent="0.2">
      <c r="B544" s="84" t="s">
        <v>288</v>
      </c>
      <c r="C544" s="84" t="s">
        <v>342</v>
      </c>
      <c r="D544" s="85">
        <v>398</v>
      </c>
      <c r="E544" s="85">
        <v>1759</v>
      </c>
      <c r="F544" s="85">
        <v>682</v>
      </c>
    </row>
    <row r="545" spans="2:6" x14ac:dyDescent="0.2">
      <c r="B545" s="84" t="s">
        <v>288</v>
      </c>
      <c r="C545" s="84" t="s">
        <v>343</v>
      </c>
      <c r="D545" s="85">
        <v>128</v>
      </c>
      <c r="E545" s="85">
        <v>791</v>
      </c>
      <c r="F545" s="85">
        <v>242</v>
      </c>
    </row>
    <row r="546" spans="2:6" x14ac:dyDescent="0.2">
      <c r="B546" s="84" t="s">
        <v>288</v>
      </c>
      <c r="C546" s="84" t="s">
        <v>344</v>
      </c>
      <c r="D546" s="85">
        <v>225</v>
      </c>
      <c r="E546" s="85">
        <v>935</v>
      </c>
      <c r="F546" s="85">
        <v>432</v>
      </c>
    </row>
    <row r="547" spans="2:6" x14ac:dyDescent="0.2">
      <c r="B547" s="84" t="s">
        <v>288</v>
      </c>
      <c r="C547" s="84" t="s">
        <v>345</v>
      </c>
      <c r="D547" s="85">
        <v>1358</v>
      </c>
      <c r="E547" s="85">
        <v>2231</v>
      </c>
      <c r="F547" s="85">
        <v>1391</v>
      </c>
    </row>
    <row r="548" spans="2:6" x14ac:dyDescent="0.2">
      <c r="B548" s="84" t="s">
        <v>288</v>
      </c>
      <c r="C548" s="84" t="s">
        <v>346</v>
      </c>
      <c r="D548" s="85">
        <v>1345</v>
      </c>
      <c r="E548" s="85">
        <v>1791</v>
      </c>
      <c r="F548" s="85">
        <v>1460</v>
      </c>
    </row>
    <row r="549" spans="2:6" x14ac:dyDescent="0.2">
      <c r="B549" s="84" t="s">
        <v>288</v>
      </c>
      <c r="C549" s="84" t="s">
        <v>347</v>
      </c>
      <c r="D549" s="85">
        <v>769</v>
      </c>
      <c r="E549" s="85">
        <v>1948</v>
      </c>
      <c r="F549" s="85">
        <v>1011</v>
      </c>
    </row>
    <row r="550" spans="2:6" x14ac:dyDescent="0.2">
      <c r="B550" s="84" t="s">
        <v>288</v>
      </c>
      <c r="C550" s="84" t="s">
        <v>348</v>
      </c>
      <c r="D550" s="85">
        <v>560</v>
      </c>
      <c r="E550" s="85">
        <v>1835</v>
      </c>
      <c r="F550" s="85">
        <v>642</v>
      </c>
    </row>
    <row r="551" spans="2:6" x14ac:dyDescent="0.2">
      <c r="B551" s="84" t="s">
        <v>288</v>
      </c>
      <c r="C551" s="84" t="s">
        <v>349</v>
      </c>
      <c r="D551" s="85">
        <v>836</v>
      </c>
      <c r="E551" s="85">
        <v>2245</v>
      </c>
      <c r="F551" s="85">
        <v>861</v>
      </c>
    </row>
    <row r="552" spans="2:6" x14ac:dyDescent="0.2">
      <c r="B552" s="84" t="s">
        <v>288</v>
      </c>
      <c r="C552" s="84" t="s">
        <v>350</v>
      </c>
      <c r="D552" s="85">
        <v>587</v>
      </c>
      <c r="E552" s="85">
        <v>1471</v>
      </c>
      <c r="F552" s="85">
        <v>623</v>
      </c>
    </row>
    <row r="553" spans="2:6" x14ac:dyDescent="0.2">
      <c r="B553" s="84" t="s">
        <v>288</v>
      </c>
      <c r="C553" s="84" t="s">
        <v>351</v>
      </c>
      <c r="D553" s="85">
        <v>774</v>
      </c>
      <c r="E553" s="85">
        <v>1403</v>
      </c>
      <c r="F553" s="85">
        <v>1085</v>
      </c>
    </row>
    <row r="554" spans="2:6" x14ac:dyDescent="0.2">
      <c r="B554" s="84" t="s">
        <v>288</v>
      </c>
      <c r="C554" s="84" t="s">
        <v>352</v>
      </c>
      <c r="D554" s="85">
        <v>757</v>
      </c>
      <c r="E554" s="85">
        <v>1203</v>
      </c>
      <c r="F554" s="85">
        <v>1175</v>
      </c>
    </row>
    <row r="555" spans="2:6" x14ac:dyDescent="0.2">
      <c r="B555" s="84" t="s">
        <v>288</v>
      </c>
      <c r="C555" s="84" t="s">
        <v>353</v>
      </c>
      <c r="D555" s="85">
        <v>591</v>
      </c>
      <c r="E555" s="85">
        <v>1439</v>
      </c>
      <c r="F555" s="85">
        <v>858</v>
      </c>
    </row>
    <row r="556" spans="2:6" x14ac:dyDescent="0.2">
      <c r="B556" s="84" t="s">
        <v>288</v>
      </c>
      <c r="C556" s="84" t="s">
        <v>354</v>
      </c>
      <c r="D556" s="85">
        <v>457</v>
      </c>
      <c r="E556" s="85">
        <v>1161</v>
      </c>
      <c r="F556" s="85">
        <v>594</v>
      </c>
    </row>
    <row r="557" spans="2:6" x14ac:dyDescent="0.2">
      <c r="B557" s="84" t="s">
        <v>288</v>
      </c>
      <c r="C557" s="84" t="s">
        <v>355</v>
      </c>
      <c r="D557" s="85">
        <v>494</v>
      </c>
      <c r="E557" s="85">
        <v>1585</v>
      </c>
      <c r="F557" s="85">
        <v>705</v>
      </c>
    </row>
    <row r="558" spans="2:6" x14ac:dyDescent="0.2">
      <c r="B558" s="84" t="s">
        <v>288</v>
      </c>
      <c r="C558" s="84" t="s">
        <v>356</v>
      </c>
      <c r="D558" s="85">
        <v>914</v>
      </c>
      <c r="E558" s="85">
        <v>1727</v>
      </c>
      <c r="F558" s="85">
        <v>1308</v>
      </c>
    </row>
    <row r="559" spans="2:6" x14ac:dyDescent="0.2">
      <c r="B559" s="84" t="s">
        <v>288</v>
      </c>
      <c r="C559" s="84" t="s">
        <v>357</v>
      </c>
      <c r="D559" s="85">
        <v>581</v>
      </c>
      <c r="E559" s="85">
        <v>1448</v>
      </c>
      <c r="F559" s="85">
        <v>885</v>
      </c>
    </row>
    <row r="560" spans="2:6" x14ac:dyDescent="0.2">
      <c r="B560" s="84" t="s">
        <v>288</v>
      </c>
      <c r="C560" s="84" t="s">
        <v>358</v>
      </c>
      <c r="D560" s="85">
        <v>31</v>
      </c>
      <c r="E560" s="85">
        <v>0</v>
      </c>
      <c r="F560" s="85">
        <v>78</v>
      </c>
    </row>
    <row r="561" spans="2:6" x14ac:dyDescent="0.2">
      <c r="B561" s="84" t="s">
        <v>288</v>
      </c>
      <c r="C561" s="84" t="s">
        <v>359</v>
      </c>
      <c r="D561" s="85">
        <v>92</v>
      </c>
      <c r="E561" s="85">
        <v>233</v>
      </c>
      <c r="F561" s="85">
        <v>494</v>
      </c>
    </row>
    <row r="562" spans="2:6" x14ac:dyDescent="0.2">
      <c r="B562" s="84" t="s">
        <v>288</v>
      </c>
      <c r="C562" s="84" t="s">
        <v>360</v>
      </c>
      <c r="D562" s="85">
        <v>486</v>
      </c>
      <c r="E562" s="85">
        <v>1176</v>
      </c>
      <c r="F562" s="85">
        <v>400</v>
      </c>
    </row>
    <row r="563" spans="2:6" x14ac:dyDescent="0.2">
      <c r="B563" s="84" t="s">
        <v>288</v>
      </c>
      <c r="C563" s="84" t="s">
        <v>361</v>
      </c>
      <c r="D563" s="85">
        <v>440</v>
      </c>
      <c r="E563" s="85">
        <v>874</v>
      </c>
      <c r="F563" s="85">
        <v>803</v>
      </c>
    </row>
    <row r="564" spans="2:6" x14ac:dyDescent="0.2">
      <c r="B564" s="84" t="s">
        <v>288</v>
      </c>
      <c r="C564" s="84" t="s">
        <v>362</v>
      </c>
      <c r="D564" s="85">
        <v>127</v>
      </c>
      <c r="E564" s="85">
        <v>695</v>
      </c>
      <c r="F564" s="85">
        <v>440</v>
      </c>
    </row>
    <row r="565" spans="2:6" x14ac:dyDescent="0.2">
      <c r="B565" s="84" t="s">
        <v>288</v>
      </c>
      <c r="C565" s="84" t="s">
        <v>363</v>
      </c>
      <c r="D565" s="85">
        <v>257</v>
      </c>
      <c r="E565" s="85">
        <v>1367</v>
      </c>
      <c r="F565" s="85">
        <v>544</v>
      </c>
    </row>
    <row r="566" spans="2:6" x14ac:dyDescent="0.2">
      <c r="B566" s="84" t="s">
        <v>288</v>
      </c>
      <c r="C566" s="84" t="s">
        <v>364</v>
      </c>
      <c r="D566" s="85">
        <v>399</v>
      </c>
      <c r="E566" s="85">
        <v>1238</v>
      </c>
      <c r="F566" s="85">
        <v>622</v>
      </c>
    </row>
    <row r="567" spans="2:6" x14ac:dyDescent="0.2">
      <c r="B567" s="84" t="s">
        <v>288</v>
      </c>
      <c r="C567" s="84" t="s">
        <v>365</v>
      </c>
      <c r="D567" s="85">
        <v>470</v>
      </c>
      <c r="E567" s="85">
        <v>1609</v>
      </c>
      <c r="F567" s="85">
        <v>662</v>
      </c>
    </row>
    <row r="568" spans="2:6" x14ac:dyDescent="0.2">
      <c r="B568" s="84" t="s">
        <v>288</v>
      </c>
      <c r="C568" s="84" t="s">
        <v>366</v>
      </c>
      <c r="D568" s="85">
        <v>651</v>
      </c>
      <c r="E568" s="85">
        <v>2120</v>
      </c>
      <c r="F568" s="85">
        <v>824</v>
      </c>
    </row>
    <row r="569" spans="2:6" x14ac:dyDescent="0.2">
      <c r="B569" s="84" t="s">
        <v>288</v>
      </c>
      <c r="C569" s="84" t="s">
        <v>367</v>
      </c>
      <c r="D569" s="85">
        <v>757</v>
      </c>
      <c r="E569" s="85">
        <v>2498</v>
      </c>
      <c r="F569" s="85">
        <v>846</v>
      </c>
    </row>
    <row r="570" spans="2:6" x14ac:dyDescent="0.2">
      <c r="B570" s="84" t="s">
        <v>288</v>
      </c>
      <c r="C570" s="84" t="s">
        <v>368</v>
      </c>
      <c r="D570" s="85">
        <v>526</v>
      </c>
      <c r="E570" s="85">
        <v>1902</v>
      </c>
      <c r="F570" s="85">
        <v>743</v>
      </c>
    </row>
    <row r="571" spans="2:6" x14ac:dyDescent="0.2">
      <c r="B571" s="84" t="s">
        <v>288</v>
      </c>
      <c r="C571" s="84" t="s">
        <v>369</v>
      </c>
      <c r="D571" s="85">
        <v>196</v>
      </c>
      <c r="E571" s="85">
        <v>994</v>
      </c>
      <c r="F571" s="85">
        <v>477</v>
      </c>
    </row>
    <row r="572" spans="2:6" x14ac:dyDescent="0.2">
      <c r="B572" s="84" t="s">
        <v>288</v>
      </c>
      <c r="C572" s="84" t="s">
        <v>370</v>
      </c>
      <c r="D572" s="85">
        <v>260</v>
      </c>
      <c r="E572" s="85">
        <v>1010</v>
      </c>
      <c r="F572" s="85">
        <v>575</v>
      </c>
    </row>
    <row r="573" spans="2:6" x14ac:dyDescent="0.2">
      <c r="B573" s="84" t="s">
        <v>288</v>
      </c>
      <c r="C573" s="84" t="s">
        <v>371</v>
      </c>
      <c r="D573" s="85">
        <v>192</v>
      </c>
      <c r="E573" s="85">
        <v>899</v>
      </c>
      <c r="F573" s="85">
        <v>369</v>
      </c>
    </row>
    <row r="574" spans="2:6" x14ac:dyDescent="0.2">
      <c r="B574" s="84" t="s">
        <v>288</v>
      </c>
      <c r="C574" s="84" t="s">
        <v>372</v>
      </c>
      <c r="D574" s="85">
        <v>177</v>
      </c>
      <c r="E574" s="85">
        <v>284</v>
      </c>
      <c r="F574" s="85">
        <v>174</v>
      </c>
    </row>
    <row r="575" spans="2:6" x14ac:dyDescent="0.2">
      <c r="B575" s="84" t="s">
        <v>288</v>
      </c>
      <c r="C575" s="84" t="s">
        <v>373</v>
      </c>
      <c r="D575" s="85">
        <v>741</v>
      </c>
      <c r="E575" s="85">
        <v>1781</v>
      </c>
      <c r="F575" s="85">
        <v>1028</v>
      </c>
    </row>
    <row r="576" spans="2:6" x14ac:dyDescent="0.2">
      <c r="B576" s="84" t="s">
        <v>288</v>
      </c>
      <c r="C576" s="84" t="s">
        <v>374</v>
      </c>
      <c r="D576" s="85">
        <v>174</v>
      </c>
      <c r="E576" s="85">
        <v>773</v>
      </c>
      <c r="F576" s="85">
        <v>237</v>
      </c>
    </row>
    <row r="577" spans="2:6" x14ac:dyDescent="0.2">
      <c r="B577" s="84" t="s">
        <v>288</v>
      </c>
      <c r="C577" s="84" t="s">
        <v>375</v>
      </c>
      <c r="D577" s="85">
        <v>94</v>
      </c>
      <c r="E577" s="85">
        <v>769</v>
      </c>
      <c r="F577" s="85">
        <v>228</v>
      </c>
    </row>
    <row r="578" spans="2:6" x14ac:dyDescent="0.2">
      <c r="B578" s="84" t="s">
        <v>288</v>
      </c>
      <c r="C578" s="84" t="s">
        <v>376</v>
      </c>
      <c r="D578" s="85">
        <v>197</v>
      </c>
      <c r="E578" s="85">
        <v>837</v>
      </c>
      <c r="F578" s="85">
        <v>434</v>
      </c>
    </row>
    <row r="579" spans="2:6" x14ac:dyDescent="0.2">
      <c r="B579" s="84" t="s">
        <v>288</v>
      </c>
      <c r="C579" s="84" t="s">
        <v>377</v>
      </c>
      <c r="D579" s="85">
        <v>318</v>
      </c>
      <c r="E579" s="85">
        <v>1120</v>
      </c>
      <c r="F579" s="85">
        <v>444</v>
      </c>
    </row>
    <row r="580" spans="2:6" x14ac:dyDescent="0.2">
      <c r="B580" s="84" t="s">
        <v>288</v>
      </c>
      <c r="C580" s="84" t="s">
        <v>378</v>
      </c>
      <c r="D580" s="85">
        <v>82</v>
      </c>
      <c r="E580" s="85">
        <v>723</v>
      </c>
      <c r="F580" s="85">
        <v>204</v>
      </c>
    </row>
    <row r="581" spans="2:6" x14ac:dyDescent="0.2">
      <c r="B581" s="84" t="s">
        <v>288</v>
      </c>
      <c r="C581" s="84" t="s">
        <v>379</v>
      </c>
      <c r="D581" s="85">
        <v>206</v>
      </c>
      <c r="E581" s="85">
        <v>550</v>
      </c>
      <c r="F581" s="85">
        <v>229</v>
      </c>
    </row>
    <row r="582" spans="2:6" x14ac:dyDescent="0.2">
      <c r="B582" s="84" t="s">
        <v>288</v>
      </c>
      <c r="C582" s="84" t="s">
        <v>380</v>
      </c>
      <c r="D582" s="85">
        <v>390</v>
      </c>
      <c r="E582" s="85">
        <v>1297</v>
      </c>
      <c r="F582" s="85">
        <v>456</v>
      </c>
    </row>
    <row r="583" spans="2:6" x14ac:dyDescent="0.2">
      <c r="B583" s="84" t="s">
        <v>288</v>
      </c>
      <c r="C583" s="84" t="s">
        <v>381</v>
      </c>
      <c r="D583" s="85">
        <v>111</v>
      </c>
      <c r="E583" s="85">
        <v>1160</v>
      </c>
      <c r="F583" s="85">
        <v>282</v>
      </c>
    </row>
    <row r="584" spans="2:6" x14ac:dyDescent="0.2">
      <c r="B584" s="84" t="s">
        <v>288</v>
      </c>
      <c r="C584" s="84" t="s">
        <v>382</v>
      </c>
      <c r="D584" s="85">
        <v>522</v>
      </c>
      <c r="E584" s="85">
        <v>1667</v>
      </c>
      <c r="F584" s="85">
        <v>556</v>
      </c>
    </row>
    <row r="585" spans="2:6" x14ac:dyDescent="0.2">
      <c r="B585" s="84" t="s">
        <v>288</v>
      </c>
      <c r="C585" s="84" t="s">
        <v>383</v>
      </c>
      <c r="D585" s="85">
        <v>278</v>
      </c>
      <c r="E585" s="85">
        <v>1091</v>
      </c>
      <c r="F585" s="85">
        <v>505</v>
      </c>
    </row>
    <row r="586" spans="2:6" x14ac:dyDescent="0.2">
      <c r="B586" s="84" t="s">
        <v>288</v>
      </c>
      <c r="C586" s="84" t="s">
        <v>384</v>
      </c>
      <c r="D586" s="85">
        <v>0</v>
      </c>
      <c r="E586" s="85">
        <v>0</v>
      </c>
      <c r="F586" s="85">
        <v>0</v>
      </c>
    </row>
    <row r="587" spans="2:6" x14ac:dyDescent="0.2">
      <c r="B587" s="84" t="s">
        <v>288</v>
      </c>
      <c r="C587" s="84" t="s">
        <v>385</v>
      </c>
      <c r="D587" s="85">
        <v>120</v>
      </c>
      <c r="E587" s="85">
        <v>1335</v>
      </c>
      <c r="F587" s="85">
        <v>289</v>
      </c>
    </row>
    <row r="588" spans="2:6" x14ac:dyDescent="0.2">
      <c r="B588" s="84" t="s">
        <v>288</v>
      </c>
      <c r="C588" s="84" t="s">
        <v>386</v>
      </c>
      <c r="D588" s="85">
        <v>316</v>
      </c>
      <c r="E588" s="85">
        <v>1028</v>
      </c>
      <c r="F588" s="85">
        <v>505</v>
      </c>
    </row>
    <row r="589" spans="2:6" x14ac:dyDescent="0.2">
      <c r="B589" s="84" t="s">
        <v>288</v>
      </c>
      <c r="C589" s="84" t="s">
        <v>387</v>
      </c>
      <c r="D589" s="85">
        <v>446</v>
      </c>
      <c r="E589" s="85">
        <v>1763</v>
      </c>
      <c r="F589" s="85">
        <v>527</v>
      </c>
    </row>
    <row r="590" spans="2:6" x14ac:dyDescent="0.2">
      <c r="B590" s="84" t="s">
        <v>288</v>
      </c>
      <c r="C590" s="84" t="s">
        <v>388</v>
      </c>
      <c r="D590" s="85">
        <v>0</v>
      </c>
      <c r="E590" s="85">
        <v>0</v>
      </c>
      <c r="F590" s="85">
        <v>0</v>
      </c>
    </row>
    <row r="591" spans="2:6" x14ac:dyDescent="0.2">
      <c r="B591" s="84" t="s">
        <v>288</v>
      </c>
      <c r="C591" s="84" t="s">
        <v>389</v>
      </c>
      <c r="D591" s="85">
        <v>254</v>
      </c>
      <c r="E591" s="85">
        <v>642</v>
      </c>
      <c r="F591" s="85">
        <v>308</v>
      </c>
    </row>
    <row r="592" spans="2:6" x14ac:dyDescent="0.2">
      <c r="B592" s="84" t="s">
        <v>288</v>
      </c>
      <c r="C592" s="84" t="s">
        <v>390</v>
      </c>
      <c r="D592" s="85">
        <v>157</v>
      </c>
      <c r="E592" s="85">
        <v>440</v>
      </c>
      <c r="F592" s="85">
        <v>436</v>
      </c>
    </row>
    <row r="593" spans="2:6" x14ac:dyDescent="0.2">
      <c r="B593" s="84" t="s">
        <v>288</v>
      </c>
      <c r="C593" s="84" t="s">
        <v>391</v>
      </c>
      <c r="D593" s="85">
        <v>788</v>
      </c>
      <c r="E593" s="85">
        <v>988</v>
      </c>
      <c r="F593" s="85">
        <v>673</v>
      </c>
    </row>
    <row r="594" spans="2:6" x14ac:dyDescent="0.2">
      <c r="B594" s="84" t="s">
        <v>288</v>
      </c>
      <c r="C594" s="84" t="s">
        <v>392</v>
      </c>
      <c r="D594" s="85">
        <v>398</v>
      </c>
      <c r="E594" s="85">
        <v>454</v>
      </c>
      <c r="F594" s="85">
        <v>333</v>
      </c>
    </row>
    <row r="595" spans="2:6" x14ac:dyDescent="0.2">
      <c r="B595" s="84" t="s">
        <v>288</v>
      </c>
      <c r="C595" s="84" t="s">
        <v>393</v>
      </c>
      <c r="D595" s="85">
        <v>796</v>
      </c>
      <c r="E595" s="85">
        <v>912</v>
      </c>
      <c r="F595" s="85">
        <v>687</v>
      </c>
    </row>
    <row r="596" spans="2:6" x14ac:dyDescent="0.2">
      <c r="B596" s="84" t="s">
        <v>288</v>
      </c>
      <c r="C596" s="84" t="s">
        <v>394</v>
      </c>
      <c r="D596" s="85">
        <v>633</v>
      </c>
      <c r="E596" s="85">
        <v>1349</v>
      </c>
      <c r="F596" s="85">
        <v>564</v>
      </c>
    </row>
    <row r="597" spans="2:6" x14ac:dyDescent="0.2">
      <c r="B597" s="84" t="s">
        <v>288</v>
      </c>
      <c r="C597" s="84" t="s">
        <v>395</v>
      </c>
      <c r="D597" s="85">
        <v>1018</v>
      </c>
      <c r="E597" s="85">
        <v>1622</v>
      </c>
      <c r="F597" s="85">
        <v>826</v>
      </c>
    </row>
    <row r="598" spans="2:6" x14ac:dyDescent="0.2">
      <c r="B598" s="84" t="s">
        <v>288</v>
      </c>
      <c r="C598" s="84" t="s">
        <v>396</v>
      </c>
      <c r="D598" s="85">
        <v>356</v>
      </c>
      <c r="E598" s="85">
        <v>429</v>
      </c>
      <c r="F598" s="85">
        <v>621</v>
      </c>
    </row>
    <row r="599" spans="2:6" x14ac:dyDescent="0.2">
      <c r="B599" s="84" t="s">
        <v>288</v>
      </c>
      <c r="C599" s="84" t="s">
        <v>397</v>
      </c>
      <c r="D599" s="85">
        <v>1173</v>
      </c>
      <c r="E599" s="85">
        <v>1342</v>
      </c>
      <c r="F599" s="85">
        <v>605</v>
      </c>
    </row>
    <row r="600" spans="2:6" x14ac:dyDescent="0.2">
      <c r="B600" s="84" t="s">
        <v>288</v>
      </c>
      <c r="C600" s="84" t="s">
        <v>398</v>
      </c>
      <c r="D600" s="85">
        <v>729</v>
      </c>
      <c r="E600" s="85">
        <v>1085</v>
      </c>
      <c r="F600" s="85">
        <v>838</v>
      </c>
    </row>
    <row r="601" spans="2:6" x14ac:dyDescent="0.2">
      <c r="B601" s="84" t="s">
        <v>288</v>
      </c>
      <c r="C601" s="84" t="s">
        <v>399</v>
      </c>
      <c r="D601" s="85">
        <v>935</v>
      </c>
      <c r="E601" s="85">
        <v>1436</v>
      </c>
      <c r="F601" s="85">
        <v>1237</v>
      </c>
    </row>
    <row r="602" spans="2:6" x14ac:dyDescent="0.2">
      <c r="B602" s="84" t="s">
        <v>288</v>
      </c>
      <c r="C602" s="84" t="s">
        <v>400</v>
      </c>
      <c r="D602" s="85">
        <v>930</v>
      </c>
      <c r="E602" s="85">
        <v>1328</v>
      </c>
      <c r="F602" s="85">
        <v>1024</v>
      </c>
    </row>
    <row r="603" spans="2:6" x14ac:dyDescent="0.2">
      <c r="B603" s="84" t="s">
        <v>288</v>
      </c>
      <c r="C603" s="84" t="s">
        <v>401</v>
      </c>
      <c r="D603" s="85">
        <v>1207</v>
      </c>
      <c r="E603" s="85">
        <v>1863</v>
      </c>
      <c r="F603" s="85">
        <v>1375</v>
      </c>
    </row>
    <row r="604" spans="2:6" x14ac:dyDescent="0.2">
      <c r="B604" s="84" t="s">
        <v>288</v>
      </c>
      <c r="C604" s="84" t="s">
        <v>402</v>
      </c>
      <c r="D604" s="85">
        <v>1089</v>
      </c>
      <c r="E604" s="85">
        <v>1554</v>
      </c>
      <c r="F604" s="85">
        <v>945</v>
      </c>
    </row>
    <row r="605" spans="2:6" x14ac:dyDescent="0.2">
      <c r="B605" s="84" t="s">
        <v>288</v>
      </c>
      <c r="C605" s="84" t="s">
        <v>403</v>
      </c>
      <c r="D605" s="85">
        <v>1179</v>
      </c>
      <c r="E605" s="85">
        <v>1541</v>
      </c>
      <c r="F605" s="85">
        <v>1136</v>
      </c>
    </row>
    <row r="606" spans="2:6" x14ac:dyDescent="0.2">
      <c r="B606" s="84" t="s">
        <v>288</v>
      </c>
      <c r="C606" s="84" t="s">
        <v>404</v>
      </c>
      <c r="D606" s="85">
        <v>646</v>
      </c>
      <c r="E606" s="85">
        <v>1144</v>
      </c>
      <c r="F606" s="85">
        <v>1027</v>
      </c>
    </row>
    <row r="607" spans="2:6" x14ac:dyDescent="0.2">
      <c r="B607" s="84" t="s">
        <v>288</v>
      </c>
      <c r="C607" s="84" t="s">
        <v>405</v>
      </c>
      <c r="D607" s="85">
        <v>689</v>
      </c>
      <c r="E607" s="85">
        <v>1352</v>
      </c>
      <c r="F607" s="85">
        <v>777</v>
      </c>
    </row>
    <row r="608" spans="2:6" x14ac:dyDescent="0.2">
      <c r="B608" s="84" t="s">
        <v>288</v>
      </c>
      <c r="C608" s="84" t="s">
        <v>406</v>
      </c>
      <c r="D608" s="85">
        <v>92</v>
      </c>
      <c r="E608" s="85">
        <v>1393</v>
      </c>
      <c r="F608" s="85">
        <v>295</v>
      </c>
    </row>
    <row r="609" spans="2:6" x14ac:dyDescent="0.2">
      <c r="B609" s="84" t="s">
        <v>288</v>
      </c>
      <c r="C609" s="84" t="s">
        <v>407</v>
      </c>
      <c r="D609" s="85">
        <v>361</v>
      </c>
      <c r="E609" s="85">
        <v>4109</v>
      </c>
      <c r="F609" s="85">
        <v>761</v>
      </c>
    </row>
    <row r="610" spans="2:6" x14ac:dyDescent="0.2">
      <c r="B610" s="84" t="s">
        <v>288</v>
      </c>
      <c r="C610" s="84" t="s">
        <v>408</v>
      </c>
      <c r="D610" s="85">
        <v>148</v>
      </c>
      <c r="E610" s="85">
        <v>1510</v>
      </c>
      <c r="F610" s="85">
        <v>300</v>
      </c>
    </row>
    <row r="611" spans="2:6" x14ac:dyDescent="0.2">
      <c r="B611" s="84" t="s">
        <v>288</v>
      </c>
      <c r="C611" s="84" t="s">
        <v>409</v>
      </c>
      <c r="D611" s="85">
        <v>367</v>
      </c>
      <c r="E611" s="85">
        <v>1942</v>
      </c>
      <c r="F611" s="85">
        <v>817</v>
      </c>
    </row>
    <row r="612" spans="2:6" x14ac:dyDescent="0.2">
      <c r="B612" s="84" t="s">
        <v>288</v>
      </c>
      <c r="C612" s="84" t="s">
        <v>410</v>
      </c>
      <c r="D612" s="85">
        <v>96</v>
      </c>
      <c r="E612" s="85">
        <v>249</v>
      </c>
      <c r="F612" s="85">
        <v>191</v>
      </c>
    </row>
    <row r="613" spans="2:6" x14ac:dyDescent="0.2">
      <c r="B613" s="84" t="s">
        <v>288</v>
      </c>
      <c r="C613" s="84" t="s">
        <v>411</v>
      </c>
      <c r="D613" s="85">
        <v>104</v>
      </c>
      <c r="E613" s="85">
        <v>281</v>
      </c>
      <c r="F613" s="85">
        <v>241</v>
      </c>
    </row>
    <row r="614" spans="2:6" x14ac:dyDescent="0.2">
      <c r="B614" s="84" t="s">
        <v>288</v>
      </c>
      <c r="C614" s="84" t="s">
        <v>412</v>
      </c>
      <c r="D614" s="85">
        <v>152</v>
      </c>
      <c r="E614" s="85">
        <v>225</v>
      </c>
      <c r="F614" s="85">
        <v>215</v>
      </c>
    </row>
    <row r="615" spans="2:6" x14ac:dyDescent="0.2">
      <c r="B615" s="84" t="s">
        <v>288</v>
      </c>
      <c r="C615" s="84" t="s">
        <v>413</v>
      </c>
      <c r="D615" s="85">
        <v>661</v>
      </c>
      <c r="E615" s="85">
        <v>1509</v>
      </c>
      <c r="F615" s="85">
        <v>818</v>
      </c>
    </row>
    <row r="616" spans="2:6" x14ac:dyDescent="0.2">
      <c r="B616" s="84" t="s">
        <v>288</v>
      </c>
      <c r="C616" s="84" t="s">
        <v>414</v>
      </c>
      <c r="D616" s="85">
        <v>417</v>
      </c>
      <c r="E616" s="85">
        <v>591</v>
      </c>
      <c r="F616" s="85">
        <v>414</v>
      </c>
    </row>
    <row r="617" spans="2:6" x14ac:dyDescent="0.2">
      <c r="B617" s="84" t="s">
        <v>288</v>
      </c>
      <c r="C617" s="84" t="s">
        <v>415</v>
      </c>
      <c r="D617" s="85">
        <v>588</v>
      </c>
      <c r="E617" s="85">
        <v>1036</v>
      </c>
      <c r="F617" s="85">
        <v>725</v>
      </c>
    </row>
    <row r="618" spans="2:6" x14ac:dyDescent="0.2">
      <c r="B618" s="84" t="s">
        <v>288</v>
      </c>
      <c r="C618" s="84" t="s">
        <v>416</v>
      </c>
      <c r="D618" s="85">
        <v>99</v>
      </c>
      <c r="E618" s="85">
        <v>566</v>
      </c>
      <c r="F618" s="85">
        <v>200</v>
      </c>
    </row>
    <row r="619" spans="2:6" x14ac:dyDescent="0.2">
      <c r="B619" s="84" t="s">
        <v>288</v>
      </c>
      <c r="C619" s="84" t="s">
        <v>417</v>
      </c>
      <c r="D619" s="85">
        <v>1113</v>
      </c>
      <c r="E619" s="85">
        <v>1539</v>
      </c>
      <c r="F619" s="85">
        <v>1209</v>
      </c>
    </row>
    <row r="620" spans="2:6" x14ac:dyDescent="0.2">
      <c r="B620" s="84" t="s">
        <v>288</v>
      </c>
      <c r="C620" s="84" t="s">
        <v>418</v>
      </c>
      <c r="D620" s="85">
        <v>1462</v>
      </c>
      <c r="E620" s="85">
        <v>1993</v>
      </c>
      <c r="F620" s="85">
        <v>1444</v>
      </c>
    </row>
    <row r="621" spans="2:6" x14ac:dyDescent="0.2">
      <c r="B621" s="84" t="s">
        <v>288</v>
      </c>
      <c r="C621" s="84" t="s">
        <v>419</v>
      </c>
      <c r="D621" s="85">
        <v>1094</v>
      </c>
      <c r="E621" s="85">
        <v>1924</v>
      </c>
      <c r="F621" s="85">
        <v>1466</v>
      </c>
    </row>
    <row r="622" spans="2:6" x14ac:dyDescent="0.2">
      <c r="B622" s="84" t="s">
        <v>288</v>
      </c>
      <c r="C622" s="84" t="s">
        <v>420</v>
      </c>
      <c r="D622" s="85">
        <v>924</v>
      </c>
      <c r="E622" s="85">
        <v>1799</v>
      </c>
      <c r="F622" s="85">
        <v>1269</v>
      </c>
    </row>
    <row r="623" spans="2:6" x14ac:dyDescent="0.2">
      <c r="B623" s="84" t="s">
        <v>288</v>
      </c>
      <c r="C623" s="84" t="s">
        <v>421</v>
      </c>
      <c r="D623" s="85">
        <v>0</v>
      </c>
      <c r="E623" s="85">
        <v>0</v>
      </c>
      <c r="F623" s="85">
        <v>0</v>
      </c>
    </row>
    <row r="624" spans="2:6" x14ac:dyDescent="0.2">
      <c r="B624" s="84" t="s">
        <v>288</v>
      </c>
      <c r="C624" s="84" t="s">
        <v>422</v>
      </c>
      <c r="D624" s="85">
        <v>296</v>
      </c>
      <c r="E624" s="85">
        <v>443</v>
      </c>
      <c r="F624" s="85">
        <v>157</v>
      </c>
    </row>
    <row r="625" spans="2:6" x14ac:dyDescent="0.2">
      <c r="B625" s="84" t="s">
        <v>288</v>
      </c>
      <c r="C625" s="84" t="s">
        <v>423</v>
      </c>
      <c r="D625" s="85">
        <v>858</v>
      </c>
      <c r="E625" s="85">
        <v>1562</v>
      </c>
      <c r="F625" s="85">
        <v>832</v>
      </c>
    </row>
    <row r="626" spans="2:6" x14ac:dyDescent="0.2">
      <c r="B626" s="84" t="s">
        <v>288</v>
      </c>
      <c r="C626" s="84" t="s">
        <v>424</v>
      </c>
      <c r="D626" s="85">
        <v>487</v>
      </c>
      <c r="E626" s="85">
        <v>821</v>
      </c>
      <c r="F626" s="85">
        <v>556</v>
      </c>
    </row>
    <row r="627" spans="2:6" x14ac:dyDescent="0.2">
      <c r="B627" s="84" t="s">
        <v>288</v>
      </c>
      <c r="C627" s="84" t="s">
        <v>425</v>
      </c>
      <c r="D627" s="85">
        <v>985</v>
      </c>
      <c r="E627" s="85">
        <v>2100</v>
      </c>
      <c r="F627" s="85">
        <v>1402</v>
      </c>
    </row>
    <row r="628" spans="2:6" x14ac:dyDescent="0.2">
      <c r="B628" s="84" t="s">
        <v>288</v>
      </c>
      <c r="C628" s="84" t="s">
        <v>426</v>
      </c>
      <c r="D628" s="85">
        <v>430</v>
      </c>
      <c r="E628" s="85">
        <v>976</v>
      </c>
      <c r="F628" s="85">
        <v>616</v>
      </c>
    </row>
    <row r="629" spans="2:6" x14ac:dyDescent="0.2">
      <c r="B629" s="84" t="s">
        <v>288</v>
      </c>
      <c r="C629" s="84" t="s">
        <v>427</v>
      </c>
      <c r="D629" s="85">
        <v>11</v>
      </c>
      <c r="E629" s="85">
        <v>4</v>
      </c>
      <c r="F629" s="85">
        <v>351</v>
      </c>
    </row>
    <row r="630" spans="2:6" x14ac:dyDescent="0.2">
      <c r="B630" s="84" t="s">
        <v>288</v>
      </c>
      <c r="C630" s="84" t="s">
        <v>428</v>
      </c>
      <c r="D630" s="85">
        <v>370</v>
      </c>
      <c r="E630" s="85">
        <v>480</v>
      </c>
      <c r="F630" s="85">
        <v>398</v>
      </c>
    </row>
    <row r="631" spans="2:6" x14ac:dyDescent="0.2">
      <c r="B631" s="84" t="s">
        <v>288</v>
      </c>
      <c r="C631" s="84" t="s">
        <v>429</v>
      </c>
      <c r="D631" s="85">
        <v>778</v>
      </c>
      <c r="E631" s="85">
        <v>1343</v>
      </c>
      <c r="F631" s="85">
        <v>1071</v>
      </c>
    </row>
    <row r="632" spans="2:6" x14ac:dyDescent="0.2">
      <c r="B632" s="84" t="s">
        <v>288</v>
      </c>
      <c r="C632" s="84" t="s">
        <v>430</v>
      </c>
      <c r="D632" s="85">
        <v>783</v>
      </c>
      <c r="E632" s="85">
        <v>1429</v>
      </c>
      <c r="F632" s="85">
        <v>1018</v>
      </c>
    </row>
    <row r="633" spans="2:6" x14ac:dyDescent="0.2">
      <c r="B633" s="84" t="s">
        <v>288</v>
      </c>
      <c r="C633" s="84" t="s">
        <v>431</v>
      </c>
      <c r="D633" s="85">
        <v>1376</v>
      </c>
      <c r="E633" s="85">
        <v>2314</v>
      </c>
      <c r="F633" s="85">
        <v>1440</v>
      </c>
    </row>
    <row r="634" spans="2:6" x14ac:dyDescent="0.2">
      <c r="B634" s="84" t="s">
        <v>288</v>
      </c>
      <c r="C634" s="84" t="s">
        <v>432</v>
      </c>
      <c r="D634" s="85">
        <v>717</v>
      </c>
      <c r="E634" s="85">
        <v>1732</v>
      </c>
      <c r="F634" s="85">
        <v>1623</v>
      </c>
    </row>
    <row r="635" spans="2:6" x14ac:dyDescent="0.2">
      <c r="B635" s="84" t="s">
        <v>288</v>
      </c>
      <c r="C635" s="84" t="s">
        <v>433</v>
      </c>
      <c r="D635" s="85">
        <v>301</v>
      </c>
      <c r="E635" s="85">
        <v>720</v>
      </c>
      <c r="F635" s="85">
        <v>629</v>
      </c>
    </row>
    <row r="636" spans="2:6" x14ac:dyDescent="0.2">
      <c r="B636" s="84" t="s">
        <v>288</v>
      </c>
      <c r="C636" s="84" t="s">
        <v>434</v>
      </c>
      <c r="D636" s="85">
        <v>179</v>
      </c>
      <c r="E636" s="85">
        <v>303</v>
      </c>
      <c r="F636" s="85">
        <v>258</v>
      </c>
    </row>
    <row r="637" spans="2:6" x14ac:dyDescent="0.2">
      <c r="B637" s="84" t="s">
        <v>288</v>
      </c>
      <c r="C637" s="84" t="s">
        <v>435</v>
      </c>
      <c r="D637" s="85">
        <v>919</v>
      </c>
      <c r="E637" s="85">
        <v>1445</v>
      </c>
      <c r="F637" s="85">
        <v>1250</v>
      </c>
    </row>
    <row r="638" spans="2:6" x14ac:dyDescent="0.2">
      <c r="B638" s="84" t="s">
        <v>288</v>
      </c>
      <c r="C638" s="84" t="s">
        <v>436</v>
      </c>
      <c r="D638" s="85">
        <v>396</v>
      </c>
      <c r="E638" s="85">
        <v>704</v>
      </c>
      <c r="F638" s="85">
        <v>712</v>
      </c>
    </row>
    <row r="639" spans="2:6" x14ac:dyDescent="0.2">
      <c r="B639" s="84" t="s">
        <v>288</v>
      </c>
      <c r="C639" s="84" t="s">
        <v>437</v>
      </c>
      <c r="D639" s="85">
        <v>387</v>
      </c>
      <c r="E639" s="85">
        <v>735</v>
      </c>
      <c r="F639" s="85">
        <v>677</v>
      </c>
    </row>
    <row r="640" spans="2:6" x14ac:dyDescent="0.2">
      <c r="B640" s="84" t="s">
        <v>288</v>
      </c>
      <c r="C640" s="84" t="s">
        <v>438</v>
      </c>
      <c r="D640" s="85">
        <v>869</v>
      </c>
      <c r="E640" s="85">
        <v>1267</v>
      </c>
      <c r="F640" s="85">
        <v>801</v>
      </c>
    </row>
    <row r="641" spans="1:10" x14ac:dyDescent="0.2">
      <c r="B641" s="84" t="s">
        <v>288</v>
      </c>
      <c r="C641" s="84" t="s">
        <v>439</v>
      </c>
      <c r="D641" s="85">
        <v>1500</v>
      </c>
      <c r="E641" s="85">
        <v>2104</v>
      </c>
      <c r="F641" s="85">
        <v>1570</v>
      </c>
    </row>
    <row r="642" spans="1:10" x14ac:dyDescent="0.2">
      <c r="B642" s="84" t="s">
        <v>288</v>
      </c>
      <c r="C642" s="84" t="s">
        <v>440</v>
      </c>
      <c r="D642" s="85">
        <v>1064</v>
      </c>
      <c r="E642" s="85">
        <v>1509</v>
      </c>
      <c r="F642" s="85">
        <v>1126</v>
      </c>
    </row>
    <row r="643" spans="1:10" x14ac:dyDescent="0.2">
      <c r="B643" s="84" t="s">
        <v>288</v>
      </c>
      <c r="C643" s="84" t="s">
        <v>441</v>
      </c>
      <c r="D643" s="85">
        <v>1272</v>
      </c>
      <c r="E643" s="85">
        <v>2058</v>
      </c>
      <c r="F643" s="85">
        <v>1702</v>
      </c>
    </row>
    <row r="644" spans="1:10" x14ac:dyDescent="0.2">
      <c r="B644" s="84" t="s">
        <v>288</v>
      </c>
      <c r="C644" s="84" t="s">
        <v>442</v>
      </c>
      <c r="D644" s="85">
        <v>916</v>
      </c>
      <c r="E644" s="85">
        <v>1326</v>
      </c>
      <c r="F644" s="85">
        <v>840</v>
      </c>
    </row>
    <row r="645" spans="1:10" x14ac:dyDescent="0.2">
      <c r="B645" s="84" t="s">
        <v>288</v>
      </c>
      <c r="C645" s="84" t="s">
        <v>443</v>
      </c>
      <c r="D645" s="85">
        <v>877</v>
      </c>
      <c r="E645" s="85">
        <v>1498</v>
      </c>
      <c r="F645" s="85">
        <v>1274</v>
      </c>
    </row>
    <row r="646" spans="1:10" x14ac:dyDescent="0.2">
      <c r="B646" s="84" t="s">
        <v>288</v>
      </c>
      <c r="C646" s="84" t="s">
        <v>444</v>
      </c>
      <c r="D646" s="85">
        <v>716</v>
      </c>
      <c r="E646" s="85">
        <v>1119</v>
      </c>
      <c r="F646" s="85">
        <v>837</v>
      </c>
    </row>
    <row r="647" spans="1:10" x14ac:dyDescent="0.2">
      <c r="B647" s="84" t="s">
        <v>288</v>
      </c>
      <c r="C647" s="84" t="s">
        <v>445</v>
      </c>
      <c r="D647" s="85">
        <v>772</v>
      </c>
      <c r="E647" s="85">
        <v>1410</v>
      </c>
      <c r="F647" s="85">
        <v>1199</v>
      </c>
    </row>
    <row r="648" spans="1:10" x14ac:dyDescent="0.2">
      <c r="B648" s="84" t="s">
        <v>288</v>
      </c>
      <c r="C648" s="84" t="s">
        <v>446</v>
      </c>
      <c r="D648" s="85">
        <v>1190</v>
      </c>
      <c r="E648" s="85">
        <v>1969</v>
      </c>
      <c r="F648" s="85">
        <v>1597</v>
      </c>
    </row>
    <row r="649" spans="1:10" ht="19" thickBot="1" x14ac:dyDescent="0.25"/>
    <row r="650" spans="1:10" ht="19" thickBot="1" x14ac:dyDescent="0.25">
      <c r="A650" s="4">
        <v>22</v>
      </c>
      <c r="B650" s="86" t="s">
        <v>583</v>
      </c>
      <c r="C650" s="87"/>
    </row>
    <row r="651" spans="1:10" ht="19" thickBot="1" x14ac:dyDescent="0.25"/>
    <row r="652" spans="1:10" ht="19" thickBot="1" x14ac:dyDescent="0.25">
      <c r="A652" s="22" t="s">
        <v>24</v>
      </c>
      <c r="B652" s="52" t="s">
        <v>447</v>
      </c>
      <c r="C652" s="52" t="s">
        <v>448</v>
      </c>
      <c r="D652" s="52" t="s">
        <v>449</v>
      </c>
      <c r="E652" s="52" t="s">
        <v>450</v>
      </c>
      <c r="G652" s="5"/>
      <c r="H652" s="5"/>
      <c r="I652" s="5"/>
      <c r="J652" s="5"/>
    </row>
    <row r="653" spans="1:10" x14ac:dyDescent="0.2">
      <c r="B653" s="7">
        <v>1</v>
      </c>
      <c r="C653" s="56">
        <v>8000</v>
      </c>
      <c r="D653" s="7" t="s">
        <v>451</v>
      </c>
      <c r="E653" s="7">
        <v>10</v>
      </c>
      <c r="G653" s="5"/>
      <c r="H653" s="5"/>
      <c r="I653" s="5"/>
      <c r="J653" s="5"/>
    </row>
    <row r="654" spans="1:10" x14ac:dyDescent="0.2">
      <c r="B654" s="7">
        <v>2</v>
      </c>
      <c r="C654" s="56">
        <v>11000</v>
      </c>
      <c r="D654" s="7" t="s">
        <v>451</v>
      </c>
      <c r="E654" s="7">
        <v>9</v>
      </c>
      <c r="G654" s="5"/>
      <c r="H654" s="5"/>
      <c r="I654" s="5"/>
      <c r="J654" s="5"/>
    </row>
    <row r="655" spans="1:10" x14ac:dyDescent="0.2">
      <c r="B655" s="7">
        <v>3</v>
      </c>
      <c r="C655" s="56">
        <v>6000</v>
      </c>
      <c r="D655" s="7" t="s">
        <v>452</v>
      </c>
      <c r="E655" s="7">
        <v>5</v>
      </c>
      <c r="G655" s="5"/>
      <c r="H655" s="5"/>
      <c r="I655" s="5"/>
      <c r="J655" s="5"/>
    </row>
    <row r="656" spans="1:10" x14ac:dyDescent="0.2">
      <c r="B656" s="7">
        <v>4</v>
      </c>
      <c r="C656" s="56">
        <v>15000</v>
      </c>
      <c r="D656" s="7" t="s">
        <v>451</v>
      </c>
      <c r="E656" s="7">
        <v>10</v>
      </c>
      <c r="G656" s="5"/>
      <c r="H656" s="5"/>
      <c r="I656" s="5"/>
      <c r="J656" s="5"/>
    </row>
    <row r="657" spans="1:10" x14ac:dyDescent="0.2">
      <c r="B657" s="7">
        <v>5</v>
      </c>
      <c r="C657" s="56">
        <v>10000</v>
      </c>
      <c r="D657" s="7" t="s">
        <v>452</v>
      </c>
      <c r="E657" s="7">
        <v>2</v>
      </c>
      <c r="G657" s="5"/>
      <c r="H657" s="5"/>
      <c r="I657" s="5"/>
      <c r="J657" s="5"/>
    </row>
    <row r="658" spans="1:10" x14ac:dyDescent="0.2">
      <c r="B658" s="7">
        <v>6</v>
      </c>
      <c r="C658" s="56">
        <v>15000</v>
      </c>
      <c r="D658" s="7" t="s">
        <v>451</v>
      </c>
      <c r="E658" s="7">
        <v>5</v>
      </c>
      <c r="G658" s="5"/>
      <c r="H658" s="5"/>
      <c r="I658" s="5"/>
      <c r="J658" s="5"/>
    </row>
    <row r="659" spans="1:10" x14ac:dyDescent="0.2">
      <c r="B659" s="7">
        <v>7</v>
      </c>
      <c r="C659" s="56">
        <v>13000</v>
      </c>
      <c r="D659" s="7" t="s">
        <v>451</v>
      </c>
      <c r="E659" s="7">
        <v>999</v>
      </c>
      <c r="G659" s="5"/>
      <c r="H659" s="5"/>
      <c r="I659" s="5"/>
      <c r="J659" s="5"/>
    </row>
    <row r="660" spans="1:10" x14ac:dyDescent="0.2">
      <c r="B660" s="7">
        <v>8</v>
      </c>
      <c r="C660" s="56">
        <v>8000</v>
      </c>
      <c r="D660" s="7" t="s">
        <v>451</v>
      </c>
      <c r="E660" s="7">
        <v>2</v>
      </c>
      <c r="G660" s="5"/>
      <c r="H660" s="5"/>
      <c r="I660" s="5"/>
      <c r="J660" s="5"/>
    </row>
    <row r="661" spans="1:10" x14ac:dyDescent="0.2">
      <c r="B661" s="7">
        <v>9</v>
      </c>
      <c r="C661" s="56">
        <v>11000</v>
      </c>
      <c r="D661" s="7" t="s">
        <v>452</v>
      </c>
      <c r="E661" s="7">
        <v>5</v>
      </c>
      <c r="G661" s="5"/>
      <c r="H661" s="5"/>
      <c r="I661" s="5"/>
      <c r="J661" s="5"/>
    </row>
    <row r="662" spans="1:10" x14ac:dyDescent="0.2">
      <c r="B662" s="7">
        <v>10</v>
      </c>
      <c r="C662" s="56">
        <v>9000</v>
      </c>
      <c r="D662" s="7" t="s">
        <v>451</v>
      </c>
      <c r="E662" s="7">
        <v>6</v>
      </c>
      <c r="G662" s="5"/>
      <c r="H662" s="5"/>
      <c r="I662" s="5"/>
      <c r="J662" s="5"/>
    </row>
    <row r="663" spans="1:10" x14ac:dyDescent="0.2">
      <c r="B663" s="5"/>
      <c r="C663" s="5"/>
      <c r="D663" s="5"/>
      <c r="E663" s="5"/>
      <c r="F663" s="5"/>
      <c r="G663" s="5"/>
      <c r="H663" s="5"/>
      <c r="I663" s="5"/>
      <c r="J663" s="5"/>
    </row>
    <row r="664" spans="1:10" x14ac:dyDescent="0.2">
      <c r="B664" s="5"/>
      <c r="C664" s="5"/>
      <c r="D664" s="5"/>
      <c r="E664" s="5"/>
      <c r="F664" s="5"/>
      <c r="G664" s="5"/>
      <c r="H664" s="5"/>
      <c r="I664" s="5"/>
      <c r="J664" s="5"/>
    </row>
    <row r="665" spans="1:10" ht="19" thickBot="1" x14ac:dyDescent="0.25">
      <c r="A665" s="5"/>
      <c r="B665" s="11" t="s">
        <v>453</v>
      </c>
      <c r="C665" s="5"/>
      <c r="D665" s="5"/>
      <c r="E665" s="5"/>
      <c r="F665" s="5"/>
      <c r="G665" s="5"/>
      <c r="H665" s="5"/>
      <c r="J665" s="5"/>
    </row>
    <row r="666" spans="1:10" ht="19" thickBot="1" x14ac:dyDescent="0.25">
      <c r="A666" s="5">
        <v>1</v>
      </c>
      <c r="B666" s="5" t="s">
        <v>454</v>
      </c>
      <c r="C666" s="5"/>
      <c r="D666" s="88">
        <f>SUM(C653,C654,C656,C658,C659,C660,C662)</f>
        <v>79000</v>
      </c>
      <c r="E666" s="5"/>
      <c r="F666" s="5"/>
      <c r="G666" s="5"/>
      <c r="H666" s="5"/>
      <c r="J666" s="5"/>
    </row>
    <row r="667" spans="1:10" ht="19" thickBot="1" x14ac:dyDescent="0.25">
      <c r="A667" s="5">
        <v>2</v>
      </c>
      <c r="B667" s="5" t="s">
        <v>455</v>
      </c>
      <c r="C667" s="5"/>
      <c r="D667" s="88">
        <f>SUM(C655,C657,C661)</f>
        <v>27000</v>
      </c>
      <c r="E667" s="5"/>
      <c r="F667" s="5"/>
      <c r="G667" s="5"/>
      <c r="H667" s="5"/>
      <c r="J667" s="5"/>
    </row>
    <row r="668" spans="1:10" ht="19" thickBot="1" x14ac:dyDescent="0.25">
      <c r="A668" s="5"/>
      <c r="B668" s="5"/>
      <c r="C668" s="5"/>
      <c r="D668" s="5"/>
      <c r="E668" s="5"/>
      <c r="F668" s="5"/>
      <c r="G668" s="5"/>
      <c r="H668" s="5"/>
      <c r="J668" s="5"/>
    </row>
    <row r="669" spans="1:10" ht="19" thickBot="1" x14ac:dyDescent="0.25">
      <c r="A669" s="5">
        <v>3</v>
      </c>
      <c r="B669" s="5" t="s">
        <v>456</v>
      </c>
      <c r="C669" s="5"/>
      <c r="D669" s="89"/>
      <c r="E669" s="5"/>
      <c r="F669" s="5"/>
      <c r="G669" s="5"/>
      <c r="H669" s="5"/>
      <c r="J669" s="5"/>
    </row>
    <row r="670" spans="1:10" ht="19" thickBot="1" x14ac:dyDescent="0.25">
      <c r="A670" s="5"/>
      <c r="B670" s="5"/>
      <c r="C670" s="5"/>
      <c r="D670" s="5"/>
      <c r="E670" s="5"/>
      <c r="F670" s="5"/>
      <c r="G670" s="5"/>
      <c r="H670" s="5"/>
      <c r="J670" s="5"/>
    </row>
    <row r="671" spans="1:10" ht="19" thickBot="1" x14ac:dyDescent="0.25">
      <c r="A671" s="5">
        <v>4</v>
      </c>
      <c r="B671" s="5" t="s">
        <v>457</v>
      </c>
      <c r="C671" s="5"/>
      <c r="D671" s="89"/>
      <c r="E671" s="5"/>
      <c r="F671" s="5"/>
      <c r="G671" s="5"/>
      <c r="H671" s="5"/>
      <c r="J671" s="5"/>
    </row>
    <row r="672" spans="1:10" ht="19" thickBot="1" x14ac:dyDescent="0.25">
      <c r="A672" s="5">
        <v>5</v>
      </c>
      <c r="B672" s="5" t="s">
        <v>458</v>
      </c>
      <c r="C672" s="5"/>
      <c r="D672" s="89"/>
      <c r="E672" s="5"/>
      <c r="F672" s="5"/>
      <c r="G672" s="5"/>
      <c r="H672" s="5"/>
      <c r="J672" s="5"/>
    </row>
    <row r="673" spans="1:11" ht="19" thickBot="1" x14ac:dyDescent="0.25">
      <c r="B673" s="5"/>
      <c r="C673" s="5"/>
      <c r="E673" s="5"/>
      <c r="F673" s="5"/>
      <c r="G673" s="5"/>
      <c r="H673" s="5"/>
      <c r="I673" s="5"/>
      <c r="J673" s="5"/>
    </row>
    <row r="674" spans="1:11" x14ac:dyDescent="0.2">
      <c r="A674" s="4">
        <v>23</v>
      </c>
      <c r="B674" s="25" t="s">
        <v>584</v>
      </c>
      <c r="C674" s="27"/>
    </row>
    <row r="675" spans="1:11" ht="19" thickBot="1" x14ac:dyDescent="0.25">
      <c r="B675" s="28" t="s">
        <v>459</v>
      </c>
      <c r="C675" s="30"/>
    </row>
    <row r="676" spans="1:11" ht="19" thickBot="1" x14ac:dyDescent="0.25"/>
    <row r="677" spans="1:11" ht="19" thickBot="1" x14ac:dyDescent="0.25">
      <c r="A677" s="22" t="s">
        <v>24</v>
      </c>
      <c r="B677" s="11" t="s">
        <v>460</v>
      </c>
      <c r="C677" s="5"/>
      <c r="D677" s="5"/>
      <c r="E677" s="5"/>
      <c r="F677" s="5"/>
      <c r="G677" s="5"/>
      <c r="H677" s="5"/>
      <c r="I677" s="5"/>
      <c r="J677" s="5"/>
      <c r="K677" s="5"/>
    </row>
    <row r="678" spans="1:11" x14ac:dyDescent="0.2">
      <c r="B678" s="52" t="s">
        <v>2</v>
      </c>
      <c r="C678" s="52" t="s">
        <v>461</v>
      </c>
      <c r="D678" s="52" t="s">
        <v>462</v>
      </c>
      <c r="E678" s="52" t="s">
        <v>463</v>
      </c>
      <c r="F678" s="5"/>
      <c r="G678" s="5"/>
      <c r="H678" s="5"/>
      <c r="I678" s="5"/>
      <c r="J678" s="5"/>
      <c r="K678" s="5"/>
    </row>
    <row r="679" spans="1:11" x14ac:dyDescent="0.2">
      <c r="B679" s="7" t="s">
        <v>464</v>
      </c>
      <c r="C679" s="7" t="s">
        <v>465</v>
      </c>
      <c r="D679" s="7" t="s">
        <v>466</v>
      </c>
      <c r="E679" s="7">
        <v>28</v>
      </c>
      <c r="F679" s="5"/>
      <c r="G679" s="5"/>
      <c r="H679" s="5"/>
      <c r="I679" s="5"/>
      <c r="J679" s="5"/>
      <c r="K679" s="5"/>
    </row>
    <row r="680" spans="1:11" x14ac:dyDescent="0.2">
      <c r="B680" s="7" t="s">
        <v>467</v>
      </c>
      <c r="C680" s="7" t="s">
        <v>468</v>
      </c>
      <c r="D680" s="7" t="s">
        <v>469</v>
      </c>
      <c r="E680" s="7">
        <v>8</v>
      </c>
      <c r="F680" s="5"/>
      <c r="G680" s="5"/>
      <c r="H680" s="5"/>
      <c r="I680" s="5"/>
      <c r="J680" s="5"/>
      <c r="K680" s="5"/>
    </row>
    <row r="681" spans="1:11" x14ac:dyDescent="0.2">
      <c r="B681" s="7" t="s">
        <v>470</v>
      </c>
      <c r="C681" s="7" t="s">
        <v>471</v>
      </c>
      <c r="D681" s="7" t="s">
        <v>466</v>
      </c>
      <c r="E681" s="7">
        <v>19</v>
      </c>
      <c r="F681" s="5"/>
      <c r="G681" s="5"/>
      <c r="H681" s="5"/>
      <c r="I681" s="5"/>
      <c r="J681" s="5"/>
      <c r="K681" s="5"/>
    </row>
    <row r="682" spans="1:11" x14ac:dyDescent="0.2">
      <c r="B682" s="7" t="s">
        <v>472</v>
      </c>
      <c r="C682" s="7" t="s">
        <v>473</v>
      </c>
      <c r="D682" s="7" t="s">
        <v>474</v>
      </c>
      <c r="E682" s="7">
        <v>2</v>
      </c>
      <c r="F682" s="5"/>
      <c r="G682" s="5"/>
      <c r="H682" s="5"/>
      <c r="I682" s="5"/>
      <c r="J682" s="5"/>
      <c r="K682" s="5"/>
    </row>
    <row r="683" spans="1:11" x14ac:dyDescent="0.2">
      <c r="B683" s="7" t="s">
        <v>475</v>
      </c>
      <c r="C683" s="7" t="s">
        <v>471</v>
      </c>
      <c r="D683" s="7" t="s">
        <v>476</v>
      </c>
      <c r="E683" s="7">
        <v>5</v>
      </c>
      <c r="F683" s="5"/>
      <c r="G683" s="5"/>
      <c r="H683" s="5"/>
      <c r="I683" s="5"/>
      <c r="J683" s="5"/>
      <c r="K683" s="5"/>
    </row>
    <row r="684" spans="1:11" x14ac:dyDescent="0.2">
      <c r="B684" s="7" t="s">
        <v>477</v>
      </c>
      <c r="C684" s="7" t="s">
        <v>468</v>
      </c>
      <c r="D684" s="7" t="s">
        <v>466</v>
      </c>
      <c r="E684" s="7">
        <v>9</v>
      </c>
      <c r="F684" s="5"/>
      <c r="G684" s="5"/>
      <c r="H684" s="5"/>
      <c r="I684" s="5"/>
      <c r="J684" s="5"/>
      <c r="K684" s="5"/>
    </row>
    <row r="685" spans="1:11" x14ac:dyDescent="0.2">
      <c r="B685" s="7" t="s">
        <v>478</v>
      </c>
      <c r="C685" s="7" t="s">
        <v>471</v>
      </c>
      <c r="D685" s="7" t="s">
        <v>479</v>
      </c>
      <c r="E685" s="7">
        <v>18</v>
      </c>
      <c r="F685" s="5"/>
      <c r="G685" s="5"/>
      <c r="H685" s="5"/>
      <c r="I685" s="5"/>
      <c r="J685" s="5"/>
      <c r="K685" s="5"/>
    </row>
    <row r="686" spans="1:11" x14ac:dyDescent="0.2">
      <c r="B686" s="7" t="s">
        <v>480</v>
      </c>
      <c r="C686" s="7" t="s">
        <v>465</v>
      </c>
      <c r="D686" s="7" t="s">
        <v>466</v>
      </c>
      <c r="E686" s="7">
        <v>11</v>
      </c>
      <c r="F686" s="5"/>
      <c r="G686" s="5"/>
      <c r="H686" s="5"/>
      <c r="I686" s="5"/>
      <c r="J686" s="5"/>
      <c r="K686" s="5"/>
    </row>
    <row r="687" spans="1:11" x14ac:dyDescent="0.2">
      <c r="B687" s="7" t="s">
        <v>481</v>
      </c>
      <c r="C687" s="7" t="s">
        <v>473</v>
      </c>
      <c r="D687" s="7" t="s">
        <v>482</v>
      </c>
      <c r="E687" s="7">
        <v>3</v>
      </c>
      <c r="F687" s="5"/>
      <c r="G687" s="5"/>
      <c r="H687" s="5"/>
      <c r="I687" s="5"/>
      <c r="J687" s="5"/>
      <c r="K687" s="5"/>
    </row>
    <row r="688" spans="1:11" x14ac:dyDescent="0.2">
      <c r="B688" s="7" t="s">
        <v>483</v>
      </c>
      <c r="C688" s="7" t="s">
        <v>468</v>
      </c>
      <c r="D688" s="7" t="s">
        <v>484</v>
      </c>
      <c r="E688" s="7">
        <v>15</v>
      </c>
      <c r="F688" s="5"/>
      <c r="G688" s="5"/>
      <c r="H688" s="5"/>
      <c r="I688" s="5"/>
      <c r="J688" s="5"/>
      <c r="K688" s="5"/>
    </row>
    <row r="689" spans="2:11" x14ac:dyDescent="0.2"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2:11" x14ac:dyDescent="0.2">
      <c r="B690" s="90" t="s">
        <v>485</v>
      </c>
      <c r="C690" s="5"/>
      <c r="D690" s="5"/>
      <c r="E690" s="91" t="s">
        <v>486</v>
      </c>
      <c r="F690" s="5"/>
      <c r="G690" s="5"/>
      <c r="H690" s="5"/>
      <c r="I690" s="5"/>
      <c r="J690" s="5"/>
      <c r="K690" s="5"/>
    </row>
    <row r="691" spans="2:11" x14ac:dyDescent="0.2"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2:11" x14ac:dyDescent="0.2">
      <c r="B692" s="92" t="s">
        <v>487</v>
      </c>
      <c r="C692" s="5"/>
      <c r="D692" s="5"/>
      <c r="E692" s="5"/>
      <c r="F692" s="5"/>
      <c r="G692" s="5"/>
      <c r="H692" s="5"/>
      <c r="I692" s="5"/>
      <c r="J692" s="5"/>
      <c r="K692" s="5"/>
    </row>
    <row r="693" spans="2:11" x14ac:dyDescent="0.2">
      <c r="B693" s="5"/>
      <c r="C693" s="47" t="s">
        <v>488</v>
      </c>
      <c r="D693" s="47"/>
      <c r="E693" s="5"/>
      <c r="F693" s="5"/>
      <c r="G693" s="5"/>
      <c r="H693" s="5"/>
      <c r="I693" s="5"/>
      <c r="J693" s="5"/>
      <c r="K693" s="5"/>
    </row>
    <row r="694" spans="2:11" x14ac:dyDescent="0.2">
      <c r="B694" s="11" t="s">
        <v>121</v>
      </c>
      <c r="C694" s="50"/>
      <c r="D694" s="5"/>
      <c r="E694" s="5"/>
      <c r="F694" s="5"/>
      <c r="G694" s="5"/>
      <c r="H694" s="5"/>
      <c r="I694" s="5"/>
      <c r="J694" s="5"/>
      <c r="K694" s="5"/>
    </row>
    <row r="695" spans="2:11" x14ac:dyDescent="0.2"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2:11" x14ac:dyDescent="0.2">
      <c r="B696" s="92" t="s">
        <v>489</v>
      </c>
      <c r="C696" s="5"/>
      <c r="D696" s="5"/>
      <c r="E696" s="5"/>
      <c r="F696" s="5"/>
      <c r="G696" s="5"/>
      <c r="H696" s="5"/>
      <c r="I696" s="5"/>
      <c r="J696" s="5"/>
      <c r="K696" s="5"/>
    </row>
    <row r="697" spans="2:11" x14ac:dyDescent="0.2">
      <c r="B697" s="5"/>
      <c r="C697" s="47" t="s">
        <v>488</v>
      </c>
      <c r="D697" s="47"/>
      <c r="E697" s="5"/>
      <c r="F697" s="5"/>
      <c r="G697" s="5"/>
      <c r="H697" s="5"/>
      <c r="I697" s="5"/>
      <c r="J697" s="5"/>
      <c r="K697" s="5"/>
    </row>
    <row r="698" spans="2:11" x14ac:dyDescent="0.2">
      <c r="B698" s="11" t="s">
        <v>121</v>
      </c>
      <c r="C698" s="50"/>
      <c r="D698" s="5"/>
      <c r="E698" s="5"/>
      <c r="F698" s="5"/>
      <c r="G698" s="5"/>
      <c r="H698" s="5"/>
      <c r="I698" s="5"/>
      <c r="J698" s="5"/>
      <c r="K698" s="5"/>
    </row>
    <row r="699" spans="2:11" x14ac:dyDescent="0.2"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2:11" x14ac:dyDescent="0.2">
      <c r="B700" s="92" t="s">
        <v>490</v>
      </c>
      <c r="C700" s="5"/>
      <c r="D700" s="5"/>
      <c r="E700" s="5"/>
      <c r="F700" s="5"/>
      <c r="G700" s="5"/>
      <c r="H700" s="5"/>
      <c r="I700" s="5"/>
      <c r="J700" s="5"/>
      <c r="K700" s="5"/>
    </row>
    <row r="701" spans="2:11" x14ac:dyDescent="0.2">
      <c r="B701" s="5"/>
      <c r="C701" s="47" t="s">
        <v>488</v>
      </c>
      <c r="D701" s="47"/>
      <c r="E701" s="5"/>
      <c r="F701" s="5"/>
      <c r="G701" s="5"/>
      <c r="H701" s="5"/>
      <c r="I701" s="5"/>
      <c r="J701" s="5"/>
      <c r="K701" s="5"/>
    </row>
    <row r="702" spans="2:11" x14ac:dyDescent="0.2">
      <c r="B702" s="11" t="s">
        <v>121</v>
      </c>
      <c r="C702" s="50"/>
      <c r="D702" s="5"/>
      <c r="E702" s="5"/>
      <c r="F702" s="5"/>
      <c r="G702" s="5"/>
      <c r="H702" s="5"/>
      <c r="I702" s="5"/>
      <c r="J702" s="5"/>
      <c r="K702" s="5"/>
    </row>
    <row r="704" spans="2:11" ht="19" thickBot="1" x14ac:dyDescent="0.25"/>
    <row r="705" spans="1:5" x14ac:dyDescent="0.2">
      <c r="A705" s="4">
        <v>24</v>
      </c>
      <c r="B705" s="25" t="s">
        <v>585</v>
      </c>
      <c r="C705" s="26"/>
      <c r="D705" s="27"/>
    </row>
    <row r="706" spans="1:5" x14ac:dyDescent="0.2">
      <c r="B706" s="34" t="s">
        <v>491</v>
      </c>
      <c r="C706" s="35"/>
      <c r="D706" s="36"/>
    </row>
    <row r="707" spans="1:5" x14ac:dyDescent="0.2">
      <c r="B707" s="34" t="s">
        <v>492</v>
      </c>
      <c r="C707" s="35"/>
      <c r="D707" s="36"/>
    </row>
    <row r="708" spans="1:5" ht="19" thickBot="1" x14ac:dyDescent="0.25">
      <c r="B708" s="28" t="s">
        <v>493</v>
      </c>
      <c r="C708" s="29"/>
      <c r="D708" s="30"/>
    </row>
    <row r="709" spans="1:5" ht="19" thickBot="1" x14ac:dyDescent="0.25"/>
    <row r="710" spans="1:5" ht="19" thickBot="1" x14ac:dyDescent="0.25">
      <c r="A710" s="22" t="s">
        <v>24</v>
      </c>
    </row>
    <row r="711" spans="1:5" x14ac:dyDescent="0.2">
      <c r="B711" s="11" t="s">
        <v>270</v>
      </c>
      <c r="C711" s="11" t="s">
        <v>495</v>
      </c>
      <c r="D711" s="11" t="s">
        <v>494</v>
      </c>
      <c r="E711" s="5"/>
    </row>
    <row r="712" spans="1:5" x14ac:dyDescent="0.2">
      <c r="B712" s="73">
        <v>44201</v>
      </c>
      <c r="C712" s="93">
        <f>VLOOKUP(B712,D713:E734,2,FALSE)</f>
        <v>1.3624000000000001</v>
      </c>
      <c r="D712" s="5"/>
      <c r="E712" s="5"/>
    </row>
    <row r="713" spans="1:5" ht="19" x14ac:dyDescent="0.2">
      <c r="B713" s="73">
        <v>44211</v>
      </c>
      <c r="C713" s="95" t="e">
        <f t="shared" ref="C713:C714" si="9">VLOOKUP(B713,F714:G735,2,FALSE)</f>
        <v>#N/A</v>
      </c>
      <c r="D713" s="94" t="s">
        <v>270</v>
      </c>
      <c r="E713" s="94" t="s">
        <v>495</v>
      </c>
    </row>
    <row r="714" spans="1:5" x14ac:dyDescent="0.2">
      <c r="B714" s="73">
        <v>44220</v>
      </c>
      <c r="C714" s="95" t="e">
        <f t="shared" si="9"/>
        <v>#N/A</v>
      </c>
      <c r="D714" s="96">
        <v>44197</v>
      </c>
      <c r="E714" s="97">
        <v>1.3671</v>
      </c>
    </row>
    <row r="715" spans="1:5" x14ac:dyDescent="0.2">
      <c r="D715" s="96">
        <v>44200</v>
      </c>
      <c r="E715" s="97">
        <v>1.3569</v>
      </c>
    </row>
    <row r="716" spans="1:5" x14ac:dyDescent="0.2">
      <c r="D716" s="96">
        <v>44201</v>
      </c>
      <c r="E716" s="97">
        <v>1.3624000000000001</v>
      </c>
    </row>
    <row r="717" spans="1:5" x14ac:dyDescent="0.2">
      <c r="D717" s="96">
        <v>44202</v>
      </c>
      <c r="E717" s="97">
        <v>1.3607</v>
      </c>
    </row>
    <row r="718" spans="1:5" x14ac:dyDescent="0.2">
      <c r="D718" s="96">
        <v>44203</v>
      </c>
      <c r="E718" s="97">
        <v>1.3563000000000001</v>
      </c>
    </row>
    <row r="719" spans="1:5" x14ac:dyDescent="0.2">
      <c r="D719" s="96">
        <v>44204</v>
      </c>
      <c r="E719" s="97">
        <v>1.3563000000000001</v>
      </c>
    </row>
    <row r="720" spans="1:5" x14ac:dyDescent="0.2">
      <c r="D720" s="96">
        <v>44207</v>
      </c>
      <c r="E720" s="97">
        <v>1.3513999999999999</v>
      </c>
    </row>
    <row r="721" spans="1:7" x14ac:dyDescent="0.2">
      <c r="D721" s="96">
        <v>44208</v>
      </c>
      <c r="E721" s="97">
        <v>1.3663000000000001</v>
      </c>
    </row>
    <row r="722" spans="1:7" x14ac:dyDescent="0.2">
      <c r="D722" s="96">
        <v>44209</v>
      </c>
      <c r="E722" s="97">
        <v>1.3636999999999999</v>
      </c>
    </row>
    <row r="723" spans="1:7" x14ac:dyDescent="0.2">
      <c r="D723" s="96">
        <v>44210</v>
      </c>
      <c r="E723" s="97">
        <v>1.3687</v>
      </c>
    </row>
    <row r="724" spans="1:7" x14ac:dyDescent="0.2">
      <c r="D724" s="96">
        <v>44211</v>
      </c>
      <c r="E724" s="97">
        <v>1.3586</v>
      </c>
    </row>
    <row r="725" spans="1:7" x14ac:dyDescent="0.2">
      <c r="D725" s="96">
        <v>44214</v>
      </c>
      <c r="E725" s="97">
        <v>1.3584000000000001</v>
      </c>
    </row>
    <row r="726" spans="1:7" x14ac:dyDescent="0.2">
      <c r="D726" s="96">
        <v>44215</v>
      </c>
      <c r="E726" s="97">
        <v>1.3628</v>
      </c>
    </row>
    <row r="727" spans="1:7" x14ac:dyDescent="0.2">
      <c r="D727" s="96">
        <v>44216</v>
      </c>
      <c r="E727" s="97">
        <v>1.3653</v>
      </c>
    </row>
    <row r="728" spans="1:7" x14ac:dyDescent="0.2">
      <c r="D728" s="96">
        <v>44217</v>
      </c>
      <c r="E728" s="97">
        <v>1.3732</v>
      </c>
    </row>
    <row r="729" spans="1:7" x14ac:dyDescent="0.2">
      <c r="D729" s="96">
        <v>44218</v>
      </c>
      <c r="E729" s="97">
        <v>1.3684000000000001</v>
      </c>
    </row>
    <row r="730" spans="1:7" x14ac:dyDescent="0.2">
      <c r="D730" s="96">
        <v>44221</v>
      </c>
      <c r="E730" s="97">
        <v>1.3673999999999999</v>
      </c>
    </row>
    <row r="731" spans="1:7" x14ac:dyDescent="0.2">
      <c r="D731" s="96">
        <v>44222</v>
      </c>
      <c r="E731" s="97">
        <v>1.3733</v>
      </c>
    </row>
    <row r="732" spans="1:7" x14ac:dyDescent="0.2">
      <c r="D732" s="96">
        <v>44223</v>
      </c>
      <c r="E732" s="97">
        <v>1.3686</v>
      </c>
    </row>
    <row r="733" spans="1:7" x14ac:dyDescent="0.2">
      <c r="D733" s="96">
        <v>44224</v>
      </c>
      <c r="E733" s="97">
        <v>1.3717999999999999</v>
      </c>
    </row>
    <row r="734" spans="1:7" x14ac:dyDescent="0.2">
      <c r="D734" s="96">
        <v>44225</v>
      </c>
      <c r="E734" s="97">
        <v>1.3702000000000001</v>
      </c>
    </row>
    <row r="735" spans="1:7" ht="19" thickBot="1" x14ac:dyDescent="0.25">
      <c r="F735" s="5"/>
      <c r="G735" s="5"/>
    </row>
    <row r="736" spans="1:7" x14ac:dyDescent="0.2">
      <c r="A736" s="4">
        <v>25</v>
      </c>
      <c r="B736" s="25" t="s">
        <v>586</v>
      </c>
      <c r="C736" s="27"/>
    </row>
    <row r="737" spans="1:6" x14ac:dyDescent="0.2">
      <c r="B737" s="34" t="s">
        <v>497</v>
      </c>
      <c r="C737" s="36"/>
    </row>
    <row r="738" spans="1:6" ht="19" thickBot="1" x14ac:dyDescent="0.25">
      <c r="B738" s="28" t="s">
        <v>496</v>
      </c>
      <c r="C738" s="30"/>
    </row>
    <row r="740" spans="1:6" x14ac:dyDescent="0.2">
      <c r="A740" s="4" t="s">
        <v>24</v>
      </c>
      <c r="B740" s="5"/>
      <c r="C740" s="5"/>
      <c r="D740" s="5"/>
      <c r="E740" s="5"/>
      <c r="F740" s="5"/>
    </row>
    <row r="741" spans="1:6" x14ac:dyDescent="0.2">
      <c r="B741" s="98" t="s">
        <v>100</v>
      </c>
      <c r="C741" s="99" t="s">
        <v>2</v>
      </c>
      <c r="D741" s="99" t="s">
        <v>498</v>
      </c>
      <c r="E741" s="99" t="s">
        <v>117</v>
      </c>
      <c r="F741" s="99" t="s">
        <v>152</v>
      </c>
    </row>
    <row r="742" spans="1:6" x14ac:dyDescent="0.2">
      <c r="B742" s="100">
        <v>56815</v>
      </c>
      <c r="C742" s="101" t="s">
        <v>499</v>
      </c>
      <c r="D742" s="101" t="s">
        <v>500</v>
      </c>
      <c r="E742" s="102">
        <v>13836</v>
      </c>
      <c r="F742" s="102">
        <v>25</v>
      </c>
    </row>
    <row r="743" spans="1:6" x14ac:dyDescent="0.2">
      <c r="B743" s="100">
        <v>51186</v>
      </c>
      <c r="C743" s="101" t="s">
        <v>501</v>
      </c>
      <c r="D743" s="101" t="s">
        <v>502</v>
      </c>
      <c r="E743" s="102">
        <v>11771</v>
      </c>
      <c r="F743" s="102">
        <v>32</v>
      </c>
    </row>
    <row r="744" spans="1:6" x14ac:dyDescent="0.2">
      <c r="B744" s="100">
        <v>51511</v>
      </c>
      <c r="C744" s="101" t="s">
        <v>503</v>
      </c>
      <c r="D744" s="101" t="s">
        <v>504</v>
      </c>
      <c r="E744" s="102">
        <v>13046</v>
      </c>
      <c r="F744" s="102">
        <v>35</v>
      </c>
    </row>
    <row r="745" spans="1:6" x14ac:dyDescent="0.2">
      <c r="B745" s="100">
        <v>50890</v>
      </c>
      <c r="C745" s="101" t="s">
        <v>505</v>
      </c>
      <c r="D745" s="101" t="s">
        <v>506</v>
      </c>
      <c r="E745" s="102">
        <v>18276</v>
      </c>
      <c r="F745" s="102">
        <v>32</v>
      </c>
    </row>
    <row r="746" spans="1:6" x14ac:dyDescent="0.2">
      <c r="B746" s="100">
        <v>53700</v>
      </c>
      <c r="C746" s="101" t="s">
        <v>507</v>
      </c>
      <c r="D746" s="101" t="s">
        <v>508</v>
      </c>
      <c r="E746" s="102">
        <v>19327</v>
      </c>
      <c r="F746" s="102">
        <v>26</v>
      </c>
    </row>
    <row r="747" spans="1:6" x14ac:dyDescent="0.2">
      <c r="B747" s="100">
        <v>55879</v>
      </c>
      <c r="C747" s="101" t="s">
        <v>509</v>
      </c>
      <c r="D747" s="101" t="s">
        <v>510</v>
      </c>
      <c r="E747" s="102">
        <v>18996</v>
      </c>
      <c r="F747" s="102">
        <v>35</v>
      </c>
    </row>
    <row r="748" spans="1:6" x14ac:dyDescent="0.2">
      <c r="B748" s="100">
        <v>59848</v>
      </c>
      <c r="C748" s="101" t="s">
        <v>511</v>
      </c>
      <c r="D748" s="101" t="s">
        <v>504</v>
      </c>
      <c r="E748" s="102">
        <v>10387</v>
      </c>
      <c r="F748" s="102">
        <v>25</v>
      </c>
    </row>
    <row r="749" spans="1:6" x14ac:dyDescent="0.2">
      <c r="B749" s="100">
        <v>58369</v>
      </c>
      <c r="C749" s="101" t="s">
        <v>512</v>
      </c>
      <c r="D749" s="101" t="s">
        <v>510</v>
      </c>
      <c r="E749" s="102">
        <v>12566</v>
      </c>
      <c r="F749" s="102">
        <v>37</v>
      </c>
    </row>
    <row r="750" spans="1:6" x14ac:dyDescent="0.2">
      <c r="B750" s="100">
        <v>50217</v>
      </c>
      <c r="C750" s="101" t="s">
        <v>513</v>
      </c>
      <c r="D750" s="101" t="s">
        <v>514</v>
      </c>
      <c r="E750" s="102">
        <v>16406</v>
      </c>
      <c r="F750" s="102">
        <v>42</v>
      </c>
    </row>
    <row r="751" spans="1:6" x14ac:dyDescent="0.2">
      <c r="B751" s="100">
        <v>50695</v>
      </c>
      <c r="C751" s="101" t="s">
        <v>515</v>
      </c>
      <c r="D751" s="101" t="s">
        <v>506</v>
      </c>
      <c r="E751" s="102">
        <v>15784</v>
      </c>
      <c r="F751" s="102">
        <v>43</v>
      </c>
    </row>
    <row r="752" spans="1:6" x14ac:dyDescent="0.2">
      <c r="B752" s="100">
        <v>59673</v>
      </c>
      <c r="C752" s="101" t="s">
        <v>516</v>
      </c>
      <c r="D752" s="101" t="s">
        <v>500</v>
      </c>
      <c r="E752" s="102">
        <v>10959</v>
      </c>
      <c r="F752" s="102">
        <v>30</v>
      </c>
    </row>
    <row r="753" spans="1:6" x14ac:dyDescent="0.2">
      <c r="B753" s="100">
        <v>52130</v>
      </c>
      <c r="C753" s="101" t="s">
        <v>517</v>
      </c>
      <c r="D753" s="101" t="s">
        <v>518</v>
      </c>
      <c r="E753" s="102">
        <v>14562</v>
      </c>
      <c r="F753" s="102">
        <v>32</v>
      </c>
    </row>
    <row r="754" spans="1:6" x14ac:dyDescent="0.2">
      <c r="B754" s="5"/>
      <c r="C754" s="5"/>
      <c r="D754" s="5"/>
      <c r="E754" s="5"/>
      <c r="F754" s="5"/>
    </row>
    <row r="755" spans="1:6" x14ac:dyDescent="0.2">
      <c r="B755" s="5" t="s">
        <v>519</v>
      </c>
      <c r="C755" s="5"/>
      <c r="D755" s="46" t="str">
        <f>VLOOKUP(B749,B741:F753,2,FALSE)</f>
        <v>Thomas Davies</v>
      </c>
      <c r="F755" s="5"/>
    </row>
    <row r="756" spans="1:6" x14ac:dyDescent="0.2">
      <c r="B756" s="5"/>
      <c r="C756" s="5"/>
      <c r="D756" s="5"/>
      <c r="F756" s="5"/>
    </row>
    <row r="757" spans="1:6" x14ac:dyDescent="0.2">
      <c r="B757" s="5" t="s">
        <v>520</v>
      </c>
      <c r="C757" s="5"/>
      <c r="D757" s="4" t="e">
        <f>VLOOKUP(C752,B741:F753,5,FALSE)</f>
        <v>#N/A</v>
      </c>
      <c r="F757" s="5"/>
    </row>
    <row r="758" spans="1:6" x14ac:dyDescent="0.2">
      <c r="B758" s="5"/>
      <c r="C758" s="5"/>
      <c r="D758" s="46"/>
      <c r="F758" s="5"/>
    </row>
    <row r="759" spans="1:6" x14ac:dyDescent="0.2">
      <c r="B759" s="103" t="s">
        <v>521</v>
      </c>
      <c r="C759" s="103"/>
      <c r="D759" s="103"/>
      <c r="E759" s="5"/>
      <c r="F759" s="5"/>
    </row>
    <row r="760" spans="1:6" x14ac:dyDescent="0.2">
      <c r="B760" s="5"/>
      <c r="C760" s="5"/>
      <c r="D760" s="5"/>
      <c r="E760" s="5"/>
      <c r="F760" s="5"/>
    </row>
    <row r="761" spans="1:6" x14ac:dyDescent="0.2">
      <c r="B761" s="52" t="s">
        <v>100</v>
      </c>
      <c r="C761" s="104" t="s">
        <v>498</v>
      </c>
      <c r="D761" s="5"/>
      <c r="E761" s="5"/>
      <c r="F761" s="5"/>
    </row>
    <row r="762" spans="1:6" x14ac:dyDescent="0.2">
      <c r="B762" s="100">
        <v>55879</v>
      </c>
      <c r="C762" s="105" t="str">
        <f>VLOOKUP(B762,B741:F753,3,FALSE)</f>
        <v>Capetown</v>
      </c>
      <c r="D762" s="5"/>
      <c r="E762" s="5"/>
      <c r="F762" s="5"/>
    </row>
    <row r="763" spans="1:6" x14ac:dyDescent="0.2">
      <c r="B763" s="100">
        <v>50217</v>
      </c>
      <c r="C763" s="105" t="str">
        <f t="shared" ref="C763:C764" si="10">VLOOKUP(B763,B742:F754,3,FALSE)</f>
        <v>Warsaw</v>
      </c>
      <c r="D763" s="5"/>
      <c r="E763" s="5"/>
      <c r="F763" s="5"/>
    </row>
    <row r="764" spans="1:6" x14ac:dyDescent="0.2">
      <c r="B764" s="100">
        <v>50695</v>
      </c>
      <c r="C764" s="105" t="str">
        <f t="shared" si="10"/>
        <v>Cairo</v>
      </c>
      <c r="D764" s="5"/>
      <c r="E764" s="5"/>
      <c r="F764" s="5"/>
    </row>
    <row r="765" spans="1:6" ht="19" thickBot="1" x14ac:dyDescent="0.25"/>
    <row r="766" spans="1:6" ht="18" customHeight="1" x14ac:dyDescent="0.2">
      <c r="A766" s="4">
        <v>26</v>
      </c>
      <c r="B766" s="25" t="s">
        <v>587</v>
      </c>
      <c r="C766" s="27"/>
    </row>
    <row r="767" spans="1:6" ht="18" customHeight="1" thickBot="1" x14ac:dyDescent="0.25">
      <c r="B767" s="28" t="s">
        <v>522</v>
      </c>
      <c r="C767" s="30"/>
    </row>
    <row r="768" spans="1:6" x14ac:dyDescent="0.2">
      <c r="A768" s="4" t="s">
        <v>24</v>
      </c>
    </row>
    <row r="769" spans="2:11" x14ac:dyDescent="0.2">
      <c r="B769" s="11" t="s">
        <v>523</v>
      </c>
      <c r="C769" s="5"/>
      <c r="D769" s="5"/>
      <c r="E769" s="5"/>
      <c r="F769" s="5"/>
      <c r="G769" s="5"/>
      <c r="H769" s="5"/>
      <c r="I769" s="5"/>
      <c r="J769" s="5"/>
      <c r="K769" s="5"/>
    </row>
    <row r="770" spans="2:11" x14ac:dyDescent="0.2">
      <c r="B770" s="52" t="s">
        <v>2</v>
      </c>
      <c r="C770" s="52" t="s">
        <v>152</v>
      </c>
      <c r="D770" s="52" t="s">
        <v>524</v>
      </c>
      <c r="E770" s="52" t="s">
        <v>525</v>
      </c>
      <c r="F770" s="5"/>
      <c r="G770" s="5"/>
      <c r="H770" s="5"/>
      <c r="I770" s="5"/>
      <c r="J770" s="5"/>
      <c r="K770" s="5"/>
    </row>
    <row r="771" spans="2:11" x14ac:dyDescent="0.2">
      <c r="B771" s="7" t="s">
        <v>526</v>
      </c>
      <c r="C771" s="7">
        <v>35</v>
      </c>
      <c r="D771" s="7" t="s">
        <v>527</v>
      </c>
      <c r="E771" s="7" t="s">
        <v>528</v>
      </c>
      <c r="F771" s="5"/>
      <c r="G771" s="5"/>
      <c r="H771" s="5"/>
      <c r="I771" s="5"/>
      <c r="J771" s="5"/>
      <c r="K771" s="5"/>
    </row>
    <row r="772" spans="2:11" x14ac:dyDescent="0.2">
      <c r="B772" s="7" t="s">
        <v>529</v>
      </c>
      <c r="C772" s="7">
        <v>42</v>
      </c>
      <c r="D772" s="7" t="s">
        <v>530</v>
      </c>
      <c r="E772" s="7" t="s">
        <v>531</v>
      </c>
      <c r="F772" s="5"/>
      <c r="G772" s="5"/>
      <c r="H772" s="5"/>
      <c r="I772" s="5"/>
      <c r="J772" s="5"/>
      <c r="K772" s="5"/>
    </row>
    <row r="773" spans="2:11" x14ac:dyDescent="0.2">
      <c r="B773" s="7" t="s">
        <v>104</v>
      </c>
      <c r="C773" s="7">
        <v>28</v>
      </c>
      <c r="D773" s="7" t="s">
        <v>527</v>
      </c>
      <c r="E773" s="7" t="s">
        <v>532</v>
      </c>
      <c r="F773" s="5"/>
      <c r="G773" s="5"/>
      <c r="H773" s="5"/>
      <c r="I773" s="5"/>
      <c r="J773" s="5"/>
      <c r="K773" s="5"/>
    </row>
    <row r="774" spans="2:11" x14ac:dyDescent="0.2">
      <c r="B774" s="7" t="s">
        <v>533</v>
      </c>
      <c r="C774" s="7">
        <v>25</v>
      </c>
      <c r="D774" s="7" t="s">
        <v>530</v>
      </c>
      <c r="E774" s="7" t="s">
        <v>113</v>
      </c>
      <c r="F774" s="5"/>
      <c r="G774" s="5"/>
      <c r="H774" s="5"/>
      <c r="I774" s="5"/>
      <c r="J774" s="5"/>
      <c r="K774" s="5"/>
    </row>
    <row r="775" spans="2:11" x14ac:dyDescent="0.2">
      <c r="B775" s="7" t="s">
        <v>534</v>
      </c>
      <c r="C775" s="7">
        <v>31</v>
      </c>
      <c r="D775" s="7" t="s">
        <v>527</v>
      </c>
      <c r="E775" s="7" t="s">
        <v>114</v>
      </c>
      <c r="F775" s="5"/>
      <c r="G775" s="5"/>
      <c r="H775" s="5"/>
      <c r="I775" s="5"/>
      <c r="J775" s="5"/>
      <c r="K775" s="5"/>
    </row>
    <row r="776" spans="2:11" x14ac:dyDescent="0.2">
      <c r="B776" s="7" t="s">
        <v>535</v>
      </c>
      <c r="C776" s="7">
        <v>27</v>
      </c>
      <c r="D776" s="7" t="s">
        <v>530</v>
      </c>
      <c r="E776" s="7" t="s">
        <v>536</v>
      </c>
      <c r="F776" s="5"/>
      <c r="G776" s="5"/>
      <c r="H776" s="5"/>
      <c r="I776" s="5"/>
      <c r="J776" s="5"/>
      <c r="K776" s="5"/>
    </row>
    <row r="777" spans="2:11" x14ac:dyDescent="0.2">
      <c r="B777" s="7" t="s">
        <v>537</v>
      </c>
      <c r="C777" s="7">
        <v>38</v>
      </c>
      <c r="D777" s="7" t="s">
        <v>527</v>
      </c>
      <c r="E777" s="7" t="s">
        <v>538</v>
      </c>
      <c r="F777" s="5"/>
      <c r="G777" s="5"/>
      <c r="H777" s="5"/>
      <c r="I777" s="5"/>
      <c r="J777" s="5"/>
      <c r="K777" s="5"/>
    </row>
    <row r="778" spans="2:11" x14ac:dyDescent="0.2">
      <c r="B778" s="7" t="s">
        <v>539</v>
      </c>
      <c r="C778" s="7">
        <v>29</v>
      </c>
      <c r="D778" s="7" t="s">
        <v>530</v>
      </c>
      <c r="E778" s="7" t="s">
        <v>540</v>
      </c>
      <c r="F778" s="5"/>
      <c r="G778" s="5"/>
      <c r="H778" s="5"/>
      <c r="I778" s="5"/>
      <c r="J778" s="5"/>
      <c r="K778" s="5"/>
    </row>
    <row r="779" spans="2:11" x14ac:dyDescent="0.2">
      <c r="B779" s="7" t="s">
        <v>541</v>
      </c>
      <c r="C779" s="7">
        <v>45</v>
      </c>
      <c r="D779" s="7" t="s">
        <v>527</v>
      </c>
      <c r="E779" s="7" t="s">
        <v>542</v>
      </c>
      <c r="F779" s="5"/>
      <c r="G779" s="5"/>
      <c r="H779" s="5"/>
      <c r="I779" s="5"/>
      <c r="J779" s="5"/>
      <c r="K779" s="5"/>
    </row>
    <row r="780" spans="2:11" x14ac:dyDescent="0.2">
      <c r="B780" s="7" t="s">
        <v>543</v>
      </c>
      <c r="C780" s="7">
        <v>33</v>
      </c>
      <c r="D780" s="7" t="s">
        <v>530</v>
      </c>
      <c r="E780" s="7" t="s">
        <v>544</v>
      </c>
      <c r="F780" s="5"/>
      <c r="G780" s="5"/>
      <c r="H780" s="5"/>
      <c r="I780" s="5"/>
      <c r="J780" s="5"/>
      <c r="K780" s="5"/>
    </row>
    <row r="781" spans="2:11" x14ac:dyDescent="0.2"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2:11" x14ac:dyDescent="0.2"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2:11" x14ac:dyDescent="0.2">
      <c r="B783" s="106" t="s">
        <v>485</v>
      </c>
      <c r="C783" s="5"/>
      <c r="D783" s="5"/>
      <c r="E783" s="5"/>
      <c r="F783" s="5"/>
      <c r="G783" s="5"/>
      <c r="H783" s="5"/>
      <c r="I783" s="5"/>
      <c r="J783" s="5"/>
      <c r="K783" s="5"/>
    </row>
    <row r="784" spans="2:11" x14ac:dyDescent="0.2">
      <c r="B784" s="5"/>
      <c r="C784" s="5"/>
      <c r="D784" s="5"/>
      <c r="E784" s="5"/>
      <c r="F784" s="5"/>
      <c r="G784" s="5" t="s">
        <v>545</v>
      </c>
      <c r="H784" s="5"/>
      <c r="I784" s="5"/>
      <c r="J784" s="5"/>
      <c r="K784" s="5"/>
    </row>
    <row r="785" spans="1:11" x14ac:dyDescent="0.2">
      <c r="B785" s="5" t="s">
        <v>546</v>
      </c>
      <c r="C785" s="5"/>
      <c r="D785" s="5"/>
      <c r="E785" s="5"/>
      <c r="F785" s="5"/>
      <c r="G785" s="5"/>
      <c r="H785" s="5"/>
      <c r="I785" s="5"/>
      <c r="J785" s="5"/>
      <c r="K785" s="5"/>
    </row>
    <row r="786" spans="1:11" x14ac:dyDescent="0.2">
      <c r="B786" s="5"/>
      <c r="C786" s="47" t="s">
        <v>488</v>
      </c>
      <c r="D786" s="47"/>
      <c r="E786" s="5"/>
      <c r="F786" s="5"/>
      <c r="G786" s="5"/>
      <c r="H786" s="5"/>
      <c r="I786" s="5"/>
      <c r="J786" s="5"/>
      <c r="K786" s="5"/>
    </row>
    <row r="787" spans="1:11" x14ac:dyDescent="0.2">
      <c r="B787" s="11" t="s">
        <v>121</v>
      </c>
      <c r="C787" s="50" t="str">
        <f>VLOOKUP(B772,B770:E780,4,FALSE)</f>
        <v>Data Scientist</v>
      </c>
      <c r="D787" s="5"/>
      <c r="E787" s="5"/>
      <c r="F787" s="5"/>
      <c r="G787" s="5"/>
      <c r="H787" s="5"/>
      <c r="I787" s="5"/>
      <c r="J787" s="5"/>
      <c r="K787" s="5"/>
    </row>
    <row r="788" spans="1:11" x14ac:dyDescent="0.2"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x14ac:dyDescent="0.2">
      <c r="B789" s="5" t="s">
        <v>547</v>
      </c>
      <c r="C789" s="5"/>
      <c r="D789" s="5"/>
      <c r="E789" s="5"/>
      <c r="F789" s="5"/>
      <c r="G789" s="5"/>
      <c r="H789" s="5"/>
      <c r="I789" s="5"/>
      <c r="J789" s="5"/>
      <c r="K789" s="5"/>
    </row>
    <row r="790" spans="1:11" x14ac:dyDescent="0.2">
      <c r="B790" s="5"/>
      <c r="C790" s="47" t="s">
        <v>488</v>
      </c>
      <c r="D790" s="47"/>
      <c r="E790" s="5"/>
      <c r="F790" s="5"/>
      <c r="G790" s="5"/>
      <c r="H790" s="5"/>
      <c r="I790" s="5"/>
      <c r="J790" s="5"/>
      <c r="K790" s="5"/>
    </row>
    <row r="791" spans="1:11" x14ac:dyDescent="0.2">
      <c r="B791" s="11" t="s">
        <v>121</v>
      </c>
      <c r="C791" s="50">
        <f>VLOOKUP(B779,B770:E780,2,FALSE)</f>
        <v>45</v>
      </c>
      <c r="D791" s="5"/>
      <c r="E791" s="5"/>
      <c r="F791" s="5"/>
      <c r="G791" s="5"/>
      <c r="H791" s="5"/>
      <c r="I791" s="5"/>
      <c r="J791" s="5"/>
      <c r="K791" s="5"/>
    </row>
    <row r="792" spans="1:11" x14ac:dyDescent="0.2"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x14ac:dyDescent="0.2">
      <c r="B793" s="5" t="s">
        <v>548</v>
      </c>
      <c r="C793" s="5"/>
      <c r="D793" s="5"/>
      <c r="E793" s="5"/>
      <c r="F793" s="5"/>
      <c r="G793" s="5"/>
      <c r="H793" s="5"/>
      <c r="I793" s="5"/>
      <c r="J793" s="5"/>
      <c r="K793" s="5"/>
    </row>
    <row r="794" spans="1:11" x14ac:dyDescent="0.2">
      <c r="B794" s="5"/>
      <c r="C794" s="47" t="s">
        <v>488</v>
      </c>
      <c r="D794" s="47"/>
      <c r="E794" s="5"/>
      <c r="F794" s="5"/>
      <c r="G794" s="5"/>
      <c r="H794" s="5"/>
      <c r="I794" s="5"/>
      <c r="J794" s="5"/>
      <c r="K794" s="5"/>
    </row>
    <row r="795" spans="1:11" x14ac:dyDescent="0.2">
      <c r="B795" s="11" t="s">
        <v>121</v>
      </c>
      <c r="C795" s="50" t="str">
        <f>VLOOKUP(B773,B770:E780,4,FALSE)</f>
        <v>Accountant</v>
      </c>
      <c r="D795" s="5"/>
      <c r="E795" s="5"/>
      <c r="F795" s="5"/>
      <c r="G795" s="5"/>
      <c r="H795" s="5"/>
      <c r="I795" s="5"/>
      <c r="J795" s="5"/>
      <c r="K795" s="5"/>
    </row>
    <row r="796" spans="1:11" x14ac:dyDescent="0.2"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9" thickBot="1" x14ac:dyDescent="0.25"/>
    <row r="798" spans="1:11" x14ac:dyDescent="0.2">
      <c r="A798" s="4">
        <v>27</v>
      </c>
      <c r="B798" s="107" t="s">
        <v>588</v>
      </c>
      <c r="C798" s="108"/>
    </row>
    <row r="799" spans="1:11" x14ac:dyDescent="0.2">
      <c r="B799" s="109" t="s">
        <v>549</v>
      </c>
      <c r="C799" s="110"/>
    </row>
    <row r="800" spans="1:11" x14ac:dyDescent="0.2">
      <c r="B800" s="109" t="s">
        <v>550</v>
      </c>
      <c r="C800" s="110"/>
    </row>
    <row r="801" spans="1:3" x14ac:dyDescent="0.2">
      <c r="B801" s="109" t="s">
        <v>551</v>
      </c>
      <c r="C801" s="110"/>
    </row>
    <row r="802" spans="1:3" x14ac:dyDescent="0.2">
      <c r="B802" s="109" t="s">
        <v>552</v>
      </c>
      <c r="C802" s="110"/>
    </row>
    <row r="803" spans="1:3" x14ac:dyDescent="0.2">
      <c r="B803" s="109" t="s">
        <v>553</v>
      </c>
      <c r="C803" s="110"/>
    </row>
    <row r="804" spans="1:3" x14ac:dyDescent="0.2">
      <c r="B804" s="109" t="s">
        <v>554</v>
      </c>
      <c r="C804" s="110"/>
    </row>
    <row r="805" spans="1:3" x14ac:dyDescent="0.2">
      <c r="B805" s="109" t="s">
        <v>555</v>
      </c>
      <c r="C805" s="110"/>
    </row>
    <row r="806" spans="1:3" x14ac:dyDescent="0.2">
      <c r="B806" s="109" t="s">
        <v>556</v>
      </c>
      <c r="C806" s="110"/>
    </row>
    <row r="807" spans="1:3" ht="19" thickBot="1" x14ac:dyDescent="0.25">
      <c r="B807" s="111" t="s">
        <v>557</v>
      </c>
      <c r="C807" s="112"/>
    </row>
    <row r="810" spans="1:3" x14ac:dyDescent="0.2">
      <c r="A810" s="4" t="s">
        <v>24</v>
      </c>
    </row>
    <row r="813" spans="1:3" ht="19" thickBot="1" x14ac:dyDescent="0.25"/>
    <row r="814" spans="1:3" x14ac:dyDescent="0.2">
      <c r="A814" s="4">
        <v>28</v>
      </c>
      <c r="B814" s="107" t="s">
        <v>589</v>
      </c>
      <c r="C814" s="108"/>
    </row>
    <row r="815" spans="1:3" x14ac:dyDescent="0.2">
      <c r="B815" s="109" t="s">
        <v>590</v>
      </c>
      <c r="C815" s="110"/>
    </row>
    <row r="816" spans="1:3" x14ac:dyDescent="0.2">
      <c r="B816" s="109" t="s">
        <v>558</v>
      </c>
      <c r="C816" s="110"/>
    </row>
    <row r="817" spans="1:3" ht="19" thickBot="1" x14ac:dyDescent="0.25">
      <c r="B817" s="111" t="s">
        <v>559</v>
      </c>
      <c r="C817" s="112"/>
    </row>
    <row r="819" spans="1:3" x14ac:dyDescent="0.2">
      <c r="A819" s="4" t="s">
        <v>24</v>
      </c>
    </row>
    <row r="823" spans="1:3" ht="19" thickBot="1" x14ac:dyDescent="0.25"/>
    <row r="824" spans="1:3" x14ac:dyDescent="0.2">
      <c r="A824" s="4">
        <v>29</v>
      </c>
      <c r="B824" s="107" t="s">
        <v>560</v>
      </c>
      <c r="C824" s="108"/>
    </row>
    <row r="825" spans="1:3" x14ac:dyDescent="0.2">
      <c r="B825" s="109" t="s">
        <v>561</v>
      </c>
      <c r="C825" s="110"/>
    </row>
    <row r="826" spans="1:3" x14ac:dyDescent="0.2">
      <c r="B826" s="109" t="s">
        <v>591</v>
      </c>
      <c r="C826" s="110"/>
    </row>
    <row r="827" spans="1:3" ht="19" thickBot="1" x14ac:dyDescent="0.25">
      <c r="B827" s="111" t="s">
        <v>562</v>
      </c>
      <c r="C827" s="112"/>
    </row>
    <row r="830" spans="1:3" x14ac:dyDescent="0.2">
      <c r="A830" s="4" t="s">
        <v>24</v>
      </c>
    </row>
  </sheetData>
  <mergeCells count="73">
    <mergeCell ref="B58:E58"/>
    <mergeCell ref="B59:E59"/>
    <mergeCell ref="B27:E27"/>
    <mergeCell ref="B28:E28"/>
    <mergeCell ref="B29:E29"/>
    <mergeCell ref="B30:E30"/>
    <mergeCell ref="B144:D144"/>
    <mergeCell ref="B145:D145"/>
    <mergeCell ref="B113:E113"/>
    <mergeCell ref="B114:E114"/>
    <mergeCell ref="B80:E80"/>
    <mergeCell ref="B81:E81"/>
    <mergeCell ref="B82:E82"/>
    <mergeCell ref="B83:E83"/>
    <mergeCell ref="B184:C184"/>
    <mergeCell ref="B185:C185"/>
    <mergeCell ref="B186:C186"/>
    <mergeCell ref="B187:C187"/>
    <mergeCell ref="B168:C168"/>
    <mergeCell ref="B169:C169"/>
    <mergeCell ref="B170:C170"/>
    <mergeCell ref="B213:C213"/>
    <mergeCell ref="B214:C214"/>
    <mergeCell ref="B215:C215"/>
    <mergeCell ref="B196:D196"/>
    <mergeCell ref="B197:D197"/>
    <mergeCell ref="B198:D198"/>
    <mergeCell ref="B199:D199"/>
    <mergeCell ref="B276:C276"/>
    <mergeCell ref="B277:C277"/>
    <mergeCell ref="B249:C249"/>
    <mergeCell ref="B250:C250"/>
    <mergeCell ref="B227:C227"/>
    <mergeCell ref="B228:C228"/>
    <mergeCell ref="B229:C229"/>
    <mergeCell ref="B230:C230"/>
    <mergeCell ref="B309:C309"/>
    <mergeCell ref="B310:C310"/>
    <mergeCell ref="B311:C311"/>
    <mergeCell ref="B294:D294"/>
    <mergeCell ref="B295:D295"/>
    <mergeCell ref="B296:D296"/>
    <mergeCell ref="B297:D297"/>
    <mergeCell ref="B337:C337"/>
    <mergeCell ref="B338:C338"/>
    <mergeCell ref="B339:C339"/>
    <mergeCell ref="B322:C322"/>
    <mergeCell ref="B323:C323"/>
    <mergeCell ref="B324:C324"/>
    <mergeCell ref="B325:C325"/>
    <mergeCell ref="B326:C326"/>
    <mergeCell ref="B327:C327"/>
    <mergeCell ref="B465:C465"/>
    <mergeCell ref="B466:C466"/>
    <mergeCell ref="B456:D456"/>
    <mergeCell ref="B457:D457"/>
    <mergeCell ref="B359:C359"/>
    <mergeCell ref="B360:C360"/>
    <mergeCell ref="A1:H1"/>
    <mergeCell ref="D489:F489"/>
    <mergeCell ref="B759:D759"/>
    <mergeCell ref="B766:C766"/>
    <mergeCell ref="B767:C767"/>
    <mergeCell ref="B736:C736"/>
    <mergeCell ref="B737:C737"/>
    <mergeCell ref="B738:C738"/>
    <mergeCell ref="B705:D705"/>
    <mergeCell ref="B706:D706"/>
    <mergeCell ref="B707:D707"/>
    <mergeCell ref="B708:D708"/>
    <mergeCell ref="B674:C674"/>
    <mergeCell ref="B675:C675"/>
    <mergeCell ref="B464:C464"/>
  </mergeCells>
  <hyperlinks>
    <hyperlink ref="E690" location="'SUMIF2  Answers'!A1" display="'SUMIF2  Answers'!A1" xr:uid="{EF5368CD-D3EC-0942-BAB7-58D6C4D657B1}"/>
  </hyperlinks>
  <pageMargins left="0.7" right="0.7" top="0.75" bottom="0.75" header="0.3" footer="0.3"/>
  <ignoredErrors>
    <ignoredError sqref="D20" formulaRange="1"/>
    <ignoredError sqref="E191:E19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sweta s</dc:creator>
  <cp:lastModifiedBy>sweta s</cp:lastModifiedBy>
  <dcterms:created xsi:type="dcterms:W3CDTF">2025-04-14T14:57:00Z</dcterms:created>
  <dcterms:modified xsi:type="dcterms:W3CDTF">2025-04-21T16:50:57Z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CF72CADE31AD8990A5E8FC676C5C04DC_42</vt:lpwstr>
  </property>
  <property fmtid="{D5CDD505-2E9C-101B-9397-08002B2CF9AE}" pid="3" name="KSOProductBuildVer">
    <vt:lpwstr>1033-6.12.1.8654</vt:lpwstr>
  </property>
</Properties>
</file>