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B:\SAM_GUSTIN\"/>
    </mc:Choice>
  </mc:AlternateContent>
  <xr:revisionPtr revIDLastSave="0" documentId="8_{27717E4F-FEC9-43CC-B2BC-23A67267830A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No_Res" sheetId="7" r:id="rId1"/>
    <sheet name="Before_Pre_Coin" sheetId="8" r:id="rId2"/>
    <sheet name="Pre_Coin" sheetId="6" r:id="rId3"/>
    <sheet name="Coin_Res" sheetId="4" r:id="rId4"/>
    <sheet name="3rd_Mode_Pre-Coin" sheetId="5" r:id="rId5"/>
    <sheet name="60" sheetId="1" r:id="rId6"/>
    <sheet name="102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8" l="1"/>
  <c r="F31" i="8"/>
  <c r="G30" i="8"/>
  <c r="F30" i="8"/>
  <c r="G29" i="8"/>
  <c r="F29" i="8"/>
  <c r="G28" i="8"/>
  <c r="F28" i="8"/>
  <c r="G27" i="8"/>
  <c r="F27" i="8"/>
  <c r="G26" i="8"/>
  <c r="F26" i="8"/>
  <c r="G25" i="8"/>
  <c r="F25" i="8"/>
  <c r="F24" i="8"/>
  <c r="F23" i="8"/>
  <c r="F22" i="8"/>
  <c r="F21" i="8"/>
  <c r="F20" i="8"/>
  <c r="F19" i="8"/>
  <c r="F18" i="8"/>
  <c r="F17" i="8"/>
  <c r="F16" i="8"/>
  <c r="F15" i="8"/>
  <c r="P11" i="8"/>
  <c r="D9" i="8"/>
  <c r="D7" i="8"/>
  <c r="F7" i="8" s="1"/>
  <c r="G2" i="8"/>
  <c r="P11" i="6"/>
  <c r="G31" i="7" l="1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F24" i="7"/>
  <c r="F23" i="7"/>
  <c r="F22" i="7"/>
  <c r="F21" i="7"/>
  <c r="F20" i="7"/>
  <c r="F19" i="7"/>
  <c r="F18" i="7"/>
  <c r="F17" i="7"/>
  <c r="F16" i="7"/>
  <c r="F15" i="7"/>
  <c r="D9" i="7"/>
  <c r="D7" i="7" s="1"/>
  <c r="F7" i="7" s="1"/>
  <c r="G2" i="7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F24" i="6"/>
  <c r="F23" i="6"/>
  <c r="F22" i="6"/>
  <c r="F21" i="6"/>
  <c r="F20" i="6"/>
  <c r="F19" i="6"/>
  <c r="F18" i="6"/>
  <c r="F17" i="6"/>
  <c r="F16" i="6"/>
  <c r="F15" i="6"/>
  <c r="D9" i="6"/>
  <c r="D7" i="6" s="1"/>
  <c r="F7" i="6" s="1"/>
  <c r="G2" i="6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F24" i="5"/>
  <c r="F23" i="5"/>
  <c r="F22" i="5"/>
  <c r="F21" i="5"/>
  <c r="F20" i="5"/>
  <c r="F19" i="5"/>
  <c r="F18" i="5"/>
  <c r="F17" i="5"/>
  <c r="F16" i="5"/>
  <c r="F15" i="5"/>
  <c r="D9" i="5"/>
  <c r="D7" i="5"/>
  <c r="F7" i="5" s="1"/>
  <c r="G2" i="5"/>
  <c r="G26" i="4"/>
  <c r="G27" i="4"/>
  <c r="G28" i="4"/>
  <c r="G29" i="4"/>
  <c r="G30" i="4"/>
  <c r="G31" i="4"/>
  <c r="G25" i="4"/>
  <c r="D9" i="4"/>
  <c r="F22" i="4"/>
  <c r="D9" i="1"/>
  <c r="D7" i="1" s="1"/>
  <c r="F7" i="1" s="1"/>
  <c r="F31" i="4" l="1"/>
  <c r="F30" i="4"/>
  <c r="F29" i="4"/>
  <c r="F28" i="4"/>
  <c r="F27" i="4"/>
  <c r="F26" i="4"/>
  <c r="F25" i="4"/>
  <c r="F24" i="4"/>
  <c r="F23" i="4"/>
  <c r="F21" i="4"/>
  <c r="F20" i="4"/>
  <c r="F19" i="4"/>
  <c r="F18" i="4"/>
  <c r="F17" i="4"/>
  <c r="F16" i="4"/>
  <c r="F15" i="4"/>
  <c r="D7" i="4"/>
  <c r="F7" i="4" s="1"/>
  <c r="G2" i="4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D9" i="2"/>
  <c r="D7" i="2" s="1"/>
  <c r="F7" i="2" s="1"/>
  <c r="G2" i="2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5" i="1"/>
  <c r="G2" i="1"/>
</calcChain>
</file>

<file path=xl/sharedStrings.xml><?xml version="1.0" encoding="utf-8"?>
<sst xmlns="http://schemas.openxmlformats.org/spreadsheetml/2006/main" count="149" uniqueCount="20">
  <si>
    <t>f</t>
  </si>
  <si>
    <t>U</t>
  </si>
  <si>
    <t>m/s</t>
  </si>
  <si>
    <t>Hz</t>
  </si>
  <si>
    <t>f_motor</t>
  </si>
  <si>
    <t>scale factor</t>
  </si>
  <si>
    <t>px/mm</t>
  </si>
  <si>
    <t>Dt</t>
  </si>
  <si>
    <t>time between frames</t>
  </si>
  <si>
    <t>Dx</t>
  </si>
  <si>
    <t>s</t>
  </si>
  <si>
    <t>px</t>
  </si>
  <si>
    <t>mm</t>
  </si>
  <si>
    <t>micro_sec</t>
  </si>
  <si>
    <t>phase from trigger</t>
  </si>
  <si>
    <t>phi</t>
  </si>
  <si>
    <r>
      <t>t [</t>
    </r>
    <r>
      <rPr>
        <sz val="11"/>
        <color theme="1"/>
        <rFont val="Symbol"/>
        <family val="1"/>
        <charset val="2"/>
      </rPr>
      <t xml:space="preserve">m </t>
    </r>
    <r>
      <rPr>
        <sz val="11"/>
        <color theme="1"/>
        <rFont val="Times New Roman"/>
        <family val="1"/>
      </rPr>
      <t>s]</t>
    </r>
  </si>
  <si>
    <t>first cycle phi</t>
  </si>
  <si>
    <t>Side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</si>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</sst>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E+00"/>
  </numFmts>
  <fonts count="4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2" borderId="0" xfId="0" applyNumberFormat="1" applyFill="1"/>
    <xf numFmtId="1" fontId="0" fillId="0" borderId="0" xfId="0" applyNumberFormat="1"/>
    <xf numFmtId="165" fontId="1" fillId="0" borderId="0" xfId="0" applyNumberFormat="1" applyFont="1"/>
    <xf numFmtId="164" fontId="0" fillId="3" borderId="0" xfId="0" applyNumberFormat="1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9923-5837-4891-8FAC-C8948D550064}">
  <dimension ref="A2:J31"/>
  <sheetViews>
    <sheetView workbookViewId="0">
      <selection activeCell="J11" sqref="J11"/>
    </sheetView>
  </sheetViews>
  <sheetFormatPr defaultRowHeight="15" x14ac:dyDescent="0.25"/>
  <cols>
    <col min="4" max="4" width="9.28515625" bestFit="1" customWidth="1"/>
    <col min="6" max="7" width="12" bestFit="1" customWidth="1"/>
  </cols>
  <sheetData>
    <row r="2" spans="1:8" x14ac:dyDescent="0.25">
      <c r="C2" t="s">
        <v>1</v>
      </c>
      <c r="D2">
        <v>26.54</v>
      </c>
      <c r="E2" t="s">
        <v>2</v>
      </c>
      <c r="F2" t="s">
        <v>4</v>
      </c>
      <c r="G2" s="5">
        <f>D2/2.75</f>
        <v>9.6509090909090904</v>
      </c>
      <c r="H2" t="s">
        <v>3</v>
      </c>
    </row>
    <row r="3" spans="1:8" x14ac:dyDescent="0.25">
      <c r="C3" t="s">
        <v>0</v>
      </c>
      <c r="D3">
        <v>654</v>
      </c>
    </row>
    <row r="5" spans="1:8" x14ac:dyDescent="0.25">
      <c r="C5" t="s">
        <v>5</v>
      </c>
      <c r="E5">
        <v>12.34</v>
      </c>
      <c r="F5" t="s">
        <v>6</v>
      </c>
      <c r="G5">
        <v>13</v>
      </c>
      <c r="H5" t="s">
        <v>18</v>
      </c>
    </row>
    <row r="6" spans="1:8" x14ac:dyDescent="0.25">
      <c r="G6">
        <v>12.35</v>
      </c>
      <c r="H6" t="s">
        <v>19</v>
      </c>
    </row>
    <row r="7" spans="1:8" x14ac:dyDescent="0.25">
      <c r="A7" s="6" t="s">
        <v>8</v>
      </c>
      <c r="B7" s="6"/>
      <c r="C7" t="s">
        <v>7</v>
      </c>
      <c r="D7" s="4">
        <f>D9/1000/D2</f>
        <v>2.4427212403161372E-5</v>
      </c>
      <c r="E7" t="s">
        <v>10</v>
      </c>
      <c r="F7" s="2">
        <f>D7*1000000</f>
        <v>24.427212403161374</v>
      </c>
      <c r="G7" t="s">
        <v>13</v>
      </c>
    </row>
    <row r="8" spans="1:8" x14ac:dyDescent="0.25">
      <c r="A8" s="6"/>
      <c r="B8" s="6"/>
      <c r="C8" t="s">
        <v>9</v>
      </c>
      <c r="D8">
        <v>8</v>
      </c>
      <c r="E8" t="s">
        <v>11</v>
      </c>
    </row>
    <row r="9" spans="1:8" x14ac:dyDescent="0.25">
      <c r="A9" s="6"/>
      <c r="B9" s="6"/>
      <c r="C9" t="s">
        <v>9</v>
      </c>
      <c r="D9" s="1">
        <f>D8/E5</f>
        <v>0.64829821717990277</v>
      </c>
      <c r="E9" t="s">
        <v>12</v>
      </c>
    </row>
    <row r="13" spans="1:8" x14ac:dyDescent="0.25">
      <c r="E13" t="s">
        <v>14</v>
      </c>
    </row>
    <row r="14" spans="1:8" x14ac:dyDescent="0.25">
      <c r="E14" t="s">
        <v>15</v>
      </c>
      <c r="F14" t="s">
        <v>16</v>
      </c>
      <c r="G14" t="s">
        <v>17</v>
      </c>
    </row>
    <row r="15" spans="1:8" x14ac:dyDescent="0.25">
      <c r="E15">
        <v>0</v>
      </c>
      <c r="F15" s="3">
        <f>E15/$D$3/360*1000000</f>
        <v>0</v>
      </c>
    </row>
    <row r="16" spans="1:8" x14ac:dyDescent="0.25">
      <c r="E16">
        <v>45</v>
      </c>
      <c r="F16" s="3">
        <f t="shared" ref="F16:F31" si="0">E16/$D$3/360*1000000</f>
        <v>191.131498470948</v>
      </c>
    </row>
    <row r="17" spans="5:10" x14ac:dyDescent="0.25">
      <c r="E17">
        <v>90</v>
      </c>
      <c r="F17" s="3">
        <f t="shared" si="0"/>
        <v>382.26299694189601</v>
      </c>
    </row>
    <row r="18" spans="5:10" x14ac:dyDescent="0.25">
      <c r="E18">
        <v>135</v>
      </c>
      <c r="F18" s="3">
        <f t="shared" si="0"/>
        <v>573.39449541284409</v>
      </c>
      <c r="G18">
        <v>135</v>
      </c>
      <c r="J18" s="3"/>
    </row>
    <row r="19" spans="5:10" x14ac:dyDescent="0.25">
      <c r="E19">
        <v>180</v>
      </c>
      <c r="F19" s="3">
        <f t="shared" si="0"/>
        <v>764.52599388379201</v>
      </c>
      <c r="G19">
        <v>180</v>
      </c>
      <c r="J19" s="3"/>
    </row>
    <row r="20" spans="5:10" x14ac:dyDescent="0.25">
      <c r="E20">
        <v>225</v>
      </c>
      <c r="F20" s="3">
        <f t="shared" si="0"/>
        <v>955.65749235474004</v>
      </c>
      <c r="G20">
        <v>225</v>
      </c>
      <c r="J20" s="3"/>
    </row>
    <row r="21" spans="5:10" x14ac:dyDescent="0.25">
      <c r="E21">
        <v>270</v>
      </c>
      <c r="F21" s="3">
        <f t="shared" si="0"/>
        <v>1146.7889908256882</v>
      </c>
      <c r="G21">
        <v>270</v>
      </c>
      <c r="J21" s="3"/>
    </row>
    <row r="22" spans="5:10" x14ac:dyDescent="0.25">
      <c r="E22">
        <v>315</v>
      </c>
      <c r="F22" s="3">
        <f>E22/$D$3/360*1000000</f>
        <v>1337.9204892966361</v>
      </c>
      <c r="G22">
        <v>315</v>
      </c>
      <c r="J22" s="3"/>
    </row>
    <row r="23" spans="5:10" x14ac:dyDescent="0.25">
      <c r="E23">
        <v>360</v>
      </c>
      <c r="F23" s="3">
        <f t="shared" si="0"/>
        <v>1529.051987767584</v>
      </c>
      <c r="G23">
        <v>0</v>
      </c>
      <c r="J23" s="3"/>
    </row>
    <row r="24" spans="5:10" x14ac:dyDescent="0.25">
      <c r="E24">
        <v>405</v>
      </c>
      <c r="F24" s="3">
        <f t="shared" si="0"/>
        <v>1720.1834862385319</v>
      </c>
      <c r="G24">
        <v>45</v>
      </c>
      <c r="J24" s="3"/>
    </row>
    <row r="25" spans="5:10" x14ac:dyDescent="0.25">
      <c r="E25">
        <v>450</v>
      </c>
      <c r="F25" s="3">
        <f t="shared" si="0"/>
        <v>1911.3149847094801</v>
      </c>
      <c r="G25">
        <f>E25-360</f>
        <v>90</v>
      </c>
      <c r="J25" s="3"/>
    </row>
    <row r="26" spans="5:10" x14ac:dyDescent="0.25">
      <c r="E26">
        <v>495</v>
      </c>
      <c r="F26" s="3">
        <f t="shared" si="0"/>
        <v>2102.446483180428</v>
      </c>
      <c r="G26">
        <f t="shared" ref="G26:G31" si="1">E26-360</f>
        <v>135</v>
      </c>
    </row>
    <row r="27" spans="5:10" x14ac:dyDescent="0.25">
      <c r="E27">
        <v>540</v>
      </c>
      <c r="F27" s="3">
        <f t="shared" si="0"/>
        <v>2293.5779816513764</v>
      </c>
      <c r="G27">
        <f t="shared" si="1"/>
        <v>180</v>
      </c>
    </row>
    <row r="28" spans="5:10" x14ac:dyDescent="0.25">
      <c r="E28">
        <v>585</v>
      </c>
      <c r="F28" s="3">
        <f t="shared" si="0"/>
        <v>2484.7094801223243</v>
      </c>
      <c r="G28">
        <f t="shared" si="1"/>
        <v>225</v>
      </c>
    </row>
    <row r="29" spans="5:10" x14ac:dyDescent="0.25">
      <c r="E29">
        <v>630</v>
      </c>
      <c r="F29" s="3">
        <f t="shared" si="0"/>
        <v>2675.8409785932722</v>
      </c>
      <c r="G29">
        <f t="shared" si="1"/>
        <v>270</v>
      </c>
    </row>
    <row r="30" spans="5:10" x14ac:dyDescent="0.25">
      <c r="E30">
        <v>675</v>
      </c>
      <c r="F30" s="3">
        <f t="shared" si="0"/>
        <v>2866.9724770642201</v>
      </c>
      <c r="G30">
        <f t="shared" si="1"/>
        <v>315</v>
      </c>
    </row>
    <row r="31" spans="5:10" x14ac:dyDescent="0.25">
      <c r="E31">
        <v>720</v>
      </c>
      <c r="F31" s="3">
        <f t="shared" si="0"/>
        <v>3058.103975535168</v>
      </c>
      <c r="G31">
        <f t="shared" si="1"/>
        <v>360</v>
      </c>
    </row>
  </sheetData>
  <mergeCells count="1">
    <mergeCell ref="A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9F23-F4E4-470F-A173-BDE534796659}">
  <dimension ref="A2:P31"/>
  <sheetViews>
    <sheetView topLeftCell="C1" workbookViewId="0">
      <selection activeCell="G12" sqref="G12"/>
    </sheetView>
  </sheetViews>
  <sheetFormatPr defaultRowHeight="15" x14ac:dyDescent="0.25"/>
  <cols>
    <col min="4" max="4" width="9.28515625" bestFit="1" customWidth="1"/>
    <col min="6" max="7" width="12" bestFit="1" customWidth="1"/>
  </cols>
  <sheetData>
    <row r="2" spans="1:16" x14ac:dyDescent="0.25">
      <c r="C2" t="s">
        <v>1</v>
      </c>
      <c r="D2">
        <v>52.74</v>
      </c>
      <c r="E2" t="s">
        <v>2</v>
      </c>
      <c r="F2" t="s">
        <v>4</v>
      </c>
      <c r="G2" s="5">
        <f>D2/2.75</f>
        <v>19.17818181818182</v>
      </c>
      <c r="H2" t="s">
        <v>3</v>
      </c>
    </row>
    <row r="3" spans="1:16" x14ac:dyDescent="0.25">
      <c r="C3" t="s">
        <v>0</v>
      </c>
      <c r="D3">
        <v>667</v>
      </c>
      <c r="E3" t="s">
        <v>3</v>
      </c>
    </row>
    <row r="5" spans="1:16" x14ac:dyDescent="0.25">
      <c r="C5" t="s">
        <v>5</v>
      </c>
      <c r="E5">
        <v>12.34</v>
      </c>
      <c r="F5" t="s">
        <v>6</v>
      </c>
      <c r="G5">
        <v>13</v>
      </c>
      <c r="H5" t="s">
        <v>18</v>
      </c>
      <c r="I5">
        <v>12.95</v>
      </c>
    </row>
    <row r="6" spans="1:16" x14ac:dyDescent="0.25">
      <c r="G6">
        <v>12.35</v>
      </c>
      <c r="H6" t="s">
        <v>19</v>
      </c>
    </row>
    <row r="7" spans="1:16" x14ac:dyDescent="0.25">
      <c r="A7" s="6" t="s">
        <v>8</v>
      </c>
      <c r="B7" s="6"/>
      <c r="C7" t="s">
        <v>7</v>
      </c>
      <c r="D7" s="4">
        <f>D9/1000/D2</f>
        <v>1.2292343897988296E-5</v>
      </c>
      <c r="E7" t="s">
        <v>10</v>
      </c>
      <c r="F7" s="2">
        <f>D7*1000000</f>
        <v>12.292343897988296</v>
      </c>
      <c r="G7" t="s">
        <v>13</v>
      </c>
      <c r="I7">
        <v>12.38</v>
      </c>
    </row>
    <row r="8" spans="1:16" x14ac:dyDescent="0.25">
      <c r="A8" s="6"/>
      <c r="B8" s="6"/>
      <c r="C8" t="s">
        <v>9</v>
      </c>
      <c r="D8">
        <v>8</v>
      </c>
      <c r="E8" t="s">
        <v>11</v>
      </c>
    </row>
    <row r="9" spans="1:16" x14ac:dyDescent="0.25">
      <c r="A9" s="6"/>
      <c r="B9" s="6"/>
      <c r="C9" t="s">
        <v>9</v>
      </c>
      <c r="D9" s="1">
        <f>D8/E5</f>
        <v>0.64829821717990277</v>
      </c>
      <c r="E9" t="s">
        <v>12</v>
      </c>
    </row>
    <row r="11" spans="1:16" x14ac:dyDescent="0.25">
      <c r="O11">
        <v>64.484999999999999</v>
      </c>
      <c r="P11">
        <f>O11*(18/24)</f>
        <v>48.363749999999996</v>
      </c>
    </row>
    <row r="13" spans="1:16" x14ac:dyDescent="0.25">
      <c r="E13" t="s">
        <v>14</v>
      </c>
    </row>
    <row r="14" spans="1:16" x14ac:dyDescent="0.25">
      <c r="E14" t="s">
        <v>15</v>
      </c>
      <c r="F14" t="s">
        <v>16</v>
      </c>
      <c r="G14" t="s">
        <v>17</v>
      </c>
    </row>
    <row r="15" spans="1:16" x14ac:dyDescent="0.25">
      <c r="E15">
        <v>0</v>
      </c>
      <c r="F15" s="3">
        <f>E15/$D$3/360*1000000</f>
        <v>0</v>
      </c>
    </row>
    <row r="16" spans="1:16" x14ac:dyDescent="0.25">
      <c r="E16">
        <v>45</v>
      </c>
      <c r="F16" s="3">
        <f t="shared" ref="F16:F31" si="0">E16/$D$3/360*1000000</f>
        <v>187.40629685157421</v>
      </c>
    </row>
    <row r="17" spans="5:10" x14ac:dyDescent="0.25">
      <c r="E17">
        <v>90</v>
      </c>
      <c r="F17" s="3">
        <f t="shared" si="0"/>
        <v>374.81259370314842</v>
      </c>
    </row>
    <row r="18" spans="5:10" x14ac:dyDescent="0.25">
      <c r="E18">
        <v>135</v>
      </c>
      <c r="F18" s="3">
        <f t="shared" si="0"/>
        <v>562.21889055472263</v>
      </c>
      <c r="G18">
        <v>135</v>
      </c>
      <c r="J18" s="3"/>
    </row>
    <row r="19" spans="5:10" x14ac:dyDescent="0.25">
      <c r="E19">
        <v>180</v>
      </c>
      <c r="F19" s="3">
        <f t="shared" si="0"/>
        <v>749.62518740629685</v>
      </c>
      <c r="G19">
        <v>180</v>
      </c>
      <c r="J19" s="3"/>
    </row>
    <row r="20" spans="5:10" x14ac:dyDescent="0.25">
      <c r="E20">
        <v>225</v>
      </c>
      <c r="F20" s="3">
        <f t="shared" si="0"/>
        <v>937.03148425787106</v>
      </c>
      <c r="G20">
        <v>225</v>
      </c>
      <c r="J20" s="3"/>
    </row>
    <row r="21" spans="5:10" x14ac:dyDescent="0.25">
      <c r="E21">
        <v>270</v>
      </c>
      <c r="F21" s="3">
        <f t="shared" si="0"/>
        <v>1124.4377811094453</v>
      </c>
      <c r="G21">
        <v>270</v>
      </c>
      <c r="J21" s="3"/>
    </row>
    <row r="22" spans="5:10" x14ac:dyDescent="0.25">
      <c r="E22">
        <v>315</v>
      </c>
      <c r="F22" s="3">
        <f>E22/$D$3/360*1000000</f>
        <v>1311.8440779610196</v>
      </c>
      <c r="G22">
        <v>315</v>
      </c>
      <c r="J22" s="3"/>
    </row>
    <row r="23" spans="5:10" x14ac:dyDescent="0.25">
      <c r="E23">
        <v>360</v>
      </c>
      <c r="F23" s="3">
        <f t="shared" si="0"/>
        <v>1499.2503748125937</v>
      </c>
      <c r="G23">
        <v>0</v>
      </c>
      <c r="J23" s="3"/>
    </row>
    <row r="24" spans="5:10" x14ac:dyDescent="0.25">
      <c r="E24">
        <v>405</v>
      </c>
      <c r="F24" s="3">
        <f t="shared" si="0"/>
        <v>1686.656671664168</v>
      </c>
      <c r="G24">
        <v>45</v>
      </c>
      <c r="J24" s="3"/>
    </row>
    <row r="25" spans="5:10" x14ac:dyDescent="0.25">
      <c r="E25">
        <v>450</v>
      </c>
      <c r="F25" s="3">
        <f t="shared" si="0"/>
        <v>1874.0629685157421</v>
      </c>
      <c r="G25">
        <f>E25-360</f>
        <v>90</v>
      </c>
      <c r="J25" s="3"/>
    </row>
    <row r="26" spans="5:10" x14ac:dyDescent="0.25">
      <c r="E26">
        <v>495</v>
      </c>
      <c r="F26" s="3">
        <f t="shared" si="0"/>
        <v>2061.4692653673164</v>
      </c>
      <c r="G26">
        <f t="shared" ref="G26:G31" si="1">E26-360</f>
        <v>135</v>
      </c>
    </row>
    <row r="27" spans="5:10" x14ac:dyDescent="0.25">
      <c r="E27">
        <v>540</v>
      </c>
      <c r="F27" s="3">
        <f t="shared" si="0"/>
        <v>2248.8755622188905</v>
      </c>
      <c r="G27">
        <f t="shared" si="1"/>
        <v>180</v>
      </c>
    </row>
    <row r="28" spans="5:10" x14ac:dyDescent="0.25">
      <c r="E28">
        <v>585</v>
      </c>
      <c r="F28" s="3">
        <f t="shared" si="0"/>
        <v>2436.2818590704646</v>
      </c>
      <c r="G28">
        <f t="shared" si="1"/>
        <v>225</v>
      </c>
    </row>
    <row r="29" spans="5:10" x14ac:dyDescent="0.25">
      <c r="E29">
        <v>630</v>
      </c>
      <c r="F29" s="3">
        <f t="shared" si="0"/>
        <v>2623.6881559220392</v>
      </c>
      <c r="G29">
        <f t="shared" si="1"/>
        <v>270</v>
      </c>
    </row>
    <row r="30" spans="5:10" x14ac:dyDescent="0.25">
      <c r="E30">
        <v>675</v>
      </c>
      <c r="F30" s="3">
        <f t="shared" si="0"/>
        <v>2811.0944527736133</v>
      </c>
      <c r="G30">
        <f t="shared" si="1"/>
        <v>315</v>
      </c>
    </row>
    <row r="31" spans="5:10" x14ac:dyDescent="0.25">
      <c r="E31">
        <v>720</v>
      </c>
      <c r="F31" s="3">
        <f t="shared" si="0"/>
        <v>2998.5007496251874</v>
      </c>
      <c r="G31">
        <f t="shared" si="1"/>
        <v>360</v>
      </c>
    </row>
  </sheetData>
  <mergeCells count="1">
    <mergeCell ref="A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31CB-724B-4DA8-8E9A-44ACC1EAF4C6}">
  <dimension ref="A2:P31"/>
  <sheetViews>
    <sheetView tabSelected="1" topLeftCell="C1" workbookViewId="0">
      <selection activeCell="K11" sqref="K11"/>
    </sheetView>
  </sheetViews>
  <sheetFormatPr defaultRowHeight="15" x14ac:dyDescent="0.25"/>
  <cols>
    <col min="4" max="4" width="9.28515625" bestFit="1" customWidth="1"/>
    <col min="6" max="7" width="12" bestFit="1" customWidth="1"/>
  </cols>
  <sheetData>
    <row r="2" spans="1:16" x14ac:dyDescent="0.25">
      <c r="C2" t="s">
        <v>1</v>
      </c>
      <c r="D2">
        <v>82.51</v>
      </c>
      <c r="E2" t="s">
        <v>2</v>
      </c>
      <c r="F2" t="s">
        <v>4</v>
      </c>
      <c r="G2" s="5">
        <f>D2/2.75</f>
        <v>30.003636363636364</v>
      </c>
      <c r="H2" t="s">
        <v>3</v>
      </c>
    </row>
    <row r="3" spans="1:16" x14ac:dyDescent="0.25">
      <c r="C3" t="s">
        <v>0</v>
      </c>
      <c r="D3">
        <v>643</v>
      </c>
      <c r="E3" t="s">
        <v>3</v>
      </c>
    </row>
    <row r="5" spans="1:16" x14ac:dyDescent="0.25">
      <c r="C5" t="s">
        <v>5</v>
      </c>
      <c r="E5">
        <v>12.34</v>
      </c>
      <c r="F5" t="s">
        <v>6</v>
      </c>
      <c r="G5">
        <v>13</v>
      </c>
      <c r="H5" t="s">
        <v>18</v>
      </c>
      <c r="I5">
        <v>12.95</v>
      </c>
    </row>
    <row r="6" spans="1:16" x14ac:dyDescent="0.25">
      <c r="G6">
        <v>12.35</v>
      </c>
      <c r="H6" t="s">
        <v>19</v>
      </c>
    </row>
    <row r="7" spans="1:16" x14ac:dyDescent="0.25">
      <c r="A7" s="6" t="s">
        <v>8</v>
      </c>
      <c r="B7" s="6"/>
      <c r="C7" t="s">
        <v>7</v>
      </c>
      <c r="D7" s="4">
        <f>D9/1000/D2</f>
        <v>7.8572078194146493E-6</v>
      </c>
      <c r="E7" t="s">
        <v>10</v>
      </c>
      <c r="F7" s="2">
        <f>D7*1000000</f>
        <v>7.8572078194146497</v>
      </c>
      <c r="G7" t="s">
        <v>13</v>
      </c>
    </row>
    <row r="8" spans="1:16" x14ac:dyDescent="0.25">
      <c r="A8" s="6"/>
      <c r="B8" s="6"/>
      <c r="C8" t="s">
        <v>9</v>
      </c>
      <c r="D8">
        <v>8</v>
      </c>
      <c r="E8" t="s">
        <v>11</v>
      </c>
    </row>
    <row r="9" spans="1:16" x14ac:dyDescent="0.25">
      <c r="A9" s="6"/>
      <c r="B9" s="6"/>
      <c r="C9" t="s">
        <v>9</v>
      </c>
      <c r="D9" s="1">
        <f>D8/E5</f>
        <v>0.64829821717990277</v>
      </c>
      <c r="E9" t="s">
        <v>12</v>
      </c>
    </row>
    <row r="11" spans="1:16" x14ac:dyDescent="0.25">
      <c r="O11">
        <v>64.484999999999999</v>
      </c>
      <c r="P11">
        <f>O11*(18/24)</f>
        <v>48.363749999999996</v>
      </c>
    </row>
    <row r="13" spans="1:16" x14ac:dyDescent="0.25">
      <c r="E13" t="s">
        <v>14</v>
      </c>
    </row>
    <row r="14" spans="1:16" x14ac:dyDescent="0.25">
      <c r="E14" t="s">
        <v>15</v>
      </c>
      <c r="F14" t="s">
        <v>16</v>
      </c>
      <c r="G14" t="s">
        <v>17</v>
      </c>
    </row>
    <row r="15" spans="1:16" x14ac:dyDescent="0.25">
      <c r="E15">
        <v>0</v>
      </c>
      <c r="F15" s="3">
        <f>E15/$D$3/360*1000000</f>
        <v>0</v>
      </c>
    </row>
    <row r="16" spans="1:16" x14ac:dyDescent="0.25">
      <c r="E16">
        <v>45</v>
      </c>
      <c r="F16" s="3">
        <f t="shared" ref="F16:F31" si="0">E16/$D$3/360*1000000</f>
        <v>194.40124416796269</v>
      </c>
    </row>
    <row r="17" spans="5:10" x14ac:dyDescent="0.25">
      <c r="E17">
        <v>90</v>
      </c>
      <c r="F17" s="3">
        <f t="shared" si="0"/>
        <v>388.80248833592537</v>
      </c>
    </row>
    <row r="18" spans="5:10" x14ac:dyDescent="0.25">
      <c r="E18">
        <v>135</v>
      </c>
      <c r="F18" s="3">
        <f t="shared" si="0"/>
        <v>583.20373250388809</v>
      </c>
      <c r="G18">
        <v>135</v>
      </c>
      <c r="J18" s="3"/>
    </row>
    <row r="19" spans="5:10" x14ac:dyDescent="0.25">
      <c r="E19">
        <v>180</v>
      </c>
      <c r="F19" s="3">
        <f t="shared" si="0"/>
        <v>777.60497667185075</v>
      </c>
      <c r="G19">
        <v>180</v>
      </c>
      <c r="J19" s="3"/>
    </row>
    <row r="20" spans="5:10" x14ac:dyDescent="0.25">
      <c r="E20">
        <v>225</v>
      </c>
      <c r="F20" s="3">
        <f t="shared" si="0"/>
        <v>972.0062208398133</v>
      </c>
      <c r="G20">
        <v>225</v>
      </c>
      <c r="J20" s="3"/>
    </row>
    <row r="21" spans="5:10" x14ac:dyDescent="0.25">
      <c r="E21">
        <v>270</v>
      </c>
      <c r="F21" s="3">
        <f t="shared" si="0"/>
        <v>1166.4074650077762</v>
      </c>
      <c r="G21">
        <v>270</v>
      </c>
      <c r="J21" s="3"/>
    </row>
    <row r="22" spans="5:10" x14ac:dyDescent="0.25">
      <c r="E22">
        <v>315</v>
      </c>
      <c r="F22" s="3">
        <f>E22/$D$3/360*1000000</f>
        <v>1360.8087091757388</v>
      </c>
      <c r="G22">
        <v>315</v>
      </c>
      <c r="J22" s="3"/>
    </row>
    <row r="23" spans="5:10" x14ac:dyDescent="0.25">
      <c r="E23">
        <v>360</v>
      </c>
      <c r="F23" s="3">
        <f t="shared" si="0"/>
        <v>1555.2099533437015</v>
      </c>
      <c r="G23">
        <v>0</v>
      </c>
      <c r="J23" s="3"/>
    </row>
    <row r="24" spans="5:10" x14ac:dyDescent="0.25">
      <c r="E24">
        <v>405</v>
      </c>
      <c r="F24" s="3">
        <f t="shared" si="0"/>
        <v>1749.6111975116639</v>
      </c>
      <c r="G24">
        <v>45</v>
      </c>
      <c r="J24" s="3"/>
    </row>
    <row r="25" spans="5:10" x14ac:dyDescent="0.25">
      <c r="E25">
        <v>450</v>
      </c>
      <c r="F25" s="3">
        <f t="shared" si="0"/>
        <v>1944.0124416796266</v>
      </c>
      <c r="G25">
        <f>E25-360</f>
        <v>90</v>
      </c>
      <c r="J25" s="3"/>
    </row>
    <row r="26" spans="5:10" x14ac:dyDescent="0.25">
      <c r="E26">
        <v>495</v>
      </c>
      <c r="F26" s="3">
        <f t="shared" si="0"/>
        <v>2138.4136858475895</v>
      </c>
      <c r="G26">
        <f t="shared" ref="G26:G31" si="1">E26-360</f>
        <v>135</v>
      </c>
    </row>
    <row r="27" spans="5:10" x14ac:dyDescent="0.25">
      <c r="E27">
        <v>540</v>
      </c>
      <c r="F27" s="3">
        <f t="shared" si="0"/>
        <v>2332.8149300155524</v>
      </c>
      <c r="G27">
        <f t="shared" si="1"/>
        <v>180</v>
      </c>
    </row>
    <row r="28" spans="5:10" x14ac:dyDescent="0.25">
      <c r="E28">
        <v>585</v>
      </c>
      <c r="F28" s="3">
        <f t="shared" si="0"/>
        <v>2527.2161741835148</v>
      </c>
      <c r="G28">
        <f t="shared" si="1"/>
        <v>225</v>
      </c>
    </row>
    <row r="29" spans="5:10" x14ac:dyDescent="0.25">
      <c r="E29">
        <v>630</v>
      </c>
      <c r="F29" s="3">
        <f t="shared" si="0"/>
        <v>2721.6174183514777</v>
      </c>
      <c r="G29">
        <f t="shared" si="1"/>
        <v>270</v>
      </c>
    </row>
    <row r="30" spans="5:10" x14ac:dyDescent="0.25">
      <c r="E30">
        <v>675</v>
      </c>
      <c r="F30" s="3">
        <f t="shared" si="0"/>
        <v>2916.0186625194406</v>
      </c>
      <c r="G30">
        <f t="shared" si="1"/>
        <v>315</v>
      </c>
    </row>
    <row r="31" spans="5:10" x14ac:dyDescent="0.25">
      <c r="E31">
        <v>720</v>
      </c>
      <c r="F31" s="3">
        <f t="shared" si="0"/>
        <v>3110.419906687403</v>
      </c>
      <c r="G31">
        <f t="shared" si="1"/>
        <v>360</v>
      </c>
    </row>
  </sheetData>
  <mergeCells count="1">
    <mergeCell ref="A7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F531-4C42-47B7-99A0-9C671C7CCB3B}">
  <dimension ref="A2:J31"/>
  <sheetViews>
    <sheetView topLeftCell="B1" workbookViewId="0">
      <selection activeCell="J11" sqref="J11"/>
    </sheetView>
  </sheetViews>
  <sheetFormatPr defaultRowHeight="15" x14ac:dyDescent="0.25"/>
  <cols>
    <col min="4" max="4" width="9.28515625" bestFit="1" customWidth="1"/>
    <col min="6" max="7" width="12" bestFit="1" customWidth="1"/>
  </cols>
  <sheetData>
    <row r="2" spans="1:8" x14ac:dyDescent="0.25">
      <c r="C2" t="s">
        <v>1</v>
      </c>
      <c r="D2">
        <v>113</v>
      </c>
      <c r="E2" t="s">
        <v>2</v>
      </c>
      <c r="F2" t="s">
        <v>4</v>
      </c>
      <c r="G2" s="5">
        <f>D2/2.75</f>
        <v>41.090909090909093</v>
      </c>
      <c r="H2" t="s">
        <v>3</v>
      </c>
    </row>
    <row r="3" spans="1:8" x14ac:dyDescent="0.25">
      <c r="C3" t="s">
        <v>0</v>
      </c>
      <c r="D3">
        <v>628</v>
      </c>
      <c r="E3" t="s">
        <v>3</v>
      </c>
    </row>
    <row r="5" spans="1:8" x14ac:dyDescent="0.25">
      <c r="C5" t="s">
        <v>5</v>
      </c>
      <c r="E5">
        <v>12.34</v>
      </c>
      <c r="F5" t="s">
        <v>6</v>
      </c>
      <c r="G5">
        <v>13</v>
      </c>
      <c r="H5" t="s">
        <v>18</v>
      </c>
    </row>
    <row r="6" spans="1:8" x14ac:dyDescent="0.25">
      <c r="G6">
        <v>12.35</v>
      </c>
      <c r="H6" t="s">
        <v>19</v>
      </c>
    </row>
    <row r="7" spans="1:8" x14ac:dyDescent="0.25">
      <c r="A7" s="6" t="s">
        <v>8</v>
      </c>
      <c r="B7" s="6"/>
      <c r="C7" t="s">
        <v>7</v>
      </c>
      <c r="D7" s="4">
        <f>D9/1000/D2</f>
        <v>5.7371523644239183E-6</v>
      </c>
      <c r="E7" t="s">
        <v>10</v>
      </c>
      <c r="F7" s="2">
        <f>D7*1000000</f>
        <v>5.7371523644239186</v>
      </c>
      <c r="G7" t="s">
        <v>13</v>
      </c>
    </row>
    <row r="8" spans="1:8" x14ac:dyDescent="0.25">
      <c r="A8" s="6"/>
      <c r="B8" s="6"/>
      <c r="C8" t="s">
        <v>9</v>
      </c>
      <c r="D8">
        <v>8</v>
      </c>
      <c r="E8" t="s">
        <v>11</v>
      </c>
    </row>
    <row r="9" spans="1:8" x14ac:dyDescent="0.25">
      <c r="A9" s="6"/>
      <c r="B9" s="6"/>
      <c r="C9" t="s">
        <v>9</v>
      </c>
      <c r="D9" s="1">
        <f>D8/E5</f>
        <v>0.64829821717990277</v>
      </c>
      <c r="E9" t="s">
        <v>12</v>
      </c>
    </row>
    <row r="13" spans="1:8" x14ac:dyDescent="0.25">
      <c r="E13" t="s">
        <v>14</v>
      </c>
    </row>
    <row r="14" spans="1:8" x14ac:dyDescent="0.25">
      <c r="E14" t="s">
        <v>15</v>
      </c>
      <c r="F14" t="s">
        <v>16</v>
      </c>
      <c r="G14" t="s">
        <v>17</v>
      </c>
    </row>
    <row r="15" spans="1:8" x14ac:dyDescent="0.25">
      <c r="E15">
        <v>0</v>
      </c>
      <c r="F15" s="3">
        <f>E15/$D$3/360*1000000</f>
        <v>0</v>
      </c>
    </row>
    <row r="16" spans="1:8" x14ac:dyDescent="0.25">
      <c r="E16">
        <v>45</v>
      </c>
      <c r="F16" s="3">
        <f t="shared" ref="F16:F31" si="0">E16/$D$3/360*1000000</f>
        <v>199.04458598726114</v>
      </c>
    </row>
    <row r="17" spans="5:10" x14ac:dyDescent="0.25">
      <c r="E17">
        <v>90</v>
      </c>
      <c r="F17" s="3">
        <f t="shared" si="0"/>
        <v>398.08917197452229</v>
      </c>
    </row>
    <row r="18" spans="5:10" x14ac:dyDescent="0.25">
      <c r="E18">
        <v>135</v>
      </c>
      <c r="F18" s="3">
        <f t="shared" si="0"/>
        <v>597.13375796178343</v>
      </c>
      <c r="G18">
        <v>135</v>
      </c>
      <c r="J18" s="3"/>
    </row>
    <row r="19" spans="5:10" x14ac:dyDescent="0.25">
      <c r="E19">
        <v>180</v>
      </c>
      <c r="F19" s="3">
        <f t="shared" si="0"/>
        <v>796.17834394904457</v>
      </c>
      <c r="G19">
        <v>180</v>
      </c>
      <c r="J19" s="3"/>
    </row>
    <row r="20" spans="5:10" x14ac:dyDescent="0.25">
      <c r="E20">
        <v>225</v>
      </c>
      <c r="F20" s="3">
        <f t="shared" si="0"/>
        <v>995.22292993630572</v>
      </c>
      <c r="G20">
        <v>225</v>
      </c>
      <c r="J20" s="3"/>
    </row>
    <row r="21" spans="5:10" x14ac:dyDescent="0.25">
      <c r="E21">
        <v>270</v>
      </c>
      <c r="F21" s="3">
        <f t="shared" si="0"/>
        <v>1194.2675159235669</v>
      </c>
      <c r="G21">
        <v>270</v>
      </c>
      <c r="J21" s="3"/>
    </row>
    <row r="22" spans="5:10" x14ac:dyDescent="0.25">
      <c r="E22">
        <v>315</v>
      </c>
      <c r="F22" s="3">
        <f>E22/$D$3/360*1000000</f>
        <v>1393.3121019108282</v>
      </c>
      <c r="G22">
        <v>315</v>
      </c>
      <c r="J22" s="3"/>
    </row>
    <row r="23" spans="5:10" x14ac:dyDescent="0.25">
      <c r="E23">
        <v>360</v>
      </c>
      <c r="F23" s="3">
        <f t="shared" si="0"/>
        <v>1592.3566878980891</v>
      </c>
      <c r="G23">
        <v>0</v>
      </c>
      <c r="J23" s="3"/>
    </row>
    <row r="24" spans="5:10" x14ac:dyDescent="0.25">
      <c r="E24">
        <v>405</v>
      </c>
      <c r="F24" s="3">
        <f t="shared" si="0"/>
        <v>1791.4012738853503</v>
      </c>
      <c r="G24">
        <v>45</v>
      </c>
      <c r="J24" s="3"/>
    </row>
    <row r="25" spans="5:10" x14ac:dyDescent="0.25">
      <c r="E25">
        <v>450</v>
      </c>
      <c r="F25" s="3">
        <f t="shared" si="0"/>
        <v>1990.4458598726114</v>
      </c>
      <c r="G25">
        <f>E25-360</f>
        <v>90</v>
      </c>
      <c r="J25" s="3"/>
    </row>
    <row r="26" spans="5:10" x14ac:dyDescent="0.25">
      <c r="E26">
        <v>495</v>
      </c>
      <c r="F26" s="3">
        <f t="shared" si="0"/>
        <v>2189.4904458598726</v>
      </c>
      <c r="G26">
        <f t="shared" ref="G26:G31" si="1">E26-360</f>
        <v>135</v>
      </c>
    </row>
    <row r="27" spans="5:10" x14ac:dyDescent="0.25">
      <c r="E27">
        <v>540</v>
      </c>
      <c r="F27" s="3">
        <f t="shared" si="0"/>
        <v>2388.5350318471337</v>
      </c>
      <c r="G27">
        <f t="shared" si="1"/>
        <v>180</v>
      </c>
    </row>
    <row r="28" spans="5:10" x14ac:dyDescent="0.25">
      <c r="E28">
        <v>585</v>
      </c>
      <c r="F28" s="3">
        <f t="shared" si="0"/>
        <v>2587.5796178343949</v>
      </c>
      <c r="G28">
        <f t="shared" si="1"/>
        <v>225</v>
      </c>
    </row>
    <row r="29" spans="5:10" x14ac:dyDescent="0.25">
      <c r="E29">
        <v>630</v>
      </c>
      <c r="F29" s="3">
        <f t="shared" si="0"/>
        <v>2786.6242038216565</v>
      </c>
      <c r="G29">
        <f t="shared" si="1"/>
        <v>270</v>
      </c>
    </row>
    <row r="30" spans="5:10" x14ac:dyDescent="0.25">
      <c r="E30">
        <v>675</v>
      </c>
      <c r="F30" s="3">
        <f t="shared" si="0"/>
        <v>2985.6687898089172</v>
      </c>
      <c r="G30">
        <f t="shared" si="1"/>
        <v>315</v>
      </c>
    </row>
    <row r="31" spans="5:10" x14ac:dyDescent="0.25">
      <c r="E31">
        <v>720</v>
      </c>
      <c r="F31" s="3">
        <f t="shared" si="0"/>
        <v>3184.7133757961783</v>
      </c>
      <c r="G31">
        <f t="shared" si="1"/>
        <v>360</v>
      </c>
    </row>
  </sheetData>
  <mergeCells count="1">
    <mergeCell ref="A7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F1EE-A40D-4485-B7F9-080E4775661A}">
  <dimension ref="A2:J31"/>
  <sheetViews>
    <sheetView topLeftCell="C1" workbookViewId="0">
      <selection activeCell="N9" sqref="N9"/>
    </sheetView>
  </sheetViews>
  <sheetFormatPr defaultRowHeight="15" x14ac:dyDescent="0.25"/>
  <cols>
    <col min="4" max="4" width="9.28515625" bestFit="1" customWidth="1"/>
    <col min="6" max="7" width="12" bestFit="1" customWidth="1"/>
  </cols>
  <sheetData>
    <row r="2" spans="1:8" x14ac:dyDescent="0.25">
      <c r="C2" t="s">
        <v>1</v>
      </c>
      <c r="D2">
        <v>139.19040000000001</v>
      </c>
      <c r="E2" t="s">
        <v>2</v>
      </c>
      <c r="F2" t="s">
        <v>4</v>
      </c>
      <c r="G2" s="5">
        <f>D2/2.75</f>
        <v>50.614690909090911</v>
      </c>
      <c r="H2" t="s">
        <v>3</v>
      </c>
    </row>
    <row r="3" spans="1:8" x14ac:dyDescent="0.25">
      <c r="C3" t="s">
        <v>0</v>
      </c>
      <c r="D3">
        <v>1821</v>
      </c>
      <c r="E3" t="s">
        <v>3</v>
      </c>
    </row>
    <row r="5" spans="1:8" x14ac:dyDescent="0.25">
      <c r="C5" t="s">
        <v>5</v>
      </c>
      <c r="E5">
        <v>12.35</v>
      </c>
      <c r="F5" t="s">
        <v>6</v>
      </c>
      <c r="G5">
        <v>13</v>
      </c>
      <c r="H5" t="s">
        <v>18</v>
      </c>
    </row>
    <row r="6" spans="1:8" x14ac:dyDescent="0.25">
      <c r="G6">
        <v>12.35</v>
      </c>
      <c r="H6" t="s">
        <v>19</v>
      </c>
    </row>
    <row r="7" spans="1:8" x14ac:dyDescent="0.25">
      <c r="A7" s="6" t="s">
        <v>8</v>
      </c>
      <c r="B7" s="6"/>
      <c r="C7" t="s">
        <v>7</v>
      </c>
      <c r="D7" s="4">
        <f>D9/1000/D2</f>
        <v>4.6538646296887334E-6</v>
      </c>
      <c r="E7" t="s">
        <v>10</v>
      </c>
      <c r="F7" s="2">
        <f>D7*1000000</f>
        <v>4.6538646296887336</v>
      </c>
      <c r="G7" t="s">
        <v>13</v>
      </c>
    </row>
    <row r="8" spans="1:8" x14ac:dyDescent="0.25">
      <c r="A8" s="6"/>
      <c r="B8" s="6"/>
      <c r="C8" t="s">
        <v>9</v>
      </c>
      <c r="D8">
        <v>8</v>
      </c>
      <c r="E8" t="s">
        <v>11</v>
      </c>
    </row>
    <row r="9" spans="1:8" x14ac:dyDescent="0.25">
      <c r="A9" s="6"/>
      <c r="B9" s="6"/>
      <c r="C9" t="s">
        <v>9</v>
      </c>
      <c r="D9" s="1">
        <f>D8/E5</f>
        <v>0.64777327935222673</v>
      </c>
      <c r="E9" t="s">
        <v>12</v>
      </c>
    </row>
    <row r="13" spans="1:8" x14ac:dyDescent="0.25">
      <c r="E13" t="s">
        <v>14</v>
      </c>
    </row>
    <row r="14" spans="1:8" x14ac:dyDescent="0.25">
      <c r="E14" t="s">
        <v>15</v>
      </c>
      <c r="F14" t="s">
        <v>16</v>
      </c>
      <c r="G14" t="s">
        <v>17</v>
      </c>
    </row>
    <row r="15" spans="1:8" x14ac:dyDescent="0.25">
      <c r="E15">
        <v>0</v>
      </c>
      <c r="F15" s="3">
        <f>E15/$D$3/360*1000000</f>
        <v>0</v>
      </c>
    </row>
    <row r="16" spans="1:8" x14ac:dyDescent="0.25">
      <c r="E16">
        <v>45</v>
      </c>
      <c r="F16" s="3">
        <f t="shared" ref="F16:F31" si="0">E16/$D$3/360*1000000</f>
        <v>68.643602416254808</v>
      </c>
    </row>
    <row r="17" spans="5:10" x14ac:dyDescent="0.25">
      <c r="E17">
        <v>90</v>
      </c>
      <c r="F17" s="3">
        <f t="shared" si="0"/>
        <v>137.28720483250962</v>
      </c>
    </row>
    <row r="18" spans="5:10" x14ac:dyDescent="0.25">
      <c r="E18">
        <v>135</v>
      </c>
      <c r="F18" s="3">
        <f t="shared" si="0"/>
        <v>205.93080724876438</v>
      </c>
      <c r="G18">
        <v>135</v>
      </c>
      <c r="J18" s="3"/>
    </row>
    <row r="19" spans="5:10" x14ac:dyDescent="0.25">
      <c r="E19">
        <v>180</v>
      </c>
      <c r="F19" s="3">
        <f t="shared" si="0"/>
        <v>274.57440966501923</v>
      </c>
      <c r="G19">
        <v>180</v>
      </c>
      <c r="J19" s="3"/>
    </row>
    <row r="20" spans="5:10" x14ac:dyDescent="0.25">
      <c r="E20">
        <v>225</v>
      </c>
      <c r="F20" s="3">
        <f t="shared" si="0"/>
        <v>343.21801208127403</v>
      </c>
      <c r="G20">
        <v>225</v>
      </c>
      <c r="J20" s="3"/>
    </row>
    <row r="21" spans="5:10" x14ac:dyDescent="0.25">
      <c r="E21">
        <v>270</v>
      </c>
      <c r="F21" s="3">
        <f t="shared" si="0"/>
        <v>411.86161449752876</v>
      </c>
      <c r="G21">
        <v>270</v>
      </c>
      <c r="J21" s="3"/>
    </row>
    <row r="22" spans="5:10" x14ac:dyDescent="0.25">
      <c r="E22">
        <v>315</v>
      </c>
      <c r="F22" s="3">
        <f>E22/$D$3/360*1000000</f>
        <v>480.50521691378367</v>
      </c>
      <c r="G22">
        <v>315</v>
      </c>
      <c r="J22" s="3"/>
    </row>
    <row r="23" spans="5:10" x14ac:dyDescent="0.25">
      <c r="E23">
        <v>360</v>
      </c>
      <c r="F23" s="3">
        <f t="shared" si="0"/>
        <v>549.14881933003846</v>
      </c>
      <c r="G23">
        <v>0</v>
      </c>
      <c r="J23" s="3"/>
    </row>
    <row r="24" spans="5:10" x14ac:dyDescent="0.25">
      <c r="E24">
        <v>405</v>
      </c>
      <c r="F24" s="3">
        <f t="shared" si="0"/>
        <v>617.79242174629314</v>
      </c>
      <c r="G24">
        <v>45</v>
      </c>
      <c r="J24" s="3"/>
    </row>
    <row r="25" spans="5:10" x14ac:dyDescent="0.25">
      <c r="E25">
        <v>450</v>
      </c>
      <c r="F25" s="3">
        <f t="shared" si="0"/>
        <v>686.43602416254805</v>
      </c>
      <c r="G25">
        <f>E25-360</f>
        <v>90</v>
      </c>
      <c r="J25" s="3"/>
    </row>
    <row r="26" spans="5:10" x14ac:dyDescent="0.25">
      <c r="E26">
        <v>495</v>
      </c>
      <c r="F26" s="3">
        <f t="shared" si="0"/>
        <v>755.07962657880296</v>
      </c>
      <c r="G26">
        <f t="shared" ref="G26:G31" si="1">E26-360</f>
        <v>135</v>
      </c>
    </row>
    <row r="27" spans="5:10" x14ac:dyDescent="0.25">
      <c r="E27">
        <v>540</v>
      </c>
      <c r="F27" s="3">
        <f t="shared" si="0"/>
        <v>823.72322899505753</v>
      </c>
      <c r="G27">
        <f t="shared" si="1"/>
        <v>180</v>
      </c>
    </row>
    <row r="28" spans="5:10" x14ac:dyDescent="0.25">
      <c r="E28">
        <v>585</v>
      </c>
      <c r="F28" s="3">
        <f t="shared" si="0"/>
        <v>892.36683141131243</v>
      </c>
      <c r="G28">
        <f t="shared" si="1"/>
        <v>225</v>
      </c>
    </row>
    <row r="29" spans="5:10" x14ac:dyDescent="0.25">
      <c r="E29">
        <v>630</v>
      </c>
      <c r="F29" s="3">
        <f t="shared" si="0"/>
        <v>961.01043382756734</v>
      </c>
      <c r="G29">
        <f t="shared" si="1"/>
        <v>270</v>
      </c>
    </row>
    <row r="30" spans="5:10" x14ac:dyDescent="0.25">
      <c r="E30">
        <v>675</v>
      </c>
      <c r="F30" s="3">
        <f t="shared" si="0"/>
        <v>1029.654036243822</v>
      </c>
      <c r="G30">
        <f t="shared" si="1"/>
        <v>315</v>
      </c>
    </row>
    <row r="31" spans="5:10" x14ac:dyDescent="0.25">
      <c r="E31">
        <v>720</v>
      </c>
      <c r="F31" s="3">
        <f t="shared" si="0"/>
        <v>1098.2976386600769</v>
      </c>
      <c r="G31">
        <f t="shared" si="1"/>
        <v>360</v>
      </c>
    </row>
  </sheetData>
  <mergeCells count="1">
    <mergeCell ref="A7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workbookViewId="0">
      <selection activeCell="D8" sqref="D8"/>
    </sheetView>
  </sheetViews>
  <sheetFormatPr defaultRowHeight="15" x14ac:dyDescent="0.25"/>
  <cols>
    <col min="4" max="4" width="9.5703125" bestFit="1" customWidth="1"/>
    <col min="6" max="7" width="12" bestFit="1" customWidth="1"/>
  </cols>
  <sheetData>
    <row r="2" spans="1:8" x14ac:dyDescent="0.25">
      <c r="C2" t="s">
        <v>1</v>
      </c>
      <c r="D2">
        <v>26.59</v>
      </c>
      <c r="E2" t="s">
        <v>2</v>
      </c>
      <c r="F2" t="s">
        <v>4</v>
      </c>
      <c r="G2" s="5">
        <f>D2/2.75</f>
        <v>9.6690909090909098</v>
      </c>
      <c r="H2" t="s">
        <v>3</v>
      </c>
    </row>
    <row r="3" spans="1:8" x14ac:dyDescent="0.25">
      <c r="C3" t="s">
        <v>0</v>
      </c>
      <c r="D3">
        <v>1993</v>
      </c>
      <c r="E3" t="s">
        <v>3</v>
      </c>
    </row>
    <row r="5" spans="1:8" x14ac:dyDescent="0.25">
      <c r="C5" t="s">
        <v>5</v>
      </c>
      <c r="E5">
        <v>12.95</v>
      </c>
      <c r="F5" t="s">
        <v>6</v>
      </c>
    </row>
    <row r="7" spans="1:8" x14ac:dyDescent="0.25">
      <c r="A7" s="6" t="s">
        <v>8</v>
      </c>
      <c r="B7" s="6"/>
      <c r="C7" t="s">
        <v>7</v>
      </c>
      <c r="D7" s="4">
        <f>D9/1000/D2</f>
        <v>2.3232817516382769E-5</v>
      </c>
      <c r="E7" t="s">
        <v>10</v>
      </c>
      <c r="F7" s="2">
        <f>D7*1000000</f>
        <v>23.23281751638277</v>
      </c>
      <c r="G7" t="s">
        <v>13</v>
      </c>
    </row>
    <row r="8" spans="1:8" x14ac:dyDescent="0.25">
      <c r="A8" s="6"/>
      <c r="B8" s="6"/>
      <c r="C8" t="s">
        <v>9</v>
      </c>
      <c r="D8">
        <v>8</v>
      </c>
      <c r="E8" t="s">
        <v>11</v>
      </c>
    </row>
    <row r="9" spans="1:8" x14ac:dyDescent="0.25">
      <c r="A9" s="6"/>
      <c r="B9" s="6"/>
      <c r="C9" t="s">
        <v>9</v>
      </c>
      <c r="D9" s="1">
        <f>D8/E5</f>
        <v>0.61776061776061775</v>
      </c>
      <c r="E9" t="s">
        <v>12</v>
      </c>
    </row>
    <row r="13" spans="1:8" x14ac:dyDescent="0.25">
      <c r="E13" t="s">
        <v>14</v>
      </c>
    </row>
    <row r="14" spans="1:8" x14ac:dyDescent="0.25">
      <c r="E14" t="s">
        <v>15</v>
      </c>
      <c r="F14" t="s">
        <v>16</v>
      </c>
      <c r="G14" t="s">
        <v>17</v>
      </c>
    </row>
    <row r="15" spans="1:8" x14ac:dyDescent="0.25">
      <c r="E15">
        <v>0</v>
      </c>
      <c r="F15" s="3">
        <f>E15/$D$3/360*1000000</f>
        <v>0</v>
      </c>
    </row>
    <row r="16" spans="1:8" x14ac:dyDescent="0.25">
      <c r="E16">
        <v>45</v>
      </c>
      <c r="F16" s="3">
        <f t="shared" ref="F16:F31" si="0">E16/$D$3/360*1000000</f>
        <v>62.719518314099346</v>
      </c>
    </row>
    <row r="17" spans="5:10" x14ac:dyDescent="0.25">
      <c r="E17">
        <v>90</v>
      </c>
      <c r="F17" s="3">
        <f t="shared" si="0"/>
        <v>125.43903662819869</v>
      </c>
    </row>
    <row r="18" spans="5:10" x14ac:dyDescent="0.25">
      <c r="E18">
        <v>135</v>
      </c>
      <c r="F18" s="3">
        <f t="shared" si="0"/>
        <v>188.15855494229805</v>
      </c>
      <c r="G18">
        <v>135</v>
      </c>
      <c r="J18" s="3"/>
    </row>
    <row r="19" spans="5:10" x14ac:dyDescent="0.25">
      <c r="E19">
        <v>180</v>
      </c>
      <c r="F19" s="3">
        <f t="shared" si="0"/>
        <v>250.87807325639739</v>
      </c>
      <c r="G19">
        <v>180</v>
      </c>
      <c r="J19" s="3"/>
    </row>
    <row r="20" spans="5:10" x14ac:dyDescent="0.25">
      <c r="E20">
        <v>225</v>
      </c>
      <c r="F20" s="3">
        <f t="shared" si="0"/>
        <v>313.59759157049672</v>
      </c>
      <c r="G20">
        <v>225</v>
      </c>
      <c r="J20" s="3"/>
    </row>
    <row r="21" spans="5:10" x14ac:dyDescent="0.25">
      <c r="E21">
        <v>270</v>
      </c>
      <c r="F21" s="3">
        <f t="shared" si="0"/>
        <v>376.31710988459611</v>
      </c>
      <c r="G21">
        <v>270</v>
      </c>
      <c r="J21" s="3"/>
    </row>
    <row r="22" spans="5:10" x14ac:dyDescent="0.25">
      <c r="E22">
        <v>315</v>
      </c>
      <c r="F22" s="3">
        <f t="shared" si="0"/>
        <v>439.03662819869544</v>
      </c>
      <c r="G22">
        <v>315</v>
      </c>
      <c r="J22" s="3"/>
    </row>
    <row r="23" spans="5:10" x14ac:dyDescent="0.25">
      <c r="E23">
        <v>360</v>
      </c>
      <c r="F23" s="3">
        <f t="shared" si="0"/>
        <v>501.75614651279477</v>
      </c>
      <c r="G23">
        <v>0</v>
      </c>
      <c r="J23" s="3"/>
    </row>
    <row r="24" spans="5:10" x14ac:dyDescent="0.25">
      <c r="E24">
        <v>405</v>
      </c>
      <c r="F24" s="3">
        <f t="shared" si="0"/>
        <v>564.47566482689422</v>
      </c>
      <c r="G24">
        <v>45</v>
      </c>
      <c r="J24" s="3"/>
    </row>
    <row r="25" spans="5:10" x14ac:dyDescent="0.25">
      <c r="E25">
        <v>450</v>
      </c>
      <c r="F25" s="3">
        <f t="shared" si="0"/>
        <v>627.19518314099344</v>
      </c>
      <c r="G25">
        <v>90</v>
      </c>
      <c r="J25" s="3"/>
    </row>
    <row r="26" spans="5:10" x14ac:dyDescent="0.25">
      <c r="E26">
        <v>495</v>
      </c>
      <c r="F26" s="3">
        <f t="shared" si="0"/>
        <v>689.91470145509277</v>
      </c>
    </row>
    <row r="27" spans="5:10" x14ac:dyDescent="0.25">
      <c r="E27">
        <v>540</v>
      </c>
      <c r="F27" s="3">
        <f t="shared" si="0"/>
        <v>752.63421976919221</v>
      </c>
    </row>
    <row r="28" spans="5:10" x14ac:dyDescent="0.25">
      <c r="E28">
        <v>585</v>
      </c>
      <c r="F28" s="3">
        <f t="shared" si="0"/>
        <v>815.35373808329155</v>
      </c>
    </row>
    <row r="29" spans="5:10" x14ac:dyDescent="0.25">
      <c r="E29">
        <v>630</v>
      </c>
      <c r="F29" s="3">
        <f t="shared" si="0"/>
        <v>878.07325639739088</v>
      </c>
    </row>
    <row r="30" spans="5:10" x14ac:dyDescent="0.25">
      <c r="E30">
        <v>675</v>
      </c>
      <c r="F30" s="3">
        <f t="shared" si="0"/>
        <v>940.79277471149021</v>
      </c>
    </row>
    <row r="31" spans="5:10" x14ac:dyDescent="0.25">
      <c r="E31">
        <v>720</v>
      </c>
      <c r="F31" s="3">
        <f t="shared" si="0"/>
        <v>1003.5122930255895</v>
      </c>
    </row>
  </sheetData>
  <mergeCells count="1">
    <mergeCell ref="A7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DD7D-03FB-4A87-9A0F-A8D28B14A6DD}">
  <dimension ref="A2:J31"/>
  <sheetViews>
    <sheetView workbookViewId="0">
      <selection activeCell="H20" sqref="H20"/>
    </sheetView>
  </sheetViews>
  <sheetFormatPr defaultRowHeight="15" x14ac:dyDescent="0.25"/>
  <cols>
    <col min="4" max="4" width="9.28515625" bestFit="1" customWidth="1"/>
    <col min="6" max="7" width="12" bestFit="1" customWidth="1"/>
  </cols>
  <sheetData>
    <row r="2" spans="1:8" x14ac:dyDescent="0.25">
      <c r="C2" t="s">
        <v>1</v>
      </c>
      <c r="D2">
        <v>102</v>
      </c>
      <c r="E2" t="s">
        <v>2</v>
      </c>
      <c r="F2" t="s">
        <v>4</v>
      </c>
      <c r="G2" s="5">
        <f>D2/2.75</f>
        <v>37.090909090909093</v>
      </c>
      <c r="H2" t="s">
        <v>3</v>
      </c>
    </row>
    <row r="3" spans="1:8" x14ac:dyDescent="0.25">
      <c r="C3" t="s">
        <v>0</v>
      </c>
      <c r="D3">
        <v>637</v>
      </c>
      <c r="E3" t="s">
        <v>3</v>
      </c>
    </row>
    <row r="5" spans="1:8" x14ac:dyDescent="0.25">
      <c r="C5" t="s">
        <v>5</v>
      </c>
      <c r="E5">
        <v>12.95</v>
      </c>
      <c r="F5" t="s">
        <v>6</v>
      </c>
    </row>
    <row r="7" spans="1:8" x14ac:dyDescent="0.25">
      <c r="A7" s="6" t="s">
        <v>8</v>
      </c>
      <c r="B7" s="6"/>
      <c r="C7" t="s">
        <v>7</v>
      </c>
      <c r="D7" s="4">
        <f>D9/1000/D2</f>
        <v>9.0847149670679085E-6</v>
      </c>
      <c r="E7" t="s">
        <v>10</v>
      </c>
      <c r="F7" s="2">
        <f>D7*1000000</f>
        <v>9.0847149670679084</v>
      </c>
      <c r="G7" t="s">
        <v>13</v>
      </c>
    </row>
    <row r="8" spans="1:8" x14ac:dyDescent="0.25">
      <c r="A8" s="6"/>
      <c r="B8" s="6"/>
      <c r="C8" t="s">
        <v>9</v>
      </c>
      <c r="D8">
        <v>12</v>
      </c>
      <c r="E8" t="s">
        <v>11</v>
      </c>
    </row>
    <row r="9" spans="1:8" x14ac:dyDescent="0.25">
      <c r="A9" s="6"/>
      <c r="B9" s="6"/>
      <c r="C9" t="s">
        <v>9</v>
      </c>
      <c r="D9" s="1">
        <f>D8/E5</f>
        <v>0.92664092664092668</v>
      </c>
      <c r="E9" t="s">
        <v>12</v>
      </c>
    </row>
    <row r="13" spans="1:8" x14ac:dyDescent="0.25">
      <c r="E13" t="s">
        <v>14</v>
      </c>
    </row>
    <row r="14" spans="1:8" x14ac:dyDescent="0.25">
      <c r="E14" t="s">
        <v>15</v>
      </c>
      <c r="F14" t="s">
        <v>16</v>
      </c>
      <c r="G14" t="s">
        <v>17</v>
      </c>
    </row>
    <row r="15" spans="1:8" x14ac:dyDescent="0.25">
      <c r="E15">
        <v>0</v>
      </c>
      <c r="F15" s="3">
        <f>E15/$D$3/360*1000000</f>
        <v>0</v>
      </c>
    </row>
    <row r="16" spans="1:8" x14ac:dyDescent="0.25">
      <c r="E16">
        <v>45</v>
      </c>
      <c r="F16" s="3">
        <f t="shared" ref="F16:F31" si="0">E16/$D$3/360*1000000</f>
        <v>196.23233908948197</v>
      </c>
      <c r="G16">
        <v>45</v>
      </c>
    </row>
    <row r="17" spans="5:10" x14ac:dyDescent="0.25">
      <c r="E17">
        <v>90</v>
      </c>
      <c r="F17" s="3">
        <f t="shared" si="0"/>
        <v>392.46467817896394</v>
      </c>
      <c r="G17">
        <v>90</v>
      </c>
    </row>
    <row r="18" spans="5:10" x14ac:dyDescent="0.25">
      <c r="E18">
        <v>135</v>
      </c>
      <c r="F18" s="3">
        <f t="shared" si="0"/>
        <v>588.69701726844585</v>
      </c>
      <c r="G18">
        <v>135</v>
      </c>
      <c r="J18" s="3"/>
    </row>
    <row r="19" spans="5:10" x14ac:dyDescent="0.25">
      <c r="E19">
        <v>180</v>
      </c>
      <c r="F19" s="3">
        <f t="shared" si="0"/>
        <v>784.92935635792787</v>
      </c>
      <c r="G19">
        <v>180</v>
      </c>
      <c r="J19" s="3"/>
    </row>
    <row r="20" spans="5:10" x14ac:dyDescent="0.25">
      <c r="E20">
        <v>225</v>
      </c>
      <c r="F20" s="3">
        <f t="shared" si="0"/>
        <v>981.16169544740967</v>
      </c>
      <c r="G20">
        <v>225</v>
      </c>
      <c r="J20" s="3"/>
    </row>
    <row r="21" spans="5:10" x14ac:dyDescent="0.25">
      <c r="E21">
        <v>270</v>
      </c>
      <c r="F21" s="3">
        <f t="shared" si="0"/>
        <v>1177.3940345368917</v>
      </c>
      <c r="G21">
        <v>270</v>
      </c>
      <c r="J21" s="3"/>
    </row>
    <row r="22" spans="5:10" x14ac:dyDescent="0.25">
      <c r="E22">
        <v>315</v>
      </c>
      <c r="F22" s="3">
        <f t="shared" si="0"/>
        <v>1373.6263736263738</v>
      </c>
      <c r="G22">
        <v>315</v>
      </c>
      <c r="J22" s="3"/>
    </row>
    <row r="23" spans="5:10" x14ac:dyDescent="0.25">
      <c r="E23">
        <v>360</v>
      </c>
      <c r="F23" s="3">
        <f t="shared" si="0"/>
        <v>1569.8587127158557</v>
      </c>
      <c r="G23">
        <v>0</v>
      </c>
      <c r="J23" s="3"/>
    </row>
    <row r="24" spans="5:10" x14ac:dyDescent="0.25">
      <c r="E24">
        <v>405</v>
      </c>
      <c r="F24" s="3">
        <f t="shared" si="0"/>
        <v>1766.0910518053374</v>
      </c>
      <c r="J24" s="3"/>
    </row>
    <row r="25" spans="5:10" x14ac:dyDescent="0.25">
      <c r="E25">
        <v>450</v>
      </c>
      <c r="F25" s="3">
        <f t="shared" si="0"/>
        <v>1962.3233908948193</v>
      </c>
      <c r="J25" s="3"/>
    </row>
    <row r="26" spans="5:10" x14ac:dyDescent="0.25">
      <c r="E26">
        <v>495</v>
      </c>
      <c r="F26" s="3">
        <f t="shared" si="0"/>
        <v>2158.5557299843013</v>
      </c>
    </row>
    <row r="27" spans="5:10" x14ac:dyDescent="0.25">
      <c r="E27">
        <v>540</v>
      </c>
      <c r="F27" s="3">
        <f t="shared" si="0"/>
        <v>2354.7880690737834</v>
      </c>
    </row>
    <row r="28" spans="5:10" x14ac:dyDescent="0.25">
      <c r="E28">
        <v>585</v>
      </c>
      <c r="F28" s="3">
        <f t="shared" si="0"/>
        <v>2551.0204081632655</v>
      </c>
    </row>
    <row r="29" spans="5:10" x14ac:dyDescent="0.25">
      <c r="E29">
        <v>630</v>
      </c>
      <c r="F29" s="3">
        <f t="shared" si="0"/>
        <v>2747.2527472527477</v>
      </c>
    </row>
    <row r="30" spans="5:10" x14ac:dyDescent="0.25">
      <c r="E30">
        <v>675</v>
      </c>
      <c r="F30" s="3">
        <f t="shared" si="0"/>
        <v>2943.4850863422289</v>
      </c>
    </row>
    <row r="31" spans="5:10" x14ac:dyDescent="0.25">
      <c r="E31">
        <v>720</v>
      </c>
      <c r="F31" s="3">
        <f t="shared" si="0"/>
        <v>3139.7174254317115</v>
      </c>
    </row>
  </sheetData>
  <mergeCells count="1">
    <mergeCell ref="A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No_Res</vt:lpstr>
      <vt:lpstr>Before_Pre_Coin</vt:lpstr>
      <vt:lpstr>Pre_Coin</vt:lpstr>
      <vt:lpstr>Coin_Res</vt:lpstr>
      <vt:lpstr>3rd_Mode_Pre-Coin</vt:lpstr>
      <vt:lpstr>60</vt:lpstr>
      <vt:lpstr>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ANCL</dc:creator>
  <cp:lastModifiedBy>ANCL</cp:lastModifiedBy>
  <dcterms:created xsi:type="dcterms:W3CDTF">2015-06-05T18:17:20Z</dcterms:created>
  <dcterms:modified xsi:type="dcterms:W3CDTF">2021-02-09T15:31:06Z</dcterms:modified>
</cp:coreProperties>
</file>