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Configuration" sheetId="1" r:id="rId4"/>
    <sheet state="visible" name="IDs200520" sheetId="2" r:id="rId5"/>
    <sheet state="visible" name="IDs200521" sheetId="3" r:id="rId6"/>
    <sheet state="visible" name="IDs200522" sheetId="4" r:id="rId7"/>
    <sheet state="visible" name="IDs200523" sheetId="5" r:id="rId8"/>
    <sheet state="visible" name="IDs200524" sheetId="6" r:id="rId9"/>
    <sheet state="visible" name="IDs200525" sheetId="7" r:id="rId10"/>
    <sheet state="visible" name="IDs200526" sheetId="8" r:id="rId11"/>
    <sheet state="visible" name="All" sheetId="9" r:id="rId12"/>
  </sheets>
  <definedNames/>
  <calcPr/>
</workbook>
</file>

<file path=xl/sharedStrings.xml><?xml version="1.0" encoding="utf-8"?>
<sst xmlns="http://schemas.openxmlformats.org/spreadsheetml/2006/main" count="414" uniqueCount="188">
  <si>
    <t>Configuration Options</t>
  </si>
  <si>
    <t>Your Google Analytics Reports</t>
  </si>
  <si>
    <t>Report Name</t>
  </si>
  <si>
    <t>View ID</t>
  </si>
  <si>
    <t>Start Date</t>
  </si>
  <si>
    <t>End Date</t>
  </si>
  <si>
    <t>Metrics</t>
  </si>
  <si>
    <t>ga:uniquePurchases</t>
  </si>
  <si>
    <t>Dimensions</t>
  </si>
  <si>
    <t>ga:transactionId,ga:experimentCombination</t>
  </si>
  <si>
    <t>Order</t>
  </si>
  <si>
    <t>Filters</t>
  </si>
  <si>
    <t>ga:experimentId==oVywWgO-Q5K5Dclek-6gKQ</t>
  </si>
  <si>
    <t>Segments</t>
  </si>
  <si>
    <t>Limit</t>
  </si>
  <si>
    <t>Spreadsheet URL</t>
  </si>
  <si>
    <t>Skip Report</t>
  </si>
  <si>
    <t>Report Type</t>
  </si>
  <si>
    <t>Sampling Level</t>
  </si>
  <si>
    <t>HIGHER_PRECISION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</si>
  <si>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</si>
  <si>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</si>
  <si>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</si>
  <si>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</si>
  <si>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IDs200520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</si>
  <si>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</si>
  <si>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</si>
  <si>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</si>
  <si>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</si>
  <si>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</si>
  <si>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</si>
  <si>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Yes</t>
  </si>
  <si>
    <t>Sample percentage</t>
  </si>
  <si>
    <t>Totals For All Results</t>
  </si>
  <si>
    <t>Unique Purchases</t>
  </si>
  <si>
    <t>Results Breakdown</t>
  </si>
  <si>
    <t>Transaction ID</t>
  </si>
  <si>
    <t>Experiment ID with Variant</t>
  </si>
  <si>
    <t>35840320SE9155201</t>
  </si>
  <si>
    <t>oVywWgO-Q5K5Dclek-6gKQ:1</t>
  </si>
  <si>
    <t>7WV20747SH293440E</t>
  </si>
  <si>
    <t>ICC12421383410</t>
  </si>
  <si>
    <t>oVywWgO-Q5K5Dclek-6gKQ:0</t>
  </si>
  <si>
    <t>ICC12421406330</t>
  </si>
  <si>
    <t>ICC12421423960</t>
  </si>
  <si>
    <t>ICC13429746488</t>
  </si>
  <si>
    <t>ICC13931656961</t>
  </si>
  <si>
    <t>IDs200521</t>
  </si>
  <si>
    <t>0EJ20266BS814244N</t>
  </si>
  <si>
    <t>2F091145LM562721W</t>
  </si>
  <si>
    <t>2YF20883BB9723537</t>
  </si>
  <si>
    <t>40N77716GC1284801</t>
  </si>
  <si>
    <t>4D967230YT3169913</t>
  </si>
  <si>
    <t>4TN985573W2595820</t>
  </si>
  <si>
    <t>51U05218MM023114T</t>
  </si>
  <si>
    <t>5PS21238NC136353F</t>
  </si>
  <si>
    <t>6KE65232MW971390G</t>
  </si>
  <si>
    <t>6TS43207N3860221M</t>
  </si>
  <si>
    <t>7BT750693B5449745</t>
  </si>
  <si>
    <t>8J787378SW047681S</t>
  </si>
  <si>
    <t>8NR88680MB8650029</t>
  </si>
  <si>
    <t>9LW190221C247225P</t>
  </si>
  <si>
    <t>9UB549193D170111A</t>
  </si>
  <si>
    <t>ICC12925761599</t>
  </si>
  <si>
    <t>ICC12926191287</t>
  </si>
  <si>
    <t>ICC12926308984</t>
  </si>
  <si>
    <t>ICC12926745793</t>
  </si>
  <si>
    <t>ICC13430697150</t>
  </si>
  <si>
    <t>ICC13431059649</t>
  </si>
  <si>
    <t>ICC13431244359</t>
  </si>
  <si>
    <t>ICC13932438506</t>
  </si>
  <si>
    <t>ICC13933028550</t>
  </si>
  <si>
    <t>ICC14076380091</t>
  </si>
  <si>
    <t>ICC14076835468</t>
  </si>
  <si>
    <t>ICC14076999568</t>
  </si>
  <si>
    <t>ICC14077628088</t>
  </si>
  <si>
    <t>ICC15059545112</t>
  </si>
  <si>
    <t>ICC15059690291</t>
  </si>
  <si>
    <t>ICC15060393281</t>
  </si>
  <si>
    <t>ICC15060462321</t>
  </si>
  <si>
    <t>IDD00129108</t>
  </si>
  <si>
    <t>IDs200522</t>
  </si>
  <si>
    <t>0RV22417NV110015A</t>
  </si>
  <si>
    <t>1D518832KH194712P</t>
  </si>
  <si>
    <t>41304487NU710952J</t>
  </si>
  <si>
    <t>4G532479ST3978116</t>
  </si>
  <si>
    <t>50E73003MS3939421</t>
  </si>
  <si>
    <t>7KM52568KL617615H</t>
  </si>
  <si>
    <t>ICC12424941257</t>
  </si>
  <si>
    <t>ICC12927873397</t>
  </si>
  <si>
    <t>ICC12928003729</t>
  </si>
  <si>
    <t>ICC12928020297</t>
  </si>
  <si>
    <t>ICC12928434401</t>
  </si>
  <si>
    <t>ICC13431843458</t>
  </si>
  <si>
    <t>ICC13432358007</t>
  </si>
  <si>
    <t>ICC13432495521</t>
  </si>
  <si>
    <t>ICC13432520416</t>
  </si>
  <si>
    <t>ICC13433584001</t>
  </si>
  <si>
    <t>ICC13934690853</t>
  </si>
  <si>
    <t>ICC13934836056</t>
  </si>
  <si>
    <t>ICC13935441557</t>
  </si>
  <si>
    <t>ICC14078532669</t>
  </si>
  <si>
    <t>ICC14078699073</t>
  </si>
  <si>
    <t>ICC14078957555</t>
  </si>
  <si>
    <t>ICC15061324380</t>
  </si>
  <si>
    <t>ICC15061355094</t>
  </si>
  <si>
    <t>ICC15061391047</t>
  </si>
  <si>
    <t>ICC15062169719</t>
  </si>
  <si>
    <t>ICC15062462650</t>
  </si>
  <si>
    <t>IDs200523</t>
  </si>
  <si>
    <t>No</t>
  </si>
  <si>
    <t>2VR377351J199815G</t>
  </si>
  <si>
    <t>3JN70059HS5377138</t>
  </si>
  <si>
    <t>4L850432WP3665808</t>
  </si>
  <si>
    <t>5EU90895V9990520E</t>
  </si>
  <si>
    <t>79S06342KE920104U</t>
  </si>
  <si>
    <t>8DM29004FD556805W</t>
  </si>
  <si>
    <t>9W7642350L738315F</t>
  </si>
  <si>
    <t>9WE17578Y0582373T</t>
  </si>
  <si>
    <t>ICC12425914758</t>
  </si>
  <si>
    <t>ICC12426482087</t>
  </si>
  <si>
    <t>ICC12929572864</t>
  </si>
  <si>
    <t>ICC12930337661</t>
  </si>
  <si>
    <t>ICC12930658530</t>
  </si>
  <si>
    <t>ICC12930976220</t>
  </si>
  <si>
    <t>ICC12931021485</t>
  </si>
  <si>
    <t>ICC13434431983</t>
  </si>
  <si>
    <t>ICC13435052914</t>
  </si>
  <si>
    <t>ICC13435252691</t>
  </si>
  <si>
    <t>ICC14079914139</t>
  </si>
  <si>
    <t>ICC14080755021</t>
  </si>
  <si>
    <t>ICC14081039415</t>
  </si>
  <si>
    <t>ICC14081687192</t>
  </si>
  <si>
    <t>ICC15062904841</t>
  </si>
  <si>
    <t>ICC15062991442</t>
  </si>
  <si>
    <t>ICC15063116909</t>
  </si>
  <si>
    <t>ICC15063440961</t>
  </si>
  <si>
    <t>ICC15063541301</t>
  </si>
  <si>
    <t>IDs200524</t>
  </si>
  <si>
    <t>0897266757626132V</t>
  </si>
  <si>
    <t>0W1796797M4867006</t>
  </si>
  <si>
    <t>54K9972857389553E</t>
  </si>
  <si>
    <t>5BJ85210J80069236</t>
  </si>
  <si>
    <t>7NR171864B0655201</t>
  </si>
  <si>
    <t>8H632749R2698254S</t>
  </si>
  <si>
    <t>9T651750EA249074E</t>
  </si>
  <si>
    <t>ICC12427754815</t>
  </si>
  <si>
    <t>ICC12427874113</t>
  </si>
  <si>
    <t>ICC12428436927</t>
  </si>
  <si>
    <t>ICC12931467167</t>
  </si>
  <si>
    <t>ICC12931796195</t>
  </si>
  <si>
    <t>ICC12932267185</t>
  </si>
  <si>
    <t>ICC13435569697</t>
  </si>
  <si>
    <t>ICC13436339891</t>
  </si>
  <si>
    <t>ICC13938063789</t>
  </si>
  <si>
    <t>ICC14082284069</t>
  </si>
  <si>
    <t>ICC14082423174</t>
  </si>
  <si>
    <t>ICC14082543636</t>
  </si>
  <si>
    <t>ICC14083213536</t>
  </si>
  <si>
    <t>ICC15064965947</t>
  </si>
  <si>
    <t>IDs200525</t>
  </si>
  <si>
    <t>11E65136A4855090W</t>
  </si>
  <si>
    <t>20M29288EJ185540G</t>
  </si>
  <si>
    <t>52Y22452DS795472U</t>
  </si>
  <si>
    <t>98142964A7050734W</t>
  </si>
  <si>
    <t>9C107519GJ789653E</t>
  </si>
  <si>
    <t>ICC12933813632</t>
  </si>
  <si>
    <t>ICC12934502383</t>
  </si>
  <si>
    <t>ICC13437908820</t>
  </si>
  <si>
    <t>ICC13438347977</t>
  </si>
  <si>
    <t>ICC13940369173</t>
  </si>
  <si>
    <t>ICC14083956345</t>
  </si>
  <si>
    <t>ICC14084611205</t>
  </si>
  <si>
    <t>IDs200526</t>
  </si>
  <si>
    <t>0G9200929D7204928</t>
  </si>
  <si>
    <t>47M26116S4996723J</t>
  </si>
  <si>
    <t>4MF471018E883521T</t>
  </si>
  <si>
    <t>53L771787D778820W</t>
  </si>
  <si>
    <t>ICC12431396885</t>
  </si>
  <si>
    <t>ICC12935437943</t>
  </si>
  <si>
    <t>ICC12935984338</t>
  </si>
  <si>
    <t>ICC13941018928</t>
  </si>
  <si>
    <t>ICC13941266339</t>
  </si>
  <si>
    <t>ICC13941388457</t>
  </si>
  <si>
    <t>ICC14085572076</t>
  </si>
  <si>
    <t>ICC15068171015</t>
  </si>
  <si>
    <t>ICC15068184309</t>
  </si>
  <si>
    <t>ICC15068393920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</si>
</sst>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4">
    <font>
      <sz val="10.0"/>
      <color rgb="FF000000"/>
      <name val="Arial"/>
    </font>
    <font>
      <b/>
      <sz val="12.0"/>
      <color rgb="FFFFFFFF"/>
      <name val="Arial"/>
    </font>
    <font>
      <b/>
      <sz val="10.0"/>
      <name val="Arial"/>
    </font>
    <font>
      <b/>
      <sz val="10.0"/>
      <color rgb="FF444444"/>
      <name val="Arial"/>
    </font>
    <font>
      <sz val="10.0"/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b/>
      <sz val="9.0"/>
    </font>
    <font>
      <sz val="9.0"/>
    </font>
    <font>
      <b/>
      <sz val="11.0"/>
      <color rgb="FFFFFFFF"/>
      <name val="Arial"/>
    </font>
    <font>
      <b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readingOrder="0" vertical="center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4" numFmtId="164" xfId="0" applyAlignment="1" applyFont="1" applyNumberFormat="1">
      <alignment horizontal="left" readingOrder="0" shrinkToFit="0" wrapText="1"/>
    </xf>
    <xf borderId="0" fillId="0" fontId="4" numFmtId="164" xfId="0" applyAlignment="1" applyFont="1" applyNumberFormat="1">
      <alignment horizontal="left" shrinkToFit="0" wrapText="1"/>
    </xf>
    <xf borderId="0" fillId="4" fontId="5" numFmtId="0" xfId="0" applyFont="1"/>
    <xf borderId="0" fillId="0" fontId="6" numFmtId="0" xfId="0" applyAlignment="1" applyFont="1">
      <alignment horizontal="right"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horizontal="left" readingOrder="0" shrinkToFit="0" wrapText="1"/>
    </xf>
    <xf borderId="0" fillId="0" fontId="9" numFmtId="165" xfId="0" applyAlignment="1" applyFont="1" applyNumberForma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166" xfId="0" applyAlignment="1" applyFont="1" applyNumberFormat="1">
      <alignment horizontal="left" readingOrder="0"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5" fontId="10" numFmtId="0" xfId="0" applyAlignment="1" applyFill="1" applyFont="1">
      <alignment readingOrder="0" vertical="center"/>
    </xf>
    <xf borderId="0" fillId="4" fontId="11" numFmtId="0" xfId="0" applyAlignment="1" applyFont="1">
      <alignment horizontal="right"/>
    </xf>
    <xf borderId="0" fillId="4" fontId="11" numFmtId="0" xfId="0" applyAlignment="1" applyFont="1">
      <alignment horizontal="right" readingOrder="0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11" numFmtId="0" xfId="0" applyFont="1"/>
    <xf borderId="0" fillId="0" fontId="12" numFmtId="164" xfId="0" applyAlignment="1" applyFont="1" applyNumberFormat="1">
      <alignment readingOrder="0"/>
    </xf>
    <xf borderId="0" fillId="0" fontId="12" numFmtId="164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26" width="25.14"/>
  </cols>
  <sheetData>
    <row r="1" ht="27.0" customHeight="1">
      <c r="A1" s="1" t="s">
        <v>0</v>
      </c>
      <c r="B1" s="2" t="s">
        <v>1</v>
      </c>
    </row>
    <row r="2" ht="18.0" customHeight="1">
      <c r="A2" s="3" t="s">
        <v>2</v>
      </c>
      <c r="B2" s="4" t="str">
        <f t="shared" ref="B2:H2" si="1">"IDs"&amp;text(B4,"yymmdd")</f>
        <v>IDs200520</v>
      </c>
      <c r="C2" s="4" t="str">
        <f t="shared" si="1"/>
        <v>IDs200521</v>
      </c>
      <c r="D2" s="4" t="str">
        <f t="shared" si="1"/>
        <v>IDs200522</v>
      </c>
      <c r="E2" s="4" t="str">
        <f t="shared" si="1"/>
        <v>IDs200523</v>
      </c>
      <c r="F2" s="4" t="str">
        <f t="shared" si="1"/>
        <v>IDs200524</v>
      </c>
      <c r="G2" s="4" t="str">
        <f t="shared" si="1"/>
        <v>IDs200525</v>
      </c>
      <c r="H2" s="4" t="str">
        <f t="shared" si="1"/>
        <v>IDs200526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3" t="s">
        <v>3</v>
      </c>
      <c r="B3" s="5">
        <v>1.49197394E8</v>
      </c>
      <c r="C3" s="6">
        <f t="shared" ref="C3:H3" si="2">B3</f>
        <v>149197394</v>
      </c>
      <c r="D3" s="6">
        <f t="shared" si="2"/>
        <v>149197394</v>
      </c>
      <c r="E3" s="6">
        <f t="shared" si="2"/>
        <v>149197394</v>
      </c>
      <c r="F3" s="6">
        <f t="shared" si="2"/>
        <v>149197394</v>
      </c>
      <c r="G3" s="6">
        <f t="shared" si="2"/>
        <v>149197394</v>
      </c>
      <c r="H3" s="6">
        <f t="shared" si="2"/>
        <v>149197394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3" t="s">
        <v>4</v>
      </c>
      <c r="B4" s="7">
        <v>43971.0</v>
      </c>
      <c r="C4" s="8">
        <f t="shared" ref="C4:H4" si="3">B4+1</f>
        <v>43972</v>
      </c>
      <c r="D4" s="8">
        <f t="shared" si="3"/>
        <v>43973</v>
      </c>
      <c r="E4" s="8">
        <f t="shared" si="3"/>
        <v>43974</v>
      </c>
      <c r="F4" s="8">
        <f t="shared" si="3"/>
        <v>43975</v>
      </c>
      <c r="G4" s="8">
        <f t="shared" si="3"/>
        <v>43976</v>
      </c>
      <c r="H4" s="8">
        <f t="shared" si="3"/>
        <v>43977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3" t="s">
        <v>5</v>
      </c>
      <c r="B5" s="7">
        <f>B4</f>
        <v>43971</v>
      </c>
      <c r="C5" s="8">
        <f t="shared" ref="C5:H5" si="4">B5+1</f>
        <v>43972</v>
      </c>
      <c r="D5" s="8">
        <f t="shared" si="4"/>
        <v>43973</v>
      </c>
      <c r="E5" s="8">
        <f t="shared" si="4"/>
        <v>43974</v>
      </c>
      <c r="F5" s="8">
        <f t="shared" si="4"/>
        <v>43975</v>
      </c>
      <c r="G5" s="8">
        <f t="shared" si="4"/>
        <v>43976</v>
      </c>
      <c r="H5" s="8">
        <f t="shared" si="4"/>
        <v>43977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3" t="s">
        <v>6</v>
      </c>
      <c r="B6" s="5" t="s">
        <v>7</v>
      </c>
      <c r="C6" s="6" t="str">
        <f t="shared" ref="C6:H6" si="5">B6</f>
        <v>ga:uniquePurchases</v>
      </c>
      <c r="D6" s="6" t="str">
        <f t="shared" si="5"/>
        <v>ga:uniquePurchases</v>
      </c>
      <c r="E6" s="6" t="str">
        <f t="shared" si="5"/>
        <v>ga:uniquePurchases</v>
      </c>
      <c r="F6" s="6" t="str">
        <f t="shared" si="5"/>
        <v>ga:uniquePurchases</v>
      </c>
      <c r="G6" s="6" t="str">
        <f t="shared" si="5"/>
        <v>ga:uniquePurchases</v>
      </c>
      <c r="H6" s="6" t="str">
        <f t="shared" si="5"/>
        <v>ga:uniquePurchases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3" t="s">
        <v>8</v>
      </c>
      <c r="B7" s="5" t="s">
        <v>9</v>
      </c>
      <c r="C7" s="6" t="str">
        <f t="shared" ref="C7:H7" si="6">B7</f>
        <v>ga:transactionId,ga:experimentCombination</v>
      </c>
      <c r="D7" s="6" t="str">
        <f t="shared" si="6"/>
        <v>ga:transactionId,ga:experimentCombination</v>
      </c>
      <c r="E7" s="6" t="str">
        <f t="shared" si="6"/>
        <v>ga:transactionId,ga:experimentCombination</v>
      </c>
      <c r="F7" s="6" t="str">
        <f t="shared" si="6"/>
        <v>ga:transactionId,ga:experimentCombination</v>
      </c>
      <c r="G7" s="6" t="str">
        <f t="shared" si="6"/>
        <v>ga:transactionId,ga:experimentCombination</v>
      </c>
      <c r="H7" s="6" t="str">
        <f t="shared" si="6"/>
        <v>ga:transactionId,ga:experimentCombination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3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3" t="s">
        <v>11</v>
      </c>
      <c r="B9" s="5" t="s">
        <v>12</v>
      </c>
      <c r="C9" s="6" t="str">
        <f t="shared" ref="C9:H9" si="7">B9</f>
        <v>ga:experimentId==oVywWgO-Q5K5Dclek-6gKQ</v>
      </c>
      <c r="D9" s="6" t="str">
        <f t="shared" si="7"/>
        <v>ga:experimentId==oVywWgO-Q5K5Dclek-6gKQ</v>
      </c>
      <c r="E9" s="6" t="str">
        <f t="shared" si="7"/>
        <v>ga:experimentId==oVywWgO-Q5K5Dclek-6gKQ</v>
      </c>
      <c r="F9" s="6" t="str">
        <f t="shared" si="7"/>
        <v>ga:experimentId==oVywWgO-Q5K5Dclek-6gKQ</v>
      </c>
      <c r="G9" s="6" t="str">
        <f t="shared" si="7"/>
        <v>ga:experimentId==oVywWgO-Q5K5Dclek-6gKQ</v>
      </c>
      <c r="H9" s="6" t="str">
        <f t="shared" si="7"/>
        <v>ga:experimentId==oVywWgO-Q5K5Dclek-6gKQ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3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3" t="s">
        <v>14</v>
      </c>
      <c r="B11" s="5">
        <v>1000.0</v>
      </c>
      <c r="C11" s="6">
        <f t="shared" ref="C11:H11" si="8">B11</f>
        <v>1000</v>
      </c>
      <c r="D11" s="6">
        <f t="shared" si="8"/>
        <v>1000</v>
      </c>
      <c r="E11" s="6">
        <f t="shared" si="8"/>
        <v>1000</v>
      </c>
      <c r="F11" s="6">
        <f t="shared" si="8"/>
        <v>1000</v>
      </c>
      <c r="G11" s="6">
        <f t="shared" si="8"/>
        <v>1000</v>
      </c>
      <c r="H11" s="6">
        <f t="shared" si="8"/>
        <v>1000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3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3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3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3" t="s">
        <v>18</v>
      </c>
      <c r="B15" s="5" t="s">
        <v>19</v>
      </c>
      <c r="C15" s="5" t="s">
        <v>19</v>
      </c>
      <c r="D15" s="5" t="s">
        <v>19</v>
      </c>
      <c r="E15" s="5" t="s">
        <v>19</v>
      </c>
      <c r="F15" s="5" t="s">
        <v>19</v>
      </c>
      <c r="G15" s="5" t="s">
        <v>19</v>
      </c>
      <c r="H15" s="5" t="s">
        <v>19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3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3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2.5" customHeight="1">
      <c r="A18" s="9"/>
      <c r="B18" s="10" t="s">
        <v>22</v>
      </c>
      <c r="C18" s="11" t="s">
        <v>23</v>
      </c>
    </row>
  </sheetData>
  <mergeCells count="4">
    <mergeCell ref="B1:Z1"/>
    <mergeCell ref="C18:Z18"/>
    <mergeCell ref="A18:A1000"/>
    <mergeCell ref="B19:Z1000"/>
  </mergeCells>
  <hyperlinks>
    <hyperlink r:id="rId1" ref="C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24</v>
      </c>
    </row>
    <row r="2">
      <c r="A2" s="12" t="s">
        <v>25</v>
      </c>
      <c r="B2" s="13">
        <v>43978.73820601852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7.0</v>
      </c>
    </row>
    <row r="5">
      <c r="A5" s="12" t="s">
        <v>29</v>
      </c>
      <c r="B5" s="15">
        <v>7.0</v>
      </c>
    </row>
    <row r="6">
      <c r="A6" s="12" t="s">
        <v>30</v>
      </c>
      <c r="B6" s="14" t="s">
        <v>31</v>
      </c>
    </row>
    <row r="7">
      <c r="A7" s="12" t="s">
        <v>32</v>
      </c>
      <c r="B7" s="16">
        <v>0.8421960625126852</v>
      </c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7.0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38</v>
      </c>
      <c r="B16" s="23" t="s">
        <v>39</v>
      </c>
      <c r="C16" s="23">
        <v>1.0</v>
      </c>
    </row>
    <row r="17">
      <c r="A17" s="23" t="s">
        <v>40</v>
      </c>
      <c r="B17" s="23" t="s">
        <v>39</v>
      </c>
      <c r="C17" s="23">
        <v>1.0</v>
      </c>
    </row>
    <row r="18">
      <c r="A18" s="23" t="s">
        <v>41</v>
      </c>
      <c r="B18" s="23" t="s">
        <v>42</v>
      </c>
      <c r="C18" s="23">
        <v>1.0</v>
      </c>
    </row>
    <row r="19">
      <c r="A19" s="23" t="s">
        <v>43</v>
      </c>
      <c r="B19" s="23" t="s">
        <v>39</v>
      </c>
      <c r="C19" s="23">
        <v>1.0</v>
      </c>
    </row>
    <row r="20">
      <c r="A20" s="23" t="s">
        <v>44</v>
      </c>
      <c r="B20" s="23" t="s">
        <v>39</v>
      </c>
      <c r="C20" s="23">
        <v>1.0</v>
      </c>
    </row>
    <row r="21">
      <c r="A21" s="23" t="s">
        <v>45</v>
      </c>
      <c r="B21" s="23" t="s">
        <v>39</v>
      </c>
      <c r="C21" s="23">
        <v>1.0</v>
      </c>
    </row>
    <row r="22">
      <c r="A22" s="23" t="s">
        <v>46</v>
      </c>
      <c r="B22" s="23" t="s">
        <v>39</v>
      </c>
      <c r="C22" s="23">
        <v>1.0</v>
      </c>
    </row>
  </sheetData>
  <mergeCells count="3">
    <mergeCell ref="A1:Z1"/>
    <mergeCell ref="A10:Z10"/>
    <mergeCell ref="A14:Z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47</v>
      </c>
    </row>
    <row r="2">
      <c r="A2" s="12" t="s">
        <v>25</v>
      </c>
      <c r="B2" s="13">
        <v>43978.73824074074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33.0</v>
      </c>
    </row>
    <row r="5">
      <c r="A5" s="12" t="s">
        <v>29</v>
      </c>
      <c r="B5" s="15">
        <v>33.0</v>
      </c>
    </row>
    <row r="6">
      <c r="A6" s="12" t="s">
        <v>30</v>
      </c>
      <c r="B6" s="14" t="s">
        <v>31</v>
      </c>
    </row>
    <row r="7">
      <c r="A7" s="12" t="s">
        <v>32</v>
      </c>
      <c r="B7" s="16">
        <v>0.7516443260344684</v>
      </c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33.0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48</v>
      </c>
      <c r="B16" s="23" t="s">
        <v>42</v>
      </c>
      <c r="C16" s="23">
        <v>1.0</v>
      </c>
    </row>
    <row r="17">
      <c r="A17" s="23" t="s">
        <v>49</v>
      </c>
      <c r="B17" s="23" t="s">
        <v>39</v>
      </c>
      <c r="C17" s="23">
        <v>1.0</v>
      </c>
    </row>
    <row r="18">
      <c r="A18" s="23" t="s">
        <v>50</v>
      </c>
      <c r="B18" s="23" t="s">
        <v>42</v>
      </c>
      <c r="C18" s="23">
        <v>1.0</v>
      </c>
    </row>
    <row r="19">
      <c r="A19" s="23" t="s">
        <v>51</v>
      </c>
      <c r="B19" s="23" t="s">
        <v>42</v>
      </c>
      <c r="C19" s="23">
        <v>1.0</v>
      </c>
    </row>
    <row r="20">
      <c r="A20" s="23" t="s">
        <v>52</v>
      </c>
      <c r="B20" s="23" t="s">
        <v>39</v>
      </c>
      <c r="C20" s="23">
        <v>1.0</v>
      </c>
    </row>
    <row r="21">
      <c r="A21" s="23" t="s">
        <v>53</v>
      </c>
      <c r="B21" s="23" t="s">
        <v>39</v>
      </c>
      <c r="C21" s="23">
        <v>1.0</v>
      </c>
    </row>
    <row r="22">
      <c r="A22" s="23" t="s">
        <v>54</v>
      </c>
      <c r="B22" s="23" t="s">
        <v>42</v>
      </c>
      <c r="C22" s="23">
        <v>1.0</v>
      </c>
    </row>
    <row r="23">
      <c r="A23" s="23" t="s">
        <v>55</v>
      </c>
      <c r="B23" s="23" t="s">
        <v>42</v>
      </c>
      <c r="C23" s="23">
        <v>1.0</v>
      </c>
    </row>
    <row r="24">
      <c r="A24" s="23" t="s">
        <v>56</v>
      </c>
      <c r="B24" s="23" t="s">
        <v>39</v>
      </c>
      <c r="C24" s="23">
        <v>1.0</v>
      </c>
    </row>
    <row r="25">
      <c r="A25" s="23" t="s">
        <v>57</v>
      </c>
      <c r="B25" s="23" t="s">
        <v>39</v>
      </c>
      <c r="C25" s="23">
        <v>1.0</v>
      </c>
    </row>
    <row r="26">
      <c r="A26" s="23" t="s">
        <v>58</v>
      </c>
      <c r="B26" s="23" t="s">
        <v>39</v>
      </c>
      <c r="C26" s="23">
        <v>1.0</v>
      </c>
    </row>
    <row r="27">
      <c r="A27" s="23" t="s">
        <v>59</v>
      </c>
      <c r="B27" s="23" t="s">
        <v>39</v>
      </c>
      <c r="C27" s="23">
        <v>1.0</v>
      </c>
    </row>
    <row r="28">
      <c r="A28" s="23" t="s">
        <v>60</v>
      </c>
      <c r="B28" s="23" t="s">
        <v>39</v>
      </c>
      <c r="C28" s="23">
        <v>1.0</v>
      </c>
    </row>
    <row r="29">
      <c r="A29" s="23" t="s">
        <v>61</v>
      </c>
      <c r="B29" s="23" t="s">
        <v>39</v>
      </c>
      <c r="C29" s="23">
        <v>1.0</v>
      </c>
    </row>
    <row r="30">
      <c r="A30" s="23" t="s">
        <v>62</v>
      </c>
      <c r="B30" s="23" t="s">
        <v>42</v>
      </c>
      <c r="C30" s="23">
        <v>1.0</v>
      </c>
    </row>
    <row r="31">
      <c r="A31" s="23" t="s">
        <v>63</v>
      </c>
      <c r="B31" s="23" t="s">
        <v>39</v>
      </c>
      <c r="C31" s="23">
        <v>1.0</v>
      </c>
    </row>
    <row r="32">
      <c r="A32" s="23" t="s">
        <v>64</v>
      </c>
      <c r="B32" s="23" t="s">
        <v>39</v>
      </c>
      <c r="C32" s="23">
        <v>1.0</v>
      </c>
    </row>
    <row r="33">
      <c r="A33" s="23" t="s">
        <v>65</v>
      </c>
      <c r="B33" s="23" t="s">
        <v>42</v>
      </c>
      <c r="C33" s="23">
        <v>1.0</v>
      </c>
    </row>
    <row r="34">
      <c r="A34" s="23" t="s">
        <v>66</v>
      </c>
      <c r="B34" s="23" t="s">
        <v>42</v>
      </c>
      <c r="C34" s="23">
        <v>1.0</v>
      </c>
    </row>
    <row r="35">
      <c r="A35" s="23" t="s">
        <v>67</v>
      </c>
      <c r="B35" s="23" t="s">
        <v>39</v>
      </c>
      <c r="C35" s="23">
        <v>1.0</v>
      </c>
    </row>
    <row r="36">
      <c r="A36" s="23" t="s">
        <v>68</v>
      </c>
      <c r="B36" s="23" t="s">
        <v>42</v>
      </c>
      <c r="C36" s="23">
        <v>1.0</v>
      </c>
    </row>
    <row r="37">
      <c r="A37" s="23" t="s">
        <v>69</v>
      </c>
      <c r="B37" s="23" t="s">
        <v>42</v>
      </c>
      <c r="C37" s="23">
        <v>1.0</v>
      </c>
    </row>
    <row r="38">
      <c r="A38" s="23" t="s">
        <v>70</v>
      </c>
      <c r="B38" s="23" t="s">
        <v>42</v>
      </c>
      <c r="C38" s="23">
        <v>1.0</v>
      </c>
    </row>
    <row r="39">
      <c r="A39" s="23" t="s">
        <v>71</v>
      </c>
      <c r="B39" s="23" t="s">
        <v>39</v>
      </c>
      <c r="C39" s="23">
        <v>1.0</v>
      </c>
    </row>
    <row r="40">
      <c r="A40" s="23" t="s">
        <v>72</v>
      </c>
      <c r="B40" s="23" t="s">
        <v>42</v>
      </c>
      <c r="C40" s="23">
        <v>1.0</v>
      </c>
    </row>
    <row r="41">
      <c r="A41" s="23" t="s">
        <v>73</v>
      </c>
      <c r="B41" s="23" t="s">
        <v>42</v>
      </c>
      <c r="C41" s="23">
        <v>1.0</v>
      </c>
    </row>
    <row r="42">
      <c r="A42" s="23" t="s">
        <v>74</v>
      </c>
      <c r="B42" s="23" t="s">
        <v>42</v>
      </c>
      <c r="C42" s="23">
        <v>1.0</v>
      </c>
    </row>
    <row r="43">
      <c r="A43" s="23" t="s">
        <v>75</v>
      </c>
      <c r="B43" s="23" t="s">
        <v>42</v>
      </c>
      <c r="C43" s="23">
        <v>1.0</v>
      </c>
    </row>
    <row r="44">
      <c r="A44" s="23" t="s">
        <v>76</v>
      </c>
      <c r="B44" s="23" t="s">
        <v>39</v>
      </c>
      <c r="C44" s="23">
        <v>1.0</v>
      </c>
    </row>
    <row r="45">
      <c r="A45" s="23" t="s">
        <v>77</v>
      </c>
      <c r="B45" s="23" t="s">
        <v>39</v>
      </c>
      <c r="C45" s="23">
        <v>1.0</v>
      </c>
    </row>
    <row r="46">
      <c r="A46" s="23" t="s">
        <v>78</v>
      </c>
      <c r="B46" s="23" t="s">
        <v>42</v>
      </c>
      <c r="C46" s="23">
        <v>1.0</v>
      </c>
    </row>
    <row r="47">
      <c r="A47" s="23" t="s">
        <v>79</v>
      </c>
      <c r="B47" s="23" t="s">
        <v>39</v>
      </c>
      <c r="C47" s="23">
        <v>1.0</v>
      </c>
    </row>
    <row r="48">
      <c r="A48" s="23" t="s">
        <v>80</v>
      </c>
      <c r="B48" s="23" t="s">
        <v>39</v>
      </c>
      <c r="C48" s="23">
        <v>1.0</v>
      </c>
    </row>
  </sheetData>
  <mergeCells count="3">
    <mergeCell ref="A1:Z1"/>
    <mergeCell ref="A10:Z10"/>
    <mergeCell ref="A14:Z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81</v>
      </c>
    </row>
    <row r="2">
      <c r="A2" s="12" t="s">
        <v>25</v>
      </c>
      <c r="B2" s="13">
        <v>43978.73826388889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27.0</v>
      </c>
    </row>
    <row r="5">
      <c r="A5" s="12" t="s">
        <v>29</v>
      </c>
      <c r="B5" s="15">
        <v>27.0</v>
      </c>
    </row>
    <row r="6">
      <c r="A6" s="12" t="s">
        <v>30</v>
      </c>
      <c r="B6" s="14" t="s">
        <v>31</v>
      </c>
    </row>
    <row r="7">
      <c r="A7" s="12" t="s">
        <v>32</v>
      </c>
      <c r="B7" s="16">
        <v>0.882390452764872</v>
      </c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28.0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82</v>
      </c>
      <c r="B16" s="23" t="s">
        <v>42</v>
      </c>
      <c r="C16" s="23">
        <v>1.0</v>
      </c>
    </row>
    <row r="17">
      <c r="A17" s="23" t="s">
        <v>83</v>
      </c>
      <c r="B17" s="23" t="s">
        <v>42</v>
      </c>
      <c r="C17" s="23">
        <v>1.0</v>
      </c>
    </row>
    <row r="18">
      <c r="A18" s="23" t="s">
        <v>84</v>
      </c>
      <c r="B18" s="23" t="s">
        <v>42</v>
      </c>
      <c r="C18" s="23">
        <v>1.0</v>
      </c>
    </row>
    <row r="19">
      <c r="A19" s="23" t="s">
        <v>85</v>
      </c>
      <c r="B19" s="23" t="s">
        <v>42</v>
      </c>
      <c r="C19" s="23">
        <v>1.0</v>
      </c>
    </row>
    <row r="20">
      <c r="A20" s="23" t="s">
        <v>86</v>
      </c>
      <c r="B20" s="23" t="s">
        <v>39</v>
      </c>
      <c r="C20" s="23">
        <v>1.0</v>
      </c>
    </row>
    <row r="21">
      <c r="A21" s="23" t="s">
        <v>87</v>
      </c>
      <c r="B21" s="23" t="s">
        <v>39</v>
      </c>
      <c r="C21" s="23">
        <v>1.0</v>
      </c>
    </row>
    <row r="22">
      <c r="A22" s="23" t="s">
        <v>88</v>
      </c>
      <c r="B22" s="23" t="s">
        <v>42</v>
      </c>
      <c r="C22" s="23">
        <v>1.0</v>
      </c>
    </row>
    <row r="23">
      <c r="A23" s="23" t="s">
        <v>89</v>
      </c>
      <c r="B23" s="23" t="s">
        <v>42</v>
      </c>
      <c r="C23" s="23">
        <v>1.0</v>
      </c>
    </row>
    <row r="24">
      <c r="A24" s="23" t="s">
        <v>90</v>
      </c>
      <c r="B24" s="23" t="s">
        <v>39</v>
      </c>
      <c r="C24" s="23">
        <v>1.0</v>
      </c>
    </row>
    <row r="25">
      <c r="A25" s="23" t="s">
        <v>91</v>
      </c>
      <c r="B25" s="23" t="s">
        <v>39</v>
      </c>
      <c r="C25" s="23">
        <v>2.0</v>
      </c>
    </row>
    <row r="26">
      <c r="A26" s="23" t="s">
        <v>92</v>
      </c>
      <c r="B26" s="23" t="s">
        <v>42</v>
      </c>
      <c r="C26" s="23">
        <v>1.0</v>
      </c>
    </row>
    <row r="27">
      <c r="A27" s="23" t="s">
        <v>93</v>
      </c>
      <c r="B27" s="23" t="s">
        <v>42</v>
      </c>
      <c r="C27" s="23">
        <v>1.0</v>
      </c>
    </row>
    <row r="28">
      <c r="A28" s="23" t="s">
        <v>94</v>
      </c>
      <c r="B28" s="23" t="s">
        <v>39</v>
      </c>
      <c r="C28" s="23">
        <v>1.0</v>
      </c>
    </row>
    <row r="29">
      <c r="A29" s="23" t="s">
        <v>95</v>
      </c>
      <c r="B29" s="23" t="s">
        <v>42</v>
      </c>
      <c r="C29" s="23">
        <v>1.0</v>
      </c>
    </row>
    <row r="30">
      <c r="A30" s="23" t="s">
        <v>96</v>
      </c>
      <c r="B30" s="23" t="s">
        <v>42</v>
      </c>
      <c r="C30" s="23">
        <v>1.0</v>
      </c>
    </row>
    <row r="31">
      <c r="A31" s="23" t="s">
        <v>97</v>
      </c>
      <c r="B31" s="23" t="s">
        <v>39</v>
      </c>
      <c r="C31" s="23">
        <v>1.0</v>
      </c>
    </row>
    <row r="32">
      <c r="A32" s="23" t="s">
        <v>98</v>
      </c>
      <c r="B32" s="23" t="s">
        <v>42</v>
      </c>
      <c r="C32" s="23">
        <v>1.0</v>
      </c>
    </row>
    <row r="33">
      <c r="A33" s="23" t="s">
        <v>99</v>
      </c>
      <c r="B33" s="23" t="s">
        <v>42</v>
      </c>
      <c r="C33" s="23">
        <v>1.0</v>
      </c>
    </row>
    <row r="34">
      <c r="A34" s="23" t="s">
        <v>100</v>
      </c>
      <c r="B34" s="23" t="s">
        <v>42</v>
      </c>
      <c r="C34" s="23">
        <v>1.0</v>
      </c>
    </row>
    <row r="35">
      <c r="A35" s="23" t="s">
        <v>101</v>
      </c>
      <c r="B35" s="23" t="s">
        <v>42</v>
      </c>
      <c r="C35" s="23">
        <v>1.0</v>
      </c>
    </row>
    <row r="36">
      <c r="A36" s="23" t="s">
        <v>102</v>
      </c>
      <c r="B36" s="23" t="s">
        <v>39</v>
      </c>
      <c r="C36" s="23">
        <v>1.0</v>
      </c>
    </row>
    <row r="37">
      <c r="A37" s="23" t="s">
        <v>103</v>
      </c>
      <c r="B37" s="23" t="s">
        <v>42</v>
      </c>
      <c r="C37" s="23">
        <v>1.0</v>
      </c>
    </row>
    <row r="38">
      <c r="A38" s="23" t="s">
        <v>104</v>
      </c>
      <c r="B38" s="23" t="s">
        <v>42</v>
      </c>
      <c r="C38" s="23">
        <v>1.0</v>
      </c>
    </row>
    <row r="39">
      <c r="A39" s="23" t="s">
        <v>105</v>
      </c>
      <c r="B39" s="23" t="s">
        <v>39</v>
      </c>
      <c r="C39" s="23">
        <v>1.0</v>
      </c>
    </row>
    <row r="40">
      <c r="A40" s="23" t="s">
        <v>106</v>
      </c>
      <c r="B40" s="23" t="s">
        <v>42</v>
      </c>
      <c r="C40" s="23">
        <v>1.0</v>
      </c>
    </row>
    <row r="41">
      <c r="A41" s="23" t="s">
        <v>107</v>
      </c>
      <c r="B41" s="23" t="s">
        <v>39</v>
      </c>
      <c r="C41" s="23">
        <v>1.0</v>
      </c>
    </row>
    <row r="42">
      <c r="A42" s="23" t="s">
        <v>108</v>
      </c>
      <c r="B42" s="23" t="s">
        <v>39</v>
      </c>
      <c r="C42" s="23">
        <v>1.0</v>
      </c>
    </row>
  </sheetData>
  <mergeCells count="3">
    <mergeCell ref="A1:Z1"/>
    <mergeCell ref="A10:Z10"/>
    <mergeCell ref="A14:Z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109</v>
      </c>
    </row>
    <row r="2">
      <c r="A2" s="12" t="s">
        <v>25</v>
      </c>
      <c r="B2" s="13">
        <v>43978.738287037035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27.0</v>
      </c>
    </row>
    <row r="5">
      <c r="A5" s="12" t="s">
        <v>29</v>
      </c>
      <c r="B5" s="15">
        <v>27.0</v>
      </c>
    </row>
    <row r="6">
      <c r="A6" s="12" t="s">
        <v>30</v>
      </c>
      <c r="B6" s="14" t="s">
        <v>110</v>
      </c>
    </row>
    <row r="7">
      <c r="A7" s="17"/>
      <c r="B7" s="18"/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28.0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111</v>
      </c>
      <c r="B16" s="23" t="s">
        <v>42</v>
      </c>
      <c r="C16" s="23">
        <v>1.0</v>
      </c>
    </row>
    <row r="17">
      <c r="A17" s="23" t="s">
        <v>112</v>
      </c>
      <c r="B17" s="23" t="s">
        <v>42</v>
      </c>
      <c r="C17" s="23">
        <v>1.0</v>
      </c>
    </row>
    <row r="18">
      <c r="A18" s="23" t="s">
        <v>113</v>
      </c>
      <c r="B18" s="23" t="s">
        <v>39</v>
      </c>
      <c r="C18" s="23">
        <v>1.0</v>
      </c>
    </row>
    <row r="19">
      <c r="A19" s="23" t="s">
        <v>114</v>
      </c>
      <c r="B19" s="23" t="s">
        <v>42</v>
      </c>
      <c r="C19" s="23">
        <v>1.0</v>
      </c>
    </row>
    <row r="20">
      <c r="A20" s="23" t="s">
        <v>115</v>
      </c>
      <c r="B20" s="23" t="s">
        <v>42</v>
      </c>
      <c r="C20" s="23">
        <v>1.0</v>
      </c>
    </row>
    <row r="21">
      <c r="A21" s="23" t="s">
        <v>116</v>
      </c>
      <c r="B21" s="23" t="s">
        <v>39</v>
      </c>
      <c r="C21" s="23">
        <v>1.0</v>
      </c>
    </row>
    <row r="22">
      <c r="A22" s="23" t="s">
        <v>117</v>
      </c>
      <c r="B22" s="23" t="s">
        <v>42</v>
      </c>
      <c r="C22" s="23">
        <v>1.0</v>
      </c>
    </row>
    <row r="23">
      <c r="A23" s="23" t="s">
        <v>118</v>
      </c>
      <c r="B23" s="23" t="s">
        <v>39</v>
      </c>
      <c r="C23" s="23">
        <v>1.0</v>
      </c>
    </row>
    <row r="24">
      <c r="A24" s="23" t="s">
        <v>119</v>
      </c>
      <c r="B24" s="23" t="s">
        <v>42</v>
      </c>
      <c r="C24" s="23">
        <v>1.0</v>
      </c>
    </row>
    <row r="25">
      <c r="A25" s="23" t="s">
        <v>120</v>
      </c>
      <c r="B25" s="23" t="s">
        <v>39</v>
      </c>
      <c r="C25" s="23">
        <v>1.0</v>
      </c>
    </row>
    <row r="26">
      <c r="A26" s="23" t="s">
        <v>121</v>
      </c>
      <c r="B26" s="23" t="s">
        <v>42</v>
      </c>
      <c r="C26" s="23">
        <v>1.0</v>
      </c>
    </row>
    <row r="27">
      <c r="A27" s="23" t="s">
        <v>122</v>
      </c>
      <c r="B27" s="23" t="s">
        <v>39</v>
      </c>
      <c r="C27" s="23">
        <v>1.0</v>
      </c>
    </row>
    <row r="28">
      <c r="A28" s="23" t="s">
        <v>123</v>
      </c>
      <c r="B28" s="23" t="s">
        <v>39</v>
      </c>
      <c r="C28" s="23">
        <v>1.0</v>
      </c>
    </row>
    <row r="29">
      <c r="A29" s="23" t="s">
        <v>124</v>
      </c>
      <c r="B29" s="23" t="s">
        <v>42</v>
      </c>
      <c r="C29" s="23">
        <v>1.0</v>
      </c>
    </row>
    <row r="30">
      <c r="A30" s="23" t="s">
        <v>125</v>
      </c>
      <c r="B30" s="23" t="s">
        <v>39</v>
      </c>
      <c r="C30" s="23">
        <v>1.0</v>
      </c>
    </row>
    <row r="31">
      <c r="A31" s="23" t="s">
        <v>126</v>
      </c>
      <c r="B31" s="23" t="s">
        <v>39</v>
      </c>
      <c r="C31" s="23">
        <v>1.0</v>
      </c>
    </row>
    <row r="32">
      <c r="A32" s="23" t="s">
        <v>127</v>
      </c>
      <c r="B32" s="23" t="s">
        <v>39</v>
      </c>
      <c r="C32" s="23">
        <v>1.0</v>
      </c>
    </row>
    <row r="33">
      <c r="A33" s="23" t="s">
        <v>128</v>
      </c>
      <c r="B33" s="23" t="s">
        <v>39</v>
      </c>
      <c r="C33" s="23">
        <v>1.0</v>
      </c>
    </row>
    <row r="34">
      <c r="A34" s="23" t="s">
        <v>129</v>
      </c>
      <c r="B34" s="23" t="s">
        <v>42</v>
      </c>
      <c r="C34" s="23">
        <v>1.0</v>
      </c>
    </row>
    <row r="35">
      <c r="A35" s="23" t="s">
        <v>130</v>
      </c>
      <c r="B35" s="23" t="s">
        <v>39</v>
      </c>
      <c r="C35" s="23">
        <v>1.0</v>
      </c>
    </row>
    <row r="36">
      <c r="A36" s="23" t="s">
        <v>131</v>
      </c>
      <c r="B36" s="23" t="s">
        <v>42</v>
      </c>
      <c r="C36" s="23">
        <v>1.0</v>
      </c>
    </row>
    <row r="37">
      <c r="A37" s="23" t="s">
        <v>132</v>
      </c>
      <c r="B37" s="23" t="s">
        <v>42</v>
      </c>
      <c r="C37" s="23">
        <v>1.0</v>
      </c>
    </row>
    <row r="38">
      <c r="A38" s="23" t="s">
        <v>133</v>
      </c>
      <c r="B38" s="23" t="s">
        <v>42</v>
      </c>
      <c r="C38" s="23">
        <v>1.0</v>
      </c>
    </row>
    <row r="39">
      <c r="A39" s="23" t="s">
        <v>134</v>
      </c>
      <c r="B39" s="23" t="s">
        <v>42</v>
      </c>
      <c r="C39" s="23">
        <v>2.0</v>
      </c>
    </row>
    <row r="40">
      <c r="A40" s="23" t="s">
        <v>135</v>
      </c>
      <c r="B40" s="23" t="s">
        <v>42</v>
      </c>
      <c r="C40" s="23">
        <v>1.0</v>
      </c>
    </row>
    <row r="41">
      <c r="A41" s="23" t="s">
        <v>136</v>
      </c>
      <c r="B41" s="23" t="s">
        <v>39</v>
      </c>
      <c r="C41" s="23">
        <v>1.0</v>
      </c>
    </row>
    <row r="42">
      <c r="A42" s="23" t="s">
        <v>137</v>
      </c>
      <c r="B42" s="23" t="s">
        <v>39</v>
      </c>
      <c r="C42" s="23">
        <v>1.0</v>
      </c>
    </row>
  </sheetData>
  <mergeCells count="3">
    <mergeCell ref="A1:Z1"/>
    <mergeCell ref="A10:Z10"/>
    <mergeCell ref="A14:Z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138</v>
      </c>
    </row>
    <row r="2">
      <c r="A2" s="12" t="s">
        <v>25</v>
      </c>
      <c r="B2" s="13">
        <v>43978.738287037035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21.0</v>
      </c>
    </row>
    <row r="5">
      <c r="A5" s="12" t="s">
        <v>29</v>
      </c>
      <c r="B5" s="15">
        <v>21.0</v>
      </c>
    </row>
    <row r="6">
      <c r="A6" s="12" t="s">
        <v>30</v>
      </c>
      <c r="B6" s="14" t="s">
        <v>110</v>
      </c>
    </row>
    <row r="7">
      <c r="A7" s="17"/>
      <c r="B7" s="18"/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21.0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139</v>
      </c>
      <c r="B16" s="23" t="s">
        <v>39</v>
      </c>
      <c r="C16" s="23">
        <v>1.0</v>
      </c>
    </row>
    <row r="17">
      <c r="A17" s="23" t="s">
        <v>140</v>
      </c>
      <c r="B17" s="23" t="s">
        <v>39</v>
      </c>
      <c r="C17" s="23">
        <v>1.0</v>
      </c>
    </row>
    <row r="18">
      <c r="A18" s="23" t="s">
        <v>141</v>
      </c>
      <c r="B18" s="23" t="s">
        <v>42</v>
      </c>
      <c r="C18" s="23">
        <v>1.0</v>
      </c>
    </row>
    <row r="19">
      <c r="A19" s="23" t="s">
        <v>142</v>
      </c>
      <c r="B19" s="23" t="s">
        <v>39</v>
      </c>
      <c r="C19" s="23">
        <v>1.0</v>
      </c>
    </row>
    <row r="20">
      <c r="A20" s="23" t="s">
        <v>143</v>
      </c>
      <c r="B20" s="23" t="s">
        <v>39</v>
      </c>
      <c r="C20" s="23">
        <v>1.0</v>
      </c>
    </row>
    <row r="21">
      <c r="A21" s="23" t="s">
        <v>144</v>
      </c>
      <c r="B21" s="23" t="s">
        <v>42</v>
      </c>
      <c r="C21" s="23">
        <v>1.0</v>
      </c>
    </row>
    <row r="22">
      <c r="A22" s="23" t="s">
        <v>145</v>
      </c>
      <c r="B22" s="23" t="s">
        <v>42</v>
      </c>
      <c r="C22" s="23">
        <v>1.0</v>
      </c>
    </row>
    <row r="23">
      <c r="A23" s="23" t="s">
        <v>146</v>
      </c>
      <c r="B23" s="23" t="s">
        <v>42</v>
      </c>
      <c r="C23" s="23">
        <v>1.0</v>
      </c>
    </row>
    <row r="24">
      <c r="A24" s="23" t="s">
        <v>147</v>
      </c>
      <c r="B24" s="23" t="s">
        <v>39</v>
      </c>
      <c r="C24" s="23">
        <v>1.0</v>
      </c>
    </row>
    <row r="25">
      <c r="A25" s="23" t="s">
        <v>148</v>
      </c>
      <c r="B25" s="23" t="s">
        <v>42</v>
      </c>
      <c r="C25" s="23">
        <v>1.0</v>
      </c>
    </row>
    <row r="26">
      <c r="A26" s="23" t="s">
        <v>149</v>
      </c>
      <c r="B26" s="23" t="s">
        <v>39</v>
      </c>
      <c r="C26" s="23">
        <v>1.0</v>
      </c>
    </row>
    <row r="27">
      <c r="A27" s="23" t="s">
        <v>150</v>
      </c>
      <c r="B27" s="23" t="s">
        <v>39</v>
      </c>
      <c r="C27" s="23">
        <v>1.0</v>
      </c>
    </row>
    <row r="28">
      <c r="A28" s="23" t="s">
        <v>151</v>
      </c>
      <c r="B28" s="23" t="s">
        <v>39</v>
      </c>
      <c r="C28" s="23">
        <v>1.0</v>
      </c>
    </row>
    <row r="29">
      <c r="A29" s="23" t="s">
        <v>152</v>
      </c>
      <c r="B29" s="23" t="s">
        <v>39</v>
      </c>
      <c r="C29" s="23">
        <v>1.0</v>
      </c>
    </row>
    <row r="30">
      <c r="A30" s="23" t="s">
        <v>153</v>
      </c>
      <c r="B30" s="23" t="s">
        <v>39</v>
      </c>
      <c r="C30" s="23">
        <v>1.0</v>
      </c>
    </row>
    <row r="31">
      <c r="A31" s="23" t="s">
        <v>154</v>
      </c>
      <c r="B31" s="23" t="s">
        <v>42</v>
      </c>
      <c r="C31" s="23">
        <v>1.0</v>
      </c>
    </row>
    <row r="32">
      <c r="A32" s="23" t="s">
        <v>155</v>
      </c>
      <c r="B32" s="23" t="s">
        <v>42</v>
      </c>
      <c r="C32" s="23">
        <v>1.0</v>
      </c>
    </row>
    <row r="33">
      <c r="A33" s="23" t="s">
        <v>156</v>
      </c>
      <c r="B33" s="23" t="s">
        <v>42</v>
      </c>
      <c r="C33" s="23">
        <v>1.0</v>
      </c>
    </row>
    <row r="34">
      <c r="A34" s="23" t="s">
        <v>157</v>
      </c>
      <c r="B34" s="23" t="s">
        <v>39</v>
      </c>
      <c r="C34" s="23">
        <v>1.0</v>
      </c>
    </row>
    <row r="35">
      <c r="A35" s="23" t="s">
        <v>158</v>
      </c>
      <c r="B35" s="23" t="s">
        <v>39</v>
      </c>
      <c r="C35" s="23">
        <v>1.0</v>
      </c>
    </row>
    <row r="36">
      <c r="A36" s="23" t="s">
        <v>159</v>
      </c>
      <c r="B36" s="23" t="s">
        <v>39</v>
      </c>
      <c r="C36" s="23">
        <v>1.0</v>
      </c>
    </row>
  </sheetData>
  <mergeCells count="3">
    <mergeCell ref="A1:Z1"/>
    <mergeCell ref="A10:Z10"/>
    <mergeCell ref="A14:Z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160</v>
      </c>
    </row>
    <row r="2">
      <c r="A2" s="12" t="s">
        <v>25</v>
      </c>
      <c r="B2" s="13">
        <v>43978.73831018519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12.0</v>
      </c>
    </row>
    <row r="5">
      <c r="A5" s="12" t="s">
        <v>29</v>
      </c>
      <c r="B5" s="15">
        <v>12.0</v>
      </c>
    </row>
    <row r="6">
      <c r="A6" s="12" t="s">
        <v>30</v>
      </c>
      <c r="B6" s="14" t="s">
        <v>110</v>
      </c>
    </row>
    <row r="7">
      <c r="A7" s="17"/>
      <c r="B7" s="18"/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13.0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161</v>
      </c>
      <c r="B16" s="23" t="s">
        <v>39</v>
      </c>
      <c r="C16" s="23">
        <v>1.0</v>
      </c>
    </row>
    <row r="17">
      <c r="A17" s="23" t="s">
        <v>162</v>
      </c>
      <c r="B17" s="23" t="s">
        <v>42</v>
      </c>
      <c r="C17" s="23">
        <v>1.0</v>
      </c>
    </row>
    <row r="18">
      <c r="A18" s="23" t="s">
        <v>163</v>
      </c>
      <c r="B18" s="23" t="s">
        <v>39</v>
      </c>
      <c r="C18" s="23">
        <v>1.0</v>
      </c>
    </row>
    <row r="19">
      <c r="A19" s="23" t="s">
        <v>164</v>
      </c>
      <c r="B19" s="23" t="s">
        <v>39</v>
      </c>
      <c r="C19" s="23">
        <v>1.0</v>
      </c>
    </row>
    <row r="20">
      <c r="A20" s="23" t="s">
        <v>165</v>
      </c>
      <c r="B20" s="23" t="s">
        <v>39</v>
      </c>
      <c r="C20" s="23">
        <v>1.0</v>
      </c>
    </row>
    <row r="21">
      <c r="A21" s="23" t="s">
        <v>166</v>
      </c>
      <c r="B21" s="23" t="s">
        <v>42</v>
      </c>
      <c r="C21" s="23">
        <v>1.0</v>
      </c>
    </row>
    <row r="22">
      <c r="A22" s="23" t="s">
        <v>167</v>
      </c>
      <c r="B22" s="23" t="s">
        <v>42</v>
      </c>
      <c r="C22" s="23">
        <v>1.0</v>
      </c>
    </row>
    <row r="23">
      <c r="A23" s="23" t="s">
        <v>168</v>
      </c>
      <c r="B23" s="23" t="s">
        <v>42</v>
      </c>
      <c r="C23" s="23">
        <v>1.0</v>
      </c>
    </row>
    <row r="24">
      <c r="A24" s="23" t="s">
        <v>169</v>
      </c>
      <c r="B24" s="23" t="s">
        <v>42</v>
      </c>
      <c r="C24" s="23">
        <v>1.0</v>
      </c>
    </row>
    <row r="25">
      <c r="A25" s="23" t="s">
        <v>170</v>
      </c>
      <c r="B25" s="23" t="s">
        <v>39</v>
      </c>
      <c r="C25" s="23">
        <v>1.0</v>
      </c>
    </row>
    <row r="26">
      <c r="A26" s="23" t="s">
        <v>171</v>
      </c>
      <c r="B26" s="23" t="s">
        <v>42</v>
      </c>
      <c r="C26" s="23">
        <v>1.0</v>
      </c>
    </row>
    <row r="27">
      <c r="A27" s="23" t="s">
        <v>172</v>
      </c>
      <c r="B27" s="23" t="s">
        <v>42</v>
      </c>
      <c r="C27" s="23">
        <v>2.0</v>
      </c>
    </row>
  </sheetData>
  <mergeCells count="3">
    <mergeCell ref="A1:Z1"/>
    <mergeCell ref="A10:Z10"/>
    <mergeCell ref="A14:Z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173</v>
      </c>
    </row>
    <row r="2">
      <c r="A2" s="12" t="s">
        <v>25</v>
      </c>
      <c r="B2" s="13">
        <v>43978.738333333335</v>
      </c>
    </row>
    <row r="3">
      <c r="A3" s="12" t="s">
        <v>26</v>
      </c>
      <c r="B3" s="14" t="s">
        <v>27</v>
      </c>
    </row>
    <row r="4">
      <c r="A4" s="12" t="s">
        <v>28</v>
      </c>
      <c r="B4" s="15">
        <v>14.0</v>
      </c>
    </row>
    <row r="5">
      <c r="A5" s="12" t="s">
        <v>29</v>
      </c>
      <c r="B5" s="15">
        <v>14.0</v>
      </c>
    </row>
    <row r="6">
      <c r="A6" s="12" t="s">
        <v>30</v>
      </c>
      <c r="B6" s="14" t="s">
        <v>31</v>
      </c>
    </row>
    <row r="7">
      <c r="A7" s="12" t="s">
        <v>32</v>
      </c>
      <c r="B7" s="16">
        <v>0.8344206560690985</v>
      </c>
    </row>
    <row r="8">
      <c r="A8" s="17"/>
      <c r="B8" s="18"/>
    </row>
    <row r="10" ht="18.0" customHeight="1">
      <c r="A10" s="19" t="s">
        <v>33</v>
      </c>
    </row>
    <row r="11">
      <c r="A11" s="20"/>
      <c r="B11" s="20"/>
      <c r="C11" s="21" t="s">
        <v>34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35</v>
      </c>
    </row>
    <row r="15">
      <c r="A15" s="24" t="s">
        <v>36</v>
      </c>
      <c r="B15" s="24" t="s">
        <v>37</v>
      </c>
      <c r="C15" s="21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3" t="s">
        <v>174</v>
      </c>
      <c r="B16" s="23" t="s">
        <v>42</v>
      </c>
      <c r="C16" s="23">
        <v>1.0</v>
      </c>
    </row>
    <row r="17">
      <c r="A17" s="23" t="s">
        <v>175</v>
      </c>
      <c r="B17" s="23" t="s">
        <v>42</v>
      </c>
      <c r="C17" s="23">
        <v>1.0</v>
      </c>
    </row>
    <row r="18">
      <c r="A18" s="23" t="s">
        <v>176</v>
      </c>
      <c r="B18" s="23" t="s">
        <v>39</v>
      </c>
      <c r="C18" s="23">
        <v>1.0</v>
      </c>
    </row>
    <row r="19">
      <c r="A19" s="23" t="s">
        <v>177</v>
      </c>
      <c r="B19" s="23" t="s">
        <v>39</v>
      </c>
      <c r="C19" s="23">
        <v>1.0</v>
      </c>
    </row>
    <row r="20">
      <c r="A20" s="23" t="s">
        <v>178</v>
      </c>
      <c r="B20" s="23" t="s">
        <v>39</v>
      </c>
      <c r="C20" s="23">
        <v>1.0</v>
      </c>
    </row>
    <row r="21">
      <c r="A21" s="23" t="s">
        <v>179</v>
      </c>
      <c r="B21" s="23" t="s">
        <v>39</v>
      </c>
      <c r="C21" s="23">
        <v>1.0</v>
      </c>
    </row>
    <row r="22">
      <c r="A22" s="23" t="s">
        <v>180</v>
      </c>
      <c r="B22" s="23" t="s">
        <v>39</v>
      </c>
      <c r="C22" s="23">
        <v>1.0</v>
      </c>
    </row>
    <row r="23">
      <c r="A23" s="23" t="s">
        <v>181</v>
      </c>
      <c r="B23" s="23" t="s">
        <v>39</v>
      </c>
      <c r="C23" s="23">
        <v>1.0</v>
      </c>
    </row>
    <row r="24">
      <c r="A24" s="23" t="s">
        <v>182</v>
      </c>
      <c r="B24" s="23" t="s">
        <v>39</v>
      </c>
      <c r="C24" s="23">
        <v>1.0</v>
      </c>
    </row>
    <row r="25">
      <c r="A25" s="23" t="s">
        <v>183</v>
      </c>
      <c r="B25" s="23" t="s">
        <v>42</v>
      </c>
      <c r="C25" s="23">
        <v>1.0</v>
      </c>
    </row>
    <row r="26">
      <c r="A26" s="23" t="s">
        <v>184</v>
      </c>
      <c r="B26" s="23" t="s">
        <v>39</v>
      </c>
      <c r="C26" s="23">
        <v>1.0</v>
      </c>
    </row>
    <row r="27">
      <c r="A27" s="23" t="s">
        <v>185</v>
      </c>
      <c r="B27" s="23" t="s">
        <v>39</v>
      </c>
      <c r="C27" s="23">
        <v>1.0</v>
      </c>
    </row>
    <row r="28">
      <c r="A28" s="23" t="s">
        <v>186</v>
      </c>
      <c r="B28" s="23" t="s">
        <v>39</v>
      </c>
      <c r="C28" s="23">
        <v>1.0</v>
      </c>
    </row>
    <row r="29">
      <c r="A29" s="23" t="s">
        <v>187</v>
      </c>
      <c r="B29" s="23" t="s">
        <v>42</v>
      </c>
      <c r="C29" s="23">
        <v>1.0</v>
      </c>
    </row>
  </sheetData>
  <mergeCells count="3">
    <mergeCell ref="A1:Z1"/>
    <mergeCell ref="A10:Z10"/>
    <mergeCell ref="A14:Z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>
        <v>43971.0</v>
      </c>
      <c r="B1" s="27">
        <f t="shared" ref="B1:G1" si="1">A1+1</f>
        <v>43972</v>
      </c>
      <c r="C1" s="27">
        <f t="shared" si="1"/>
        <v>43973</v>
      </c>
      <c r="D1" s="27">
        <f t="shared" si="1"/>
        <v>43974</v>
      </c>
      <c r="E1" s="27">
        <f t="shared" si="1"/>
        <v>43975</v>
      </c>
      <c r="F1" s="27">
        <f t="shared" si="1"/>
        <v>43976</v>
      </c>
      <c r="G1" s="27">
        <f t="shared" si="1"/>
        <v>43977</v>
      </c>
    </row>
    <row r="2">
      <c r="A2" s="28" t="str">
        <f t="shared" ref="A2:G2" si="2">"IDs"&amp;text(A1,"yymmdd")</f>
        <v>IDs200520</v>
      </c>
      <c r="B2" s="28" t="str">
        <f t="shared" si="2"/>
        <v>IDs200521</v>
      </c>
      <c r="C2" s="28" t="str">
        <f t="shared" si="2"/>
        <v>IDs200522</v>
      </c>
      <c r="D2" s="28" t="str">
        <f t="shared" si="2"/>
        <v>IDs200523</v>
      </c>
      <c r="E2" s="28" t="str">
        <f t="shared" si="2"/>
        <v>IDs200524</v>
      </c>
      <c r="F2" s="28" t="str">
        <f t="shared" si="2"/>
        <v>IDs200525</v>
      </c>
      <c r="G2" s="28" t="str">
        <f t="shared" si="2"/>
        <v>IDs200526</v>
      </c>
    </row>
    <row r="3">
      <c r="A3" s="28">
        <f>indirect("'"&amp;A2&amp;"'!B5")*1</f>
        <v>7</v>
      </c>
      <c r="B3" s="28">
        <f t="shared" ref="B3:G3" si="3">indirect("'"&amp;B2&amp;"'!B5")</f>
        <v>33</v>
      </c>
      <c r="C3" s="28">
        <f t="shared" si="3"/>
        <v>27</v>
      </c>
      <c r="D3" s="28">
        <f t="shared" si="3"/>
        <v>27</v>
      </c>
      <c r="E3" s="28">
        <f t="shared" si="3"/>
        <v>21</v>
      </c>
      <c r="F3" s="28">
        <f t="shared" si="3"/>
        <v>12</v>
      </c>
      <c r="G3" s="28">
        <f t="shared" si="3"/>
        <v>14</v>
      </c>
    </row>
    <row r="4">
      <c r="A4" s="28" t="str">
        <f t="shared" ref="A4:G4" si="4">address(row(A5),column(A5),4)&amp;":"&amp;address(row(A5)+A3-1,column(A5),4)</f>
        <v>A5:A11</v>
      </c>
      <c r="B4" s="28" t="str">
        <f t="shared" si="4"/>
        <v>B5:B37</v>
      </c>
      <c r="C4" s="28" t="str">
        <f t="shared" si="4"/>
        <v>C5:C31</v>
      </c>
      <c r="D4" s="28" t="str">
        <f t="shared" si="4"/>
        <v>D5:D31</v>
      </c>
      <c r="E4" s="28" t="str">
        <f t="shared" si="4"/>
        <v>E5:E25</v>
      </c>
      <c r="F4" s="28" t="str">
        <f t="shared" si="4"/>
        <v>F5:F16</v>
      </c>
      <c r="G4" s="28" t="str">
        <f t="shared" si="4"/>
        <v>G5:G18</v>
      </c>
    </row>
    <row r="5">
      <c r="A5" s="28" t="str">
        <f>IFERROR(__xludf.DUMMYFUNCTION("query(indirect(""'""&amp;A2&amp;""'!A16:A""&amp;16+A3-1),""select A"")"),"35840320SE9155201")</f>
        <v>35840320SE9155201</v>
      </c>
      <c r="B5" s="28" t="str">
        <f>IFERROR(__xludf.DUMMYFUNCTION("query(indirect(""'""&amp;B2&amp;""'!A16:A""&amp;16+B3-1),""select A"")"),"0EJ20266BS814244N")</f>
        <v>0EJ20266BS814244N</v>
      </c>
      <c r="C5" s="28" t="str">
        <f>IFERROR(__xludf.DUMMYFUNCTION("query(indirect(""'""&amp;C2&amp;""'!A16:A""&amp;16+C3-1),""select A"")"),"0RV22417NV110015A")</f>
        <v>0RV22417NV110015A</v>
      </c>
      <c r="D5" s="28" t="str">
        <f>IFERROR(__xludf.DUMMYFUNCTION("query(indirect(""'""&amp;D2&amp;""'!A16:A""&amp;16+D3-1),""select A"")"),"2VR377351J199815G")</f>
        <v>2VR377351J199815G</v>
      </c>
      <c r="E5" s="28" t="str">
        <f>IFERROR(__xludf.DUMMYFUNCTION("query(indirect(""'""&amp;E2&amp;""'!A16:A""&amp;16+E3-1),""select A"")"),"0897266757626132V")</f>
        <v>0897266757626132V</v>
      </c>
      <c r="F5" s="28" t="str">
        <f>IFERROR(__xludf.DUMMYFUNCTION("query(indirect(""'""&amp;F2&amp;""'!A16:A""&amp;16+F3-1),""select A"")"),"11E65136A4855090W")</f>
        <v>11E65136A4855090W</v>
      </c>
      <c r="G5" s="28" t="str">
        <f>IFERROR(__xludf.DUMMYFUNCTION("query(indirect(""'""&amp;G2&amp;""'!A16:A""&amp;16+G3-1),""select A"")"),"0G9200929D7204928")</f>
        <v>0G9200929D7204928</v>
      </c>
      <c r="I5" s="28" t="str">
        <f>IFERROR(__xludf.DUMMYFUNCTION("FILTER({indirect(A4);indirect(B4);indirect(C4);indirect(D4);indirect(E4);indirect(F4);indirect(G4)}, LEN({indirect(A4);indirect(B4);indirect(C4);indirect(D4);indirect(E4);indirect(F4);indirect(G4)}))"),"35840320SE9155201")</f>
        <v>35840320SE9155201</v>
      </c>
    </row>
    <row r="6">
      <c r="A6" s="28" t="str">
        <f>IFERROR(__xludf.DUMMYFUNCTION("""COMPUTED_VALUE"""),"7WV20747SH293440E")</f>
        <v>7WV20747SH293440E</v>
      </c>
      <c r="B6" s="28" t="str">
        <f>IFERROR(__xludf.DUMMYFUNCTION("""COMPUTED_VALUE"""),"2F091145LM562721W")</f>
        <v>2F091145LM562721W</v>
      </c>
      <c r="C6" s="28" t="str">
        <f>IFERROR(__xludf.DUMMYFUNCTION("""COMPUTED_VALUE"""),"1D518832KH194712P")</f>
        <v>1D518832KH194712P</v>
      </c>
      <c r="D6" s="28" t="str">
        <f>IFERROR(__xludf.DUMMYFUNCTION("""COMPUTED_VALUE"""),"3JN70059HS5377138")</f>
        <v>3JN70059HS5377138</v>
      </c>
      <c r="E6" s="28" t="str">
        <f>IFERROR(__xludf.DUMMYFUNCTION("""COMPUTED_VALUE"""),"0W1796797M4867006")</f>
        <v>0W1796797M4867006</v>
      </c>
      <c r="F6" s="28" t="str">
        <f>IFERROR(__xludf.DUMMYFUNCTION("""COMPUTED_VALUE"""),"20M29288EJ185540G")</f>
        <v>20M29288EJ185540G</v>
      </c>
      <c r="G6" s="28" t="str">
        <f>IFERROR(__xludf.DUMMYFUNCTION("""COMPUTED_VALUE"""),"47M26116S4996723J")</f>
        <v>47M26116S4996723J</v>
      </c>
      <c r="I6" s="28" t="str">
        <f>IFERROR(__xludf.DUMMYFUNCTION("""COMPUTED_VALUE"""),"7WV20747SH293440E")</f>
        <v>7WV20747SH293440E</v>
      </c>
    </row>
    <row r="7">
      <c r="A7" s="28" t="str">
        <f>IFERROR(__xludf.DUMMYFUNCTION("""COMPUTED_VALUE"""),"ICC12421383410")</f>
        <v>ICC12421383410</v>
      </c>
      <c r="B7" s="28" t="str">
        <f>IFERROR(__xludf.DUMMYFUNCTION("""COMPUTED_VALUE"""),"2YF20883BB9723537")</f>
        <v>2YF20883BB9723537</v>
      </c>
      <c r="C7" s="28" t="str">
        <f>IFERROR(__xludf.DUMMYFUNCTION("""COMPUTED_VALUE"""),"41304487NU710952J")</f>
        <v>41304487NU710952J</v>
      </c>
      <c r="D7" s="28" t="str">
        <f>IFERROR(__xludf.DUMMYFUNCTION("""COMPUTED_VALUE"""),"4L850432WP3665808")</f>
        <v>4L850432WP3665808</v>
      </c>
      <c r="E7" s="28" t="str">
        <f>IFERROR(__xludf.DUMMYFUNCTION("""COMPUTED_VALUE"""),"54K9972857389553E")</f>
        <v>54K9972857389553E</v>
      </c>
      <c r="F7" s="28" t="str">
        <f>IFERROR(__xludf.DUMMYFUNCTION("""COMPUTED_VALUE"""),"52Y22452DS795472U")</f>
        <v>52Y22452DS795472U</v>
      </c>
      <c r="G7" s="28" t="str">
        <f>IFERROR(__xludf.DUMMYFUNCTION("""COMPUTED_VALUE"""),"4MF471018E883521T")</f>
        <v>4MF471018E883521T</v>
      </c>
      <c r="I7" s="28" t="str">
        <f>IFERROR(__xludf.DUMMYFUNCTION("""COMPUTED_VALUE"""),"ICC12421383410")</f>
        <v>ICC12421383410</v>
      </c>
    </row>
    <row r="8">
      <c r="A8" s="28" t="str">
        <f>IFERROR(__xludf.DUMMYFUNCTION("""COMPUTED_VALUE"""),"ICC12421406330")</f>
        <v>ICC12421406330</v>
      </c>
      <c r="B8" s="28" t="str">
        <f>IFERROR(__xludf.DUMMYFUNCTION("""COMPUTED_VALUE"""),"40N77716GC1284801")</f>
        <v>40N77716GC1284801</v>
      </c>
      <c r="C8" s="28" t="str">
        <f>IFERROR(__xludf.DUMMYFUNCTION("""COMPUTED_VALUE"""),"4G532479ST3978116")</f>
        <v>4G532479ST3978116</v>
      </c>
      <c r="D8" s="28" t="str">
        <f>IFERROR(__xludf.DUMMYFUNCTION("""COMPUTED_VALUE"""),"5EU90895V9990520E")</f>
        <v>5EU90895V9990520E</v>
      </c>
      <c r="E8" s="28" t="str">
        <f>IFERROR(__xludf.DUMMYFUNCTION("""COMPUTED_VALUE"""),"5BJ85210J80069236")</f>
        <v>5BJ85210J80069236</v>
      </c>
      <c r="F8" s="28" t="str">
        <f>IFERROR(__xludf.DUMMYFUNCTION("""COMPUTED_VALUE"""),"98142964A7050734W")</f>
        <v>98142964A7050734W</v>
      </c>
      <c r="G8" s="28" t="str">
        <f>IFERROR(__xludf.DUMMYFUNCTION("""COMPUTED_VALUE"""),"53L771787D778820W")</f>
        <v>53L771787D778820W</v>
      </c>
      <c r="I8" s="28" t="str">
        <f>IFERROR(__xludf.DUMMYFUNCTION("""COMPUTED_VALUE"""),"ICC12421406330")</f>
        <v>ICC12421406330</v>
      </c>
    </row>
    <row r="9">
      <c r="A9" s="28" t="str">
        <f>IFERROR(__xludf.DUMMYFUNCTION("""COMPUTED_VALUE"""),"ICC12421423960")</f>
        <v>ICC12421423960</v>
      </c>
      <c r="B9" s="28" t="str">
        <f>IFERROR(__xludf.DUMMYFUNCTION("""COMPUTED_VALUE"""),"4D967230YT3169913")</f>
        <v>4D967230YT3169913</v>
      </c>
      <c r="C9" s="28" t="str">
        <f>IFERROR(__xludf.DUMMYFUNCTION("""COMPUTED_VALUE"""),"50E73003MS3939421")</f>
        <v>50E73003MS3939421</v>
      </c>
      <c r="D9" s="28" t="str">
        <f>IFERROR(__xludf.DUMMYFUNCTION("""COMPUTED_VALUE"""),"79S06342KE920104U")</f>
        <v>79S06342KE920104U</v>
      </c>
      <c r="E9" s="28" t="str">
        <f>IFERROR(__xludf.DUMMYFUNCTION("""COMPUTED_VALUE"""),"7NR171864B0655201")</f>
        <v>7NR171864B0655201</v>
      </c>
      <c r="F9" s="28" t="str">
        <f>IFERROR(__xludf.DUMMYFUNCTION("""COMPUTED_VALUE"""),"9C107519GJ789653E")</f>
        <v>9C107519GJ789653E</v>
      </c>
      <c r="G9" s="28" t="str">
        <f>IFERROR(__xludf.DUMMYFUNCTION("""COMPUTED_VALUE"""),"ICC12431396885")</f>
        <v>ICC12431396885</v>
      </c>
      <c r="I9" s="28" t="str">
        <f>IFERROR(__xludf.DUMMYFUNCTION("""COMPUTED_VALUE"""),"ICC12421423960")</f>
        <v>ICC12421423960</v>
      </c>
    </row>
    <row r="10">
      <c r="A10" s="28" t="str">
        <f>IFERROR(__xludf.DUMMYFUNCTION("""COMPUTED_VALUE"""),"ICC13429746488")</f>
        <v>ICC13429746488</v>
      </c>
      <c r="B10" s="28" t="str">
        <f>IFERROR(__xludf.DUMMYFUNCTION("""COMPUTED_VALUE"""),"4TN985573W2595820")</f>
        <v>4TN985573W2595820</v>
      </c>
      <c r="C10" s="28" t="str">
        <f>IFERROR(__xludf.DUMMYFUNCTION("""COMPUTED_VALUE"""),"7KM52568KL617615H")</f>
        <v>7KM52568KL617615H</v>
      </c>
      <c r="D10" s="28" t="str">
        <f>IFERROR(__xludf.DUMMYFUNCTION("""COMPUTED_VALUE"""),"8DM29004FD556805W")</f>
        <v>8DM29004FD556805W</v>
      </c>
      <c r="E10" s="28" t="str">
        <f>IFERROR(__xludf.DUMMYFUNCTION("""COMPUTED_VALUE"""),"8H632749R2698254S")</f>
        <v>8H632749R2698254S</v>
      </c>
      <c r="F10" s="28" t="str">
        <f>IFERROR(__xludf.DUMMYFUNCTION("""COMPUTED_VALUE"""),"ICC12933813632")</f>
        <v>ICC12933813632</v>
      </c>
      <c r="G10" s="28" t="str">
        <f>IFERROR(__xludf.DUMMYFUNCTION("""COMPUTED_VALUE"""),"ICC12935437943")</f>
        <v>ICC12935437943</v>
      </c>
      <c r="I10" s="28" t="str">
        <f>IFERROR(__xludf.DUMMYFUNCTION("""COMPUTED_VALUE"""),"ICC13429746488")</f>
        <v>ICC13429746488</v>
      </c>
    </row>
    <row r="11">
      <c r="A11" s="28" t="str">
        <f>IFERROR(__xludf.DUMMYFUNCTION("""COMPUTED_VALUE"""),"ICC13931656961")</f>
        <v>ICC13931656961</v>
      </c>
      <c r="B11" s="28" t="str">
        <f>IFERROR(__xludf.DUMMYFUNCTION("""COMPUTED_VALUE"""),"51U05218MM023114T")</f>
        <v>51U05218MM023114T</v>
      </c>
      <c r="C11" s="28" t="str">
        <f>IFERROR(__xludf.DUMMYFUNCTION("""COMPUTED_VALUE"""),"ICC12424941257")</f>
        <v>ICC12424941257</v>
      </c>
      <c r="D11" s="28" t="str">
        <f>IFERROR(__xludf.DUMMYFUNCTION("""COMPUTED_VALUE"""),"9W7642350L738315F")</f>
        <v>9W7642350L738315F</v>
      </c>
      <c r="E11" s="28" t="str">
        <f>IFERROR(__xludf.DUMMYFUNCTION("""COMPUTED_VALUE"""),"9T651750EA249074E")</f>
        <v>9T651750EA249074E</v>
      </c>
      <c r="F11" s="28" t="str">
        <f>IFERROR(__xludf.DUMMYFUNCTION("""COMPUTED_VALUE"""),"ICC12934502383")</f>
        <v>ICC12934502383</v>
      </c>
      <c r="G11" s="28" t="str">
        <f>IFERROR(__xludf.DUMMYFUNCTION("""COMPUTED_VALUE"""),"ICC12935984338")</f>
        <v>ICC12935984338</v>
      </c>
      <c r="I11" s="28" t="str">
        <f>IFERROR(__xludf.DUMMYFUNCTION("""COMPUTED_VALUE"""),"ICC13931656961")</f>
        <v>ICC13931656961</v>
      </c>
    </row>
    <row r="12">
      <c r="B12" s="28" t="str">
        <f>IFERROR(__xludf.DUMMYFUNCTION("""COMPUTED_VALUE"""),"5PS21238NC136353F")</f>
        <v>5PS21238NC136353F</v>
      </c>
      <c r="C12" s="28" t="str">
        <f>IFERROR(__xludf.DUMMYFUNCTION("""COMPUTED_VALUE"""),"ICC12927873397")</f>
        <v>ICC12927873397</v>
      </c>
      <c r="D12" s="28" t="str">
        <f>IFERROR(__xludf.DUMMYFUNCTION("""COMPUTED_VALUE"""),"9WE17578Y0582373T")</f>
        <v>9WE17578Y0582373T</v>
      </c>
      <c r="E12" s="28" t="str">
        <f>IFERROR(__xludf.DUMMYFUNCTION("""COMPUTED_VALUE"""),"ICC12427754815")</f>
        <v>ICC12427754815</v>
      </c>
      <c r="F12" s="28" t="str">
        <f>IFERROR(__xludf.DUMMYFUNCTION("""COMPUTED_VALUE"""),"ICC13437908820")</f>
        <v>ICC13437908820</v>
      </c>
      <c r="G12" s="28" t="str">
        <f>IFERROR(__xludf.DUMMYFUNCTION("""COMPUTED_VALUE"""),"ICC13941018928")</f>
        <v>ICC13941018928</v>
      </c>
      <c r="I12" s="28" t="str">
        <f>IFERROR(__xludf.DUMMYFUNCTION("""COMPUTED_VALUE"""),"0EJ20266BS814244N")</f>
        <v>0EJ20266BS814244N</v>
      </c>
    </row>
    <row r="13">
      <c r="B13" s="28" t="str">
        <f>IFERROR(__xludf.DUMMYFUNCTION("""COMPUTED_VALUE"""),"6KE65232MW971390G")</f>
        <v>6KE65232MW971390G</v>
      </c>
      <c r="C13" s="28" t="str">
        <f>IFERROR(__xludf.DUMMYFUNCTION("""COMPUTED_VALUE"""),"ICC12928003729")</f>
        <v>ICC12928003729</v>
      </c>
      <c r="D13" s="28" t="str">
        <f>IFERROR(__xludf.DUMMYFUNCTION("""COMPUTED_VALUE"""),"ICC12425914758")</f>
        <v>ICC12425914758</v>
      </c>
      <c r="E13" s="28" t="str">
        <f>IFERROR(__xludf.DUMMYFUNCTION("""COMPUTED_VALUE"""),"ICC12427874113")</f>
        <v>ICC12427874113</v>
      </c>
      <c r="F13" s="28" t="str">
        <f>IFERROR(__xludf.DUMMYFUNCTION("""COMPUTED_VALUE"""),"ICC13438347977")</f>
        <v>ICC13438347977</v>
      </c>
      <c r="G13" s="28" t="str">
        <f>IFERROR(__xludf.DUMMYFUNCTION("""COMPUTED_VALUE"""),"ICC13941266339")</f>
        <v>ICC13941266339</v>
      </c>
      <c r="I13" s="28" t="str">
        <f>IFERROR(__xludf.DUMMYFUNCTION("""COMPUTED_VALUE"""),"2F091145LM562721W")</f>
        <v>2F091145LM562721W</v>
      </c>
    </row>
    <row r="14">
      <c r="B14" s="28" t="str">
        <f>IFERROR(__xludf.DUMMYFUNCTION("""COMPUTED_VALUE"""),"6TS43207N3860221M")</f>
        <v>6TS43207N3860221M</v>
      </c>
      <c r="C14" s="28" t="str">
        <f>IFERROR(__xludf.DUMMYFUNCTION("""COMPUTED_VALUE"""),"ICC12928020297")</f>
        <v>ICC12928020297</v>
      </c>
      <c r="D14" s="28" t="str">
        <f>IFERROR(__xludf.DUMMYFUNCTION("""COMPUTED_VALUE"""),"ICC12426482087")</f>
        <v>ICC12426482087</v>
      </c>
      <c r="E14" s="28" t="str">
        <f>IFERROR(__xludf.DUMMYFUNCTION("""COMPUTED_VALUE"""),"ICC12428436927")</f>
        <v>ICC12428436927</v>
      </c>
      <c r="F14" s="28" t="str">
        <f>IFERROR(__xludf.DUMMYFUNCTION("""COMPUTED_VALUE"""),"ICC13940369173")</f>
        <v>ICC13940369173</v>
      </c>
      <c r="G14" s="28" t="str">
        <f>IFERROR(__xludf.DUMMYFUNCTION("""COMPUTED_VALUE"""),"ICC13941388457")</f>
        <v>ICC13941388457</v>
      </c>
      <c r="I14" s="28" t="str">
        <f>IFERROR(__xludf.DUMMYFUNCTION("""COMPUTED_VALUE"""),"2YF20883BB9723537")</f>
        <v>2YF20883BB9723537</v>
      </c>
    </row>
    <row r="15">
      <c r="B15" s="28" t="str">
        <f>IFERROR(__xludf.DUMMYFUNCTION("""COMPUTED_VALUE"""),"7BT750693B5449745")</f>
        <v>7BT750693B5449745</v>
      </c>
      <c r="C15" s="28" t="str">
        <f>IFERROR(__xludf.DUMMYFUNCTION("""COMPUTED_VALUE"""),"ICC12928434401")</f>
        <v>ICC12928434401</v>
      </c>
      <c r="D15" s="28" t="str">
        <f>IFERROR(__xludf.DUMMYFUNCTION("""COMPUTED_VALUE"""),"ICC12929572864")</f>
        <v>ICC12929572864</v>
      </c>
      <c r="E15" s="28" t="str">
        <f>IFERROR(__xludf.DUMMYFUNCTION("""COMPUTED_VALUE"""),"ICC12931467167")</f>
        <v>ICC12931467167</v>
      </c>
      <c r="F15" s="28" t="str">
        <f>IFERROR(__xludf.DUMMYFUNCTION("""COMPUTED_VALUE"""),"ICC14083956345")</f>
        <v>ICC14083956345</v>
      </c>
      <c r="G15" s="28" t="str">
        <f>IFERROR(__xludf.DUMMYFUNCTION("""COMPUTED_VALUE"""),"ICC14085572076")</f>
        <v>ICC14085572076</v>
      </c>
      <c r="I15" s="28" t="str">
        <f>IFERROR(__xludf.DUMMYFUNCTION("""COMPUTED_VALUE"""),"40N77716GC1284801")</f>
        <v>40N77716GC1284801</v>
      </c>
    </row>
    <row r="16">
      <c r="B16" s="28" t="str">
        <f>IFERROR(__xludf.DUMMYFUNCTION("""COMPUTED_VALUE"""),"8J787378SW047681S")</f>
        <v>8J787378SW047681S</v>
      </c>
      <c r="C16" s="28" t="str">
        <f>IFERROR(__xludf.DUMMYFUNCTION("""COMPUTED_VALUE"""),"ICC13431843458")</f>
        <v>ICC13431843458</v>
      </c>
      <c r="D16" s="28" t="str">
        <f>IFERROR(__xludf.DUMMYFUNCTION("""COMPUTED_VALUE"""),"ICC12930337661")</f>
        <v>ICC12930337661</v>
      </c>
      <c r="E16" s="28" t="str">
        <f>IFERROR(__xludf.DUMMYFUNCTION("""COMPUTED_VALUE"""),"ICC12931796195")</f>
        <v>ICC12931796195</v>
      </c>
      <c r="F16" s="28" t="str">
        <f>IFERROR(__xludf.DUMMYFUNCTION("""COMPUTED_VALUE"""),"ICC14084611205")</f>
        <v>ICC14084611205</v>
      </c>
      <c r="G16" s="28" t="str">
        <f>IFERROR(__xludf.DUMMYFUNCTION("""COMPUTED_VALUE"""),"ICC15068171015")</f>
        <v>ICC15068171015</v>
      </c>
      <c r="I16" s="28" t="str">
        <f>IFERROR(__xludf.DUMMYFUNCTION("""COMPUTED_VALUE"""),"4D967230YT3169913")</f>
        <v>4D967230YT3169913</v>
      </c>
    </row>
    <row r="17">
      <c r="B17" s="28" t="str">
        <f>IFERROR(__xludf.DUMMYFUNCTION("""COMPUTED_VALUE"""),"8NR88680MB8650029")</f>
        <v>8NR88680MB8650029</v>
      </c>
      <c r="C17" s="28" t="str">
        <f>IFERROR(__xludf.DUMMYFUNCTION("""COMPUTED_VALUE"""),"ICC13432358007")</f>
        <v>ICC13432358007</v>
      </c>
      <c r="D17" s="28" t="str">
        <f>IFERROR(__xludf.DUMMYFUNCTION("""COMPUTED_VALUE"""),"ICC12930658530")</f>
        <v>ICC12930658530</v>
      </c>
      <c r="E17" s="28" t="str">
        <f>IFERROR(__xludf.DUMMYFUNCTION("""COMPUTED_VALUE"""),"ICC12932267185")</f>
        <v>ICC12932267185</v>
      </c>
      <c r="G17" s="28" t="str">
        <f>IFERROR(__xludf.DUMMYFUNCTION("""COMPUTED_VALUE"""),"ICC15068184309")</f>
        <v>ICC15068184309</v>
      </c>
      <c r="I17" s="28" t="str">
        <f>IFERROR(__xludf.DUMMYFUNCTION("""COMPUTED_VALUE"""),"4TN985573W2595820")</f>
        <v>4TN985573W2595820</v>
      </c>
    </row>
    <row r="18">
      <c r="B18" s="28" t="str">
        <f>IFERROR(__xludf.DUMMYFUNCTION("""COMPUTED_VALUE"""),"9LW190221C247225P")</f>
        <v>9LW190221C247225P</v>
      </c>
      <c r="C18" s="28" t="str">
        <f>IFERROR(__xludf.DUMMYFUNCTION("""COMPUTED_VALUE"""),"ICC13432495521")</f>
        <v>ICC13432495521</v>
      </c>
      <c r="D18" s="28" t="str">
        <f>IFERROR(__xludf.DUMMYFUNCTION("""COMPUTED_VALUE"""),"ICC12930976220")</f>
        <v>ICC12930976220</v>
      </c>
      <c r="E18" s="28" t="str">
        <f>IFERROR(__xludf.DUMMYFUNCTION("""COMPUTED_VALUE"""),"ICC13435569697")</f>
        <v>ICC13435569697</v>
      </c>
      <c r="G18" s="28" t="str">
        <f>IFERROR(__xludf.DUMMYFUNCTION("""COMPUTED_VALUE"""),"ICC15068393920")</f>
        <v>ICC15068393920</v>
      </c>
      <c r="I18" s="28" t="str">
        <f>IFERROR(__xludf.DUMMYFUNCTION("""COMPUTED_VALUE"""),"51U05218MM023114T")</f>
        <v>51U05218MM023114T</v>
      </c>
    </row>
    <row r="19">
      <c r="B19" s="28" t="str">
        <f>IFERROR(__xludf.DUMMYFUNCTION("""COMPUTED_VALUE"""),"9UB549193D170111A")</f>
        <v>9UB549193D170111A</v>
      </c>
      <c r="C19" s="28" t="str">
        <f>IFERROR(__xludf.DUMMYFUNCTION("""COMPUTED_VALUE"""),"ICC13432520416")</f>
        <v>ICC13432520416</v>
      </c>
      <c r="D19" s="28" t="str">
        <f>IFERROR(__xludf.DUMMYFUNCTION("""COMPUTED_VALUE"""),"ICC12931021485")</f>
        <v>ICC12931021485</v>
      </c>
      <c r="E19" s="28" t="str">
        <f>IFERROR(__xludf.DUMMYFUNCTION("""COMPUTED_VALUE"""),"ICC13436339891")</f>
        <v>ICC13436339891</v>
      </c>
      <c r="I19" s="28" t="str">
        <f>IFERROR(__xludf.DUMMYFUNCTION("""COMPUTED_VALUE"""),"5PS21238NC136353F")</f>
        <v>5PS21238NC136353F</v>
      </c>
    </row>
    <row r="20">
      <c r="B20" s="28" t="str">
        <f>IFERROR(__xludf.DUMMYFUNCTION("""COMPUTED_VALUE"""),"ICC12925761599")</f>
        <v>ICC12925761599</v>
      </c>
      <c r="C20" s="28" t="str">
        <f>IFERROR(__xludf.DUMMYFUNCTION("""COMPUTED_VALUE"""),"ICC13433584001")</f>
        <v>ICC13433584001</v>
      </c>
      <c r="D20" s="28" t="str">
        <f>IFERROR(__xludf.DUMMYFUNCTION("""COMPUTED_VALUE"""),"ICC13434431983")</f>
        <v>ICC13434431983</v>
      </c>
      <c r="E20" s="28" t="str">
        <f>IFERROR(__xludf.DUMMYFUNCTION("""COMPUTED_VALUE"""),"ICC13938063789")</f>
        <v>ICC13938063789</v>
      </c>
      <c r="I20" s="28" t="str">
        <f>IFERROR(__xludf.DUMMYFUNCTION("""COMPUTED_VALUE"""),"6KE65232MW971390G")</f>
        <v>6KE65232MW971390G</v>
      </c>
    </row>
    <row r="21">
      <c r="B21" s="28" t="str">
        <f>IFERROR(__xludf.DUMMYFUNCTION("""COMPUTED_VALUE"""),"ICC12926191287")</f>
        <v>ICC12926191287</v>
      </c>
      <c r="C21" s="28" t="str">
        <f>IFERROR(__xludf.DUMMYFUNCTION("""COMPUTED_VALUE"""),"ICC13934690853")</f>
        <v>ICC13934690853</v>
      </c>
      <c r="D21" s="28" t="str">
        <f>IFERROR(__xludf.DUMMYFUNCTION("""COMPUTED_VALUE"""),"ICC13435052914")</f>
        <v>ICC13435052914</v>
      </c>
      <c r="E21" s="28" t="str">
        <f>IFERROR(__xludf.DUMMYFUNCTION("""COMPUTED_VALUE"""),"ICC14082284069")</f>
        <v>ICC14082284069</v>
      </c>
      <c r="I21" s="28" t="str">
        <f>IFERROR(__xludf.DUMMYFUNCTION("""COMPUTED_VALUE"""),"6TS43207N3860221M")</f>
        <v>6TS43207N3860221M</v>
      </c>
    </row>
    <row r="22">
      <c r="B22" s="28" t="str">
        <f>IFERROR(__xludf.DUMMYFUNCTION("""COMPUTED_VALUE"""),"ICC12926308984")</f>
        <v>ICC12926308984</v>
      </c>
      <c r="C22" s="28" t="str">
        <f>IFERROR(__xludf.DUMMYFUNCTION("""COMPUTED_VALUE"""),"ICC13934836056")</f>
        <v>ICC13934836056</v>
      </c>
      <c r="D22" s="28" t="str">
        <f>IFERROR(__xludf.DUMMYFUNCTION("""COMPUTED_VALUE"""),"ICC13435252691")</f>
        <v>ICC13435252691</v>
      </c>
      <c r="E22" s="28" t="str">
        <f>IFERROR(__xludf.DUMMYFUNCTION("""COMPUTED_VALUE"""),"ICC14082423174")</f>
        <v>ICC14082423174</v>
      </c>
      <c r="I22" s="28" t="str">
        <f>IFERROR(__xludf.DUMMYFUNCTION("""COMPUTED_VALUE"""),"7BT750693B5449745")</f>
        <v>7BT750693B5449745</v>
      </c>
    </row>
    <row r="23">
      <c r="B23" s="28" t="str">
        <f>IFERROR(__xludf.DUMMYFUNCTION("""COMPUTED_VALUE"""),"ICC12926745793")</f>
        <v>ICC12926745793</v>
      </c>
      <c r="C23" s="28" t="str">
        <f>IFERROR(__xludf.DUMMYFUNCTION("""COMPUTED_VALUE"""),"ICC13935441557")</f>
        <v>ICC13935441557</v>
      </c>
      <c r="D23" s="28" t="str">
        <f>IFERROR(__xludf.DUMMYFUNCTION("""COMPUTED_VALUE"""),"ICC14079914139")</f>
        <v>ICC14079914139</v>
      </c>
      <c r="E23" s="28" t="str">
        <f>IFERROR(__xludf.DUMMYFUNCTION("""COMPUTED_VALUE"""),"ICC14082543636")</f>
        <v>ICC14082543636</v>
      </c>
      <c r="I23" s="28" t="str">
        <f>IFERROR(__xludf.DUMMYFUNCTION("""COMPUTED_VALUE"""),"8J787378SW047681S")</f>
        <v>8J787378SW047681S</v>
      </c>
    </row>
    <row r="24">
      <c r="B24" s="28" t="str">
        <f>IFERROR(__xludf.DUMMYFUNCTION("""COMPUTED_VALUE"""),"ICC13430697150")</f>
        <v>ICC13430697150</v>
      </c>
      <c r="C24" s="28" t="str">
        <f>IFERROR(__xludf.DUMMYFUNCTION("""COMPUTED_VALUE"""),"ICC14078532669")</f>
        <v>ICC14078532669</v>
      </c>
      <c r="D24" s="28" t="str">
        <f>IFERROR(__xludf.DUMMYFUNCTION("""COMPUTED_VALUE"""),"ICC14080755021")</f>
        <v>ICC14080755021</v>
      </c>
      <c r="E24" s="28" t="str">
        <f>IFERROR(__xludf.DUMMYFUNCTION("""COMPUTED_VALUE"""),"ICC14083213536")</f>
        <v>ICC14083213536</v>
      </c>
      <c r="I24" s="28" t="str">
        <f>IFERROR(__xludf.DUMMYFUNCTION("""COMPUTED_VALUE"""),"8NR88680MB8650029")</f>
        <v>8NR88680MB8650029</v>
      </c>
    </row>
    <row r="25">
      <c r="B25" s="28" t="str">
        <f>IFERROR(__xludf.DUMMYFUNCTION("""COMPUTED_VALUE"""),"ICC13431059649")</f>
        <v>ICC13431059649</v>
      </c>
      <c r="C25" s="28" t="str">
        <f>IFERROR(__xludf.DUMMYFUNCTION("""COMPUTED_VALUE"""),"ICC14078699073")</f>
        <v>ICC14078699073</v>
      </c>
      <c r="D25" s="28" t="str">
        <f>IFERROR(__xludf.DUMMYFUNCTION("""COMPUTED_VALUE"""),"ICC14081039415")</f>
        <v>ICC14081039415</v>
      </c>
      <c r="E25" s="28" t="str">
        <f>IFERROR(__xludf.DUMMYFUNCTION("""COMPUTED_VALUE"""),"ICC15064965947")</f>
        <v>ICC15064965947</v>
      </c>
      <c r="I25" s="28" t="str">
        <f>IFERROR(__xludf.DUMMYFUNCTION("""COMPUTED_VALUE"""),"9LW190221C247225P")</f>
        <v>9LW190221C247225P</v>
      </c>
    </row>
    <row r="26">
      <c r="B26" s="28" t="str">
        <f>IFERROR(__xludf.DUMMYFUNCTION("""COMPUTED_VALUE"""),"ICC13431244359")</f>
        <v>ICC13431244359</v>
      </c>
      <c r="C26" s="28" t="str">
        <f>IFERROR(__xludf.DUMMYFUNCTION("""COMPUTED_VALUE"""),"ICC14078957555")</f>
        <v>ICC14078957555</v>
      </c>
      <c r="D26" s="28" t="str">
        <f>IFERROR(__xludf.DUMMYFUNCTION("""COMPUTED_VALUE"""),"ICC14081687192")</f>
        <v>ICC14081687192</v>
      </c>
      <c r="I26" s="28" t="str">
        <f>IFERROR(__xludf.DUMMYFUNCTION("""COMPUTED_VALUE"""),"9UB549193D170111A")</f>
        <v>9UB549193D170111A</v>
      </c>
    </row>
    <row r="27">
      <c r="B27" s="28" t="str">
        <f>IFERROR(__xludf.DUMMYFUNCTION("""COMPUTED_VALUE"""),"ICC13932438506")</f>
        <v>ICC13932438506</v>
      </c>
      <c r="C27" s="28" t="str">
        <f>IFERROR(__xludf.DUMMYFUNCTION("""COMPUTED_VALUE"""),"ICC15061324380")</f>
        <v>ICC15061324380</v>
      </c>
      <c r="D27" s="28" t="str">
        <f>IFERROR(__xludf.DUMMYFUNCTION("""COMPUTED_VALUE"""),"ICC15062904841")</f>
        <v>ICC15062904841</v>
      </c>
      <c r="I27" s="28" t="str">
        <f>IFERROR(__xludf.DUMMYFUNCTION("""COMPUTED_VALUE"""),"ICC12925761599")</f>
        <v>ICC12925761599</v>
      </c>
    </row>
    <row r="28">
      <c r="B28" s="28" t="str">
        <f>IFERROR(__xludf.DUMMYFUNCTION("""COMPUTED_VALUE"""),"ICC13933028550")</f>
        <v>ICC13933028550</v>
      </c>
      <c r="C28" s="28" t="str">
        <f>IFERROR(__xludf.DUMMYFUNCTION("""COMPUTED_VALUE"""),"ICC15061355094")</f>
        <v>ICC15061355094</v>
      </c>
      <c r="D28" s="28" t="str">
        <f>IFERROR(__xludf.DUMMYFUNCTION("""COMPUTED_VALUE"""),"ICC15062991442")</f>
        <v>ICC15062991442</v>
      </c>
      <c r="I28" s="28" t="str">
        <f>IFERROR(__xludf.DUMMYFUNCTION("""COMPUTED_VALUE"""),"ICC12926191287")</f>
        <v>ICC12926191287</v>
      </c>
    </row>
    <row r="29">
      <c r="B29" s="28" t="str">
        <f>IFERROR(__xludf.DUMMYFUNCTION("""COMPUTED_VALUE"""),"ICC14076380091")</f>
        <v>ICC14076380091</v>
      </c>
      <c r="C29" s="28" t="str">
        <f>IFERROR(__xludf.DUMMYFUNCTION("""COMPUTED_VALUE"""),"ICC15061391047")</f>
        <v>ICC15061391047</v>
      </c>
      <c r="D29" s="28" t="str">
        <f>IFERROR(__xludf.DUMMYFUNCTION("""COMPUTED_VALUE"""),"ICC15063116909")</f>
        <v>ICC15063116909</v>
      </c>
      <c r="I29" s="28" t="str">
        <f>IFERROR(__xludf.DUMMYFUNCTION("""COMPUTED_VALUE"""),"ICC12926308984")</f>
        <v>ICC12926308984</v>
      </c>
    </row>
    <row r="30">
      <c r="B30" s="28" t="str">
        <f>IFERROR(__xludf.DUMMYFUNCTION("""COMPUTED_VALUE"""),"ICC14076835468")</f>
        <v>ICC14076835468</v>
      </c>
      <c r="C30" s="28" t="str">
        <f>IFERROR(__xludf.DUMMYFUNCTION("""COMPUTED_VALUE"""),"ICC15062169719")</f>
        <v>ICC15062169719</v>
      </c>
      <c r="D30" s="28" t="str">
        <f>IFERROR(__xludf.DUMMYFUNCTION("""COMPUTED_VALUE"""),"ICC15063440961")</f>
        <v>ICC15063440961</v>
      </c>
      <c r="I30" s="28" t="str">
        <f>IFERROR(__xludf.DUMMYFUNCTION("""COMPUTED_VALUE"""),"ICC12926745793")</f>
        <v>ICC12926745793</v>
      </c>
    </row>
    <row r="31">
      <c r="B31" s="28" t="str">
        <f>IFERROR(__xludf.DUMMYFUNCTION("""COMPUTED_VALUE"""),"ICC14076999568")</f>
        <v>ICC14076999568</v>
      </c>
      <c r="C31" s="28" t="str">
        <f>IFERROR(__xludf.DUMMYFUNCTION("""COMPUTED_VALUE"""),"ICC15062462650")</f>
        <v>ICC15062462650</v>
      </c>
      <c r="D31" s="28" t="str">
        <f>IFERROR(__xludf.DUMMYFUNCTION("""COMPUTED_VALUE"""),"ICC15063541301")</f>
        <v>ICC15063541301</v>
      </c>
      <c r="I31" s="28" t="str">
        <f>IFERROR(__xludf.DUMMYFUNCTION("""COMPUTED_VALUE"""),"ICC13430697150")</f>
        <v>ICC13430697150</v>
      </c>
    </row>
    <row r="32">
      <c r="B32" s="28" t="str">
        <f>IFERROR(__xludf.DUMMYFUNCTION("""COMPUTED_VALUE"""),"ICC14077628088")</f>
        <v>ICC14077628088</v>
      </c>
      <c r="I32" s="28" t="str">
        <f>IFERROR(__xludf.DUMMYFUNCTION("""COMPUTED_VALUE"""),"ICC13431059649")</f>
        <v>ICC13431059649</v>
      </c>
    </row>
    <row r="33">
      <c r="B33" s="28" t="str">
        <f>IFERROR(__xludf.DUMMYFUNCTION("""COMPUTED_VALUE"""),"ICC15059545112")</f>
        <v>ICC15059545112</v>
      </c>
      <c r="I33" s="28" t="str">
        <f>IFERROR(__xludf.DUMMYFUNCTION("""COMPUTED_VALUE"""),"ICC13431244359")</f>
        <v>ICC13431244359</v>
      </c>
    </row>
    <row r="34">
      <c r="B34" s="28" t="str">
        <f>IFERROR(__xludf.DUMMYFUNCTION("""COMPUTED_VALUE"""),"ICC15059690291")</f>
        <v>ICC15059690291</v>
      </c>
      <c r="I34" s="28" t="str">
        <f>IFERROR(__xludf.DUMMYFUNCTION("""COMPUTED_VALUE"""),"ICC13932438506")</f>
        <v>ICC13932438506</v>
      </c>
    </row>
    <row r="35">
      <c r="B35" s="28" t="str">
        <f>IFERROR(__xludf.DUMMYFUNCTION("""COMPUTED_VALUE"""),"ICC15060393281")</f>
        <v>ICC15060393281</v>
      </c>
      <c r="I35" s="28" t="str">
        <f>IFERROR(__xludf.DUMMYFUNCTION("""COMPUTED_VALUE"""),"ICC13933028550")</f>
        <v>ICC13933028550</v>
      </c>
    </row>
    <row r="36">
      <c r="B36" s="28" t="str">
        <f>IFERROR(__xludf.DUMMYFUNCTION("""COMPUTED_VALUE"""),"ICC15060462321")</f>
        <v>ICC15060462321</v>
      </c>
      <c r="I36" s="28" t="str">
        <f>IFERROR(__xludf.DUMMYFUNCTION("""COMPUTED_VALUE"""),"ICC14076380091")</f>
        <v>ICC14076380091</v>
      </c>
    </row>
    <row r="37">
      <c r="B37" s="28" t="str">
        <f>IFERROR(__xludf.DUMMYFUNCTION("""COMPUTED_VALUE"""),"IDD00129108")</f>
        <v>IDD00129108</v>
      </c>
      <c r="I37" s="28" t="str">
        <f>IFERROR(__xludf.DUMMYFUNCTION("""COMPUTED_VALUE"""),"ICC14076835468")</f>
        <v>ICC14076835468</v>
      </c>
    </row>
    <row r="38">
      <c r="I38" s="28" t="str">
        <f>IFERROR(__xludf.DUMMYFUNCTION("""COMPUTED_VALUE"""),"ICC14076999568")</f>
        <v>ICC14076999568</v>
      </c>
    </row>
    <row r="39">
      <c r="I39" s="28" t="str">
        <f>IFERROR(__xludf.DUMMYFUNCTION("""COMPUTED_VALUE"""),"ICC14077628088")</f>
        <v>ICC14077628088</v>
      </c>
    </row>
    <row r="40">
      <c r="I40" s="28" t="str">
        <f>IFERROR(__xludf.DUMMYFUNCTION("""COMPUTED_VALUE"""),"ICC15059545112")</f>
        <v>ICC15059545112</v>
      </c>
    </row>
    <row r="41">
      <c r="I41" s="28" t="str">
        <f>IFERROR(__xludf.DUMMYFUNCTION("""COMPUTED_VALUE"""),"ICC15059690291")</f>
        <v>ICC15059690291</v>
      </c>
    </row>
    <row r="42">
      <c r="I42" s="28" t="str">
        <f>IFERROR(__xludf.DUMMYFUNCTION("""COMPUTED_VALUE"""),"ICC15060393281")</f>
        <v>ICC15060393281</v>
      </c>
    </row>
    <row r="43">
      <c r="I43" s="28" t="str">
        <f>IFERROR(__xludf.DUMMYFUNCTION("""COMPUTED_VALUE"""),"ICC15060462321")</f>
        <v>ICC15060462321</v>
      </c>
    </row>
    <row r="44">
      <c r="I44" s="28" t="str">
        <f>IFERROR(__xludf.DUMMYFUNCTION("""COMPUTED_VALUE"""),"IDD00129108")</f>
        <v>IDD00129108</v>
      </c>
    </row>
    <row r="45">
      <c r="I45" s="28" t="str">
        <f>IFERROR(__xludf.DUMMYFUNCTION("""COMPUTED_VALUE"""),"0RV22417NV110015A")</f>
        <v>0RV22417NV110015A</v>
      </c>
    </row>
    <row r="46">
      <c r="I46" s="28" t="str">
        <f>IFERROR(__xludf.DUMMYFUNCTION("""COMPUTED_VALUE"""),"1D518832KH194712P")</f>
        <v>1D518832KH194712P</v>
      </c>
    </row>
    <row r="47">
      <c r="I47" s="28" t="str">
        <f>IFERROR(__xludf.DUMMYFUNCTION("""COMPUTED_VALUE"""),"41304487NU710952J")</f>
        <v>41304487NU710952J</v>
      </c>
    </row>
    <row r="48">
      <c r="I48" s="28" t="str">
        <f>IFERROR(__xludf.DUMMYFUNCTION("""COMPUTED_VALUE"""),"4G532479ST3978116")</f>
        <v>4G532479ST3978116</v>
      </c>
    </row>
    <row r="49">
      <c r="I49" s="28" t="str">
        <f>IFERROR(__xludf.DUMMYFUNCTION("""COMPUTED_VALUE"""),"50E73003MS3939421")</f>
        <v>50E73003MS3939421</v>
      </c>
    </row>
    <row r="50">
      <c r="I50" s="28" t="str">
        <f>IFERROR(__xludf.DUMMYFUNCTION("""COMPUTED_VALUE"""),"7KM52568KL617615H")</f>
        <v>7KM52568KL617615H</v>
      </c>
    </row>
    <row r="51">
      <c r="I51" s="28" t="str">
        <f>IFERROR(__xludf.DUMMYFUNCTION("""COMPUTED_VALUE"""),"ICC12424941257")</f>
        <v>ICC12424941257</v>
      </c>
    </row>
    <row r="52">
      <c r="I52" s="28" t="str">
        <f>IFERROR(__xludf.DUMMYFUNCTION("""COMPUTED_VALUE"""),"ICC12927873397")</f>
        <v>ICC12927873397</v>
      </c>
    </row>
    <row r="53">
      <c r="I53" s="28" t="str">
        <f>IFERROR(__xludf.DUMMYFUNCTION("""COMPUTED_VALUE"""),"ICC12928003729")</f>
        <v>ICC12928003729</v>
      </c>
    </row>
    <row r="54">
      <c r="I54" s="28" t="str">
        <f>IFERROR(__xludf.DUMMYFUNCTION("""COMPUTED_VALUE"""),"ICC12928020297")</f>
        <v>ICC12928020297</v>
      </c>
    </row>
    <row r="55">
      <c r="I55" s="28" t="str">
        <f>IFERROR(__xludf.DUMMYFUNCTION("""COMPUTED_VALUE"""),"ICC12928434401")</f>
        <v>ICC12928434401</v>
      </c>
    </row>
    <row r="56">
      <c r="I56" s="28" t="str">
        <f>IFERROR(__xludf.DUMMYFUNCTION("""COMPUTED_VALUE"""),"ICC13431843458")</f>
        <v>ICC13431843458</v>
      </c>
    </row>
    <row r="57">
      <c r="I57" s="28" t="str">
        <f>IFERROR(__xludf.DUMMYFUNCTION("""COMPUTED_VALUE"""),"ICC13432358007")</f>
        <v>ICC13432358007</v>
      </c>
    </row>
    <row r="58">
      <c r="I58" s="28" t="str">
        <f>IFERROR(__xludf.DUMMYFUNCTION("""COMPUTED_VALUE"""),"ICC13432495521")</f>
        <v>ICC13432495521</v>
      </c>
    </row>
    <row r="59">
      <c r="I59" s="28" t="str">
        <f>IFERROR(__xludf.DUMMYFUNCTION("""COMPUTED_VALUE"""),"ICC13432520416")</f>
        <v>ICC13432520416</v>
      </c>
    </row>
    <row r="60">
      <c r="I60" s="28" t="str">
        <f>IFERROR(__xludf.DUMMYFUNCTION("""COMPUTED_VALUE"""),"ICC13433584001")</f>
        <v>ICC13433584001</v>
      </c>
    </row>
    <row r="61">
      <c r="I61" s="28" t="str">
        <f>IFERROR(__xludf.DUMMYFUNCTION("""COMPUTED_VALUE"""),"ICC13934690853")</f>
        <v>ICC13934690853</v>
      </c>
    </row>
    <row r="62">
      <c r="I62" s="28" t="str">
        <f>IFERROR(__xludf.DUMMYFUNCTION("""COMPUTED_VALUE"""),"ICC13934836056")</f>
        <v>ICC13934836056</v>
      </c>
    </row>
    <row r="63">
      <c r="I63" s="28" t="str">
        <f>IFERROR(__xludf.DUMMYFUNCTION("""COMPUTED_VALUE"""),"ICC13935441557")</f>
        <v>ICC13935441557</v>
      </c>
    </row>
    <row r="64">
      <c r="I64" s="28" t="str">
        <f>IFERROR(__xludf.DUMMYFUNCTION("""COMPUTED_VALUE"""),"ICC14078532669")</f>
        <v>ICC14078532669</v>
      </c>
    </row>
    <row r="65">
      <c r="I65" s="28" t="str">
        <f>IFERROR(__xludf.DUMMYFUNCTION("""COMPUTED_VALUE"""),"ICC14078699073")</f>
        <v>ICC14078699073</v>
      </c>
    </row>
    <row r="66">
      <c r="I66" s="28" t="str">
        <f>IFERROR(__xludf.DUMMYFUNCTION("""COMPUTED_VALUE"""),"ICC14078957555")</f>
        <v>ICC14078957555</v>
      </c>
    </row>
    <row r="67">
      <c r="I67" s="28" t="str">
        <f>IFERROR(__xludf.DUMMYFUNCTION("""COMPUTED_VALUE"""),"ICC15061324380")</f>
        <v>ICC15061324380</v>
      </c>
    </row>
    <row r="68">
      <c r="I68" s="28" t="str">
        <f>IFERROR(__xludf.DUMMYFUNCTION("""COMPUTED_VALUE"""),"ICC15061355094")</f>
        <v>ICC15061355094</v>
      </c>
    </row>
    <row r="69">
      <c r="I69" s="28" t="str">
        <f>IFERROR(__xludf.DUMMYFUNCTION("""COMPUTED_VALUE"""),"ICC15061391047")</f>
        <v>ICC15061391047</v>
      </c>
    </row>
    <row r="70">
      <c r="I70" s="28" t="str">
        <f>IFERROR(__xludf.DUMMYFUNCTION("""COMPUTED_VALUE"""),"ICC15062169719")</f>
        <v>ICC15062169719</v>
      </c>
    </row>
    <row r="71">
      <c r="I71" s="28" t="str">
        <f>IFERROR(__xludf.DUMMYFUNCTION("""COMPUTED_VALUE"""),"ICC15062462650")</f>
        <v>ICC15062462650</v>
      </c>
    </row>
    <row r="72">
      <c r="I72" s="28" t="str">
        <f>IFERROR(__xludf.DUMMYFUNCTION("""COMPUTED_VALUE"""),"2VR377351J199815G")</f>
        <v>2VR377351J199815G</v>
      </c>
    </row>
    <row r="73">
      <c r="I73" s="28" t="str">
        <f>IFERROR(__xludf.DUMMYFUNCTION("""COMPUTED_VALUE"""),"3JN70059HS5377138")</f>
        <v>3JN70059HS5377138</v>
      </c>
    </row>
    <row r="74">
      <c r="I74" s="28" t="str">
        <f>IFERROR(__xludf.DUMMYFUNCTION("""COMPUTED_VALUE"""),"4L850432WP3665808")</f>
        <v>4L850432WP3665808</v>
      </c>
    </row>
    <row r="75">
      <c r="I75" s="28" t="str">
        <f>IFERROR(__xludf.DUMMYFUNCTION("""COMPUTED_VALUE"""),"5EU90895V9990520E")</f>
        <v>5EU90895V9990520E</v>
      </c>
    </row>
    <row r="76">
      <c r="I76" s="28" t="str">
        <f>IFERROR(__xludf.DUMMYFUNCTION("""COMPUTED_VALUE"""),"79S06342KE920104U")</f>
        <v>79S06342KE920104U</v>
      </c>
    </row>
    <row r="77">
      <c r="I77" s="28" t="str">
        <f>IFERROR(__xludf.DUMMYFUNCTION("""COMPUTED_VALUE"""),"8DM29004FD556805W")</f>
        <v>8DM29004FD556805W</v>
      </c>
    </row>
    <row r="78">
      <c r="I78" s="28" t="str">
        <f>IFERROR(__xludf.DUMMYFUNCTION("""COMPUTED_VALUE"""),"9W7642350L738315F")</f>
        <v>9W7642350L738315F</v>
      </c>
    </row>
    <row r="79">
      <c r="I79" s="28" t="str">
        <f>IFERROR(__xludf.DUMMYFUNCTION("""COMPUTED_VALUE"""),"9WE17578Y0582373T")</f>
        <v>9WE17578Y0582373T</v>
      </c>
    </row>
    <row r="80">
      <c r="I80" s="28" t="str">
        <f>IFERROR(__xludf.DUMMYFUNCTION("""COMPUTED_VALUE"""),"ICC12425914758")</f>
        <v>ICC12425914758</v>
      </c>
    </row>
    <row r="81">
      <c r="I81" s="28" t="str">
        <f>IFERROR(__xludf.DUMMYFUNCTION("""COMPUTED_VALUE"""),"ICC12426482087")</f>
        <v>ICC12426482087</v>
      </c>
    </row>
    <row r="82">
      <c r="I82" s="28" t="str">
        <f>IFERROR(__xludf.DUMMYFUNCTION("""COMPUTED_VALUE"""),"ICC12929572864")</f>
        <v>ICC12929572864</v>
      </c>
    </row>
    <row r="83">
      <c r="I83" s="28" t="str">
        <f>IFERROR(__xludf.DUMMYFUNCTION("""COMPUTED_VALUE"""),"ICC12930337661")</f>
        <v>ICC12930337661</v>
      </c>
    </row>
    <row r="84">
      <c r="I84" s="28" t="str">
        <f>IFERROR(__xludf.DUMMYFUNCTION("""COMPUTED_VALUE"""),"ICC12930658530")</f>
        <v>ICC12930658530</v>
      </c>
    </row>
    <row r="85">
      <c r="I85" s="28" t="str">
        <f>IFERROR(__xludf.DUMMYFUNCTION("""COMPUTED_VALUE"""),"ICC12930976220")</f>
        <v>ICC12930976220</v>
      </c>
    </row>
    <row r="86">
      <c r="I86" s="28" t="str">
        <f>IFERROR(__xludf.DUMMYFUNCTION("""COMPUTED_VALUE"""),"ICC12931021485")</f>
        <v>ICC12931021485</v>
      </c>
    </row>
    <row r="87">
      <c r="I87" s="28" t="str">
        <f>IFERROR(__xludf.DUMMYFUNCTION("""COMPUTED_VALUE"""),"ICC13434431983")</f>
        <v>ICC13434431983</v>
      </c>
    </row>
    <row r="88">
      <c r="I88" s="28" t="str">
        <f>IFERROR(__xludf.DUMMYFUNCTION("""COMPUTED_VALUE"""),"ICC13435052914")</f>
        <v>ICC13435052914</v>
      </c>
    </row>
    <row r="89">
      <c r="I89" s="28" t="str">
        <f>IFERROR(__xludf.DUMMYFUNCTION("""COMPUTED_VALUE"""),"ICC13435252691")</f>
        <v>ICC13435252691</v>
      </c>
    </row>
    <row r="90">
      <c r="I90" s="28" t="str">
        <f>IFERROR(__xludf.DUMMYFUNCTION("""COMPUTED_VALUE"""),"ICC14079914139")</f>
        <v>ICC14079914139</v>
      </c>
    </row>
    <row r="91">
      <c r="I91" s="28" t="str">
        <f>IFERROR(__xludf.DUMMYFUNCTION("""COMPUTED_VALUE"""),"ICC14080755021")</f>
        <v>ICC14080755021</v>
      </c>
    </row>
    <row r="92">
      <c r="I92" s="28" t="str">
        <f>IFERROR(__xludf.DUMMYFUNCTION("""COMPUTED_VALUE"""),"ICC14081039415")</f>
        <v>ICC14081039415</v>
      </c>
    </row>
    <row r="93">
      <c r="I93" s="28" t="str">
        <f>IFERROR(__xludf.DUMMYFUNCTION("""COMPUTED_VALUE"""),"ICC14081687192")</f>
        <v>ICC14081687192</v>
      </c>
    </row>
    <row r="94">
      <c r="I94" s="28" t="str">
        <f>IFERROR(__xludf.DUMMYFUNCTION("""COMPUTED_VALUE"""),"ICC15062904841")</f>
        <v>ICC15062904841</v>
      </c>
    </row>
    <row r="95">
      <c r="I95" s="28" t="str">
        <f>IFERROR(__xludf.DUMMYFUNCTION("""COMPUTED_VALUE"""),"ICC15062991442")</f>
        <v>ICC15062991442</v>
      </c>
    </row>
    <row r="96">
      <c r="I96" s="28" t="str">
        <f>IFERROR(__xludf.DUMMYFUNCTION("""COMPUTED_VALUE"""),"ICC15063116909")</f>
        <v>ICC15063116909</v>
      </c>
    </row>
    <row r="97">
      <c r="I97" s="28" t="str">
        <f>IFERROR(__xludf.DUMMYFUNCTION("""COMPUTED_VALUE"""),"ICC15063440961")</f>
        <v>ICC15063440961</v>
      </c>
    </row>
    <row r="98">
      <c r="I98" s="28" t="str">
        <f>IFERROR(__xludf.DUMMYFUNCTION("""COMPUTED_VALUE"""),"ICC15063541301")</f>
        <v>ICC15063541301</v>
      </c>
    </row>
    <row r="99">
      <c r="I99" s="28" t="str">
        <f>IFERROR(__xludf.DUMMYFUNCTION("""COMPUTED_VALUE"""),"0897266757626132V")</f>
        <v>0897266757626132V</v>
      </c>
    </row>
    <row r="100">
      <c r="I100" s="28" t="str">
        <f>IFERROR(__xludf.DUMMYFUNCTION("""COMPUTED_VALUE"""),"0W1796797M4867006")</f>
        <v>0W1796797M4867006</v>
      </c>
    </row>
    <row r="101">
      <c r="I101" s="28" t="str">
        <f>IFERROR(__xludf.DUMMYFUNCTION("""COMPUTED_VALUE"""),"54K9972857389553E")</f>
        <v>54K9972857389553E</v>
      </c>
    </row>
    <row r="102">
      <c r="I102" s="28" t="str">
        <f>IFERROR(__xludf.DUMMYFUNCTION("""COMPUTED_VALUE"""),"5BJ85210J80069236")</f>
        <v>5BJ85210J80069236</v>
      </c>
    </row>
    <row r="103">
      <c r="I103" s="28" t="str">
        <f>IFERROR(__xludf.DUMMYFUNCTION("""COMPUTED_VALUE"""),"7NR171864B0655201")</f>
        <v>7NR171864B0655201</v>
      </c>
    </row>
    <row r="104">
      <c r="I104" s="28" t="str">
        <f>IFERROR(__xludf.DUMMYFUNCTION("""COMPUTED_VALUE"""),"8H632749R2698254S")</f>
        <v>8H632749R2698254S</v>
      </c>
    </row>
    <row r="105">
      <c r="I105" s="28" t="str">
        <f>IFERROR(__xludf.DUMMYFUNCTION("""COMPUTED_VALUE"""),"9T651750EA249074E")</f>
        <v>9T651750EA249074E</v>
      </c>
    </row>
    <row r="106">
      <c r="I106" s="28" t="str">
        <f>IFERROR(__xludf.DUMMYFUNCTION("""COMPUTED_VALUE"""),"ICC12427754815")</f>
        <v>ICC12427754815</v>
      </c>
    </row>
    <row r="107">
      <c r="I107" s="28" t="str">
        <f>IFERROR(__xludf.DUMMYFUNCTION("""COMPUTED_VALUE"""),"ICC12427874113")</f>
        <v>ICC12427874113</v>
      </c>
    </row>
    <row r="108">
      <c r="I108" s="28" t="str">
        <f>IFERROR(__xludf.DUMMYFUNCTION("""COMPUTED_VALUE"""),"ICC12428436927")</f>
        <v>ICC12428436927</v>
      </c>
    </row>
    <row r="109">
      <c r="I109" s="28" t="str">
        <f>IFERROR(__xludf.DUMMYFUNCTION("""COMPUTED_VALUE"""),"ICC12931467167")</f>
        <v>ICC12931467167</v>
      </c>
    </row>
    <row r="110">
      <c r="I110" s="28" t="str">
        <f>IFERROR(__xludf.DUMMYFUNCTION("""COMPUTED_VALUE"""),"ICC12931796195")</f>
        <v>ICC12931796195</v>
      </c>
    </row>
    <row r="111">
      <c r="I111" s="28" t="str">
        <f>IFERROR(__xludf.DUMMYFUNCTION("""COMPUTED_VALUE"""),"ICC12932267185")</f>
        <v>ICC12932267185</v>
      </c>
    </row>
    <row r="112">
      <c r="I112" s="28" t="str">
        <f>IFERROR(__xludf.DUMMYFUNCTION("""COMPUTED_VALUE"""),"ICC13435569697")</f>
        <v>ICC13435569697</v>
      </c>
    </row>
    <row r="113">
      <c r="I113" s="28" t="str">
        <f>IFERROR(__xludf.DUMMYFUNCTION("""COMPUTED_VALUE"""),"ICC13436339891")</f>
        <v>ICC13436339891</v>
      </c>
    </row>
    <row r="114">
      <c r="I114" s="28" t="str">
        <f>IFERROR(__xludf.DUMMYFUNCTION("""COMPUTED_VALUE"""),"ICC13938063789")</f>
        <v>ICC13938063789</v>
      </c>
    </row>
    <row r="115">
      <c r="I115" s="28" t="str">
        <f>IFERROR(__xludf.DUMMYFUNCTION("""COMPUTED_VALUE"""),"ICC14082284069")</f>
        <v>ICC14082284069</v>
      </c>
    </row>
    <row r="116">
      <c r="I116" s="28" t="str">
        <f>IFERROR(__xludf.DUMMYFUNCTION("""COMPUTED_VALUE"""),"ICC14082423174")</f>
        <v>ICC14082423174</v>
      </c>
    </row>
    <row r="117">
      <c r="I117" s="28" t="str">
        <f>IFERROR(__xludf.DUMMYFUNCTION("""COMPUTED_VALUE"""),"ICC14082543636")</f>
        <v>ICC14082543636</v>
      </c>
    </row>
    <row r="118">
      <c r="I118" s="28" t="str">
        <f>IFERROR(__xludf.DUMMYFUNCTION("""COMPUTED_VALUE"""),"ICC14083213536")</f>
        <v>ICC14083213536</v>
      </c>
    </row>
    <row r="119">
      <c r="I119" s="28" t="str">
        <f>IFERROR(__xludf.DUMMYFUNCTION("""COMPUTED_VALUE"""),"ICC15064965947")</f>
        <v>ICC15064965947</v>
      </c>
    </row>
    <row r="120">
      <c r="I120" s="28" t="str">
        <f>IFERROR(__xludf.DUMMYFUNCTION("""COMPUTED_VALUE"""),"11E65136A4855090W")</f>
        <v>11E65136A4855090W</v>
      </c>
    </row>
    <row r="121">
      <c r="I121" s="28" t="str">
        <f>IFERROR(__xludf.DUMMYFUNCTION("""COMPUTED_VALUE"""),"20M29288EJ185540G")</f>
        <v>20M29288EJ185540G</v>
      </c>
    </row>
    <row r="122">
      <c r="I122" s="28" t="str">
        <f>IFERROR(__xludf.DUMMYFUNCTION("""COMPUTED_VALUE"""),"52Y22452DS795472U")</f>
        <v>52Y22452DS795472U</v>
      </c>
    </row>
    <row r="123">
      <c r="I123" s="28" t="str">
        <f>IFERROR(__xludf.DUMMYFUNCTION("""COMPUTED_VALUE"""),"98142964A7050734W")</f>
        <v>98142964A7050734W</v>
      </c>
    </row>
    <row r="124">
      <c r="I124" s="28" t="str">
        <f>IFERROR(__xludf.DUMMYFUNCTION("""COMPUTED_VALUE"""),"9C107519GJ789653E")</f>
        <v>9C107519GJ789653E</v>
      </c>
    </row>
    <row r="125">
      <c r="I125" s="28" t="str">
        <f>IFERROR(__xludf.DUMMYFUNCTION("""COMPUTED_VALUE"""),"ICC12933813632")</f>
        <v>ICC12933813632</v>
      </c>
    </row>
    <row r="126">
      <c r="I126" s="28" t="str">
        <f>IFERROR(__xludf.DUMMYFUNCTION("""COMPUTED_VALUE"""),"ICC12934502383")</f>
        <v>ICC12934502383</v>
      </c>
    </row>
    <row r="127">
      <c r="I127" s="28" t="str">
        <f>IFERROR(__xludf.DUMMYFUNCTION("""COMPUTED_VALUE"""),"ICC13437908820")</f>
        <v>ICC13437908820</v>
      </c>
    </row>
    <row r="128">
      <c r="I128" s="28" t="str">
        <f>IFERROR(__xludf.DUMMYFUNCTION("""COMPUTED_VALUE"""),"ICC13438347977")</f>
        <v>ICC13438347977</v>
      </c>
    </row>
    <row r="129">
      <c r="I129" s="28" t="str">
        <f>IFERROR(__xludf.DUMMYFUNCTION("""COMPUTED_VALUE"""),"ICC13940369173")</f>
        <v>ICC13940369173</v>
      </c>
    </row>
    <row r="130">
      <c r="I130" s="28" t="str">
        <f>IFERROR(__xludf.DUMMYFUNCTION("""COMPUTED_VALUE"""),"ICC14083956345")</f>
        <v>ICC14083956345</v>
      </c>
    </row>
    <row r="131">
      <c r="I131" s="28" t="str">
        <f>IFERROR(__xludf.DUMMYFUNCTION("""COMPUTED_VALUE"""),"ICC14084611205")</f>
        <v>ICC14084611205</v>
      </c>
    </row>
    <row r="132">
      <c r="I132" s="28" t="str">
        <f>IFERROR(__xludf.DUMMYFUNCTION("""COMPUTED_VALUE"""),"0G9200929D7204928")</f>
        <v>0G9200929D7204928</v>
      </c>
    </row>
    <row r="133">
      <c r="I133" s="28" t="str">
        <f>IFERROR(__xludf.DUMMYFUNCTION("""COMPUTED_VALUE"""),"47M26116S4996723J")</f>
        <v>47M26116S4996723J</v>
      </c>
    </row>
    <row r="134">
      <c r="I134" s="28" t="str">
        <f>IFERROR(__xludf.DUMMYFUNCTION("""COMPUTED_VALUE"""),"4MF471018E883521T")</f>
        <v>4MF471018E883521T</v>
      </c>
    </row>
    <row r="135">
      <c r="I135" s="28" t="str">
        <f>IFERROR(__xludf.DUMMYFUNCTION("""COMPUTED_VALUE"""),"53L771787D778820W")</f>
        <v>53L771787D778820W</v>
      </c>
    </row>
    <row r="136">
      <c r="I136" s="28" t="str">
        <f>IFERROR(__xludf.DUMMYFUNCTION("""COMPUTED_VALUE"""),"ICC12431396885")</f>
        <v>ICC12431396885</v>
      </c>
    </row>
    <row r="137">
      <c r="I137" s="28" t="str">
        <f>IFERROR(__xludf.DUMMYFUNCTION("""COMPUTED_VALUE"""),"ICC12935437943")</f>
        <v>ICC12935437943</v>
      </c>
    </row>
    <row r="138">
      <c r="I138" s="28" t="str">
        <f>IFERROR(__xludf.DUMMYFUNCTION("""COMPUTED_VALUE"""),"ICC12935984338")</f>
        <v>ICC12935984338</v>
      </c>
    </row>
    <row r="139">
      <c r="I139" s="28" t="str">
        <f>IFERROR(__xludf.DUMMYFUNCTION("""COMPUTED_VALUE"""),"ICC13941018928")</f>
        <v>ICC13941018928</v>
      </c>
    </row>
    <row r="140">
      <c r="I140" s="28" t="str">
        <f>IFERROR(__xludf.DUMMYFUNCTION("""COMPUTED_VALUE"""),"ICC13941266339")</f>
        <v>ICC13941266339</v>
      </c>
    </row>
    <row r="141">
      <c r="I141" s="28" t="str">
        <f>IFERROR(__xludf.DUMMYFUNCTION("""COMPUTED_VALUE"""),"ICC13941388457")</f>
        <v>ICC13941388457</v>
      </c>
    </row>
    <row r="142">
      <c r="I142" s="28" t="str">
        <f>IFERROR(__xludf.DUMMYFUNCTION("""COMPUTED_VALUE"""),"ICC14085572076")</f>
        <v>ICC14085572076</v>
      </c>
    </row>
    <row r="143">
      <c r="I143" s="28" t="str">
        <f>IFERROR(__xludf.DUMMYFUNCTION("""COMPUTED_VALUE"""),"ICC15068171015")</f>
        <v>ICC15068171015</v>
      </c>
    </row>
    <row r="144">
      <c r="I144" s="28" t="str">
        <f>IFERROR(__xludf.DUMMYFUNCTION("""COMPUTED_VALUE"""),"ICC15068184309")</f>
        <v>ICC15068184309</v>
      </c>
    </row>
    <row r="145">
      <c r="I145" s="28" t="str">
        <f>IFERROR(__xludf.DUMMYFUNCTION("""COMPUTED_VALUE"""),"ICC15068393920")</f>
        <v>ICC15068393920</v>
      </c>
    </row>
  </sheetData>
  <drawing r:id="rId1"/>
</worksheet>
</file>